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workspace_excel\GVL\DOMS\Agency Monthly Report\"/>
    </mc:Choice>
  </mc:AlternateContent>
  <bookViews>
    <workbookView xWindow="0" yWindow="0" windowWidth="20490" windowHeight="7905" tabRatio="926" activeTab="1"/>
  </bookViews>
  <sheets>
    <sheet name="Cover" sheetId="3" r:id="rId1"/>
    <sheet name="Country" sheetId="19" r:id="rId2"/>
    <sheet name="North" sheetId="1" r:id="rId3"/>
    <sheet name="South" sheetId="2" r:id="rId4"/>
    <sheet name="Production_AD Structure" sheetId="4" r:id="rId5"/>
    <sheet name="Ending MP_Structure" sheetId="5" r:id="rId6"/>
    <sheet name="Recruitment_Structure" sheetId="6" r:id="rId7"/>
    <sheet name="Recruitment KPI_Structure" sheetId="7" r:id="rId8"/>
    <sheet name="Rookie Metric" sheetId="8" r:id="rId9"/>
    <sheet name="GA" sheetId="9" r:id="rId10"/>
    <sheet name="Rider" sheetId="10" r:id="rId11"/>
    <sheet name="5.0 AG retention" sheetId="14" r:id="rId12"/>
    <sheet name="Product Mix" sheetId="18" r:id="rId13"/>
    <sheet name="BD" sheetId="17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add1">[1]ADD1!$A$2:$B$5</definedName>
    <definedName name="__ADD410">[1]ADD42!$S$5:$W$21</definedName>
    <definedName name="__ADD45">[1]ADD41!$S$5:$W$26</definedName>
    <definedName name="__EAP1">[2]EAP1!$A$9:$B$69</definedName>
    <definedName name="__EEP1">[2]EEP1!$A$4:$V$24</definedName>
    <definedName name="__ENP1">[2]ENP1!$A$7:$AA$72</definedName>
    <definedName name="__ENP41">[1]ENP41!$A$6:$V$71</definedName>
    <definedName name="__OPW3">[1]OPW1!$A$7:$AR$52</definedName>
    <definedName name="__tln4">[3]TLN4!$A$5:$J$47</definedName>
    <definedName name="__tln5">[3]TLN5!$A$5:$L$47</definedName>
    <definedName name="__TLR1">[1]TLR1!$A$7:$AA$52</definedName>
    <definedName name="__TLR41">[1]TLR41!$A$3:$V$48</definedName>
    <definedName name="_add1">[1]ADD1!$A$2:$B$5</definedName>
    <definedName name="_ADD410">[1]ADD42!$S$5:$W$21</definedName>
    <definedName name="_ADD45">[1]ADD41!$S$5:$W$26</definedName>
    <definedName name="_EAP1">[2]EAP1!$A$9:$B$69</definedName>
    <definedName name="_EEP1">[2]EEP1!$A$4:$V$24</definedName>
    <definedName name="_ENP1">[2]ENP1!$A$7:$AA$72</definedName>
    <definedName name="_ENP41">[1]ENP41!$A$6:$V$71</definedName>
    <definedName name="_xlnm._FilterDatabase" localSheetId="11" hidden="1">'5.0 AG retention'!$A$5:$BB$51</definedName>
    <definedName name="_xlnm._FilterDatabase" localSheetId="5" hidden="1">'Ending MP_Structure'!$A$3:$AW$3</definedName>
    <definedName name="_xlnm._FilterDatabase" localSheetId="4" hidden="1">'Production_AD Structure'!$A$3:$AX$67</definedName>
    <definedName name="_xlnm._FilterDatabase" localSheetId="7" hidden="1">'Recruitment KPI_Structure'!$A$3:$AX$3</definedName>
    <definedName name="_xlnm._FilterDatabase" localSheetId="6" hidden="1">Recruitment_Structure!$A$3:$AW$3</definedName>
    <definedName name="_xlnm._FilterDatabase" localSheetId="10" hidden="1">Rider!$A$3:$AW$3</definedName>
    <definedName name="_xlnm._FilterDatabase" localSheetId="8" hidden="1">'Rookie Metric'!$A$3:$AW$3</definedName>
    <definedName name="_OPW3">[1]OPW1!$A$7:$AR$52</definedName>
    <definedName name="_tln4">[3]TLN4!$A$5:$J$47</definedName>
    <definedName name="_tln5">[3]TLN5!$A$5:$L$47</definedName>
    <definedName name="_TLR1">[1]TLR1!$A$7:$AA$52</definedName>
    <definedName name="_TLR41">[1]TLR41!$A$3:$V$48</definedName>
    <definedName name="abc" localSheetId="11">#REF!</definedName>
    <definedName name="abc" localSheetId="0">#REF!</definedName>
    <definedName name="abc" localSheetId="5">#REF!</definedName>
    <definedName name="abc" localSheetId="9">#REF!</definedName>
    <definedName name="abc" localSheetId="4">#REF!</definedName>
    <definedName name="abc" localSheetId="7">#REF!</definedName>
    <definedName name="abc" localSheetId="6">#REF!</definedName>
    <definedName name="abc" localSheetId="10">#REF!</definedName>
    <definedName name="abc" localSheetId="8">#REF!</definedName>
    <definedName name="abc">#REF!</definedName>
    <definedName name="BDName" localSheetId="11">[4]BDList!$A$2:$A$69</definedName>
    <definedName name="BDName" localSheetId="0">[5]BDList!$A$2:$A$69</definedName>
    <definedName name="BDName" localSheetId="5">[6]BDList!$A$2:$A$69</definedName>
    <definedName name="BDName" localSheetId="9">[6]BDList!$A$2:$A$69</definedName>
    <definedName name="BDName" localSheetId="4">[6]BDList!$A$2:$A$69</definedName>
    <definedName name="BDName" localSheetId="7">[6]BDList!$A$2:$A$69</definedName>
    <definedName name="BDName" localSheetId="6">[6]BDList!$A$2:$A$69</definedName>
    <definedName name="BDName" localSheetId="10">[6]BDList!$A$2:$A$69</definedName>
    <definedName name="BDName" localSheetId="8">[6]BDList!$A$2:$A$69</definedName>
    <definedName name="BDName">[7]BDList!$A$2:$A$69</definedName>
    <definedName name="CIR1M">[1]CIR1!$A$6:$AA$38</definedName>
    <definedName name="cirage" localSheetId="11">#REF!</definedName>
    <definedName name="cirage" localSheetId="0">#REF!</definedName>
    <definedName name="cirage" localSheetId="5">#REF!</definedName>
    <definedName name="cirage" localSheetId="9">#REF!</definedName>
    <definedName name="cirage" localSheetId="4">#REF!</definedName>
    <definedName name="cirage" localSheetId="7">#REF!</definedName>
    <definedName name="cirage" localSheetId="6">#REF!</definedName>
    <definedName name="cirage" localSheetId="10">#REF!</definedName>
    <definedName name="cirage" localSheetId="8">#REF!</definedName>
    <definedName name="cirage">#REF!</definedName>
    <definedName name="DSR">[1]DSR2!$A$6:$AR$48</definedName>
    <definedName name="E" localSheetId="11">#REF!</definedName>
    <definedName name="E" localSheetId="0">#REF!</definedName>
    <definedName name="E" localSheetId="5">#REF!</definedName>
    <definedName name="E" localSheetId="9">#REF!</definedName>
    <definedName name="E" localSheetId="4">#REF!</definedName>
    <definedName name="E" localSheetId="7">#REF!</definedName>
    <definedName name="E" localSheetId="6">#REF!</definedName>
    <definedName name="E" localSheetId="10">#REF!</definedName>
    <definedName name="E" localSheetId="8">#REF!</definedName>
    <definedName name="E">#REF!</definedName>
    <definedName name="EENP2">[1]EENP2!$A$7:$AA$72</definedName>
    <definedName name="Eexrate" localSheetId="11">#REF!</definedName>
    <definedName name="Eexrate" localSheetId="0">#REF!</definedName>
    <definedName name="Eexrate" localSheetId="5">#REF!</definedName>
    <definedName name="Eexrate" localSheetId="9">#REF!</definedName>
    <definedName name="Eexrate" localSheetId="4">#REF!</definedName>
    <definedName name="Eexrate" localSheetId="7">#REF!</definedName>
    <definedName name="Eexrate" localSheetId="6">#REF!</definedName>
    <definedName name="Eexrate" localSheetId="10">#REF!</definedName>
    <definedName name="Eexrate" localSheetId="8">#REF!</definedName>
    <definedName name="Eexrate">#REF!</definedName>
    <definedName name="LTRage" localSheetId="11">#REF!</definedName>
    <definedName name="LTRage" localSheetId="0">#REF!</definedName>
    <definedName name="LTRage" localSheetId="5">#REF!</definedName>
    <definedName name="LTRage" localSheetId="9">#REF!</definedName>
    <definedName name="LTRage" localSheetId="4">#REF!</definedName>
    <definedName name="LTRage" localSheetId="7">#REF!</definedName>
    <definedName name="LTRage" localSheetId="6">#REF!</definedName>
    <definedName name="LTRage" localSheetId="10">#REF!</definedName>
    <definedName name="LTRage" localSheetId="8">#REF!</definedName>
    <definedName name="LTRage">#REF!</definedName>
    <definedName name="MORTF">'[1]Mort Fac'!$B$4:$D$30</definedName>
    <definedName name="Noi_RDMs" localSheetId="11">#REF!</definedName>
    <definedName name="Noi_RDMs" localSheetId="0">#REF!</definedName>
    <definedName name="Noi_RDMs" localSheetId="5">#REF!</definedName>
    <definedName name="Noi_RDMs" localSheetId="9">#REF!</definedName>
    <definedName name="Noi_RDMs" localSheetId="4">#REF!</definedName>
    <definedName name="Noi_RDMs" localSheetId="7">#REF!</definedName>
    <definedName name="Noi_RDMs" localSheetId="6">#REF!</definedName>
    <definedName name="Noi_RDMs" localSheetId="10">#REF!</definedName>
    <definedName name="Noi_RDMs" localSheetId="8">#REF!</definedName>
    <definedName name="Noi_RDMs">#REF!</definedName>
    <definedName name="OPW2M">[1]OPW2!$A$6:$AA$38</definedName>
    <definedName name="OPW3X" localSheetId="11">#REF!</definedName>
    <definedName name="OPW3X" localSheetId="0">#REF!</definedName>
    <definedName name="OPW3X" localSheetId="5">#REF!</definedName>
    <definedName name="OPW3X" localSheetId="9">#REF!</definedName>
    <definedName name="OPW3X" localSheetId="4">#REF!</definedName>
    <definedName name="OPW3X" localSheetId="7">#REF!</definedName>
    <definedName name="OPW3X" localSheetId="6">#REF!</definedName>
    <definedName name="OPW3X" localSheetId="10">#REF!</definedName>
    <definedName name="OPW3X" localSheetId="8">#REF!</definedName>
    <definedName name="OPW3X">#REF!</definedName>
    <definedName name="polterm" localSheetId="11">#REF!</definedName>
    <definedName name="polterm" localSheetId="0">#REF!</definedName>
    <definedName name="polterm" localSheetId="5">#REF!</definedName>
    <definedName name="polterm" localSheetId="9">#REF!</definedName>
    <definedName name="polterm" localSheetId="4">#REF!</definedName>
    <definedName name="polterm" localSheetId="7">#REF!</definedName>
    <definedName name="polterm" localSheetId="6">#REF!</definedName>
    <definedName name="polterm" localSheetId="10">#REF!</definedName>
    <definedName name="polterm" localSheetId="8">#REF!</definedName>
    <definedName name="polterm">#REF!</definedName>
    <definedName name="sex" localSheetId="11">#REF!</definedName>
    <definedName name="sex" localSheetId="0">#REF!</definedName>
    <definedName name="sex" localSheetId="5">#REF!</definedName>
    <definedName name="sex" localSheetId="9">#REF!</definedName>
    <definedName name="sex" localSheetId="4">#REF!</definedName>
    <definedName name="sex" localSheetId="7">#REF!</definedName>
    <definedName name="sex" localSheetId="6">#REF!</definedName>
    <definedName name="sex" localSheetId="10">#REF!</definedName>
    <definedName name="sex" localSheetId="8">#REF!</definedName>
    <definedName name="sex">#REF!</definedName>
    <definedName name="TerRate3">'[8]brief &amp; assumptions'!$E$103</definedName>
    <definedName name="TLR1X">[1]TLR1!$A$61:$AA$106</definedName>
  </definedNames>
  <calcPr calcId="152511" concurrentCalc="0"/>
</workbook>
</file>

<file path=xl/calcChain.xml><?xml version="1.0" encoding="utf-8"?>
<calcChain xmlns="http://schemas.openxmlformats.org/spreadsheetml/2006/main">
  <c r="U133" i="19" l="1"/>
  <c r="V133" i="19"/>
  <c r="W133" i="19"/>
  <c r="X133" i="19"/>
  <c r="Y133" i="19"/>
  <c r="Z133" i="19"/>
  <c r="AA133" i="19"/>
  <c r="AB133" i="19"/>
  <c r="AC133" i="19"/>
  <c r="AD133" i="19"/>
  <c r="AE133" i="19"/>
  <c r="AF133" i="19"/>
  <c r="AG133" i="19"/>
  <c r="AH133" i="19"/>
  <c r="AI133" i="19"/>
  <c r="AJ133" i="19"/>
  <c r="AK133" i="19"/>
  <c r="AL133" i="19"/>
  <c r="AM133" i="19"/>
  <c r="AN133" i="19"/>
  <c r="AO133" i="19"/>
  <c r="AP133" i="19"/>
  <c r="AQ133" i="19"/>
  <c r="AR133" i="19"/>
  <c r="AS133" i="19"/>
  <c r="AT133" i="19"/>
  <c r="AU133" i="19"/>
  <c r="AV133" i="19"/>
  <c r="AW133" i="19"/>
  <c r="AX133" i="19"/>
  <c r="AY133" i="19"/>
  <c r="AZ133" i="19"/>
  <c r="C133" i="2"/>
  <c r="D133" i="2"/>
  <c r="E133" i="2"/>
  <c r="C60" i="2"/>
  <c r="D60" i="2"/>
  <c r="E60" i="2"/>
  <c r="C57" i="2"/>
  <c r="D57" i="2"/>
  <c r="E57" i="2"/>
  <c r="C133" i="1"/>
  <c r="D133" i="1"/>
  <c r="E133" i="1"/>
  <c r="C60" i="1"/>
  <c r="D60" i="1"/>
  <c r="E60" i="1"/>
  <c r="C57" i="1"/>
  <c r="D57" i="1"/>
  <c r="E57" i="1"/>
  <c r="F57" i="1"/>
  <c r="D133" i="19"/>
  <c r="C133" i="19"/>
  <c r="E133" i="19"/>
  <c r="C60" i="19"/>
  <c r="D60" i="19"/>
  <c r="E60" i="19"/>
  <c r="C57" i="19"/>
  <c r="D57" i="19"/>
  <c r="E57" i="19"/>
  <c r="U50" i="19"/>
  <c r="V50" i="19"/>
  <c r="W50" i="19"/>
  <c r="X50" i="19"/>
  <c r="Y50" i="19"/>
  <c r="Z50" i="19"/>
  <c r="AA50" i="19"/>
  <c r="AB50" i="19"/>
  <c r="AC50" i="19"/>
  <c r="AD50" i="19"/>
  <c r="AE50" i="19"/>
  <c r="AF50" i="19"/>
  <c r="AG50" i="19"/>
  <c r="AH50" i="19"/>
  <c r="AI50" i="19"/>
  <c r="AJ50" i="19"/>
  <c r="AK50" i="19"/>
  <c r="AL50" i="19"/>
  <c r="AM50" i="19"/>
  <c r="AN50" i="19"/>
  <c r="AO50" i="19"/>
  <c r="AP50" i="19"/>
  <c r="AQ50" i="19"/>
  <c r="AR50" i="19"/>
  <c r="AS50" i="19"/>
  <c r="AT50" i="19"/>
  <c r="AU50" i="19"/>
  <c r="AV50" i="19"/>
  <c r="AW50" i="19"/>
  <c r="AX50" i="19"/>
  <c r="AY50" i="19"/>
  <c r="AZ50" i="19"/>
  <c r="BA50" i="19"/>
  <c r="BB50" i="19"/>
  <c r="BC50" i="19"/>
  <c r="BD50" i="19"/>
  <c r="U51" i="19"/>
  <c r="V51" i="19"/>
  <c r="W51" i="19"/>
  <c r="X51" i="19"/>
  <c r="Y51" i="19"/>
  <c r="Z51" i="19"/>
  <c r="AA51" i="19"/>
  <c r="AB51" i="19"/>
  <c r="AC51" i="19"/>
  <c r="AD51" i="19"/>
  <c r="AE51" i="19"/>
  <c r="AF51" i="19"/>
  <c r="AG51" i="19"/>
  <c r="AH51" i="19"/>
  <c r="AI51" i="19"/>
  <c r="AJ51" i="19"/>
  <c r="AK51" i="19"/>
  <c r="AL51" i="19"/>
  <c r="AM51" i="19"/>
  <c r="AN51" i="19"/>
  <c r="AO51" i="19"/>
  <c r="AP51" i="19"/>
  <c r="AQ51" i="19"/>
  <c r="AR51" i="19"/>
  <c r="AS51" i="19"/>
  <c r="AT51" i="19"/>
  <c r="AU51" i="19"/>
  <c r="AV51" i="19"/>
  <c r="AW51" i="19"/>
  <c r="AX51" i="19"/>
  <c r="AY51" i="19"/>
  <c r="AZ51" i="19"/>
  <c r="BA51" i="19"/>
  <c r="BB51" i="19"/>
  <c r="BC51" i="19"/>
  <c r="BD51" i="19"/>
  <c r="U52" i="19"/>
  <c r="V52" i="19"/>
  <c r="W52" i="19"/>
  <c r="X52" i="19"/>
  <c r="Y52" i="19"/>
  <c r="Z52" i="19"/>
  <c r="AA52" i="19"/>
  <c r="AB52" i="19"/>
  <c r="AC52" i="19"/>
  <c r="AD52" i="19"/>
  <c r="AE52" i="19"/>
  <c r="AF52" i="19"/>
  <c r="AG52" i="19"/>
  <c r="AH52" i="19"/>
  <c r="AI52" i="19"/>
  <c r="AJ52" i="19"/>
  <c r="AK52" i="19"/>
  <c r="AL52" i="19"/>
  <c r="AM52" i="19"/>
  <c r="AN52" i="19"/>
  <c r="AO52" i="19"/>
  <c r="AP52" i="19"/>
  <c r="AQ52" i="19"/>
  <c r="AR52" i="19"/>
  <c r="AS52" i="19"/>
  <c r="AT52" i="19"/>
  <c r="AU52" i="19"/>
  <c r="AV52" i="19"/>
  <c r="AW52" i="19"/>
  <c r="AX52" i="19"/>
  <c r="AY52" i="19"/>
  <c r="AZ52" i="19"/>
  <c r="BA52" i="19"/>
  <c r="BB52" i="19"/>
  <c r="BC52" i="19"/>
  <c r="BD52" i="19"/>
  <c r="U53" i="19"/>
  <c r="V53" i="19"/>
  <c r="W53" i="19"/>
  <c r="X53" i="19"/>
  <c r="Y53" i="19"/>
  <c r="Z53" i="19"/>
  <c r="AA53" i="19"/>
  <c r="AB53" i="19"/>
  <c r="AC53" i="19"/>
  <c r="AD53" i="19"/>
  <c r="AE53" i="19"/>
  <c r="AF53" i="19"/>
  <c r="AG53" i="19"/>
  <c r="AH53" i="19"/>
  <c r="AI53" i="19"/>
  <c r="AJ53" i="19"/>
  <c r="AK53" i="19"/>
  <c r="AL53" i="19"/>
  <c r="AM53" i="19"/>
  <c r="AN53" i="19"/>
  <c r="AO53" i="19"/>
  <c r="AP53" i="19"/>
  <c r="AQ53" i="19"/>
  <c r="AR53" i="19"/>
  <c r="AS53" i="19"/>
  <c r="AT53" i="19"/>
  <c r="AU53" i="19"/>
  <c r="AV53" i="19"/>
  <c r="AW53" i="19"/>
  <c r="AX53" i="19"/>
  <c r="AY53" i="19"/>
  <c r="AZ53" i="19"/>
  <c r="BA53" i="19"/>
  <c r="BB53" i="19"/>
  <c r="BC53" i="19"/>
  <c r="BD53" i="19"/>
  <c r="U54" i="19"/>
  <c r="V54" i="19"/>
  <c r="W54" i="19"/>
  <c r="X54" i="19"/>
  <c r="Y54" i="19"/>
  <c r="Z54" i="19"/>
  <c r="AA54" i="19"/>
  <c r="AB54" i="19"/>
  <c r="AC54" i="19"/>
  <c r="AD54" i="19"/>
  <c r="AE54" i="19"/>
  <c r="AF54" i="19"/>
  <c r="AG54" i="19"/>
  <c r="AH54" i="19"/>
  <c r="AI54" i="19"/>
  <c r="AJ54" i="19"/>
  <c r="AK54" i="19"/>
  <c r="AL54" i="19"/>
  <c r="AM54" i="19"/>
  <c r="AN54" i="19"/>
  <c r="AO54" i="19"/>
  <c r="AP54" i="19"/>
  <c r="AQ54" i="19"/>
  <c r="AR54" i="19"/>
  <c r="AS54" i="19"/>
  <c r="AT54" i="19"/>
  <c r="AU54" i="19"/>
  <c r="AV54" i="19"/>
  <c r="AW54" i="19"/>
  <c r="AX54" i="19"/>
  <c r="AY54" i="19"/>
  <c r="AZ54" i="19"/>
  <c r="BA54" i="19"/>
  <c r="BB54" i="19"/>
  <c r="BC54" i="19"/>
  <c r="BD54" i="19"/>
  <c r="U55" i="19"/>
  <c r="V55" i="19"/>
  <c r="W55" i="19"/>
  <c r="X55" i="19"/>
  <c r="Y55" i="19"/>
  <c r="Z55" i="19"/>
  <c r="AA55" i="19"/>
  <c r="AB55" i="19"/>
  <c r="AC55" i="19"/>
  <c r="AD55" i="19"/>
  <c r="AE55" i="19"/>
  <c r="AF55" i="19"/>
  <c r="AG55" i="19"/>
  <c r="AH55" i="19"/>
  <c r="AI55" i="19"/>
  <c r="AJ55" i="19"/>
  <c r="AK55" i="19"/>
  <c r="AL55" i="19"/>
  <c r="AM55" i="19"/>
  <c r="AN55" i="19"/>
  <c r="AO55" i="19"/>
  <c r="AP55" i="19"/>
  <c r="AQ55" i="19"/>
  <c r="AR55" i="19"/>
  <c r="AS55" i="19"/>
  <c r="AT55" i="19"/>
  <c r="AU55" i="19"/>
  <c r="AV55" i="19"/>
  <c r="AW55" i="19"/>
  <c r="AX55" i="19"/>
  <c r="AY55" i="19"/>
  <c r="AZ55" i="19"/>
  <c r="BA55" i="19"/>
  <c r="BB55" i="19"/>
  <c r="BC55" i="19"/>
  <c r="BD55" i="19"/>
  <c r="U56" i="19"/>
  <c r="V56" i="19"/>
  <c r="W56" i="19"/>
  <c r="X56" i="19"/>
  <c r="Y56" i="19"/>
  <c r="Z56" i="19"/>
  <c r="AA56" i="19"/>
  <c r="AB56" i="19"/>
  <c r="AC56" i="19"/>
  <c r="AD56" i="19"/>
  <c r="AE56" i="19"/>
  <c r="AF56" i="19"/>
  <c r="AG56" i="19"/>
  <c r="AH56" i="19"/>
  <c r="AI56" i="19"/>
  <c r="AJ56" i="19"/>
  <c r="AK56" i="19"/>
  <c r="AL56" i="19"/>
  <c r="AM56" i="19"/>
  <c r="AN56" i="19"/>
  <c r="AO56" i="19"/>
  <c r="AP56" i="19"/>
  <c r="AQ56" i="19"/>
  <c r="AR56" i="19"/>
  <c r="AS56" i="19"/>
  <c r="AT56" i="19"/>
  <c r="AU56" i="19"/>
  <c r="AV56" i="19"/>
  <c r="AW56" i="19"/>
  <c r="AX56" i="19"/>
  <c r="AY56" i="19"/>
  <c r="AZ56" i="19"/>
  <c r="BA56" i="19"/>
  <c r="BB56" i="19"/>
  <c r="BC56" i="19"/>
  <c r="BD56" i="19"/>
  <c r="U57" i="19"/>
  <c r="V57" i="19"/>
  <c r="W57" i="19"/>
  <c r="X57" i="19"/>
  <c r="Y57" i="19"/>
  <c r="Z57" i="19"/>
  <c r="AA57" i="19"/>
  <c r="AB57" i="19"/>
  <c r="AC57" i="19"/>
  <c r="AD57" i="19"/>
  <c r="AE57" i="19"/>
  <c r="AF57" i="19"/>
  <c r="AG57" i="19"/>
  <c r="AH57" i="19"/>
  <c r="AI57" i="19"/>
  <c r="AJ57" i="19"/>
  <c r="AK57" i="19"/>
  <c r="AL57" i="19"/>
  <c r="AM57" i="19"/>
  <c r="AN57" i="19"/>
  <c r="AO57" i="19"/>
  <c r="AP57" i="19"/>
  <c r="AQ57" i="19"/>
  <c r="AR57" i="19"/>
  <c r="AS57" i="19"/>
  <c r="AT57" i="19"/>
  <c r="AU57" i="19"/>
  <c r="AV57" i="19"/>
  <c r="AW57" i="19"/>
  <c r="AX57" i="19"/>
  <c r="AY57" i="19"/>
  <c r="AZ57" i="19"/>
  <c r="BA57" i="19"/>
  <c r="BB57" i="19"/>
  <c r="BC57" i="19"/>
  <c r="BD57" i="19"/>
  <c r="U58" i="19"/>
  <c r="V58" i="19"/>
  <c r="W58" i="19"/>
  <c r="X58" i="19"/>
  <c r="Y58" i="19"/>
  <c r="Z58" i="19"/>
  <c r="AA58" i="19"/>
  <c r="AB58" i="19"/>
  <c r="AC58" i="19"/>
  <c r="AD58" i="19"/>
  <c r="AE58" i="19"/>
  <c r="AF58" i="19"/>
  <c r="AG58" i="19"/>
  <c r="AH58" i="19"/>
  <c r="AI58" i="19"/>
  <c r="AJ58" i="19"/>
  <c r="AK58" i="19"/>
  <c r="AL58" i="19"/>
  <c r="AM58" i="19"/>
  <c r="AN58" i="19"/>
  <c r="AO58" i="19"/>
  <c r="AP58" i="19"/>
  <c r="AQ58" i="19"/>
  <c r="AR58" i="19"/>
  <c r="AS58" i="19"/>
  <c r="AT58" i="19"/>
  <c r="AU58" i="19"/>
  <c r="AV58" i="19"/>
  <c r="AW58" i="19"/>
  <c r="AX58" i="19"/>
  <c r="AY58" i="19"/>
  <c r="AZ58" i="19"/>
  <c r="BA58" i="19"/>
  <c r="BB58" i="19"/>
  <c r="BC58" i="19"/>
  <c r="BD58" i="19"/>
  <c r="U59" i="19"/>
  <c r="V59" i="19"/>
  <c r="W59" i="19"/>
  <c r="X59" i="19"/>
  <c r="Y59" i="19"/>
  <c r="Z59" i="19"/>
  <c r="AA59" i="19"/>
  <c r="AB59" i="19"/>
  <c r="AC59" i="19"/>
  <c r="AD59" i="19"/>
  <c r="AE59" i="19"/>
  <c r="AF59" i="19"/>
  <c r="AG59" i="19"/>
  <c r="AH59" i="19"/>
  <c r="AI59" i="19"/>
  <c r="AJ59" i="19"/>
  <c r="AK59" i="19"/>
  <c r="AL59" i="19"/>
  <c r="AM59" i="19"/>
  <c r="AN59" i="19"/>
  <c r="AO59" i="19"/>
  <c r="AP59" i="19"/>
  <c r="AQ59" i="19"/>
  <c r="AR59" i="19"/>
  <c r="AS59" i="19"/>
  <c r="AT59" i="19"/>
  <c r="AU59" i="19"/>
  <c r="AV59" i="19"/>
  <c r="AW59" i="19"/>
  <c r="AX59" i="19"/>
  <c r="AY59" i="19"/>
  <c r="AZ59" i="19"/>
  <c r="BA59" i="19"/>
  <c r="BB59" i="19"/>
  <c r="BC59" i="19"/>
  <c r="BD59" i="19"/>
  <c r="U60" i="19"/>
  <c r="V60" i="19"/>
  <c r="W60" i="19"/>
  <c r="X60" i="19"/>
  <c r="Y60" i="19"/>
  <c r="Z60" i="19"/>
  <c r="AA60" i="19"/>
  <c r="AB60" i="19"/>
  <c r="AC60" i="19"/>
  <c r="AD60" i="19"/>
  <c r="AE60" i="19"/>
  <c r="AF60" i="19"/>
  <c r="AG60" i="19"/>
  <c r="AH60" i="19"/>
  <c r="AI60" i="19"/>
  <c r="AJ60" i="19"/>
  <c r="AK60" i="19"/>
  <c r="AL60" i="19"/>
  <c r="AM60" i="19"/>
  <c r="AN60" i="19"/>
  <c r="AO60" i="19"/>
  <c r="AP60" i="19"/>
  <c r="AQ60" i="19"/>
  <c r="AR60" i="19"/>
  <c r="AS60" i="19"/>
  <c r="AT60" i="19"/>
  <c r="AU60" i="19"/>
  <c r="AV60" i="19"/>
  <c r="AW60" i="19"/>
  <c r="AX60" i="19"/>
  <c r="AY60" i="19"/>
  <c r="AZ60" i="19"/>
  <c r="BA60" i="19"/>
  <c r="BB60" i="19"/>
  <c r="BC60" i="19"/>
  <c r="BD60" i="19"/>
  <c r="V49" i="19"/>
  <c r="W49" i="19"/>
  <c r="X49" i="19"/>
  <c r="Y49" i="19"/>
  <c r="Z49" i="19"/>
  <c r="AA49" i="19"/>
  <c r="AB49" i="19"/>
  <c r="AC49" i="19"/>
  <c r="AD49" i="19"/>
  <c r="AE49" i="19"/>
  <c r="AF49" i="19"/>
  <c r="AG49" i="19"/>
  <c r="AH49" i="19"/>
  <c r="AI49" i="19"/>
  <c r="AJ49" i="19"/>
  <c r="AK49" i="19"/>
  <c r="AL49" i="19"/>
  <c r="AM49" i="19"/>
  <c r="AN49" i="19"/>
  <c r="AO49" i="19"/>
  <c r="AP49" i="19"/>
  <c r="AQ49" i="19"/>
  <c r="AR49" i="19"/>
  <c r="AS49" i="19"/>
  <c r="AT49" i="19"/>
  <c r="AU49" i="19"/>
  <c r="AV49" i="19"/>
  <c r="AW49" i="19"/>
  <c r="AX49" i="19"/>
  <c r="AY49" i="19"/>
  <c r="AZ49" i="19"/>
  <c r="BA49" i="19"/>
  <c r="BB49" i="19"/>
  <c r="BC49" i="19"/>
  <c r="BD49" i="19"/>
  <c r="U49" i="19"/>
  <c r="U113" i="19"/>
  <c r="V113" i="19"/>
  <c r="W113" i="19"/>
  <c r="X113" i="19"/>
  <c r="Y113" i="19"/>
  <c r="Z113" i="19"/>
  <c r="AA113" i="19"/>
  <c r="AB113" i="19"/>
  <c r="AC113" i="19"/>
  <c r="AD113" i="19"/>
  <c r="AE113" i="19"/>
  <c r="AF113" i="19"/>
  <c r="AG113" i="19"/>
  <c r="AH113" i="19"/>
  <c r="AI113" i="19"/>
  <c r="AJ113" i="19"/>
  <c r="AK113" i="19"/>
  <c r="AL113" i="19"/>
  <c r="AM113" i="19"/>
  <c r="AN113" i="19"/>
  <c r="AO113" i="19"/>
  <c r="AP113" i="19"/>
  <c r="AQ113" i="19"/>
  <c r="AR113" i="19"/>
  <c r="AS113" i="19"/>
  <c r="AT113" i="19"/>
  <c r="AU113" i="19"/>
  <c r="AV113" i="19"/>
  <c r="AW113" i="19"/>
  <c r="AX113" i="19"/>
  <c r="AY113" i="19"/>
  <c r="AZ113" i="19"/>
  <c r="BA113" i="19"/>
  <c r="BB113" i="19"/>
  <c r="BC113" i="19"/>
  <c r="BD113" i="19"/>
  <c r="U114" i="19"/>
  <c r="V114" i="19"/>
  <c r="W114" i="19"/>
  <c r="X114" i="19"/>
  <c r="Y114" i="19"/>
  <c r="Z114" i="19"/>
  <c r="AA114" i="19"/>
  <c r="AB114" i="19"/>
  <c r="AC114" i="19"/>
  <c r="AD114" i="19"/>
  <c r="AE114" i="19"/>
  <c r="AF114" i="19"/>
  <c r="AG114" i="19"/>
  <c r="AH114" i="19"/>
  <c r="AI114" i="19"/>
  <c r="AJ114" i="19"/>
  <c r="AK114" i="19"/>
  <c r="AL114" i="19"/>
  <c r="AM114" i="19"/>
  <c r="AN114" i="19"/>
  <c r="AO114" i="19"/>
  <c r="AP114" i="19"/>
  <c r="AQ114" i="19"/>
  <c r="AR114" i="19"/>
  <c r="AS114" i="19"/>
  <c r="AT114" i="19"/>
  <c r="AU114" i="19"/>
  <c r="AV114" i="19"/>
  <c r="AW114" i="19"/>
  <c r="AX114" i="19"/>
  <c r="AY114" i="19"/>
  <c r="AZ114" i="19"/>
  <c r="BA114" i="19"/>
  <c r="BB114" i="19"/>
  <c r="BC114" i="19"/>
  <c r="BD114" i="19"/>
  <c r="U115" i="19"/>
  <c r="V115" i="19"/>
  <c r="W115" i="19"/>
  <c r="X115" i="19"/>
  <c r="Y115" i="19"/>
  <c r="Z115" i="19"/>
  <c r="AA115" i="19"/>
  <c r="AB115" i="19"/>
  <c r="AC115" i="19"/>
  <c r="AD115" i="19"/>
  <c r="AE115" i="19"/>
  <c r="AF115" i="19"/>
  <c r="AG115" i="19"/>
  <c r="AH115" i="19"/>
  <c r="AI115" i="19"/>
  <c r="AJ115" i="19"/>
  <c r="AK115" i="19"/>
  <c r="AL115" i="19"/>
  <c r="AM115" i="19"/>
  <c r="AN115" i="19"/>
  <c r="AO115" i="19"/>
  <c r="AP115" i="19"/>
  <c r="AQ115" i="19"/>
  <c r="AR115" i="19"/>
  <c r="AS115" i="19"/>
  <c r="AT115" i="19"/>
  <c r="AU115" i="19"/>
  <c r="AV115" i="19"/>
  <c r="AW115" i="19"/>
  <c r="AX115" i="19"/>
  <c r="AY115" i="19"/>
  <c r="AZ115" i="19"/>
  <c r="BA115" i="19"/>
  <c r="BB115" i="19"/>
  <c r="BC115" i="19"/>
  <c r="BD115" i="19"/>
  <c r="U116" i="19"/>
  <c r="V116" i="19"/>
  <c r="W116" i="19"/>
  <c r="X116" i="19"/>
  <c r="Y116" i="19"/>
  <c r="Z116" i="19"/>
  <c r="AA116" i="19"/>
  <c r="AB116" i="19"/>
  <c r="AC116" i="19"/>
  <c r="AD116" i="19"/>
  <c r="AE116" i="19"/>
  <c r="AF116" i="19"/>
  <c r="AG116" i="19"/>
  <c r="AH116" i="19"/>
  <c r="AI116" i="19"/>
  <c r="AJ116" i="19"/>
  <c r="AK116" i="19"/>
  <c r="AL116" i="19"/>
  <c r="AM116" i="19"/>
  <c r="AN116" i="19"/>
  <c r="AO116" i="19"/>
  <c r="AP116" i="19"/>
  <c r="AQ116" i="19"/>
  <c r="AR116" i="19"/>
  <c r="AS116" i="19"/>
  <c r="AT116" i="19"/>
  <c r="AU116" i="19"/>
  <c r="AV116" i="19"/>
  <c r="AW116" i="19"/>
  <c r="AX116" i="19"/>
  <c r="AY116" i="19"/>
  <c r="AZ116" i="19"/>
  <c r="BA116" i="19"/>
  <c r="BB116" i="19"/>
  <c r="BC116" i="19"/>
  <c r="BD116" i="19"/>
  <c r="U117" i="19"/>
  <c r="V117" i="19"/>
  <c r="W117" i="19"/>
  <c r="X117" i="19"/>
  <c r="Y117" i="19"/>
  <c r="Z117" i="19"/>
  <c r="AA117" i="19"/>
  <c r="AB117" i="19"/>
  <c r="AC117" i="19"/>
  <c r="AD117" i="19"/>
  <c r="AE117" i="19"/>
  <c r="AF117" i="19"/>
  <c r="AG117" i="19"/>
  <c r="AH117" i="19"/>
  <c r="AI117" i="19"/>
  <c r="AJ117" i="19"/>
  <c r="AK117" i="19"/>
  <c r="AL117" i="19"/>
  <c r="AM117" i="19"/>
  <c r="AN117" i="19"/>
  <c r="AO117" i="19"/>
  <c r="AP117" i="19"/>
  <c r="AQ117" i="19"/>
  <c r="AR117" i="19"/>
  <c r="AS117" i="19"/>
  <c r="AT117" i="19"/>
  <c r="AU117" i="19"/>
  <c r="AV117" i="19"/>
  <c r="AW117" i="19"/>
  <c r="AX117" i="19"/>
  <c r="AY117" i="19"/>
  <c r="AZ117" i="19"/>
  <c r="BA117" i="19"/>
  <c r="BB117" i="19"/>
  <c r="BC117" i="19"/>
  <c r="BD117" i="19"/>
  <c r="U118" i="19"/>
  <c r="V118" i="19"/>
  <c r="W118" i="19"/>
  <c r="X118" i="19"/>
  <c r="Y118" i="19"/>
  <c r="Z118" i="19"/>
  <c r="AA118" i="19"/>
  <c r="AB118" i="19"/>
  <c r="AC118" i="19"/>
  <c r="AD118" i="19"/>
  <c r="AE118" i="19"/>
  <c r="AF118" i="19"/>
  <c r="AG118" i="19"/>
  <c r="AH118" i="19"/>
  <c r="AI118" i="19"/>
  <c r="AJ118" i="19"/>
  <c r="AK118" i="19"/>
  <c r="AL118" i="19"/>
  <c r="AM118" i="19"/>
  <c r="AN118" i="19"/>
  <c r="AO118" i="19"/>
  <c r="AP118" i="19"/>
  <c r="AQ118" i="19"/>
  <c r="AR118" i="19"/>
  <c r="AS118" i="19"/>
  <c r="AT118" i="19"/>
  <c r="AU118" i="19"/>
  <c r="AV118" i="19"/>
  <c r="AW118" i="19"/>
  <c r="AX118" i="19"/>
  <c r="AY118" i="19"/>
  <c r="AZ118" i="19"/>
  <c r="BA118" i="19"/>
  <c r="BB118" i="19"/>
  <c r="BC118" i="19"/>
  <c r="BD118" i="19"/>
  <c r="U119" i="19"/>
  <c r="V119" i="19"/>
  <c r="W119" i="19"/>
  <c r="X119" i="19"/>
  <c r="Y119" i="19"/>
  <c r="Z119" i="19"/>
  <c r="AA119" i="19"/>
  <c r="AB119" i="19"/>
  <c r="AC119" i="19"/>
  <c r="AD119" i="19"/>
  <c r="AE119" i="19"/>
  <c r="AF119" i="19"/>
  <c r="AG119" i="19"/>
  <c r="AH119" i="19"/>
  <c r="AI119" i="19"/>
  <c r="AJ119" i="19"/>
  <c r="AK119" i="19"/>
  <c r="AL119" i="19"/>
  <c r="AM119" i="19"/>
  <c r="AN119" i="19"/>
  <c r="AO119" i="19"/>
  <c r="AP119" i="19"/>
  <c r="AQ119" i="19"/>
  <c r="AR119" i="19"/>
  <c r="AS119" i="19"/>
  <c r="AT119" i="19"/>
  <c r="AU119" i="19"/>
  <c r="AV119" i="19"/>
  <c r="AW119" i="19"/>
  <c r="AX119" i="19"/>
  <c r="AY119" i="19"/>
  <c r="AZ119" i="19"/>
  <c r="BA119" i="19"/>
  <c r="BB119" i="19"/>
  <c r="BC119" i="19"/>
  <c r="BD119" i="19"/>
  <c r="U120" i="19"/>
  <c r="V120" i="19"/>
  <c r="W120" i="19"/>
  <c r="X120" i="19"/>
  <c r="Y120" i="19"/>
  <c r="Z120" i="19"/>
  <c r="AA120" i="19"/>
  <c r="AB120" i="19"/>
  <c r="AC120" i="19"/>
  <c r="AD120" i="19"/>
  <c r="AE120" i="19"/>
  <c r="AF120" i="19"/>
  <c r="AG120" i="19"/>
  <c r="AH120" i="19"/>
  <c r="AI120" i="19"/>
  <c r="AJ120" i="19"/>
  <c r="AK120" i="19"/>
  <c r="AL120" i="19"/>
  <c r="AM120" i="19"/>
  <c r="AN120" i="19"/>
  <c r="AO120" i="19"/>
  <c r="AP120" i="19"/>
  <c r="AQ120" i="19"/>
  <c r="AR120" i="19"/>
  <c r="AS120" i="19"/>
  <c r="AT120" i="19"/>
  <c r="AU120" i="19"/>
  <c r="AV120" i="19"/>
  <c r="AW120" i="19"/>
  <c r="AX120" i="19"/>
  <c r="AY120" i="19"/>
  <c r="AZ120" i="19"/>
  <c r="BA120" i="19"/>
  <c r="BB120" i="19"/>
  <c r="BC120" i="19"/>
  <c r="BD120" i="19"/>
  <c r="U121" i="19"/>
  <c r="V121" i="19"/>
  <c r="W121" i="19"/>
  <c r="X121" i="19"/>
  <c r="Y121" i="19"/>
  <c r="Z121" i="19"/>
  <c r="AA121" i="19"/>
  <c r="AB121" i="19"/>
  <c r="AC121" i="19"/>
  <c r="AD121" i="19"/>
  <c r="AE121" i="19"/>
  <c r="AF121" i="19"/>
  <c r="AG121" i="19"/>
  <c r="AH121" i="19"/>
  <c r="AI121" i="19"/>
  <c r="AJ121" i="19"/>
  <c r="AK121" i="19"/>
  <c r="AL121" i="19"/>
  <c r="AM121" i="19"/>
  <c r="AN121" i="19"/>
  <c r="AO121" i="19"/>
  <c r="AP121" i="19"/>
  <c r="AQ121" i="19"/>
  <c r="AR121" i="19"/>
  <c r="AS121" i="19"/>
  <c r="AT121" i="19"/>
  <c r="AU121" i="19"/>
  <c r="AV121" i="19"/>
  <c r="AW121" i="19"/>
  <c r="AX121" i="19"/>
  <c r="AY121" i="19"/>
  <c r="AZ121" i="19"/>
  <c r="BA121" i="19"/>
  <c r="BB121" i="19"/>
  <c r="BC121" i="19"/>
  <c r="BD121" i="19"/>
  <c r="V112" i="19"/>
  <c r="W112" i="19"/>
  <c r="X112" i="19"/>
  <c r="Y112" i="19"/>
  <c r="Z112" i="19"/>
  <c r="AA112" i="19"/>
  <c r="AB112" i="19"/>
  <c r="AC112" i="19"/>
  <c r="AD112" i="19"/>
  <c r="AE112" i="19"/>
  <c r="AF112" i="19"/>
  <c r="AG112" i="19"/>
  <c r="AH112" i="19"/>
  <c r="AI112" i="19"/>
  <c r="AJ112" i="19"/>
  <c r="AK112" i="19"/>
  <c r="AL112" i="19"/>
  <c r="AM112" i="19"/>
  <c r="AN112" i="19"/>
  <c r="AO112" i="19"/>
  <c r="AP112" i="19"/>
  <c r="AQ112" i="19"/>
  <c r="AR112" i="19"/>
  <c r="AS112" i="19"/>
  <c r="AT112" i="19"/>
  <c r="AU112" i="19"/>
  <c r="AV112" i="19"/>
  <c r="AW112" i="19"/>
  <c r="AX112" i="19"/>
  <c r="AY112" i="19"/>
  <c r="AZ112" i="19"/>
  <c r="BA112" i="19"/>
  <c r="BB112" i="19"/>
  <c r="BC112" i="19"/>
  <c r="BD112" i="19"/>
  <c r="U112" i="19"/>
  <c r="E112" i="19"/>
  <c r="E113" i="19"/>
  <c r="E114" i="19"/>
  <c r="E115" i="19"/>
  <c r="E116" i="19"/>
  <c r="E117" i="19"/>
  <c r="E118" i="19"/>
  <c r="E119" i="19"/>
  <c r="E121" i="19"/>
  <c r="U89" i="19"/>
  <c r="V89" i="19"/>
  <c r="W89" i="19"/>
  <c r="X89" i="19"/>
  <c r="Y89" i="19"/>
  <c r="Z89" i="19"/>
  <c r="AA89" i="19"/>
  <c r="AB89" i="19"/>
  <c r="AC89" i="19"/>
  <c r="AD89" i="19"/>
  <c r="AE89" i="19"/>
  <c r="AF89" i="19"/>
  <c r="AG89" i="19"/>
  <c r="AH89" i="19"/>
  <c r="AI89" i="19"/>
  <c r="AJ89" i="19"/>
  <c r="AK89" i="19"/>
  <c r="AL89" i="19"/>
  <c r="AM89" i="19"/>
  <c r="AN89" i="19"/>
  <c r="AO89" i="19"/>
  <c r="AP89" i="19"/>
  <c r="AQ89" i="19"/>
  <c r="AR89" i="19"/>
  <c r="AS89" i="19"/>
  <c r="AT89" i="19"/>
  <c r="AU89" i="19"/>
  <c r="AV89" i="19"/>
  <c r="AW89" i="19"/>
  <c r="AX89" i="19"/>
  <c r="AY89" i="19"/>
  <c r="AZ89" i="19"/>
  <c r="U90" i="19"/>
  <c r="V90" i="19"/>
  <c r="W90" i="19"/>
  <c r="X90" i="19"/>
  <c r="Y90" i="19"/>
  <c r="Z90" i="19"/>
  <c r="AA90" i="19"/>
  <c r="AB90" i="19"/>
  <c r="AC90" i="19"/>
  <c r="AD90" i="19"/>
  <c r="AE90" i="19"/>
  <c r="AF90" i="19"/>
  <c r="AG90" i="19"/>
  <c r="AH90" i="19"/>
  <c r="AI90" i="19"/>
  <c r="AJ90" i="19"/>
  <c r="AK90" i="19"/>
  <c r="AL90" i="19"/>
  <c r="AM90" i="19"/>
  <c r="AN90" i="19"/>
  <c r="AO90" i="19"/>
  <c r="AP90" i="19"/>
  <c r="AQ90" i="19"/>
  <c r="AR90" i="19"/>
  <c r="AS90" i="19"/>
  <c r="AT90" i="19"/>
  <c r="AU90" i="19"/>
  <c r="AV90" i="19"/>
  <c r="AW90" i="19"/>
  <c r="AX90" i="19"/>
  <c r="AY90" i="19"/>
  <c r="AZ90" i="19"/>
  <c r="U91" i="19"/>
  <c r="V91" i="19"/>
  <c r="W91" i="19"/>
  <c r="X91" i="19"/>
  <c r="Y91" i="19"/>
  <c r="Z91" i="19"/>
  <c r="AA91" i="19"/>
  <c r="AB91" i="19"/>
  <c r="AC91" i="19"/>
  <c r="AD91" i="19"/>
  <c r="AE91" i="19"/>
  <c r="AF91" i="19"/>
  <c r="AG91" i="19"/>
  <c r="AH91" i="19"/>
  <c r="AI91" i="19"/>
  <c r="AJ91" i="19"/>
  <c r="AK91" i="19"/>
  <c r="AL91" i="19"/>
  <c r="AM91" i="19"/>
  <c r="AN91" i="19"/>
  <c r="AO91" i="19"/>
  <c r="AP91" i="19"/>
  <c r="AQ91" i="19"/>
  <c r="AR91" i="19"/>
  <c r="AS91" i="19"/>
  <c r="AT91" i="19"/>
  <c r="AU91" i="19"/>
  <c r="AV91" i="19"/>
  <c r="AW91" i="19"/>
  <c r="AX91" i="19"/>
  <c r="AY91" i="19"/>
  <c r="AZ91" i="19"/>
  <c r="U92" i="19"/>
  <c r="V92" i="19"/>
  <c r="W92" i="19"/>
  <c r="X92" i="19"/>
  <c r="Y92" i="19"/>
  <c r="Z92" i="19"/>
  <c r="AA92" i="19"/>
  <c r="AB92" i="19"/>
  <c r="AC92" i="19"/>
  <c r="AD92" i="19"/>
  <c r="AE92" i="19"/>
  <c r="AF92" i="19"/>
  <c r="AG92" i="19"/>
  <c r="AH92" i="19"/>
  <c r="AI92" i="19"/>
  <c r="AJ92" i="19"/>
  <c r="AK92" i="19"/>
  <c r="AL92" i="19"/>
  <c r="AM92" i="19"/>
  <c r="AN92" i="19"/>
  <c r="AO92" i="19"/>
  <c r="AP92" i="19"/>
  <c r="AQ92" i="19"/>
  <c r="AR92" i="19"/>
  <c r="AS92" i="19"/>
  <c r="AT92" i="19"/>
  <c r="AU92" i="19"/>
  <c r="AV92" i="19"/>
  <c r="AW92" i="19"/>
  <c r="AX92" i="19"/>
  <c r="AY92" i="19"/>
  <c r="AZ92" i="19"/>
  <c r="U93" i="19"/>
  <c r="V93" i="19"/>
  <c r="W93" i="19"/>
  <c r="X93" i="19"/>
  <c r="Y93" i="19"/>
  <c r="Z93" i="19"/>
  <c r="AA93" i="19"/>
  <c r="AB93" i="19"/>
  <c r="AC93" i="19"/>
  <c r="AD93" i="19"/>
  <c r="AE93" i="19"/>
  <c r="AF93" i="19"/>
  <c r="AG93" i="19"/>
  <c r="AH93" i="19"/>
  <c r="AI93" i="19"/>
  <c r="AJ93" i="19"/>
  <c r="AK93" i="19"/>
  <c r="AL93" i="19"/>
  <c r="AM93" i="19"/>
  <c r="AN93" i="19"/>
  <c r="AO93" i="19"/>
  <c r="AP93" i="19"/>
  <c r="AQ93" i="19"/>
  <c r="AR93" i="19"/>
  <c r="AS93" i="19"/>
  <c r="AT93" i="19"/>
  <c r="AU93" i="19"/>
  <c r="AV93" i="19"/>
  <c r="AW93" i="19"/>
  <c r="AX93" i="19"/>
  <c r="AY93" i="19"/>
  <c r="AZ93" i="19"/>
  <c r="U94" i="19"/>
  <c r="V94" i="19"/>
  <c r="W94" i="19"/>
  <c r="X94" i="19"/>
  <c r="Y94" i="19"/>
  <c r="Z94" i="19"/>
  <c r="AA94" i="19"/>
  <c r="AB94" i="19"/>
  <c r="AC94" i="19"/>
  <c r="AD94" i="19"/>
  <c r="AE94" i="19"/>
  <c r="AF94" i="19"/>
  <c r="AG94" i="19"/>
  <c r="AH94" i="19"/>
  <c r="AI94" i="19"/>
  <c r="AJ94" i="19"/>
  <c r="AK94" i="19"/>
  <c r="AL94" i="19"/>
  <c r="AM94" i="19"/>
  <c r="AN94" i="19"/>
  <c r="AO94" i="19"/>
  <c r="AP94" i="19"/>
  <c r="AQ94" i="19"/>
  <c r="AR94" i="19"/>
  <c r="AS94" i="19"/>
  <c r="AT94" i="19"/>
  <c r="AU94" i="19"/>
  <c r="AV94" i="19"/>
  <c r="AW94" i="19"/>
  <c r="AX94" i="19"/>
  <c r="AY94" i="19"/>
  <c r="AZ94" i="19"/>
  <c r="U95" i="19"/>
  <c r="V95" i="19"/>
  <c r="W95" i="19"/>
  <c r="X95" i="19"/>
  <c r="Y95" i="19"/>
  <c r="Z95" i="19"/>
  <c r="AA95" i="19"/>
  <c r="AB95" i="19"/>
  <c r="AC95" i="19"/>
  <c r="AD95" i="19"/>
  <c r="AE95" i="19"/>
  <c r="AF95" i="19"/>
  <c r="AG95" i="19"/>
  <c r="AH95" i="19"/>
  <c r="AI95" i="19"/>
  <c r="AJ95" i="19"/>
  <c r="AK95" i="19"/>
  <c r="AL95" i="19"/>
  <c r="AM95" i="19"/>
  <c r="AN95" i="19"/>
  <c r="AO95" i="19"/>
  <c r="AP95" i="19"/>
  <c r="AQ95" i="19"/>
  <c r="AR95" i="19"/>
  <c r="AS95" i="19"/>
  <c r="AT95" i="19"/>
  <c r="AU95" i="19"/>
  <c r="AV95" i="19"/>
  <c r="AW95" i="19"/>
  <c r="AX95" i="19"/>
  <c r="AY95" i="19"/>
  <c r="AZ95" i="19"/>
  <c r="U96" i="19"/>
  <c r="V96" i="19"/>
  <c r="W96" i="19"/>
  <c r="X96" i="19"/>
  <c r="Y96" i="19"/>
  <c r="Z96" i="19"/>
  <c r="AA96" i="19"/>
  <c r="AB96" i="19"/>
  <c r="AC96" i="19"/>
  <c r="AD96" i="19"/>
  <c r="AE96" i="19"/>
  <c r="AF96" i="19"/>
  <c r="AG96" i="19"/>
  <c r="AH96" i="19"/>
  <c r="AI96" i="19"/>
  <c r="AJ96" i="19"/>
  <c r="AK96" i="19"/>
  <c r="AL96" i="19"/>
  <c r="AM96" i="19"/>
  <c r="AN96" i="19"/>
  <c r="AO96" i="19"/>
  <c r="AP96" i="19"/>
  <c r="AQ96" i="19"/>
  <c r="AR96" i="19"/>
  <c r="AS96" i="19"/>
  <c r="AT96" i="19"/>
  <c r="AU96" i="19"/>
  <c r="AV96" i="19"/>
  <c r="AW96" i="19"/>
  <c r="AX96" i="19"/>
  <c r="AY96" i="19"/>
  <c r="AZ96" i="19"/>
  <c r="U97" i="19"/>
  <c r="V97" i="19"/>
  <c r="W97" i="19"/>
  <c r="X97" i="19"/>
  <c r="Y97" i="19"/>
  <c r="Z97" i="19"/>
  <c r="AA97" i="19"/>
  <c r="AB97" i="19"/>
  <c r="AC97" i="19"/>
  <c r="AD97" i="19"/>
  <c r="AE97" i="19"/>
  <c r="AF97" i="19"/>
  <c r="AG97" i="19"/>
  <c r="AH97" i="19"/>
  <c r="AI97" i="19"/>
  <c r="AJ97" i="19"/>
  <c r="AK97" i="19"/>
  <c r="AL97" i="19"/>
  <c r="AM97" i="19"/>
  <c r="AN97" i="19"/>
  <c r="AO97" i="19"/>
  <c r="AP97" i="19"/>
  <c r="AQ97" i="19"/>
  <c r="AR97" i="19"/>
  <c r="AS97" i="19"/>
  <c r="AT97" i="19"/>
  <c r="AU97" i="19"/>
  <c r="AV97" i="19"/>
  <c r="AW97" i="19"/>
  <c r="AX97" i="19"/>
  <c r="AY97" i="19"/>
  <c r="AZ97" i="19"/>
  <c r="V88" i="19"/>
  <c r="W88" i="19"/>
  <c r="X88" i="19"/>
  <c r="Y88" i="19"/>
  <c r="Z88" i="19"/>
  <c r="AA88" i="19"/>
  <c r="AB88" i="19"/>
  <c r="AC88" i="19"/>
  <c r="AD88" i="19"/>
  <c r="AE88" i="19"/>
  <c r="AF88" i="19"/>
  <c r="AG88" i="19"/>
  <c r="AH88" i="19"/>
  <c r="AI88" i="19"/>
  <c r="AJ88" i="19"/>
  <c r="AK88" i="19"/>
  <c r="AL88" i="19"/>
  <c r="AM88" i="19"/>
  <c r="AN88" i="19"/>
  <c r="AO88" i="19"/>
  <c r="AP88" i="19"/>
  <c r="AQ88" i="19"/>
  <c r="AR88" i="19"/>
  <c r="AS88" i="19"/>
  <c r="AT88" i="19"/>
  <c r="AU88" i="19"/>
  <c r="AV88" i="19"/>
  <c r="AW88" i="19"/>
  <c r="AX88" i="19"/>
  <c r="AY88" i="19"/>
  <c r="AZ88" i="19"/>
  <c r="U88" i="19"/>
  <c r="AH31" i="19"/>
  <c r="AI31" i="19"/>
  <c r="AJ31" i="19"/>
  <c r="AK31" i="19"/>
  <c r="AL31" i="19"/>
  <c r="AM31" i="19"/>
  <c r="AN31" i="19"/>
  <c r="AO31" i="19"/>
  <c r="AP31" i="19"/>
  <c r="AQ31" i="19"/>
  <c r="AR31" i="19"/>
  <c r="AS31" i="19"/>
  <c r="AT31" i="19"/>
  <c r="AU31" i="19"/>
  <c r="AV31" i="19"/>
  <c r="AW31" i="19"/>
  <c r="AX31" i="19"/>
  <c r="AY31" i="19"/>
  <c r="AZ31" i="19"/>
  <c r="AG31" i="19"/>
  <c r="AG193" i="19"/>
  <c r="AH193" i="19"/>
  <c r="AI193" i="19"/>
  <c r="AJ193" i="19"/>
  <c r="AK193" i="19"/>
  <c r="AL193" i="19"/>
  <c r="AM193" i="19"/>
  <c r="AN193" i="19"/>
  <c r="AO193" i="19"/>
  <c r="AP193" i="19"/>
  <c r="AQ193" i="19"/>
  <c r="AR193" i="19"/>
  <c r="AS193" i="19"/>
  <c r="AT193" i="19"/>
  <c r="AU193" i="19"/>
  <c r="AV193" i="19"/>
  <c r="AW193" i="19"/>
  <c r="AX193" i="19"/>
  <c r="AY193" i="19"/>
  <c r="AZ193" i="19"/>
  <c r="AG193" i="2"/>
  <c r="AH193" i="2"/>
  <c r="AI193" i="2"/>
  <c r="AJ193" i="2"/>
  <c r="AK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59" i="1"/>
  <c r="BQ192" i="19"/>
  <c r="BP192" i="19"/>
  <c r="BO192" i="19"/>
  <c r="BN192" i="19"/>
  <c r="BM192" i="19"/>
  <c r="BL192" i="19"/>
  <c r="BK192" i="19"/>
  <c r="BJ192" i="19"/>
  <c r="BI192" i="19"/>
  <c r="BH192" i="19"/>
  <c r="BG192" i="19"/>
  <c r="BF192" i="19"/>
  <c r="S192" i="19"/>
  <c r="R192" i="19"/>
  <c r="Q192" i="19"/>
  <c r="P192" i="19"/>
  <c r="O192" i="19"/>
  <c r="N192" i="19"/>
  <c r="M192" i="19"/>
  <c r="L192" i="19"/>
  <c r="K192" i="19"/>
  <c r="J192" i="19"/>
  <c r="I192" i="19"/>
  <c r="H192" i="19"/>
  <c r="B2" i="19"/>
  <c r="E183" i="19"/>
  <c r="E184" i="19"/>
  <c r="E185" i="19"/>
  <c r="E186" i="19"/>
  <c r="E187" i="19"/>
  <c r="E188" i="19"/>
  <c r="E189" i="19"/>
  <c r="E190" i="19"/>
  <c r="E192" i="19"/>
  <c r="D183" i="19"/>
  <c r="D184" i="19"/>
  <c r="D185" i="19"/>
  <c r="D186" i="19"/>
  <c r="D187" i="19"/>
  <c r="D188" i="19"/>
  <c r="D189" i="19"/>
  <c r="D190" i="19"/>
  <c r="D192" i="19"/>
  <c r="F192" i="19"/>
  <c r="C183" i="19"/>
  <c r="C184" i="19"/>
  <c r="C185" i="19"/>
  <c r="C186" i="19"/>
  <c r="C187" i="19"/>
  <c r="C188" i="19"/>
  <c r="C189" i="19"/>
  <c r="C190" i="19"/>
  <c r="C192" i="19"/>
  <c r="AR191" i="19"/>
  <c r="BQ191" i="19"/>
  <c r="AQ191" i="19"/>
  <c r="BP191" i="19"/>
  <c r="AP191" i="19"/>
  <c r="BO191" i="19"/>
  <c r="AO191" i="19"/>
  <c r="BN191" i="19"/>
  <c r="AN191" i="19"/>
  <c r="BM191" i="19"/>
  <c r="AM191" i="19"/>
  <c r="BL191" i="19"/>
  <c r="AX191" i="19"/>
  <c r="AL191" i="19"/>
  <c r="BK191" i="19"/>
  <c r="AW191" i="19"/>
  <c r="AK191" i="19"/>
  <c r="BJ191" i="19"/>
  <c r="AV191" i="19"/>
  <c r="AJ191" i="19"/>
  <c r="BI191" i="19"/>
  <c r="AU191" i="19"/>
  <c r="AI191" i="19"/>
  <c r="BH191" i="19"/>
  <c r="AT191" i="19"/>
  <c r="AH191" i="19"/>
  <c r="BG191" i="19"/>
  <c r="AS191" i="19"/>
  <c r="AG191" i="19"/>
  <c r="BF191" i="19"/>
  <c r="AF191" i="19"/>
  <c r="AE191" i="19"/>
  <c r="AD191" i="19"/>
  <c r="AC191" i="19"/>
  <c r="AB191" i="19"/>
  <c r="AA191" i="19"/>
  <c r="Z191" i="19"/>
  <c r="Y191" i="19"/>
  <c r="X191" i="19"/>
  <c r="W191" i="19"/>
  <c r="V191" i="19"/>
  <c r="U191" i="19"/>
  <c r="S191" i="19"/>
  <c r="R191" i="19"/>
  <c r="Q191" i="19"/>
  <c r="P191" i="19"/>
  <c r="O191" i="19"/>
  <c r="N191" i="19"/>
  <c r="M191" i="19"/>
  <c r="L191" i="19"/>
  <c r="K191" i="19"/>
  <c r="J191" i="19"/>
  <c r="I191" i="19"/>
  <c r="H191" i="19"/>
  <c r="E191" i="19"/>
  <c r="D191" i="19"/>
  <c r="F191" i="19"/>
  <c r="C191" i="19"/>
  <c r="BQ190" i="19"/>
  <c r="BP190" i="19"/>
  <c r="BO190" i="19"/>
  <c r="BN190" i="19"/>
  <c r="BM190" i="19"/>
  <c r="BL190" i="19"/>
  <c r="BK190" i="19"/>
  <c r="BJ190" i="19"/>
  <c r="BI190" i="19"/>
  <c r="BH190" i="19"/>
  <c r="BG190" i="19"/>
  <c r="BF190" i="19"/>
  <c r="S190" i="19"/>
  <c r="R190" i="19"/>
  <c r="Q190" i="19"/>
  <c r="P190" i="19"/>
  <c r="O190" i="19"/>
  <c r="N190" i="19"/>
  <c r="M190" i="19"/>
  <c r="L190" i="19"/>
  <c r="K190" i="19"/>
  <c r="J190" i="19"/>
  <c r="I190" i="19"/>
  <c r="H190" i="19"/>
  <c r="F190" i="19"/>
  <c r="BQ189" i="19"/>
  <c r="BP189" i="19"/>
  <c r="BO189" i="19"/>
  <c r="BN189" i="19"/>
  <c r="BM189" i="19"/>
  <c r="BL189" i="19"/>
  <c r="BK189" i="19"/>
  <c r="BJ189" i="19"/>
  <c r="BI189" i="19"/>
  <c r="BH189" i="19"/>
  <c r="BG189" i="19"/>
  <c r="BF189" i="19"/>
  <c r="S189" i="19"/>
  <c r="R189" i="19"/>
  <c r="Q189" i="19"/>
  <c r="P189" i="19"/>
  <c r="O189" i="19"/>
  <c r="N189" i="19"/>
  <c r="M189" i="19"/>
  <c r="L189" i="19"/>
  <c r="K189" i="19"/>
  <c r="J189" i="19"/>
  <c r="I189" i="19"/>
  <c r="H189" i="19"/>
  <c r="F189" i="19"/>
  <c r="BQ188" i="19"/>
  <c r="BP188" i="19"/>
  <c r="BO188" i="19"/>
  <c r="BN188" i="19"/>
  <c r="BM188" i="19"/>
  <c r="BL188" i="19"/>
  <c r="BK188" i="19"/>
  <c r="BJ188" i="19"/>
  <c r="BI188" i="19"/>
  <c r="BH188" i="19"/>
  <c r="BG188" i="19"/>
  <c r="BF188" i="19"/>
  <c r="S188" i="19"/>
  <c r="R188" i="19"/>
  <c r="Q188" i="19"/>
  <c r="P188" i="19"/>
  <c r="O188" i="19"/>
  <c r="N188" i="19"/>
  <c r="M188" i="19"/>
  <c r="L188" i="19"/>
  <c r="K188" i="19"/>
  <c r="J188" i="19"/>
  <c r="I188" i="19"/>
  <c r="H188" i="19"/>
  <c r="F188" i="19"/>
  <c r="BQ187" i="19"/>
  <c r="BP187" i="19"/>
  <c r="BO187" i="19"/>
  <c r="BN187" i="19"/>
  <c r="BM187" i="19"/>
  <c r="BL187" i="19"/>
  <c r="BK187" i="19"/>
  <c r="BJ187" i="19"/>
  <c r="BI187" i="19"/>
  <c r="BH187" i="19"/>
  <c r="BG187" i="19"/>
  <c r="BF187" i="19"/>
  <c r="S187" i="19"/>
  <c r="R187" i="19"/>
  <c r="Q187" i="19"/>
  <c r="P187" i="19"/>
  <c r="O187" i="19"/>
  <c r="N187" i="19"/>
  <c r="M187" i="19"/>
  <c r="L187" i="19"/>
  <c r="K187" i="19"/>
  <c r="J187" i="19"/>
  <c r="I187" i="19"/>
  <c r="H187" i="19"/>
  <c r="F187" i="19"/>
  <c r="BQ186" i="19"/>
  <c r="BP186" i="19"/>
  <c r="BO186" i="19"/>
  <c r="BN186" i="19"/>
  <c r="BM186" i="19"/>
  <c r="BL186" i="19"/>
  <c r="BK186" i="19"/>
  <c r="BJ186" i="19"/>
  <c r="BI186" i="19"/>
  <c r="BH186" i="19"/>
  <c r="BG186" i="19"/>
  <c r="BF186" i="19"/>
  <c r="S186" i="19"/>
  <c r="R186" i="19"/>
  <c r="Q186" i="19"/>
  <c r="P186" i="19"/>
  <c r="O186" i="19"/>
  <c r="N186" i="19"/>
  <c r="M186" i="19"/>
  <c r="L186" i="19"/>
  <c r="K186" i="19"/>
  <c r="J186" i="19"/>
  <c r="I186" i="19"/>
  <c r="H186" i="19"/>
  <c r="F186" i="19"/>
  <c r="BQ185" i="19"/>
  <c r="BP185" i="19"/>
  <c r="BO185" i="19"/>
  <c r="BN185" i="19"/>
  <c r="BM185" i="19"/>
  <c r="BL185" i="19"/>
  <c r="BK185" i="19"/>
  <c r="BJ185" i="19"/>
  <c r="BI185" i="19"/>
  <c r="BH185" i="19"/>
  <c r="BG185" i="19"/>
  <c r="BF185" i="19"/>
  <c r="S185" i="19"/>
  <c r="R185" i="19"/>
  <c r="Q185" i="19"/>
  <c r="P185" i="19"/>
  <c r="O185" i="19"/>
  <c r="N185" i="19"/>
  <c r="M185" i="19"/>
  <c r="L185" i="19"/>
  <c r="K185" i="19"/>
  <c r="J185" i="19"/>
  <c r="I185" i="19"/>
  <c r="H185" i="19"/>
  <c r="F185" i="19"/>
  <c r="BQ184" i="19"/>
  <c r="BP184" i="19"/>
  <c r="BO184" i="19"/>
  <c r="BN184" i="19"/>
  <c r="BM184" i="19"/>
  <c r="BL184" i="19"/>
  <c r="BK184" i="19"/>
  <c r="BJ184" i="19"/>
  <c r="BI184" i="19"/>
  <c r="BH184" i="19"/>
  <c r="BG184" i="19"/>
  <c r="BF184" i="19"/>
  <c r="S184" i="19"/>
  <c r="R184" i="19"/>
  <c r="Q184" i="19"/>
  <c r="P184" i="19"/>
  <c r="O184" i="19"/>
  <c r="N184" i="19"/>
  <c r="M184" i="19"/>
  <c r="L184" i="19"/>
  <c r="K184" i="19"/>
  <c r="J184" i="19"/>
  <c r="I184" i="19"/>
  <c r="H184" i="19"/>
  <c r="F184" i="19"/>
  <c r="BQ183" i="19"/>
  <c r="BP183" i="19"/>
  <c r="BO183" i="19"/>
  <c r="BN183" i="19"/>
  <c r="BM183" i="19"/>
  <c r="BL183" i="19"/>
  <c r="BK183" i="19"/>
  <c r="BJ183" i="19"/>
  <c r="BI183" i="19"/>
  <c r="BH183" i="19"/>
  <c r="BG183" i="19"/>
  <c r="BF183" i="19"/>
  <c r="S183" i="19"/>
  <c r="R183" i="19"/>
  <c r="Q183" i="19"/>
  <c r="P183" i="19"/>
  <c r="O183" i="19"/>
  <c r="N183" i="19"/>
  <c r="M183" i="19"/>
  <c r="L183" i="19"/>
  <c r="K183" i="19"/>
  <c r="J183" i="19"/>
  <c r="I183" i="19"/>
  <c r="H183" i="19"/>
  <c r="F183" i="19"/>
  <c r="S182" i="19"/>
  <c r="R182" i="19"/>
  <c r="Q182" i="19"/>
  <c r="P182" i="19"/>
  <c r="O182" i="19"/>
  <c r="N182" i="19"/>
  <c r="M182" i="19"/>
  <c r="L182" i="19"/>
  <c r="K182" i="19"/>
  <c r="J182" i="19"/>
  <c r="I182" i="19"/>
  <c r="H182" i="19"/>
  <c r="F182" i="19"/>
  <c r="E182" i="19"/>
  <c r="D182" i="19"/>
  <c r="C182" i="19"/>
  <c r="BQ192" i="1"/>
  <c r="BP192" i="1"/>
  <c r="BO192" i="1"/>
  <c r="BN192" i="1"/>
  <c r="BM192" i="1"/>
  <c r="BL192" i="1"/>
  <c r="BK192" i="1"/>
  <c r="BJ192" i="1"/>
  <c r="BI192" i="1"/>
  <c r="BH192" i="1"/>
  <c r="BG192" i="1"/>
  <c r="BF192" i="1"/>
  <c r="S192" i="1"/>
  <c r="R192" i="1"/>
  <c r="Q192" i="1"/>
  <c r="P192" i="1"/>
  <c r="O192" i="1"/>
  <c r="N192" i="1"/>
  <c r="M192" i="1"/>
  <c r="L192" i="1"/>
  <c r="K192" i="1"/>
  <c r="J192" i="1"/>
  <c r="I192" i="1"/>
  <c r="H192" i="1"/>
  <c r="B2" i="1"/>
  <c r="E183" i="1"/>
  <c r="E184" i="1"/>
  <c r="E185" i="1"/>
  <c r="E186" i="1"/>
  <c r="E187" i="1"/>
  <c r="E188" i="1"/>
  <c r="E189" i="1"/>
  <c r="E190" i="1"/>
  <c r="E192" i="1"/>
  <c r="D183" i="1"/>
  <c r="D184" i="1"/>
  <c r="D185" i="1"/>
  <c r="D186" i="1"/>
  <c r="D187" i="1"/>
  <c r="D188" i="1"/>
  <c r="D189" i="1"/>
  <c r="D190" i="1"/>
  <c r="D192" i="1"/>
  <c r="F192" i="1"/>
  <c r="C183" i="1"/>
  <c r="C184" i="1"/>
  <c r="C185" i="1"/>
  <c r="C186" i="1"/>
  <c r="C187" i="1"/>
  <c r="C188" i="1"/>
  <c r="C189" i="1"/>
  <c r="C190" i="1"/>
  <c r="C192" i="1"/>
  <c r="AR191" i="1"/>
  <c r="BQ191" i="1"/>
  <c r="AQ191" i="1"/>
  <c r="BP191" i="1"/>
  <c r="AP191" i="1"/>
  <c r="BO191" i="1"/>
  <c r="AO191" i="1"/>
  <c r="BN191" i="1"/>
  <c r="AN191" i="1"/>
  <c r="BM191" i="1"/>
  <c r="AM191" i="1"/>
  <c r="BL191" i="1"/>
  <c r="AX191" i="1"/>
  <c r="AL191" i="1"/>
  <c r="BK191" i="1"/>
  <c r="AW191" i="1"/>
  <c r="AK191" i="1"/>
  <c r="BJ191" i="1"/>
  <c r="AV191" i="1"/>
  <c r="AJ191" i="1"/>
  <c r="BI191" i="1"/>
  <c r="AU191" i="1"/>
  <c r="AI191" i="1"/>
  <c r="BH191" i="1"/>
  <c r="AT191" i="1"/>
  <c r="AH191" i="1"/>
  <c r="BG191" i="1"/>
  <c r="AS191" i="1"/>
  <c r="AG191" i="1"/>
  <c r="BF191" i="1"/>
  <c r="AF191" i="1"/>
  <c r="AE191" i="1"/>
  <c r="AD191" i="1"/>
  <c r="AC191" i="1"/>
  <c r="AB191" i="1"/>
  <c r="AA191" i="1"/>
  <c r="Z191" i="1"/>
  <c r="Y191" i="1"/>
  <c r="X191" i="1"/>
  <c r="W191" i="1"/>
  <c r="V191" i="1"/>
  <c r="U191" i="1"/>
  <c r="S191" i="1"/>
  <c r="R191" i="1"/>
  <c r="Q191" i="1"/>
  <c r="P191" i="1"/>
  <c r="O191" i="1"/>
  <c r="N191" i="1"/>
  <c r="M191" i="1"/>
  <c r="L191" i="1"/>
  <c r="K191" i="1"/>
  <c r="J191" i="1"/>
  <c r="I191" i="1"/>
  <c r="H191" i="1"/>
  <c r="E191" i="1"/>
  <c r="D191" i="1"/>
  <c r="F191" i="1"/>
  <c r="C191" i="1"/>
  <c r="BQ190" i="1"/>
  <c r="BP190" i="1"/>
  <c r="BO190" i="1"/>
  <c r="BN190" i="1"/>
  <c r="BM190" i="1"/>
  <c r="BL190" i="1"/>
  <c r="BK190" i="1"/>
  <c r="BJ190" i="1"/>
  <c r="BI190" i="1"/>
  <c r="BH190" i="1"/>
  <c r="BG190" i="1"/>
  <c r="BF190" i="1"/>
  <c r="S190" i="1"/>
  <c r="R190" i="1"/>
  <c r="Q190" i="1"/>
  <c r="P190" i="1"/>
  <c r="O190" i="1"/>
  <c r="N190" i="1"/>
  <c r="M190" i="1"/>
  <c r="L190" i="1"/>
  <c r="K190" i="1"/>
  <c r="J190" i="1"/>
  <c r="I190" i="1"/>
  <c r="H190" i="1"/>
  <c r="F190" i="1"/>
  <c r="BQ189" i="1"/>
  <c r="BP189" i="1"/>
  <c r="BO189" i="1"/>
  <c r="BN189" i="1"/>
  <c r="BM189" i="1"/>
  <c r="BL189" i="1"/>
  <c r="BK189" i="1"/>
  <c r="BJ189" i="1"/>
  <c r="BI189" i="1"/>
  <c r="BH189" i="1"/>
  <c r="BG189" i="1"/>
  <c r="BF189" i="1"/>
  <c r="S189" i="1"/>
  <c r="R189" i="1"/>
  <c r="Q189" i="1"/>
  <c r="P189" i="1"/>
  <c r="O189" i="1"/>
  <c r="N189" i="1"/>
  <c r="M189" i="1"/>
  <c r="L189" i="1"/>
  <c r="K189" i="1"/>
  <c r="J189" i="1"/>
  <c r="I189" i="1"/>
  <c r="H189" i="1"/>
  <c r="F189" i="1"/>
  <c r="BQ188" i="1"/>
  <c r="BP188" i="1"/>
  <c r="BO188" i="1"/>
  <c r="BN188" i="1"/>
  <c r="BM188" i="1"/>
  <c r="BL188" i="1"/>
  <c r="BK188" i="1"/>
  <c r="BJ188" i="1"/>
  <c r="BI188" i="1"/>
  <c r="BH188" i="1"/>
  <c r="BG188" i="1"/>
  <c r="BF188" i="1"/>
  <c r="S188" i="1"/>
  <c r="R188" i="1"/>
  <c r="Q188" i="1"/>
  <c r="P188" i="1"/>
  <c r="O188" i="1"/>
  <c r="N188" i="1"/>
  <c r="M188" i="1"/>
  <c r="L188" i="1"/>
  <c r="K188" i="1"/>
  <c r="J188" i="1"/>
  <c r="I188" i="1"/>
  <c r="H188" i="1"/>
  <c r="F188" i="1"/>
  <c r="BQ187" i="1"/>
  <c r="BP187" i="1"/>
  <c r="BO187" i="1"/>
  <c r="BN187" i="1"/>
  <c r="BM187" i="1"/>
  <c r="BL187" i="1"/>
  <c r="BK187" i="1"/>
  <c r="BJ187" i="1"/>
  <c r="BI187" i="1"/>
  <c r="BH187" i="1"/>
  <c r="BG187" i="1"/>
  <c r="BF187" i="1"/>
  <c r="S187" i="1"/>
  <c r="R187" i="1"/>
  <c r="Q187" i="1"/>
  <c r="P187" i="1"/>
  <c r="O187" i="1"/>
  <c r="N187" i="1"/>
  <c r="M187" i="1"/>
  <c r="L187" i="1"/>
  <c r="K187" i="1"/>
  <c r="J187" i="1"/>
  <c r="I187" i="1"/>
  <c r="H187" i="1"/>
  <c r="F187" i="1"/>
  <c r="BQ186" i="1"/>
  <c r="BP186" i="1"/>
  <c r="BO186" i="1"/>
  <c r="BN186" i="1"/>
  <c r="BM186" i="1"/>
  <c r="BL186" i="1"/>
  <c r="BK186" i="1"/>
  <c r="BJ186" i="1"/>
  <c r="BI186" i="1"/>
  <c r="BH186" i="1"/>
  <c r="BG186" i="1"/>
  <c r="BF186" i="1"/>
  <c r="S186" i="1"/>
  <c r="R186" i="1"/>
  <c r="Q186" i="1"/>
  <c r="P186" i="1"/>
  <c r="O186" i="1"/>
  <c r="N186" i="1"/>
  <c r="M186" i="1"/>
  <c r="L186" i="1"/>
  <c r="K186" i="1"/>
  <c r="J186" i="1"/>
  <c r="I186" i="1"/>
  <c r="H186" i="1"/>
  <c r="F186" i="1"/>
  <c r="BQ185" i="1"/>
  <c r="BP185" i="1"/>
  <c r="BO185" i="1"/>
  <c r="BN185" i="1"/>
  <c r="BM185" i="1"/>
  <c r="BL185" i="1"/>
  <c r="BK185" i="1"/>
  <c r="BJ185" i="1"/>
  <c r="BI185" i="1"/>
  <c r="BH185" i="1"/>
  <c r="BG185" i="1"/>
  <c r="BF185" i="1"/>
  <c r="S185" i="1"/>
  <c r="R185" i="1"/>
  <c r="Q185" i="1"/>
  <c r="P185" i="1"/>
  <c r="O185" i="1"/>
  <c r="N185" i="1"/>
  <c r="M185" i="1"/>
  <c r="L185" i="1"/>
  <c r="K185" i="1"/>
  <c r="J185" i="1"/>
  <c r="I185" i="1"/>
  <c r="H185" i="1"/>
  <c r="F185" i="1"/>
  <c r="BQ184" i="1"/>
  <c r="BP184" i="1"/>
  <c r="BO184" i="1"/>
  <c r="BN184" i="1"/>
  <c r="BM184" i="1"/>
  <c r="BL184" i="1"/>
  <c r="BK184" i="1"/>
  <c r="BJ184" i="1"/>
  <c r="BI184" i="1"/>
  <c r="BH184" i="1"/>
  <c r="BG184" i="1"/>
  <c r="BF184" i="1"/>
  <c r="S184" i="1"/>
  <c r="R184" i="1"/>
  <c r="Q184" i="1"/>
  <c r="P184" i="1"/>
  <c r="O184" i="1"/>
  <c r="N184" i="1"/>
  <c r="M184" i="1"/>
  <c r="L184" i="1"/>
  <c r="K184" i="1"/>
  <c r="J184" i="1"/>
  <c r="I184" i="1"/>
  <c r="H184" i="1"/>
  <c r="F184" i="1"/>
  <c r="BQ183" i="1"/>
  <c r="BP183" i="1"/>
  <c r="BO183" i="1"/>
  <c r="BN183" i="1"/>
  <c r="BM183" i="1"/>
  <c r="BL183" i="1"/>
  <c r="BK183" i="1"/>
  <c r="BJ183" i="1"/>
  <c r="BI183" i="1"/>
  <c r="BH183" i="1"/>
  <c r="BG183" i="1"/>
  <c r="BF183" i="1"/>
  <c r="S183" i="1"/>
  <c r="R183" i="1"/>
  <c r="Q183" i="1"/>
  <c r="P183" i="1"/>
  <c r="O183" i="1"/>
  <c r="N183" i="1"/>
  <c r="M183" i="1"/>
  <c r="L183" i="1"/>
  <c r="K183" i="1"/>
  <c r="J183" i="1"/>
  <c r="I183" i="1"/>
  <c r="H183" i="1"/>
  <c r="F183" i="1"/>
  <c r="S182" i="1"/>
  <c r="R182" i="1"/>
  <c r="Q182" i="1"/>
  <c r="P182" i="1"/>
  <c r="O182" i="1"/>
  <c r="N182" i="1"/>
  <c r="M182" i="1"/>
  <c r="L182" i="1"/>
  <c r="K182" i="1"/>
  <c r="J182" i="1"/>
  <c r="I182" i="1"/>
  <c r="H182" i="1"/>
  <c r="F182" i="1"/>
  <c r="E182" i="1"/>
  <c r="D182" i="1"/>
  <c r="C182" i="1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S192" i="2"/>
  <c r="R192" i="2"/>
  <c r="Q192" i="2"/>
  <c r="P192" i="2"/>
  <c r="O192" i="2"/>
  <c r="N192" i="2"/>
  <c r="M192" i="2"/>
  <c r="L192" i="2"/>
  <c r="K192" i="2"/>
  <c r="J192" i="2"/>
  <c r="I192" i="2"/>
  <c r="H192" i="2"/>
  <c r="B2" i="2"/>
  <c r="E183" i="2"/>
  <c r="E184" i="2"/>
  <c r="E185" i="2"/>
  <c r="E186" i="2"/>
  <c r="E187" i="2"/>
  <c r="E188" i="2"/>
  <c r="E189" i="2"/>
  <c r="E190" i="2"/>
  <c r="E192" i="2"/>
  <c r="D183" i="2"/>
  <c r="D184" i="2"/>
  <c r="D185" i="2"/>
  <c r="D186" i="2"/>
  <c r="D187" i="2"/>
  <c r="D188" i="2"/>
  <c r="D189" i="2"/>
  <c r="D190" i="2"/>
  <c r="D192" i="2"/>
  <c r="F192" i="2"/>
  <c r="C183" i="2"/>
  <c r="C184" i="2"/>
  <c r="C185" i="2"/>
  <c r="C186" i="2"/>
  <c r="C187" i="2"/>
  <c r="C188" i="2"/>
  <c r="C189" i="2"/>
  <c r="C190" i="2"/>
  <c r="C192" i="2"/>
  <c r="AR191" i="2"/>
  <c r="BQ191" i="2"/>
  <c r="AQ191" i="2"/>
  <c r="BP191" i="2"/>
  <c r="AP191" i="2"/>
  <c r="BO191" i="2"/>
  <c r="AO191" i="2"/>
  <c r="BN191" i="2"/>
  <c r="AN191" i="2"/>
  <c r="BM191" i="2"/>
  <c r="AM191" i="2"/>
  <c r="BL191" i="2"/>
  <c r="AX191" i="2"/>
  <c r="AL191" i="2"/>
  <c r="BK191" i="2"/>
  <c r="AW191" i="2"/>
  <c r="AK191" i="2"/>
  <c r="BJ191" i="2"/>
  <c r="AV191" i="2"/>
  <c r="AJ191" i="2"/>
  <c r="BI191" i="2"/>
  <c r="AU191" i="2"/>
  <c r="AI191" i="2"/>
  <c r="BH191" i="2"/>
  <c r="AT191" i="2"/>
  <c r="AH191" i="2"/>
  <c r="BG191" i="2"/>
  <c r="AS191" i="2"/>
  <c r="AG191" i="2"/>
  <c r="BF191" i="2"/>
  <c r="AF191" i="2"/>
  <c r="AE191" i="2"/>
  <c r="AD191" i="2"/>
  <c r="AC191" i="2"/>
  <c r="AB191" i="2"/>
  <c r="AA191" i="2"/>
  <c r="Z191" i="2"/>
  <c r="Y191" i="2"/>
  <c r="X191" i="2"/>
  <c r="W191" i="2"/>
  <c r="V191" i="2"/>
  <c r="U191" i="2"/>
  <c r="S191" i="2"/>
  <c r="R191" i="2"/>
  <c r="Q191" i="2"/>
  <c r="P191" i="2"/>
  <c r="O191" i="2"/>
  <c r="N191" i="2"/>
  <c r="M191" i="2"/>
  <c r="L191" i="2"/>
  <c r="K191" i="2"/>
  <c r="J191" i="2"/>
  <c r="I191" i="2"/>
  <c r="H191" i="2"/>
  <c r="E191" i="2"/>
  <c r="D191" i="2"/>
  <c r="F191" i="2"/>
  <c r="C191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S190" i="2"/>
  <c r="R190" i="2"/>
  <c r="Q190" i="2"/>
  <c r="P190" i="2"/>
  <c r="O190" i="2"/>
  <c r="N190" i="2"/>
  <c r="M190" i="2"/>
  <c r="L190" i="2"/>
  <c r="K190" i="2"/>
  <c r="J190" i="2"/>
  <c r="I190" i="2"/>
  <c r="H190" i="2"/>
  <c r="F190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S189" i="2"/>
  <c r="R189" i="2"/>
  <c r="Q189" i="2"/>
  <c r="P189" i="2"/>
  <c r="O189" i="2"/>
  <c r="N189" i="2"/>
  <c r="M189" i="2"/>
  <c r="L189" i="2"/>
  <c r="K189" i="2"/>
  <c r="J189" i="2"/>
  <c r="I189" i="2"/>
  <c r="H189" i="2"/>
  <c r="F189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S188" i="2"/>
  <c r="R188" i="2"/>
  <c r="Q188" i="2"/>
  <c r="P188" i="2"/>
  <c r="O188" i="2"/>
  <c r="N188" i="2"/>
  <c r="M188" i="2"/>
  <c r="L188" i="2"/>
  <c r="K188" i="2"/>
  <c r="J188" i="2"/>
  <c r="I188" i="2"/>
  <c r="H188" i="2"/>
  <c r="F188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S187" i="2"/>
  <c r="R187" i="2"/>
  <c r="Q187" i="2"/>
  <c r="P187" i="2"/>
  <c r="O187" i="2"/>
  <c r="N187" i="2"/>
  <c r="M187" i="2"/>
  <c r="L187" i="2"/>
  <c r="K187" i="2"/>
  <c r="J187" i="2"/>
  <c r="I187" i="2"/>
  <c r="H187" i="2"/>
  <c r="F187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S186" i="2"/>
  <c r="R186" i="2"/>
  <c r="Q186" i="2"/>
  <c r="P186" i="2"/>
  <c r="O186" i="2"/>
  <c r="N186" i="2"/>
  <c r="M186" i="2"/>
  <c r="L186" i="2"/>
  <c r="K186" i="2"/>
  <c r="J186" i="2"/>
  <c r="I186" i="2"/>
  <c r="H186" i="2"/>
  <c r="F186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S185" i="2"/>
  <c r="R185" i="2"/>
  <c r="Q185" i="2"/>
  <c r="P185" i="2"/>
  <c r="O185" i="2"/>
  <c r="N185" i="2"/>
  <c r="M185" i="2"/>
  <c r="L185" i="2"/>
  <c r="K185" i="2"/>
  <c r="J185" i="2"/>
  <c r="I185" i="2"/>
  <c r="H185" i="2"/>
  <c r="F185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S184" i="2"/>
  <c r="R184" i="2"/>
  <c r="Q184" i="2"/>
  <c r="P184" i="2"/>
  <c r="O184" i="2"/>
  <c r="N184" i="2"/>
  <c r="M184" i="2"/>
  <c r="L184" i="2"/>
  <c r="K184" i="2"/>
  <c r="J184" i="2"/>
  <c r="I184" i="2"/>
  <c r="H184" i="2"/>
  <c r="F184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S183" i="2"/>
  <c r="R183" i="2"/>
  <c r="Q183" i="2"/>
  <c r="P183" i="2"/>
  <c r="O183" i="2"/>
  <c r="N183" i="2"/>
  <c r="M183" i="2"/>
  <c r="L183" i="2"/>
  <c r="K183" i="2"/>
  <c r="J183" i="2"/>
  <c r="I183" i="2"/>
  <c r="H183" i="2"/>
  <c r="F183" i="2"/>
  <c r="S182" i="2"/>
  <c r="R182" i="2"/>
  <c r="Q182" i="2"/>
  <c r="P182" i="2"/>
  <c r="O182" i="2"/>
  <c r="N182" i="2"/>
  <c r="M182" i="2"/>
  <c r="L182" i="2"/>
  <c r="K182" i="2"/>
  <c r="J182" i="2"/>
  <c r="I182" i="2"/>
  <c r="H182" i="2"/>
  <c r="F182" i="2"/>
  <c r="E182" i="2"/>
  <c r="D182" i="2"/>
  <c r="C182" i="2"/>
  <c r="AZ41" i="2"/>
  <c r="E41" i="2"/>
  <c r="AN41" i="2"/>
  <c r="D41" i="2"/>
  <c r="AB41" i="2"/>
  <c r="C41" i="2"/>
  <c r="AZ41" i="1"/>
  <c r="E41" i="1"/>
  <c r="AN41" i="1"/>
  <c r="D41" i="1"/>
  <c r="AB41" i="1"/>
  <c r="C41" i="1"/>
  <c r="AB41" i="19"/>
  <c r="C41" i="19"/>
  <c r="AN41" i="19"/>
  <c r="D41" i="19"/>
  <c r="D43" i="19"/>
  <c r="D24" i="19"/>
  <c r="D25" i="19"/>
  <c r="D26" i="19"/>
  <c r="D27" i="19"/>
  <c r="D28" i="19"/>
  <c r="D42" i="19"/>
  <c r="AZ41" i="19"/>
  <c r="E41" i="19"/>
  <c r="E43" i="19"/>
  <c r="C43" i="19"/>
  <c r="E43" i="1"/>
  <c r="D43" i="1"/>
  <c r="C43" i="1"/>
  <c r="C43" i="2"/>
  <c r="D43" i="2"/>
  <c r="E43" i="2"/>
  <c r="BQ180" i="19"/>
  <c r="BP180" i="19"/>
  <c r="BO180" i="19"/>
  <c r="BN180" i="19"/>
  <c r="BM180" i="19"/>
  <c r="BL180" i="19"/>
  <c r="BK180" i="19"/>
  <c r="BJ180" i="19"/>
  <c r="BI180" i="19"/>
  <c r="BH180" i="19"/>
  <c r="BG180" i="19"/>
  <c r="BF180" i="19"/>
  <c r="S180" i="19"/>
  <c r="R180" i="19"/>
  <c r="Q180" i="19"/>
  <c r="P180" i="19"/>
  <c r="O180" i="19"/>
  <c r="N180" i="19"/>
  <c r="M180" i="19"/>
  <c r="L180" i="19"/>
  <c r="K180" i="19"/>
  <c r="J180" i="19"/>
  <c r="I180" i="19"/>
  <c r="H180" i="19"/>
  <c r="AR179" i="19"/>
  <c r="BQ179" i="19"/>
  <c r="AQ179" i="19"/>
  <c r="BP179" i="19"/>
  <c r="AN179" i="19"/>
  <c r="BM179" i="19"/>
  <c r="AM179" i="19"/>
  <c r="BL179" i="19"/>
  <c r="AV179" i="19"/>
  <c r="AJ179" i="19"/>
  <c r="BI179" i="19"/>
  <c r="AU179" i="19"/>
  <c r="AI179" i="19"/>
  <c r="BH179" i="19"/>
  <c r="AX179" i="19"/>
  <c r="AL179" i="19"/>
  <c r="BK179" i="19"/>
  <c r="AW179" i="19"/>
  <c r="AK179" i="19"/>
  <c r="BJ179" i="19"/>
  <c r="AT179" i="19"/>
  <c r="AH179" i="19"/>
  <c r="BG179" i="19"/>
  <c r="AS179" i="19"/>
  <c r="AG179" i="19"/>
  <c r="BF179" i="19"/>
  <c r="AP179" i="19"/>
  <c r="BO179" i="19"/>
  <c r="AO179" i="19"/>
  <c r="BN179" i="19"/>
  <c r="N179" i="19"/>
  <c r="AF179" i="19"/>
  <c r="AE179" i="19"/>
  <c r="AD179" i="19"/>
  <c r="K179" i="19"/>
  <c r="AC179" i="19"/>
  <c r="AB179" i="19"/>
  <c r="AA179" i="19"/>
  <c r="J179" i="19"/>
  <c r="Z179" i="19"/>
  <c r="Y179" i="19"/>
  <c r="X179" i="19"/>
  <c r="W179" i="19"/>
  <c r="V179" i="19"/>
  <c r="U179" i="19"/>
  <c r="H179" i="19"/>
  <c r="S179" i="19"/>
  <c r="R179" i="19"/>
  <c r="Q179" i="19"/>
  <c r="P179" i="19"/>
  <c r="M179" i="19"/>
  <c r="L179" i="19"/>
  <c r="I179" i="19"/>
  <c r="BQ178" i="19"/>
  <c r="BP178" i="19"/>
  <c r="BO178" i="19"/>
  <c r="BN178" i="19"/>
  <c r="BM178" i="19"/>
  <c r="BL178" i="19"/>
  <c r="BK178" i="19"/>
  <c r="BJ178" i="19"/>
  <c r="BI178" i="19"/>
  <c r="BH178" i="19"/>
  <c r="BG178" i="19"/>
  <c r="BF178" i="19"/>
  <c r="S178" i="19"/>
  <c r="R178" i="19"/>
  <c r="Q178" i="19"/>
  <c r="P178" i="19"/>
  <c r="O178" i="19"/>
  <c r="N178" i="19"/>
  <c r="M178" i="19"/>
  <c r="L178" i="19"/>
  <c r="K178" i="19"/>
  <c r="J178" i="19"/>
  <c r="I178" i="19"/>
  <c r="H178" i="19"/>
  <c r="BQ177" i="19"/>
  <c r="BP177" i="19"/>
  <c r="BO177" i="19"/>
  <c r="BN177" i="19"/>
  <c r="BM177" i="19"/>
  <c r="BL177" i="19"/>
  <c r="BK177" i="19"/>
  <c r="BJ177" i="19"/>
  <c r="BI177" i="19"/>
  <c r="BH177" i="19"/>
  <c r="BG177" i="19"/>
  <c r="BF177" i="19"/>
  <c r="S177" i="19"/>
  <c r="R177" i="19"/>
  <c r="Q177" i="19"/>
  <c r="P177" i="19"/>
  <c r="O177" i="19"/>
  <c r="N177" i="19"/>
  <c r="M177" i="19"/>
  <c r="L177" i="19"/>
  <c r="K177" i="19"/>
  <c r="J177" i="19"/>
  <c r="I177" i="19"/>
  <c r="H177" i="19"/>
  <c r="BQ176" i="19"/>
  <c r="BP176" i="19"/>
  <c r="BO176" i="19"/>
  <c r="BN176" i="19"/>
  <c r="BM176" i="19"/>
  <c r="BL176" i="19"/>
  <c r="BK176" i="19"/>
  <c r="BJ176" i="19"/>
  <c r="BI176" i="19"/>
  <c r="BH176" i="19"/>
  <c r="BG176" i="19"/>
  <c r="BF176" i="19"/>
  <c r="S176" i="19"/>
  <c r="R176" i="19"/>
  <c r="Q176" i="19"/>
  <c r="P176" i="19"/>
  <c r="O176" i="19"/>
  <c r="N176" i="19"/>
  <c r="M176" i="19"/>
  <c r="L176" i="19"/>
  <c r="K176" i="19"/>
  <c r="J176" i="19"/>
  <c r="I176" i="19"/>
  <c r="H176" i="19"/>
  <c r="BQ175" i="19"/>
  <c r="BP175" i="19"/>
  <c r="BO175" i="19"/>
  <c r="BN175" i="19"/>
  <c r="BM175" i="19"/>
  <c r="BL175" i="19"/>
  <c r="BK175" i="19"/>
  <c r="BJ175" i="19"/>
  <c r="BI175" i="19"/>
  <c r="BH175" i="19"/>
  <c r="BG175" i="19"/>
  <c r="BF175" i="19"/>
  <c r="S175" i="19"/>
  <c r="R175" i="19"/>
  <c r="Q175" i="19"/>
  <c r="P175" i="19"/>
  <c r="O175" i="19"/>
  <c r="N175" i="19"/>
  <c r="M175" i="19"/>
  <c r="L175" i="19"/>
  <c r="K175" i="19"/>
  <c r="J175" i="19"/>
  <c r="I175" i="19"/>
  <c r="H175" i="19"/>
  <c r="BQ174" i="19"/>
  <c r="BP174" i="19"/>
  <c r="BO174" i="19"/>
  <c r="BN174" i="19"/>
  <c r="BM174" i="19"/>
  <c r="BL174" i="19"/>
  <c r="BK174" i="19"/>
  <c r="BJ174" i="19"/>
  <c r="BI174" i="19"/>
  <c r="BH174" i="19"/>
  <c r="BG174" i="19"/>
  <c r="BF174" i="19"/>
  <c r="S174" i="19"/>
  <c r="R174" i="19"/>
  <c r="Q174" i="19"/>
  <c r="P174" i="19"/>
  <c r="O174" i="19"/>
  <c r="N174" i="19"/>
  <c r="M174" i="19"/>
  <c r="L174" i="19"/>
  <c r="K174" i="19"/>
  <c r="J174" i="19"/>
  <c r="I174" i="19"/>
  <c r="H174" i="19"/>
  <c r="BQ173" i="19"/>
  <c r="BP173" i="19"/>
  <c r="BO173" i="19"/>
  <c r="BN173" i="19"/>
  <c r="BM173" i="19"/>
  <c r="BL173" i="19"/>
  <c r="BK173" i="19"/>
  <c r="BJ173" i="19"/>
  <c r="BI173" i="19"/>
  <c r="BH173" i="19"/>
  <c r="BG173" i="19"/>
  <c r="BF173" i="19"/>
  <c r="S173" i="19"/>
  <c r="R173" i="19"/>
  <c r="Q173" i="19"/>
  <c r="P173" i="19"/>
  <c r="O173" i="19"/>
  <c r="N173" i="19"/>
  <c r="M173" i="19"/>
  <c r="L173" i="19"/>
  <c r="K173" i="19"/>
  <c r="J173" i="19"/>
  <c r="I173" i="19"/>
  <c r="H173" i="19"/>
  <c r="BQ172" i="19"/>
  <c r="BP172" i="19"/>
  <c r="BO172" i="19"/>
  <c r="BN172" i="19"/>
  <c r="BM172" i="19"/>
  <c r="BL172" i="19"/>
  <c r="BK172" i="19"/>
  <c r="BJ172" i="19"/>
  <c r="BI172" i="19"/>
  <c r="BH172" i="19"/>
  <c r="BG172" i="19"/>
  <c r="BF172" i="19"/>
  <c r="S172" i="19"/>
  <c r="R172" i="19"/>
  <c r="Q172" i="19"/>
  <c r="P172" i="19"/>
  <c r="O172" i="19"/>
  <c r="N172" i="19"/>
  <c r="M172" i="19"/>
  <c r="L172" i="19"/>
  <c r="K172" i="19"/>
  <c r="J172" i="19"/>
  <c r="I172" i="19"/>
  <c r="H172" i="19"/>
  <c r="BQ171" i="19"/>
  <c r="BP171" i="19"/>
  <c r="BO171" i="19"/>
  <c r="BN171" i="19"/>
  <c r="BM171" i="19"/>
  <c r="BL171" i="19"/>
  <c r="BK171" i="19"/>
  <c r="BJ171" i="19"/>
  <c r="BI171" i="19"/>
  <c r="BH171" i="19"/>
  <c r="BG171" i="19"/>
  <c r="BF171" i="19"/>
  <c r="S171" i="19"/>
  <c r="R171" i="19"/>
  <c r="Q171" i="19"/>
  <c r="P171" i="19"/>
  <c r="O171" i="19"/>
  <c r="N171" i="19"/>
  <c r="M171" i="19"/>
  <c r="L171" i="19"/>
  <c r="K171" i="19"/>
  <c r="J171" i="19"/>
  <c r="I171" i="19"/>
  <c r="H171" i="19"/>
  <c r="S170" i="19"/>
  <c r="R170" i="19"/>
  <c r="Q170" i="19"/>
  <c r="P170" i="19"/>
  <c r="O170" i="19"/>
  <c r="N170" i="19"/>
  <c r="M170" i="19"/>
  <c r="L170" i="19"/>
  <c r="K170" i="19"/>
  <c r="J170" i="19"/>
  <c r="I170" i="19"/>
  <c r="H170" i="19"/>
  <c r="F170" i="19"/>
  <c r="E170" i="19"/>
  <c r="D170" i="19"/>
  <c r="C170" i="19"/>
  <c r="BD168" i="19"/>
  <c r="AR168" i="19"/>
  <c r="BQ168" i="19"/>
  <c r="BC168" i="19"/>
  <c r="AQ168" i="19"/>
  <c r="BP168" i="19"/>
  <c r="BB168" i="19"/>
  <c r="AP168" i="19"/>
  <c r="BO168" i="19"/>
  <c r="BA168" i="19"/>
  <c r="AO168" i="19"/>
  <c r="BN168" i="19"/>
  <c r="AZ168" i="19"/>
  <c r="AN168" i="19"/>
  <c r="BM168" i="19"/>
  <c r="AY168" i="19"/>
  <c r="AM168" i="19"/>
  <c r="BL168" i="19"/>
  <c r="AX168" i="19"/>
  <c r="AL168" i="19"/>
  <c r="BK168" i="19"/>
  <c r="AW168" i="19"/>
  <c r="AK168" i="19"/>
  <c r="BJ168" i="19"/>
  <c r="AV168" i="19"/>
  <c r="AJ168" i="19"/>
  <c r="BI168" i="19"/>
  <c r="AU168" i="19"/>
  <c r="AI168" i="19"/>
  <c r="BH168" i="19"/>
  <c r="AT168" i="19"/>
  <c r="AH168" i="19"/>
  <c r="BG168" i="19"/>
  <c r="AS168" i="19"/>
  <c r="AG168" i="19"/>
  <c r="BF168" i="19"/>
  <c r="AF168" i="19"/>
  <c r="AE168" i="19"/>
  <c r="AD168" i="19"/>
  <c r="AC168" i="19"/>
  <c r="AB168" i="19"/>
  <c r="AA168" i="19"/>
  <c r="Z168" i="19"/>
  <c r="Y168" i="19"/>
  <c r="X168" i="19"/>
  <c r="W168" i="19"/>
  <c r="V168" i="19"/>
  <c r="U168" i="19"/>
  <c r="BD167" i="19"/>
  <c r="AR167" i="19"/>
  <c r="BQ167" i="19"/>
  <c r="BC167" i="19"/>
  <c r="AQ167" i="19"/>
  <c r="BP167" i="19"/>
  <c r="BB167" i="19"/>
  <c r="AP167" i="19"/>
  <c r="BO167" i="19"/>
  <c r="BA167" i="19"/>
  <c r="AO167" i="19"/>
  <c r="BN167" i="19"/>
  <c r="AZ167" i="19"/>
  <c r="AN167" i="19"/>
  <c r="BM167" i="19"/>
  <c r="AY167" i="19"/>
  <c r="AM167" i="19"/>
  <c r="BL167" i="19"/>
  <c r="AX167" i="19"/>
  <c r="AL167" i="19"/>
  <c r="BK167" i="19"/>
  <c r="AW167" i="19"/>
  <c r="AK167" i="19"/>
  <c r="BJ167" i="19"/>
  <c r="AV167" i="19"/>
  <c r="AJ167" i="19"/>
  <c r="BI167" i="19"/>
  <c r="AU167" i="19"/>
  <c r="AI167" i="19"/>
  <c r="BH167" i="19"/>
  <c r="AT167" i="19"/>
  <c r="AH167" i="19"/>
  <c r="BG167" i="19"/>
  <c r="AS167" i="19"/>
  <c r="AG167" i="19"/>
  <c r="BF167" i="19"/>
  <c r="AF167" i="19"/>
  <c r="AE167" i="19"/>
  <c r="AD167" i="19"/>
  <c r="AC167" i="19"/>
  <c r="AB167" i="19"/>
  <c r="AA167" i="19"/>
  <c r="Z167" i="19"/>
  <c r="Y167" i="19"/>
  <c r="X167" i="19"/>
  <c r="W167" i="19"/>
  <c r="V167" i="19"/>
  <c r="U167" i="19"/>
  <c r="BD166" i="19"/>
  <c r="AR166" i="19"/>
  <c r="BQ166" i="19"/>
  <c r="BC166" i="19"/>
  <c r="AQ166" i="19"/>
  <c r="BP166" i="19"/>
  <c r="BB166" i="19"/>
  <c r="AP166" i="19"/>
  <c r="BO166" i="19"/>
  <c r="BA166" i="19"/>
  <c r="AO166" i="19"/>
  <c r="BN166" i="19"/>
  <c r="AZ166" i="19"/>
  <c r="AN166" i="19"/>
  <c r="BM166" i="19"/>
  <c r="AY166" i="19"/>
  <c r="AM166" i="19"/>
  <c r="BL166" i="19"/>
  <c r="AX166" i="19"/>
  <c r="AL166" i="19"/>
  <c r="BK166" i="19"/>
  <c r="AW166" i="19"/>
  <c r="AK166" i="19"/>
  <c r="BJ166" i="19"/>
  <c r="AV166" i="19"/>
  <c r="AJ166" i="19"/>
  <c r="BI166" i="19"/>
  <c r="AU166" i="19"/>
  <c r="AI166" i="19"/>
  <c r="BH166" i="19"/>
  <c r="AT166" i="19"/>
  <c r="AH166" i="19"/>
  <c r="BG166" i="19"/>
  <c r="AS166" i="19"/>
  <c r="AG166" i="19"/>
  <c r="BF166" i="19"/>
  <c r="AF166" i="19"/>
  <c r="AE166" i="19"/>
  <c r="AD166" i="19"/>
  <c r="AC166" i="19"/>
  <c r="AB166" i="19"/>
  <c r="AA166" i="19"/>
  <c r="Z166" i="19"/>
  <c r="Y166" i="19"/>
  <c r="X166" i="19"/>
  <c r="W166" i="19"/>
  <c r="V166" i="19"/>
  <c r="U166" i="19"/>
  <c r="BD165" i="19"/>
  <c r="AR165" i="19"/>
  <c r="BQ165" i="19"/>
  <c r="BC165" i="19"/>
  <c r="AQ165" i="19"/>
  <c r="BP165" i="19"/>
  <c r="BB165" i="19"/>
  <c r="AP165" i="19"/>
  <c r="BO165" i="19"/>
  <c r="BA165" i="19"/>
  <c r="AO165" i="19"/>
  <c r="BN165" i="19"/>
  <c r="AZ165" i="19"/>
  <c r="AN165" i="19"/>
  <c r="BM165" i="19"/>
  <c r="AY165" i="19"/>
  <c r="AM165" i="19"/>
  <c r="BL165" i="19"/>
  <c r="AX165" i="19"/>
  <c r="AL165" i="19"/>
  <c r="BK165" i="19"/>
  <c r="AW165" i="19"/>
  <c r="AK165" i="19"/>
  <c r="BJ165" i="19"/>
  <c r="AV165" i="19"/>
  <c r="AJ165" i="19"/>
  <c r="BI165" i="19"/>
  <c r="AU165" i="19"/>
  <c r="AI165" i="19"/>
  <c r="BH165" i="19"/>
  <c r="AT165" i="19"/>
  <c r="AH165" i="19"/>
  <c r="BG165" i="19"/>
  <c r="AS165" i="19"/>
  <c r="AG165" i="19"/>
  <c r="BF165" i="19"/>
  <c r="AF165" i="19"/>
  <c r="AE165" i="19"/>
  <c r="AD165" i="19"/>
  <c r="AC165" i="19"/>
  <c r="AB165" i="19"/>
  <c r="AA165" i="19"/>
  <c r="Z165" i="19"/>
  <c r="Y165" i="19"/>
  <c r="X165" i="19"/>
  <c r="W165" i="19"/>
  <c r="V165" i="19"/>
  <c r="U165" i="19"/>
  <c r="BQ164" i="19"/>
  <c r="BP164" i="19"/>
  <c r="BO164" i="19"/>
  <c r="BN164" i="19"/>
  <c r="BM164" i="19"/>
  <c r="BL164" i="19"/>
  <c r="BK164" i="19"/>
  <c r="BJ164" i="19"/>
  <c r="BI164" i="19"/>
  <c r="BH164" i="19"/>
  <c r="BG164" i="19"/>
  <c r="BF164" i="19"/>
  <c r="S164" i="19"/>
  <c r="S160" i="19"/>
  <c r="S168" i="19"/>
  <c r="R164" i="19"/>
  <c r="R160" i="19"/>
  <c r="R168" i="19"/>
  <c r="Q164" i="19"/>
  <c r="Q160" i="19"/>
  <c r="Q168" i="19"/>
  <c r="P164" i="19"/>
  <c r="P160" i="19"/>
  <c r="P168" i="19"/>
  <c r="O164" i="19"/>
  <c r="O160" i="19"/>
  <c r="O168" i="19"/>
  <c r="N164" i="19"/>
  <c r="N160" i="19"/>
  <c r="N168" i="19"/>
  <c r="M164" i="19"/>
  <c r="M160" i="19"/>
  <c r="M168" i="19"/>
  <c r="L164" i="19"/>
  <c r="L160" i="19"/>
  <c r="L168" i="19"/>
  <c r="K164" i="19"/>
  <c r="K160" i="19"/>
  <c r="K168" i="19"/>
  <c r="J164" i="19"/>
  <c r="J160" i="19"/>
  <c r="J168" i="19"/>
  <c r="I164" i="19"/>
  <c r="I160" i="19"/>
  <c r="I168" i="19"/>
  <c r="H164" i="19"/>
  <c r="H160" i="19"/>
  <c r="H168" i="19"/>
  <c r="BQ163" i="19"/>
  <c r="BP163" i="19"/>
  <c r="BO163" i="19"/>
  <c r="BN163" i="19"/>
  <c r="BM163" i="19"/>
  <c r="BL163" i="19"/>
  <c r="BK163" i="19"/>
  <c r="BJ163" i="19"/>
  <c r="BI163" i="19"/>
  <c r="BH163" i="19"/>
  <c r="BG163" i="19"/>
  <c r="BF163" i="19"/>
  <c r="S163" i="19"/>
  <c r="S167" i="19"/>
  <c r="R163" i="19"/>
  <c r="R167" i="19"/>
  <c r="Q163" i="19"/>
  <c r="Q167" i="19"/>
  <c r="P163" i="19"/>
  <c r="P167" i="19"/>
  <c r="O163" i="19"/>
  <c r="O167" i="19"/>
  <c r="N163" i="19"/>
  <c r="N167" i="19"/>
  <c r="M163" i="19"/>
  <c r="M167" i="19"/>
  <c r="L163" i="19"/>
  <c r="L167" i="19"/>
  <c r="K163" i="19"/>
  <c r="K167" i="19"/>
  <c r="J163" i="19"/>
  <c r="J167" i="19"/>
  <c r="I163" i="19"/>
  <c r="I167" i="19"/>
  <c r="H163" i="19"/>
  <c r="H167" i="19"/>
  <c r="BQ162" i="19"/>
  <c r="BP162" i="19"/>
  <c r="BO162" i="19"/>
  <c r="BN162" i="19"/>
  <c r="BM162" i="19"/>
  <c r="BL162" i="19"/>
  <c r="BK162" i="19"/>
  <c r="BJ162" i="19"/>
  <c r="BI162" i="19"/>
  <c r="BH162" i="19"/>
  <c r="BG162" i="19"/>
  <c r="BF162" i="19"/>
  <c r="S162" i="19"/>
  <c r="S166" i="19"/>
  <c r="R162" i="19"/>
  <c r="R166" i="19"/>
  <c r="Q162" i="19"/>
  <c r="Q166" i="19"/>
  <c r="P162" i="19"/>
  <c r="P166" i="19"/>
  <c r="O162" i="19"/>
  <c r="O166" i="19"/>
  <c r="N162" i="19"/>
  <c r="N166" i="19"/>
  <c r="M162" i="19"/>
  <c r="M166" i="19"/>
  <c r="L162" i="19"/>
  <c r="L166" i="19"/>
  <c r="K162" i="19"/>
  <c r="K166" i="19"/>
  <c r="J162" i="19"/>
  <c r="J166" i="19"/>
  <c r="I162" i="19"/>
  <c r="I166" i="19"/>
  <c r="H162" i="19"/>
  <c r="H166" i="19"/>
  <c r="BQ161" i="19"/>
  <c r="BP161" i="19"/>
  <c r="BO161" i="19"/>
  <c r="BN161" i="19"/>
  <c r="BM161" i="19"/>
  <c r="BL161" i="19"/>
  <c r="BK161" i="19"/>
  <c r="BJ161" i="19"/>
  <c r="BI161" i="19"/>
  <c r="BH161" i="19"/>
  <c r="BG161" i="19"/>
  <c r="BF161" i="19"/>
  <c r="S161" i="19"/>
  <c r="S165" i="19"/>
  <c r="R161" i="19"/>
  <c r="R165" i="19"/>
  <c r="Q161" i="19"/>
  <c r="Q165" i="19"/>
  <c r="P161" i="19"/>
  <c r="P165" i="19"/>
  <c r="O161" i="19"/>
  <c r="O165" i="19"/>
  <c r="N161" i="19"/>
  <c r="N165" i="19"/>
  <c r="M161" i="19"/>
  <c r="M165" i="19"/>
  <c r="L161" i="19"/>
  <c r="L165" i="19"/>
  <c r="K161" i="19"/>
  <c r="K165" i="19"/>
  <c r="J161" i="19"/>
  <c r="J165" i="19"/>
  <c r="I161" i="19"/>
  <c r="I165" i="19"/>
  <c r="H161" i="19"/>
  <c r="H165" i="19"/>
  <c r="BQ160" i="19"/>
  <c r="BP160" i="19"/>
  <c r="BO160" i="19"/>
  <c r="BN160" i="19"/>
  <c r="BM160" i="19"/>
  <c r="BL160" i="19"/>
  <c r="BK160" i="19"/>
  <c r="BJ160" i="19"/>
  <c r="BI160" i="19"/>
  <c r="BH160" i="19"/>
  <c r="BG160" i="19"/>
  <c r="BF160" i="19"/>
  <c r="S159" i="19"/>
  <c r="R159" i="19"/>
  <c r="Q159" i="19"/>
  <c r="P159" i="19"/>
  <c r="O159" i="19"/>
  <c r="N159" i="19"/>
  <c r="M159" i="19"/>
  <c r="L159" i="19"/>
  <c r="K159" i="19"/>
  <c r="J159" i="19"/>
  <c r="I159" i="19"/>
  <c r="H159" i="19"/>
  <c r="F159" i="19"/>
  <c r="E159" i="19"/>
  <c r="D159" i="19"/>
  <c r="C159" i="19"/>
  <c r="BD157" i="19"/>
  <c r="AR157" i="19"/>
  <c r="BQ157" i="19"/>
  <c r="BC157" i="19"/>
  <c r="AQ157" i="19"/>
  <c r="BP157" i="19"/>
  <c r="BB157" i="19"/>
  <c r="BA157" i="19"/>
  <c r="AZ157" i="19"/>
  <c r="AN157" i="19"/>
  <c r="BM157" i="19"/>
  <c r="AY157" i="19"/>
  <c r="AM157" i="19"/>
  <c r="BL157" i="19"/>
  <c r="AX157" i="19"/>
  <c r="AL157" i="19"/>
  <c r="BK157" i="19"/>
  <c r="AW157" i="19"/>
  <c r="AV157" i="19"/>
  <c r="AJ157" i="19"/>
  <c r="BI157" i="19"/>
  <c r="AU157" i="19"/>
  <c r="AI157" i="19"/>
  <c r="BH157" i="19"/>
  <c r="AT157" i="19"/>
  <c r="AH157" i="19"/>
  <c r="BG157" i="19"/>
  <c r="AS157" i="19"/>
  <c r="AP157" i="19"/>
  <c r="AO157" i="19"/>
  <c r="AK157" i="19"/>
  <c r="AG157" i="19"/>
  <c r="AF157" i="19"/>
  <c r="AE157" i="19"/>
  <c r="AD157" i="19"/>
  <c r="AC157" i="19"/>
  <c r="AB157" i="19"/>
  <c r="AA157" i="19"/>
  <c r="Z157" i="19"/>
  <c r="Y157" i="19"/>
  <c r="X157" i="19"/>
  <c r="W157" i="19"/>
  <c r="V157" i="19"/>
  <c r="U157" i="19"/>
  <c r="BD155" i="19"/>
  <c r="AR155" i="19"/>
  <c r="BQ155" i="19"/>
  <c r="BC155" i="19"/>
  <c r="AQ155" i="19"/>
  <c r="BP155" i="19"/>
  <c r="BB155" i="19"/>
  <c r="AP155" i="19"/>
  <c r="BO155" i="19"/>
  <c r="BA155" i="19"/>
  <c r="AO155" i="19"/>
  <c r="BN155" i="19"/>
  <c r="AZ155" i="19"/>
  <c r="AN155" i="19"/>
  <c r="BM155" i="19"/>
  <c r="AY155" i="19"/>
  <c r="AM155" i="19"/>
  <c r="BL155" i="19"/>
  <c r="AX155" i="19"/>
  <c r="AW155" i="19"/>
  <c r="AK155" i="19"/>
  <c r="BJ155" i="19"/>
  <c r="AV155" i="19"/>
  <c r="AJ155" i="19"/>
  <c r="BI155" i="19"/>
  <c r="AU155" i="19"/>
  <c r="AI155" i="19"/>
  <c r="BH155" i="19"/>
  <c r="AT155" i="19"/>
  <c r="AH155" i="19"/>
  <c r="BG155" i="19"/>
  <c r="AS155" i="19"/>
  <c r="AG155" i="19"/>
  <c r="BF155" i="19"/>
  <c r="AL155" i="19"/>
  <c r="BK155" i="19"/>
  <c r="AF155" i="19"/>
  <c r="AE155" i="19"/>
  <c r="AD155" i="19"/>
  <c r="AC155" i="19"/>
  <c r="AB155" i="19"/>
  <c r="AA155" i="19"/>
  <c r="Z155" i="19"/>
  <c r="Y155" i="19"/>
  <c r="X155" i="19"/>
  <c r="W155" i="19"/>
  <c r="V155" i="19"/>
  <c r="U155" i="19"/>
  <c r="BD154" i="19"/>
  <c r="AR154" i="19"/>
  <c r="BQ154" i="19"/>
  <c r="BC154" i="19"/>
  <c r="AQ154" i="19"/>
  <c r="BP154" i="19"/>
  <c r="BB154" i="19"/>
  <c r="AP154" i="19"/>
  <c r="BO154" i="19"/>
  <c r="BA154" i="19"/>
  <c r="AO154" i="19"/>
  <c r="BN154" i="19"/>
  <c r="AZ154" i="19"/>
  <c r="AN154" i="19"/>
  <c r="BM154" i="19"/>
  <c r="AY154" i="19"/>
  <c r="AM154" i="19"/>
  <c r="BL154" i="19"/>
  <c r="AX154" i="19"/>
  <c r="AL154" i="19"/>
  <c r="BK154" i="19"/>
  <c r="AW154" i="19"/>
  <c r="AK154" i="19"/>
  <c r="BJ154" i="19"/>
  <c r="AV154" i="19"/>
  <c r="AJ154" i="19"/>
  <c r="BI154" i="19"/>
  <c r="AU154" i="19"/>
  <c r="AI154" i="19"/>
  <c r="BH154" i="19"/>
  <c r="AT154" i="19"/>
  <c r="AH154" i="19"/>
  <c r="BG154" i="19"/>
  <c r="AS154" i="19"/>
  <c r="AG154" i="19"/>
  <c r="BF154" i="19"/>
  <c r="AF154" i="19"/>
  <c r="AE154" i="19"/>
  <c r="AD154" i="19"/>
  <c r="AC154" i="19"/>
  <c r="AB154" i="19"/>
  <c r="AA154" i="19"/>
  <c r="Z154" i="19"/>
  <c r="Y154" i="19"/>
  <c r="X154" i="19"/>
  <c r="W154" i="19"/>
  <c r="V154" i="19"/>
  <c r="U154" i="19"/>
  <c r="BD153" i="19"/>
  <c r="AR153" i="19"/>
  <c r="BQ153" i="19"/>
  <c r="BC153" i="19"/>
  <c r="AQ153" i="19"/>
  <c r="BP153" i="19"/>
  <c r="BB153" i="19"/>
  <c r="AP153" i="19"/>
  <c r="BO153" i="19"/>
  <c r="BA153" i="19"/>
  <c r="AO153" i="19"/>
  <c r="BN153" i="19"/>
  <c r="AZ153" i="19"/>
  <c r="AN153" i="19"/>
  <c r="BM153" i="19"/>
  <c r="AY153" i="19"/>
  <c r="AM153" i="19"/>
  <c r="BL153" i="19"/>
  <c r="AX153" i="19"/>
  <c r="AL153" i="19"/>
  <c r="BK153" i="19"/>
  <c r="AW153" i="19"/>
  <c r="AK153" i="19"/>
  <c r="BJ153" i="19"/>
  <c r="AV153" i="19"/>
  <c r="AJ153" i="19"/>
  <c r="BI153" i="19"/>
  <c r="AU153" i="19"/>
  <c r="AI153" i="19"/>
  <c r="BH153" i="19"/>
  <c r="AT153" i="19"/>
  <c r="AH153" i="19"/>
  <c r="BG153" i="19"/>
  <c r="AS153" i="19"/>
  <c r="AG153" i="19"/>
  <c r="BF153" i="19"/>
  <c r="AF153" i="19"/>
  <c r="AE153" i="19"/>
  <c r="AD153" i="19"/>
  <c r="AC153" i="19"/>
  <c r="AB153" i="19"/>
  <c r="AA153" i="19"/>
  <c r="Z153" i="19"/>
  <c r="Y153" i="19"/>
  <c r="X153" i="19"/>
  <c r="W153" i="19"/>
  <c r="V153" i="19"/>
  <c r="U153" i="19"/>
  <c r="BD152" i="19"/>
  <c r="AR152" i="19"/>
  <c r="BQ152" i="19"/>
  <c r="BC152" i="19"/>
  <c r="AQ152" i="19"/>
  <c r="BP152" i="19"/>
  <c r="BB152" i="19"/>
  <c r="AP152" i="19"/>
  <c r="BO152" i="19"/>
  <c r="BA152" i="19"/>
  <c r="AO152" i="19"/>
  <c r="BN152" i="19"/>
  <c r="AZ152" i="19"/>
  <c r="AN152" i="19"/>
  <c r="BM152" i="19"/>
  <c r="AY152" i="19"/>
  <c r="AM152" i="19"/>
  <c r="BL152" i="19"/>
  <c r="AX152" i="19"/>
  <c r="AL152" i="19"/>
  <c r="BK152" i="19"/>
  <c r="AW152" i="19"/>
  <c r="AK152" i="19"/>
  <c r="BJ152" i="19"/>
  <c r="AV152" i="19"/>
  <c r="AJ152" i="19"/>
  <c r="BI152" i="19"/>
  <c r="AU152" i="19"/>
  <c r="AI152" i="19"/>
  <c r="BH152" i="19"/>
  <c r="AT152" i="19"/>
  <c r="AH152" i="19"/>
  <c r="BG152" i="19"/>
  <c r="AS152" i="19"/>
  <c r="AG152" i="19"/>
  <c r="BF152" i="19"/>
  <c r="AF152" i="19"/>
  <c r="AE152" i="19"/>
  <c r="AD152" i="19"/>
  <c r="AC152" i="19"/>
  <c r="AB152" i="19"/>
  <c r="AA152" i="19"/>
  <c r="Z152" i="19"/>
  <c r="Y152" i="19"/>
  <c r="X152" i="19"/>
  <c r="W152" i="19"/>
  <c r="V152" i="19"/>
  <c r="U152" i="19"/>
  <c r="BD151" i="19"/>
  <c r="AR151" i="19"/>
  <c r="BQ151" i="19"/>
  <c r="BC151" i="19"/>
  <c r="AQ151" i="19"/>
  <c r="BP151" i="19"/>
  <c r="BB151" i="19"/>
  <c r="AP151" i="19"/>
  <c r="BO151" i="19"/>
  <c r="BA151" i="19"/>
  <c r="AO151" i="19"/>
  <c r="BN151" i="19"/>
  <c r="AZ151" i="19"/>
  <c r="AN151" i="19"/>
  <c r="BM151" i="19"/>
  <c r="AY151" i="19"/>
  <c r="AM151" i="19"/>
  <c r="BL151" i="19"/>
  <c r="AX151" i="19"/>
  <c r="AL151" i="19"/>
  <c r="BK151" i="19"/>
  <c r="AW151" i="19"/>
  <c r="AK151" i="19"/>
  <c r="BJ151" i="19"/>
  <c r="AV151" i="19"/>
  <c r="AJ151" i="19"/>
  <c r="BI151" i="19"/>
  <c r="AU151" i="19"/>
  <c r="AI151" i="19"/>
  <c r="BH151" i="19"/>
  <c r="AT151" i="19"/>
  <c r="AH151" i="19"/>
  <c r="BG151" i="19"/>
  <c r="AS151" i="19"/>
  <c r="AG151" i="19"/>
  <c r="BF151" i="19"/>
  <c r="AF151" i="19"/>
  <c r="AE151" i="19"/>
  <c r="AD151" i="19"/>
  <c r="AC151" i="19"/>
  <c r="AB151" i="19"/>
  <c r="AA151" i="19"/>
  <c r="Z151" i="19"/>
  <c r="Y151" i="19"/>
  <c r="X151" i="19"/>
  <c r="W151" i="19"/>
  <c r="V151" i="19"/>
  <c r="U151" i="19"/>
  <c r="BD150" i="19"/>
  <c r="AR150" i="19"/>
  <c r="BQ150" i="19"/>
  <c r="BC150" i="19"/>
  <c r="AQ150" i="19"/>
  <c r="BP150" i="19"/>
  <c r="BB150" i="19"/>
  <c r="AP150" i="19"/>
  <c r="BO150" i="19"/>
  <c r="BA150" i="19"/>
  <c r="AO150" i="19"/>
  <c r="BN150" i="19"/>
  <c r="AZ150" i="19"/>
  <c r="AN150" i="19"/>
  <c r="BM150" i="19"/>
  <c r="AY150" i="19"/>
  <c r="AM150" i="19"/>
  <c r="BL150" i="19"/>
  <c r="AX150" i="19"/>
  <c r="AL150" i="19"/>
  <c r="BK150" i="19"/>
  <c r="AW150" i="19"/>
  <c r="AK150" i="19"/>
  <c r="BJ150" i="19"/>
  <c r="AV150" i="19"/>
  <c r="AJ150" i="19"/>
  <c r="BI150" i="19"/>
  <c r="AU150" i="19"/>
  <c r="AI150" i="19"/>
  <c r="BH150" i="19"/>
  <c r="AT150" i="19"/>
  <c r="AH150" i="19"/>
  <c r="BG150" i="19"/>
  <c r="AS150" i="19"/>
  <c r="AG150" i="19"/>
  <c r="BF150" i="19"/>
  <c r="AF150" i="19"/>
  <c r="AE150" i="19"/>
  <c r="AD150" i="19"/>
  <c r="AC150" i="19"/>
  <c r="AB150" i="19"/>
  <c r="AA150" i="19"/>
  <c r="Z150" i="19"/>
  <c r="Y150" i="19"/>
  <c r="X150" i="19"/>
  <c r="W150" i="19"/>
  <c r="V150" i="19"/>
  <c r="U150" i="19"/>
  <c r="BD149" i="19"/>
  <c r="AR149" i="19"/>
  <c r="BQ149" i="19"/>
  <c r="BC149" i="19"/>
  <c r="AQ149" i="19"/>
  <c r="BP149" i="19"/>
  <c r="BB149" i="19"/>
  <c r="AP149" i="19"/>
  <c r="BO149" i="19"/>
  <c r="BA149" i="19"/>
  <c r="AO149" i="19"/>
  <c r="BN149" i="19"/>
  <c r="AZ149" i="19"/>
  <c r="AN149" i="19"/>
  <c r="BM149" i="19"/>
  <c r="AY149" i="19"/>
  <c r="AM149" i="19"/>
  <c r="BL149" i="19"/>
  <c r="AX149" i="19"/>
  <c r="AL149" i="19"/>
  <c r="BK149" i="19"/>
  <c r="AW149" i="19"/>
  <c r="AK149" i="19"/>
  <c r="BJ149" i="19"/>
  <c r="AV149" i="19"/>
  <c r="AJ149" i="19"/>
  <c r="BI149" i="19"/>
  <c r="AU149" i="19"/>
  <c r="AI149" i="19"/>
  <c r="BH149" i="19"/>
  <c r="AT149" i="19"/>
  <c r="AH149" i="19"/>
  <c r="BG149" i="19"/>
  <c r="AS149" i="19"/>
  <c r="AG149" i="19"/>
  <c r="BF149" i="19"/>
  <c r="AF149" i="19"/>
  <c r="AE149" i="19"/>
  <c r="AD149" i="19"/>
  <c r="AC149" i="19"/>
  <c r="AB149" i="19"/>
  <c r="AA149" i="19"/>
  <c r="Z149" i="19"/>
  <c r="Y149" i="19"/>
  <c r="X149" i="19"/>
  <c r="W149" i="19"/>
  <c r="V149" i="19"/>
  <c r="U149" i="19"/>
  <c r="BD148" i="19"/>
  <c r="AR148" i="19"/>
  <c r="BQ148" i="19"/>
  <c r="BC148" i="19"/>
  <c r="AQ148" i="19"/>
  <c r="BP148" i="19"/>
  <c r="BB148" i="19"/>
  <c r="AP148" i="19"/>
  <c r="BO148" i="19"/>
  <c r="BA148" i="19"/>
  <c r="AO148" i="19"/>
  <c r="BN148" i="19"/>
  <c r="AZ148" i="19"/>
  <c r="AN148" i="19"/>
  <c r="BM148" i="19"/>
  <c r="AY148" i="19"/>
  <c r="AM148" i="19"/>
  <c r="BL148" i="19"/>
  <c r="AX148" i="19"/>
  <c r="AL148" i="19"/>
  <c r="BK148" i="19"/>
  <c r="AW148" i="19"/>
  <c r="AK148" i="19"/>
  <c r="BJ148" i="19"/>
  <c r="AV148" i="19"/>
  <c r="AJ148" i="19"/>
  <c r="BI148" i="19"/>
  <c r="AU148" i="19"/>
  <c r="AI148" i="19"/>
  <c r="BH148" i="19"/>
  <c r="AT148" i="19"/>
  <c r="AH148" i="19"/>
  <c r="BG148" i="19"/>
  <c r="AS148" i="19"/>
  <c r="AG148" i="19"/>
  <c r="BF148" i="19"/>
  <c r="AF148" i="19"/>
  <c r="AE148" i="19"/>
  <c r="AD148" i="19"/>
  <c r="AC148" i="19"/>
  <c r="AB148" i="19"/>
  <c r="AA148" i="19"/>
  <c r="Z148" i="19"/>
  <c r="Y148" i="19"/>
  <c r="X148" i="19"/>
  <c r="W148" i="19"/>
  <c r="V148" i="19"/>
  <c r="U148" i="19"/>
  <c r="S147" i="19"/>
  <c r="R147" i="19"/>
  <c r="Q147" i="19"/>
  <c r="P147" i="19"/>
  <c r="O147" i="19"/>
  <c r="N147" i="19"/>
  <c r="M147" i="19"/>
  <c r="L147" i="19"/>
  <c r="K147" i="19"/>
  <c r="J147" i="19"/>
  <c r="I147" i="19"/>
  <c r="H147" i="19"/>
  <c r="F147" i="19"/>
  <c r="E147" i="19"/>
  <c r="D147" i="19"/>
  <c r="C147" i="19"/>
  <c r="BQ145" i="19"/>
  <c r="BP145" i="19"/>
  <c r="BO145" i="19"/>
  <c r="BN145" i="19"/>
  <c r="BM145" i="19"/>
  <c r="BL145" i="19"/>
  <c r="BK145" i="19"/>
  <c r="BJ145" i="19"/>
  <c r="BI145" i="19"/>
  <c r="BH145" i="19"/>
  <c r="BG145" i="19"/>
  <c r="BF145" i="19"/>
  <c r="BQ143" i="19"/>
  <c r="BP143" i="19"/>
  <c r="BO143" i="19"/>
  <c r="BN143" i="19"/>
  <c r="BM143" i="19"/>
  <c r="BL143" i="19"/>
  <c r="BK143" i="19"/>
  <c r="BJ143" i="19"/>
  <c r="BI143" i="19"/>
  <c r="BH143" i="19"/>
  <c r="BG143" i="19"/>
  <c r="BF143" i="19"/>
  <c r="BQ142" i="19"/>
  <c r="BP142" i="19"/>
  <c r="BO142" i="19"/>
  <c r="BN142" i="19"/>
  <c r="BM142" i="19"/>
  <c r="BL142" i="19"/>
  <c r="BK142" i="19"/>
  <c r="BJ142" i="19"/>
  <c r="BI142" i="19"/>
  <c r="BH142" i="19"/>
  <c r="BG142" i="19"/>
  <c r="BF142" i="19"/>
  <c r="BQ141" i="19"/>
  <c r="BP141" i="19"/>
  <c r="BO141" i="19"/>
  <c r="BN141" i="19"/>
  <c r="BM141" i="19"/>
  <c r="BL141" i="19"/>
  <c r="BK141" i="19"/>
  <c r="BJ141" i="19"/>
  <c r="BI141" i="19"/>
  <c r="BH141" i="19"/>
  <c r="BG141" i="19"/>
  <c r="BF141" i="19"/>
  <c r="BQ140" i="19"/>
  <c r="BP140" i="19"/>
  <c r="BO140" i="19"/>
  <c r="BN140" i="19"/>
  <c r="BM140" i="19"/>
  <c r="BL140" i="19"/>
  <c r="BK140" i="19"/>
  <c r="BJ140" i="19"/>
  <c r="BI140" i="19"/>
  <c r="BH140" i="19"/>
  <c r="BG140" i="19"/>
  <c r="BF140" i="19"/>
  <c r="BQ139" i="19"/>
  <c r="BP139" i="19"/>
  <c r="BO139" i="19"/>
  <c r="BN139" i="19"/>
  <c r="BM139" i="19"/>
  <c r="BL139" i="19"/>
  <c r="BK139" i="19"/>
  <c r="BJ139" i="19"/>
  <c r="BI139" i="19"/>
  <c r="BH139" i="19"/>
  <c r="BG139" i="19"/>
  <c r="BF139" i="19"/>
  <c r="BQ138" i="19"/>
  <c r="BP138" i="19"/>
  <c r="BO138" i="19"/>
  <c r="BN138" i="19"/>
  <c r="BM138" i="19"/>
  <c r="BL138" i="19"/>
  <c r="BK138" i="19"/>
  <c r="BJ138" i="19"/>
  <c r="BI138" i="19"/>
  <c r="BH138" i="19"/>
  <c r="BG138" i="19"/>
  <c r="BF138" i="19"/>
  <c r="BQ137" i="19"/>
  <c r="BP137" i="19"/>
  <c r="BO137" i="19"/>
  <c r="BN137" i="19"/>
  <c r="BM137" i="19"/>
  <c r="BL137" i="19"/>
  <c r="BK137" i="19"/>
  <c r="BJ137" i="19"/>
  <c r="BI137" i="19"/>
  <c r="BH137" i="19"/>
  <c r="BG137" i="19"/>
  <c r="BF137" i="19"/>
  <c r="BQ136" i="19"/>
  <c r="BP136" i="19"/>
  <c r="BO136" i="19"/>
  <c r="BN136" i="19"/>
  <c r="BM136" i="19"/>
  <c r="BL136" i="19"/>
  <c r="BK136" i="19"/>
  <c r="BJ136" i="19"/>
  <c r="BI136" i="19"/>
  <c r="BH136" i="19"/>
  <c r="BG136" i="19"/>
  <c r="BF136" i="19"/>
  <c r="S135" i="19"/>
  <c r="R135" i="19"/>
  <c r="Q135" i="19"/>
  <c r="P135" i="19"/>
  <c r="O135" i="19"/>
  <c r="N135" i="19"/>
  <c r="M135" i="19"/>
  <c r="L135" i="19"/>
  <c r="K135" i="19"/>
  <c r="J135" i="19"/>
  <c r="I135" i="19"/>
  <c r="H135" i="19"/>
  <c r="F135" i="19"/>
  <c r="E135" i="19"/>
  <c r="D135" i="19"/>
  <c r="C135" i="19"/>
  <c r="BQ133" i="19"/>
  <c r="BP133" i="19"/>
  <c r="BO133" i="19"/>
  <c r="BN133" i="19"/>
  <c r="BM133" i="19"/>
  <c r="BL133" i="19"/>
  <c r="BK133" i="19"/>
  <c r="BJ133" i="19"/>
  <c r="BI133" i="19"/>
  <c r="BH133" i="19"/>
  <c r="BG133" i="19"/>
  <c r="BF133" i="19"/>
  <c r="BQ131" i="19"/>
  <c r="BP131" i="19"/>
  <c r="BO131" i="19"/>
  <c r="BN131" i="19"/>
  <c r="BM131" i="19"/>
  <c r="BL131" i="19"/>
  <c r="BK131" i="19"/>
  <c r="BJ131" i="19"/>
  <c r="BI131" i="19"/>
  <c r="BH131" i="19"/>
  <c r="BG131" i="19"/>
  <c r="BF131" i="19"/>
  <c r="BQ130" i="19"/>
  <c r="BP130" i="19"/>
  <c r="BO130" i="19"/>
  <c r="BN130" i="19"/>
  <c r="BM130" i="19"/>
  <c r="BL130" i="19"/>
  <c r="BK130" i="19"/>
  <c r="BJ130" i="19"/>
  <c r="BI130" i="19"/>
  <c r="BH130" i="19"/>
  <c r="BG130" i="19"/>
  <c r="BF130" i="19"/>
  <c r="BQ129" i="19"/>
  <c r="BP129" i="19"/>
  <c r="BO129" i="19"/>
  <c r="BN129" i="19"/>
  <c r="BM129" i="19"/>
  <c r="BL129" i="19"/>
  <c r="BK129" i="19"/>
  <c r="BJ129" i="19"/>
  <c r="BI129" i="19"/>
  <c r="BH129" i="19"/>
  <c r="BG129" i="19"/>
  <c r="BF129" i="19"/>
  <c r="BQ128" i="19"/>
  <c r="BP128" i="19"/>
  <c r="BO128" i="19"/>
  <c r="BN128" i="19"/>
  <c r="BM128" i="19"/>
  <c r="BL128" i="19"/>
  <c r="BK128" i="19"/>
  <c r="BJ128" i="19"/>
  <c r="BI128" i="19"/>
  <c r="BH128" i="19"/>
  <c r="BG128" i="19"/>
  <c r="BF128" i="19"/>
  <c r="BQ127" i="19"/>
  <c r="BP127" i="19"/>
  <c r="BO127" i="19"/>
  <c r="BN127" i="19"/>
  <c r="BM127" i="19"/>
  <c r="BL127" i="19"/>
  <c r="BK127" i="19"/>
  <c r="BJ127" i="19"/>
  <c r="BI127" i="19"/>
  <c r="BH127" i="19"/>
  <c r="BG127" i="19"/>
  <c r="BF127" i="19"/>
  <c r="BQ126" i="19"/>
  <c r="BP126" i="19"/>
  <c r="BO126" i="19"/>
  <c r="BN126" i="19"/>
  <c r="BM126" i="19"/>
  <c r="BL126" i="19"/>
  <c r="BK126" i="19"/>
  <c r="BJ126" i="19"/>
  <c r="BI126" i="19"/>
  <c r="BH126" i="19"/>
  <c r="BG126" i="19"/>
  <c r="BF126" i="19"/>
  <c r="BQ125" i="19"/>
  <c r="BP125" i="19"/>
  <c r="BO125" i="19"/>
  <c r="BN125" i="19"/>
  <c r="BM125" i="19"/>
  <c r="BL125" i="19"/>
  <c r="BK125" i="19"/>
  <c r="BJ125" i="19"/>
  <c r="BI125" i="19"/>
  <c r="BH125" i="19"/>
  <c r="BG125" i="19"/>
  <c r="BF125" i="19"/>
  <c r="BQ124" i="19"/>
  <c r="BP124" i="19"/>
  <c r="BO124" i="19"/>
  <c r="BN124" i="19"/>
  <c r="BM124" i="19"/>
  <c r="BL124" i="19"/>
  <c r="BK124" i="19"/>
  <c r="BJ124" i="19"/>
  <c r="BI124" i="19"/>
  <c r="BH124" i="19"/>
  <c r="BG124" i="19"/>
  <c r="BF124" i="19"/>
  <c r="S123" i="19"/>
  <c r="R123" i="19"/>
  <c r="Q123" i="19"/>
  <c r="P123" i="19"/>
  <c r="O123" i="19"/>
  <c r="N123" i="19"/>
  <c r="M123" i="19"/>
  <c r="L123" i="19"/>
  <c r="K123" i="19"/>
  <c r="J123" i="19"/>
  <c r="I123" i="19"/>
  <c r="H123" i="19"/>
  <c r="F123" i="19"/>
  <c r="E123" i="19"/>
  <c r="D123" i="19"/>
  <c r="C123" i="19"/>
  <c r="BQ121" i="19"/>
  <c r="BP121" i="19"/>
  <c r="BO121" i="19"/>
  <c r="BN121" i="19"/>
  <c r="BM121" i="19"/>
  <c r="BL121" i="19"/>
  <c r="BK121" i="19"/>
  <c r="BJ121" i="19"/>
  <c r="BI121" i="19"/>
  <c r="BH121" i="19"/>
  <c r="BG121" i="19"/>
  <c r="BF121" i="19"/>
  <c r="S121" i="19"/>
  <c r="R121" i="19"/>
  <c r="Q121" i="19"/>
  <c r="P121" i="19"/>
  <c r="O121" i="19"/>
  <c r="N121" i="19"/>
  <c r="M121" i="19"/>
  <c r="L121" i="19"/>
  <c r="K121" i="19"/>
  <c r="J121" i="19"/>
  <c r="I121" i="19"/>
  <c r="H121" i="19"/>
  <c r="BQ120" i="19"/>
  <c r="S120" i="19"/>
  <c r="BN120" i="19"/>
  <c r="BM120" i="19"/>
  <c r="M120" i="19"/>
  <c r="M96" i="19"/>
  <c r="M144" i="19"/>
  <c r="J120" i="19"/>
  <c r="R120" i="19"/>
  <c r="Q120" i="19"/>
  <c r="N120" i="19"/>
  <c r="I120" i="19"/>
  <c r="BQ119" i="19"/>
  <c r="BP119" i="19"/>
  <c r="BO119" i="19"/>
  <c r="BN119" i="19"/>
  <c r="BM119" i="19"/>
  <c r="BL119" i="19"/>
  <c r="BK119" i="19"/>
  <c r="BJ119" i="19"/>
  <c r="BI119" i="19"/>
  <c r="BH119" i="19"/>
  <c r="BG119" i="19"/>
  <c r="BF119" i="19"/>
  <c r="S119" i="19"/>
  <c r="R119" i="19"/>
  <c r="Q119" i="19"/>
  <c r="P119" i="19"/>
  <c r="O119" i="19"/>
  <c r="N119" i="19"/>
  <c r="M119" i="19"/>
  <c r="L119" i="19"/>
  <c r="K119" i="19"/>
  <c r="J119" i="19"/>
  <c r="I119" i="19"/>
  <c r="H119" i="19"/>
  <c r="BQ118" i="19"/>
  <c r="BP118" i="19"/>
  <c r="BO118" i="19"/>
  <c r="BN118" i="19"/>
  <c r="BM118" i="19"/>
  <c r="BL118" i="19"/>
  <c r="BK118" i="19"/>
  <c r="BJ118" i="19"/>
  <c r="BI118" i="19"/>
  <c r="BH118" i="19"/>
  <c r="BG118" i="19"/>
  <c r="BF118" i="19"/>
  <c r="S118" i="19"/>
  <c r="R118" i="19"/>
  <c r="Q118" i="19"/>
  <c r="P118" i="19"/>
  <c r="O118" i="19"/>
  <c r="N118" i="19"/>
  <c r="M118" i="19"/>
  <c r="L118" i="19"/>
  <c r="K118" i="19"/>
  <c r="J118" i="19"/>
  <c r="I118" i="19"/>
  <c r="H118" i="19"/>
  <c r="BQ117" i="19"/>
  <c r="BP117" i="19"/>
  <c r="BO117" i="19"/>
  <c r="BN117" i="19"/>
  <c r="BM117" i="19"/>
  <c r="BL117" i="19"/>
  <c r="BK117" i="19"/>
  <c r="BJ117" i="19"/>
  <c r="BI117" i="19"/>
  <c r="BH117" i="19"/>
  <c r="BG117" i="19"/>
  <c r="BF117" i="19"/>
  <c r="S117" i="19"/>
  <c r="R117" i="19"/>
  <c r="Q117" i="19"/>
  <c r="P117" i="19"/>
  <c r="O117" i="19"/>
  <c r="N117" i="19"/>
  <c r="M117" i="19"/>
  <c r="L117" i="19"/>
  <c r="K117" i="19"/>
  <c r="J117" i="19"/>
  <c r="I117" i="19"/>
  <c r="H117" i="19"/>
  <c r="BQ116" i="19"/>
  <c r="BP116" i="19"/>
  <c r="BO116" i="19"/>
  <c r="BN116" i="19"/>
  <c r="BM116" i="19"/>
  <c r="BL116" i="19"/>
  <c r="BK116" i="19"/>
  <c r="BJ116" i="19"/>
  <c r="BI116" i="19"/>
  <c r="BH116" i="19"/>
  <c r="BG116" i="19"/>
  <c r="BF116" i="19"/>
  <c r="S116" i="19"/>
  <c r="R116" i="19"/>
  <c r="Q116" i="19"/>
  <c r="P116" i="19"/>
  <c r="O116" i="19"/>
  <c r="N116" i="19"/>
  <c r="M116" i="19"/>
  <c r="L116" i="19"/>
  <c r="K116" i="19"/>
  <c r="J116" i="19"/>
  <c r="I116" i="19"/>
  <c r="H116" i="19"/>
  <c r="BQ115" i="19"/>
  <c r="BP115" i="19"/>
  <c r="BO115" i="19"/>
  <c r="BN115" i="19"/>
  <c r="BM115" i="19"/>
  <c r="BL115" i="19"/>
  <c r="BK115" i="19"/>
  <c r="BJ115" i="19"/>
  <c r="BI115" i="19"/>
  <c r="BH115" i="19"/>
  <c r="BG115" i="19"/>
  <c r="BF115" i="19"/>
  <c r="S115" i="19"/>
  <c r="R115" i="19"/>
  <c r="Q115" i="19"/>
  <c r="P115" i="19"/>
  <c r="O115" i="19"/>
  <c r="N115" i="19"/>
  <c r="M115" i="19"/>
  <c r="L115" i="19"/>
  <c r="K115" i="19"/>
  <c r="J115" i="19"/>
  <c r="I115" i="19"/>
  <c r="H115" i="19"/>
  <c r="BQ114" i="19"/>
  <c r="BP114" i="19"/>
  <c r="BO114" i="19"/>
  <c r="BN114" i="19"/>
  <c r="BM114" i="19"/>
  <c r="BL114" i="19"/>
  <c r="BK114" i="19"/>
  <c r="BJ114" i="19"/>
  <c r="BI114" i="19"/>
  <c r="BH114" i="19"/>
  <c r="BG114" i="19"/>
  <c r="BF114" i="19"/>
  <c r="S114" i="19"/>
  <c r="R114" i="19"/>
  <c r="Q114" i="19"/>
  <c r="P114" i="19"/>
  <c r="O114" i="19"/>
  <c r="N114" i="19"/>
  <c r="M114" i="19"/>
  <c r="L114" i="19"/>
  <c r="K114" i="19"/>
  <c r="J114" i="19"/>
  <c r="I114" i="19"/>
  <c r="H114" i="19"/>
  <c r="BQ113" i="19"/>
  <c r="BP113" i="19"/>
  <c r="BO113" i="19"/>
  <c r="BN113" i="19"/>
  <c r="BM113" i="19"/>
  <c r="BL113" i="19"/>
  <c r="BK113" i="19"/>
  <c r="BJ113" i="19"/>
  <c r="BI113" i="19"/>
  <c r="BH113" i="19"/>
  <c r="BG113" i="19"/>
  <c r="BF113" i="19"/>
  <c r="S113" i="19"/>
  <c r="R113" i="19"/>
  <c r="Q113" i="19"/>
  <c r="P113" i="19"/>
  <c r="O113" i="19"/>
  <c r="N113" i="19"/>
  <c r="M113" i="19"/>
  <c r="L113" i="19"/>
  <c r="K113" i="19"/>
  <c r="J113" i="19"/>
  <c r="I113" i="19"/>
  <c r="H113" i="19"/>
  <c r="BQ112" i="19"/>
  <c r="BP112" i="19"/>
  <c r="BO112" i="19"/>
  <c r="BN112" i="19"/>
  <c r="BM112" i="19"/>
  <c r="BL112" i="19"/>
  <c r="BK112" i="19"/>
  <c r="BJ112" i="19"/>
  <c r="BI112" i="19"/>
  <c r="BH112" i="19"/>
  <c r="BG112" i="19"/>
  <c r="BF112" i="19"/>
  <c r="S112" i="19"/>
  <c r="R112" i="19"/>
  <c r="Q112" i="19"/>
  <c r="P112" i="19"/>
  <c r="O112" i="19"/>
  <c r="N112" i="19"/>
  <c r="M112" i="19"/>
  <c r="L112" i="19"/>
  <c r="K112" i="19"/>
  <c r="J112" i="19"/>
  <c r="I112" i="19"/>
  <c r="H112" i="19"/>
  <c r="S111" i="19"/>
  <c r="R111" i="19"/>
  <c r="Q111" i="19"/>
  <c r="P111" i="19"/>
  <c r="O111" i="19"/>
  <c r="N111" i="19"/>
  <c r="M111" i="19"/>
  <c r="L111" i="19"/>
  <c r="K111" i="19"/>
  <c r="J111" i="19"/>
  <c r="I111" i="19"/>
  <c r="H111" i="19"/>
  <c r="F111" i="19"/>
  <c r="E111" i="19"/>
  <c r="D111" i="19"/>
  <c r="C111" i="19"/>
  <c r="BQ109" i="19"/>
  <c r="BP109" i="19"/>
  <c r="BO109" i="19"/>
  <c r="BN109" i="19"/>
  <c r="BM109" i="19"/>
  <c r="BL109" i="19"/>
  <c r="BI109" i="19"/>
  <c r="BH109" i="19"/>
  <c r="BG109" i="19"/>
  <c r="BF109" i="19"/>
  <c r="BK109" i="19"/>
  <c r="BJ109" i="19"/>
  <c r="BQ108" i="19"/>
  <c r="BP108" i="19"/>
  <c r="BO108" i="19"/>
  <c r="BN108" i="19"/>
  <c r="BM108" i="19"/>
  <c r="BL108" i="19"/>
  <c r="BK108" i="19"/>
  <c r="BJ108" i="19"/>
  <c r="BI108" i="19"/>
  <c r="BH108" i="19"/>
  <c r="BG108" i="19"/>
  <c r="BF108" i="19"/>
  <c r="BQ107" i="19"/>
  <c r="BP107" i="19"/>
  <c r="BO107" i="19"/>
  <c r="BN107" i="19"/>
  <c r="BM107" i="19"/>
  <c r="BL107" i="19"/>
  <c r="BJ107" i="19"/>
  <c r="BI107" i="19"/>
  <c r="BH107" i="19"/>
  <c r="BG107" i="19"/>
  <c r="BF107" i="19"/>
  <c r="BK107" i="19"/>
  <c r="BQ106" i="19"/>
  <c r="BP106" i="19"/>
  <c r="BO106" i="19"/>
  <c r="BN106" i="19"/>
  <c r="BM106" i="19"/>
  <c r="BL106" i="19"/>
  <c r="BI106" i="19"/>
  <c r="BH106" i="19"/>
  <c r="BG106" i="19"/>
  <c r="BF106" i="19"/>
  <c r="BK106" i="19"/>
  <c r="BJ106" i="19"/>
  <c r="BQ105" i="19"/>
  <c r="BP105" i="19"/>
  <c r="BO105" i="19"/>
  <c r="BN105" i="19"/>
  <c r="BM105" i="19"/>
  <c r="BL105" i="19"/>
  <c r="BJ105" i="19"/>
  <c r="BI105" i="19"/>
  <c r="BH105" i="19"/>
  <c r="BG105" i="19"/>
  <c r="BF105" i="19"/>
  <c r="BK105" i="19"/>
  <c r="BQ104" i="19"/>
  <c r="BP104" i="19"/>
  <c r="BO104" i="19"/>
  <c r="BN104" i="19"/>
  <c r="BM104" i="19"/>
  <c r="BL104" i="19"/>
  <c r="BI104" i="19"/>
  <c r="BH104" i="19"/>
  <c r="BG104" i="19"/>
  <c r="BF104" i="19"/>
  <c r="BK104" i="19"/>
  <c r="BJ104" i="19"/>
  <c r="BQ103" i="19"/>
  <c r="BP103" i="19"/>
  <c r="BO103" i="19"/>
  <c r="BN103" i="19"/>
  <c r="BM103" i="19"/>
  <c r="BL103" i="19"/>
  <c r="BJ103" i="19"/>
  <c r="BI103" i="19"/>
  <c r="BH103" i="19"/>
  <c r="BG103" i="19"/>
  <c r="BF103" i="19"/>
  <c r="BK103" i="19"/>
  <c r="BQ102" i="19"/>
  <c r="BP102" i="19"/>
  <c r="BO102" i="19"/>
  <c r="BN102" i="19"/>
  <c r="BM102" i="19"/>
  <c r="BL102" i="19"/>
  <c r="BI102" i="19"/>
  <c r="BH102" i="19"/>
  <c r="BG102" i="19"/>
  <c r="BF102" i="19"/>
  <c r="BK102" i="19"/>
  <c r="BJ102" i="19"/>
  <c r="BQ101" i="19"/>
  <c r="BP101" i="19"/>
  <c r="BO101" i="19"/>
  <c r="BN101" i="19"/>
  <c r="BM101" i="19"/>
  <c r="BL101" i="19"/>
  <c r="BJ101" i="19"/>
  <c r="BI101" i="19"/>
  <c r="BH101" i="19"/>
  <c r="BG101" i="19"/>
  <c r="BF101" i="19"/>
  <c r="BK101" i="19"/>
  <c r="BM100" i="19"/>
  <c r="BI100" i="19"/>
  <c r="BH100" i="19"/>
  <c r="BG100" i="19"/>
  <c r="BF100" i="19"/>
  <c r="BQ100" i="19"/>
  <c r="BP100" i="19"/>
  <c r="BO100" i="19"/>
  <c r="BN100" i="19"/>
  <c r="BL100" i="19"/>
  <c r="BK100" i="19"/>
  <c r="BJ100" i="19"/>
  <c r="S99" i="19"/>
  <c r="R99" i="19"/>
  <c r="Q99" i="19"/>
  <c r="P99" i="19"/>
  <c r="O99" i="19"/>
  <c r="N99" i="19"/>
  <c r="M99" i="19"/>
  <c r="L99" i="19"/>
  <c r="K99" i="19"/>
  <c r="J99" i="19"/>
  <c r="I99" i="19"/>
  <c r="H99" i="19"/>
  <c r="F99" i="19"/>
  <c r="E99" i="19"/>
  <c r="D99" i="19"/>
  <c r="C99" i="19"/>
  <c r="BQ97" i="19"/>
  <c r="BP97" i="19"/>
  <c r="BO97" i="19"/>
  <c r="BN97" i="19"/>
  <c r="BM97" i="19"/>
  <c r="BL97" i="19"/>
  <c r="BK97" i="19"/>
  <c r="BJ97" i="19"/>
  <c r="BI97" i="19"/>
  <c r="BH97" i="19"/>
  <c r="BG97" i="19"/>
  <c r="BF97" i="19"/>
  <c r="S97" i="19"/>
  <c r="R97" i="19"/>
  <c r="Q97" i="19"/>
  <c r="Q109" i="19"/>
  <c r="P97" i="19"/>
  <c r="P109" i="19"/>
  <c r="O97" i="19"/>
  <c r="O109" i="19"/>
  <c r="N97" i="19"/>
  <c r="N109" i="19"/>
  <c r="M97" i="19"/>
  <c r="M109" i="19"/>
  <c r="L97" i="19"/>
  <c r="L109" i="19"/>
  <c r="K97" i="19"/>
  <c r="K109" i="19"/>
  <c r="J97" i="19"/>
  <c r="J109" i="19"/>
  <c r="I97" i="19"/>
  <c r="I109" i="19"/>
  <c r="H97" i="19"/>
  <c r="H109" i="19"/>
  <c r="BP96" i="19"/>
  <c r="BL96" i="19"/>
  <c r="BH96" i="19"/>
  <c r="BK96" i="19"/>
  <c r="BJ96" i="19"/>
  <c r="BI96" i="19"/>
  <c r="BG96" i="19"/>
  <c r="BF96" i="19"/>
  <c r="BQ96" i="19"/>
  <c r="BO96" i="19"/>
  <c r="BN96" i="19"/>
  <c r="BM96" i="19"/>
  <c r="J96" i="19"/>
  <c r="Z84" i="19"/>
  <c r="AA84" i="19"/>
  <c r="AB84" i="19"/>
  <c r="AC84" i="19"/>
  <c r="J108" i="19"/>
  <c r="H96" i="19"/>
  <c r="U84" i="19"/>
  <c r="V84" i="19"/>
  <c r="W84" i="19"/>
  <c r="H108" i="19"/>
  <c r="S96" i="19"/>
  <c r="R96" i="19"/>
  <c r="Q96" i="19"/>
  <c r="AU84" i="19"/>
  <c r="AV84" i="19"/>
  <c r="AW84" i="19"/>
  <c r="AX84" i="19"/>
  <c r="Q108" i="19"/>
  <c r="P96" i="19"/>
  <c r="AR84" i="19"/>
  <c r="AS84" i="19"/>
  <c r="AT84" i="19"/>
  <c r="P108" i="19"/>
  <c r="O96" i="19"/>
  <c r="AO84" i="19"/>
  <c r="AP84" i="19"/>
  <c r="AQ84" i="19"/>
  <c r="O108" i="19"/>
  <c r="AI84" i="19"/>
  <c r="AJ84" i="19"/>
  <c r="AK84" i="19"/>
  <c r="AL84" i="19"/>
  <c r="M108" i="19"/>
  <c r="L96" i="19"/>
  <c r="AF84" i="19"/>
  <c r="AG84" i="19"/>
  <c r="AH84" i="19"/>
  <c r="L108" i="19"/>
  <c r="K96" i="19"/>
  <c r="AD84" i="19"/>
  <c r="AE84" i="19"/>
  <c r="K108" i="19"/>
  <c r="I96" i="19"/>
  <c r="X84" i="19"/>
  <c r="Y84" i="19"/>
  <c r="I108" i="19"/>
  <c r="BQ95" i="19"/>
  <c r="BP95" i="19"/>
  <c r="BO95" i="19"/>
  <c r="BN95" i="19"/>
  <c r="BM95" i="19"/>
  <c r="BL95" i="19"/>
  <c r="BK95" i="19"/>
  <c r="BJ95" i="19"/>
  <c r="BI95" i="19"/>
  <c r="BH95" i="19"/>
  <c r="BG95" i="19"/>
  <c r="BF95" i="19"/>
  <c r="S95" i="19"/>
  <c r="R95" i="19"/>
  <c r="Q95" i="19"/>
  <c r="Q107" i="19"/>
  <c r="P95" i="19"/>
  <c r="P107" i="19"/>
  <c r="O95" i="19"/>
  <c r="O107" i="19"/>
  <c r="N95" i="19"/>
  <c r="N107" i="19"/>
  <c r="M95" i="19"/>
  <c r="M107" i="19"/>
  <c r="L95" i="19"/>
  <c r="L107" i="19"/>
  <c r="K95" i="19"/>
  <c r="K107" i="19"/>
  <c r="J95" i="19"/>
  <c r="J107" i="19"/>
  <c r="I95" i="19"/>
  <c r="I107" i="19"/>
  <c r="H95" i="19"/>
  <c r="H107" i="19"/>
  <c r="BQ94" i="19"/>
  <c r="BP94" i="19"/>
  <c r="BO94" i="19"/>
  <c r="BN94" i="19"/>
  <c r="BM94" i="19"/>
  <c r="BL94" i="19"/>
  <c r="BK94" i="19"/>
  <c r="BJ94" i="19"/>
  <c r="BI94" i="19"/>
  <c r="BH94" i="19"/>
  <c r="BG94" i="19"/>
  <c r="BF94" i="19"/>
  <c r="S94" i="19"/>
  <c r="R94" i="19"/>
  <c r="Q94" i="19"/>
  <c r="Q106" i="19"/>
  <c r="P94" i="19"/>
  <c r="P106" i="19"/>
  <c r="O94" i="19"/>
  <c r="O106" i="19"/>
  <c r="N94" i="19"/>
  <c r="N106" i="19"/>
  <c r="M94" i="19"/>
  <c r="M106" i="19"/>
  <c r="L94" i="19"/>
  <c r="L106" i="19"/>
  <c r="K94" i="19"/>
  <c r="K106" i="19"/>
  <c r="J94" i="19"/>
  <c r="J106" i="19"/>
  <c r="I94" i="19"/>
  <c r="I106" i="19"/>
  <c r="H94" i="19"/>
  <c r="H106" i="19"/>
  <c r="BQ93" i="19"/>
  <c r="BP93" i="19"/>
  <c r="BO93" i="19"/>
  <c r="BN93" i="19"/>
  <c r="BM93" i="19"/>
  <c r="BL93" i="19"/>
  <c r="BK93" i="19"/>
  <c r="BJ93" i="19"/>
  <c r="BI93" i="19"/>
  <c r="BH93" i="19"/>
  <c r="BG93" i="19"/>
  <c r="BF93" i="19"/>
  <c r="S93" i="19"/>
  <c r="R93" i="19"/>
  <c r="Q93" i="19"/>
  <c r="Q105" i="19"/>
  <c r="P93" i="19"/>
  <c r="P105" i="19"/>
  <c r="O93" i="19"/>
  <c r="O105" i="19"/>
  <c r="N93" i="19"/>
  <c r="N105" i="19"/>
  <c r="M93" i="19"/>
  <c r="M105" i="19"/>
  <c r="L93" i="19"/>
  <c r="L105" i="19"/>
  <c r="K93" i="19"/>
  <c r="K105" i="19"/>
  <c r="J93" i="19"/>
  <c r="J105" i="19"/>
  <c r="I93" i="19"/>
  <c r="I105" i="19"/>
  <c r="H93" i="19"/>
  <c r="H105" i="19"/>
  <c r="BQ92" i="19"/>
  <c r="BP92" i="19"/>
  <c r="BO92" i="19"/>
  <c r="BN92" i="19"/>
  <c r="BM92" i="19"/>
  <c r="BL92" i="19"/>
  <c r="BK92" i="19"/>
  <c r="BJ92" i="19"/>
  <c r="BI92" i="19"/>
  <c r="BH92" i="19"/>
  <c r="BG92" i="19"/>
  <c r="BF92" i="19"/>
  <c r="S92" i="19"/>
  <c r="R92" i="19"/>
  <c r="Q92" i="19"/>
  <c r="Q104" i="19"/>
  <c r="P92" i="19"/>
  <c r="P104" i="19"/>
  <c r="O92" i="19"/>
  <c r="O104" i="19"/>
  <c r="N92" i="19"/>
  <c r="N104" i="19"/>
  <c r="M92" i="19"/>
  <c r="M104" i="19"/>
  <c r="L92" i="19"/>
  <c r="L104" i="19"/>
  <c r="K92" i="19"/>
  <c r="K104" i="19"/>
  <c r="J92" i="19"/>
  <c r="J104" i="19"/>
  <c r="I92" i="19"/>
  <c r="I104" i="19"/>
  <c r="H92" i="19"/>
  <c r="H104" i="19"/>
  <c r="BQ91" i="19"/>
  <c r="BP91" i="19"/>
  <c r="BO91" i="19"/>
  <c r="BN91" i="19"/>
  <c r="BM91" i="19"/>
  <c r="BL91" i="19"/>
  <c r="BK91" i="19"/>
  <c r="BJ91" i="19"/>
  <c r="BI91" i="19"/>
  <c r="BH91" i="19"/>
  <c r="BG91" i="19"/>
  <c r="BF91" i="19"/>
  <c r="S91" i="19"/>
  <c r="R91" i="19"/>
  <c r="Q91" i="19"/>
  <c r="Q103" i="19"/>
  <c r="P91" i="19"/>
  <c r="P103" i="19"/>
  <c r="O91" i="19"/>
  <c r="O103" i="19"/>
  <c r="N91" i="19"/>
  <c r="N103" i="19"/>
  <c r="M91" i="19"/>
  <c r="M103" i="19"/>
  <c r="L91" i="19"/>
  <c r="L103" i="19"/>
  <c r="K91" i="19"/>
  <c r="K103" i="19"/>
  <c r="J91" i="19"/>
  <c r="J103" i="19"/>
  <c r="I91" i="19"/>
  <c r="I103" i="19"/>
  <c r="H91" i="19"/>
  <c r="H103" i="19"/>
  <c r="BQ90" i="19"/>
  <c r="BP90" i="19"/>
  <c r="BO90" i="19"/>
  <c r="BN90" i="19"/>
  <c r="BM90" i="19"/>
  <c r="BL90" i="19"/>
  <c r="BK90" i="19"/>
  <c r="BJ90" i="19"/>
  <c r="BI90" i="19"/>
  <c r="BH90" i="19"/>
  <c r="BG90" i="19"/>
  <c r="BF90" i="19"/>
  <c r="S90" i="19"/>
  <c r="R90" i="19"/>
  <c r="Q90" i="19"/>
  <c r="Q102" i="19"/>
  <c r="P90" i="19"/>
  <c r="P102" i="19"/>
  <c r="O90" i="19"/>
  <c r="O102" i="19"/>
  <c r="N90" i="19"/>
  <c r="N102" i="19"/>
  <c r="M90" i="19"/>
  <c r="M102" i="19"/>
  <c r="L90" i="19"/>
  <c r="L102" i="19"/>
  <c r="K90" i="19"/>
  <c r="K102" i="19"/>
  <c r="J90" i="19"/>
  <c r="J102" i="19"/>
  <c r="I90" i="19"/>
  <c r="I102" i="19"/>
  <c r="H90" i="19"/>
  <c r="H102" i="19"/>
  <c r="BQ89" i="19"/>
  <c r="BP89" i="19"/>
  <c r="BO89" i="19"/>
  <c r="BN89" i="19"/>
  <c r="BM89" i="19"/>
  <c r="BL89" i="19"/>
  <c r="BK89" i="19"/>
  <c r="BJ89" i="19"/>
  <c r="BI89" i="19"/>
  <c r="BH89" i="19"/>
  <c r="BG89" i="19"/>
  <c r="BF89" i="19"/>
  <c r="S89" i="19"/>
  <c r="R89" i="19"/>
  <c r="Q89" i="19"/>
  <c r="Q101" i="19"/>
  <c r="P89" i="19"/>
  <c r="P101" i="19"/>
  <c r="O89" i="19"/>
  <c r="O101" i="19"/>
  <c r="N89" i="19"/>
  <c r="N101" i="19"/>
  <c r="M89" i="19"/>
  <c r="M101" i="19"/>
  <c r="L89" i="19"/>
  <c r="L101" i="19"/>
  <c r="K89" i="19"/>
  <c r="K101" i="19"/>
  <c r="J89" i="19"/>
  <c r="J101" i="19"/>
  <c r="I89" i="19"/>
  <c r="I101" i="19"/>
  <c r="H89" i="19"/>
  <c r="H101" i="19"/>
  <c r="BQ88" i="19"/>
  <c r="BP88" i="19"/>
  <c r="BO88" i="19"/>
  <c r="BN88" i="19"/>
  <c r="BM88" i="19"/>
  <c r="BL88" i="19"/>
  <c r="BK88" i="19"/>
  <c r="BJ88" i="19"/>
  <c r="BI88" i="19"/>
  <c r="BH88" i="19"/>
  <c r="BG88" i="19"/>
  <c r="BF88" i="19"/>
  <c r="S88" i="19"/>
  <c r="R88" i="19"/>
  <c r="Q88" i="19"/>
  <c r="Q100" i="19"/>
  <c r="P88" i="19"/>
  <c r="P100" i="19"/>
  <c r="O88" i="19"/>
  <c r="O100" i="19"/>
  <c r="N88" i="19"/>
  <c r="N100" i="19"/>
  <c r="M88" i="19"/>
  <c r="M100" i="19"/>
  <c r="L88" i="19"/>
  <c r="L100" i="19"/>
  <c r="K88" i="19"/>
  <c r="K100" i="19"/>
  <c r="J88" i="19"/>
  <c r="J100" i="19"/>
  <c r="I88" i="19"/>
  <c r="I100" i="19"/>
  <c r="H88" i="19"/>
  <c r="H100" i="19"/>
  <c r="S87" i="19"/>
  <c r="R87" i="19"/>
  <c r="Q87" i="19"/>
  <c r="P87" i="19"/>
  <c r="O87" i="19"/>
  <c r="N87" i="19"/>
  <c r="M87" i="19"/>
  <c r="L87" i="19"/>
  <c r="K87" i="19"/>
  <c r="J87" i="19"/>
  <c r="I87" i="19"/>
  <c r="H87" i="19"/>
  <c r="F87" i="19"/>
  <c r="E87" i="19"/>
  <c r="D87" i="19"/>
  <c r="C87" i="19"/>
  <c r="BQ85" i="19"/>
  <c r="BP85" i="19"/>
  <c r="BO85" i="19"/>
  <c r="BN85" i="19"/>
  <c r="BM85" i="19"/>
  <c r="BL85" i="19"/>
  <c r="BK85" i="19"/>
  <c r="BJ85" i="19"/>
  <c r="BI85" i="19"/>
  <c r="BH85" i="19"/>
  <c r="BG85" i="19"/>
  <c r="BF85" i="19"/>
  <c r="O85" i="19"/>
  <c r="N85" i="19"/>
  <c r="M85" i="19"/>
  <c r="L85" i="19"/>
  <c r="K85" i="19"/>
  <c r="J85" i="19"/>
  <c r="I85" i="19"/>
  <c r="H85" i="19"/>
  <c r="BD84" i="19"/>
  <c r="BQ84" i="19"/>
  <c r="BC84" i="19"/>
  <c r="BP84" i="19"/>
  <c r="BB84" i="19"/>
  <c r="BO84" i="19"/>
  <c r="BA84" i="19"/>
  <c r="BN84" i="19"/>
  <c r="AZ84" i="19"/>
  <c r="AN84" i="19"/>
  <c r="BM84" i="19"/>
  <c r="AY84" i="19"/>
  <c r="AM84" i="19"/>
  <c r="BL84" i="19"/>
  <c r="BK84" i="19"/>
  <c r="BJ84" i="19"/>
  <c r="BI84" i="19"/>
  <c r="BH84" i="19"/>
  <c r="BG84" i="19"/>
  <c r="BF84" i="19"/>
  <c r="N84" i="19"/>
  <c r="J84" i="19"/>
  <c r="O84" i="19"/>
  <c r="M84" i="19"/>
  <c r="L84" i="19"/>
  <c r="K84" i="19"/>
  <c r="I84" i="19"/>
  <c r="H84" i="19"/>
  <c r="BQ83" i="19"/>
  <c r="BP83" i="19"/>
  <c r="BO83" i="19"/>
  <c r="BN83" i="19"/>
  <c r="BM83" i="19"/>
  <c r="BL83" i="19"/>
  <c r="BK83" i="19"/>
  <c r="BJ83" i="19"/>
  <c r="BI83" i="19"/>
  <c r="BH83" i="19"/>
  <c r="BG83" i="19"/>
  <c r="BF83" i="19"/>
  <c r="O83" i="19"/>
  <c r="N83" i="19"/>
  <c r="M83" i="19"/>
  <c r="L83" i="19"/>
  <c r="K83" i="19"/>
  <c r="J83" i="19"/>
  <c r="I83" i="19"/>
  <c r="H83" i="19"/>
  <c r="BQ82" i="19"/>
  <c r="BP82" i="19"/>
  <c r="BO82" i="19"/>
  <c r="BN82" i="19"/>
  <c r="BM82" i="19"/>
  <c r="BL82" i="19"/>
  <c r="BK82" i="19"/>
  <c r="BJ82" i="19"/>
  <c r="BI82" i="19"/>
  <c r="BH82" i="19"/>
  <c r="BG82" i="19"/>
  <c r="BF82" i="19"/>
  <c r="O82" i="19"/>
  <c r="N82" i="19"/>
  <c r="M82" i="19"/>
  <c r="L82" i="19"/>
  <c r="K82" i="19"/>
  <c r="J82" i="19"/>
  <c r="I82" i="19"/>
  <c r="H82" i="19"/>
  <c r="BQ81" i="19"/>
  <c r="BP81" i="19"/>
  <c r="BO81" i="19"/>
  <c r="BN81" i="19"/>
  <c r="BM81" i="19"/>
  <c r="BL81" i="19"/>
  <c r="BK81" i="19"/>
  <c r="BJ81" i="19"/>
  <c r="BI81" i="19"/>
  <c r="BH81" i="19"/>
  <c r="BG81" i="19"/>
  <c r="BF81" i="19"/>
  <c r="O81" i="19"/>
  <c r="N81" i="19"/>
  <c r="M81" i="19"/>
  <c r="L81" i="19"/>
  <c r="K81" i="19"/>
  <c r="J81" i="19"/>
  <c r="I81" i="19"/>
  <c r="H81" i="19"/>
  <c r="BQ80" i="19"/>
  <c r="BP80" i="19"/>
  <c r="BO80" i="19"/>
  <c r="BN80" i="19"/>
  <c r="BM80" i="19"/>
  <c r="BL80" i="19"/>
  <c r="BK80" i="19"/>
  <c r="BJ80" i="19"/>
  <c r="BI80" i="19"/>
  <c r="BH80" i="19"/>
  <c r="BG80" i="19"/>
  <c r="BF80" i="19"/>
  <c r="O80" i="19"/>
  <c r="N80" i="19"/>
  <c r="M80" i="19"/>
  <c r="L80" i="19"/>
  <c r="K80" i="19"/>
  <c r="J80" i="19"/>
  <c r="I80" i="19"/>
  <c r="H80" i="19"/>
  <c r="BQ79" i="19"/>
  <c r="BP79" i="19"/>
  <c r="BO79" i="19"/>
  <c r="BN79" i="19"/>
  <c r="BM79" i="19"/>
  <c r="BL79" i="19"/>
  <c r="BK79" i="19"/>
  <c r="BJ79" i="19"/>
  <c r="BI79" i="19"/>
  <c r="BH79" i="19"/>
  <c r="BG79" i="19"/>
  <c r="BF79" i="19"/>
  <c r="O79" i="19"/>
  <c r="N79" i="19"/>
  <c r="M79" i="19"/>
  <c r="L79" i="19"/>
  <c r="K79" i="19"/>
  <c r="J79" i="19"/>
  <c r="I79" i="19"/>
  <c r="H79" i="19"/>
  <c r="BQ78" i="19"/>
  <c r="BP78" i="19"/>
  <c r="BO78" i="19"/>
  <c r="BN78" i="19"/>
  <c r="BM78" i="19"/>
  <c r="BL78" i="19"/>
  <c r="BK78" i="19"/>
  <c r="BJ78" i="19"/>
  <c r="BI78" i="19"/>
  <c r="BH78" i="19"/>
  <c r="BG78" i="19"/>
  <c r="BF78" i="19"/>
  <c r="O78" i="19"/>
  <c r="N78" i="19"/>
  <c r="M78" i="19"/>
  <c r="L78" i="19"/>
  <c r="K78" i="19"/>
  <c r="J78" i="19"/>
  <c r="I78" i="19"/>
  <c r="H78" i="19"/>
  <c r="BQ77" i="19"/>
  <c r="BP77" i="19"/>
  <c r="BO77" i="19"/>
  <c r="BN77" i="19"/>
  <c r="BM77" i="19"/>
  <c r="BL77" i="19"/>
  <c r="BK77" i="19"/>
  <c r="BJ77" i="19"/>
  <c r="BI77" i="19"/>
  <c r="BH77" i="19"/>
  <c r="BG77" i="19"/>
  <c r="BF77" i="19"/>
  <c r="O77" i="19"/>
  <c r="N77" i="19"/>
  <c r="M77" i="19"/>
  <c r="L77" i="19"/>
  <c r="K77" i="19"/>
  <c r="J77" i="19"/>
  <c r="I77" i="19"/>
  <c r="H77" i="19"/>
  <c r="BQ76" i="19"/>
  <c r="BP76" i="19"/>
  <c r="BO76" i="19"/>
  <c r="BN76" i="19"/>
  <c r="BM76" i="19"/>
  <c r="BL76" i="19"/>
  <c r="BK76" i="19"/>
  <c r="BJ76" i="19"/>
  <c r="BI76" i="19"/>
  <c r="BH76" i="19"/>
  <c r="BG76" i="19"/>
  <c r="BF76" i="19"/>
  <c r="O76" i="19"/>
  <c r="N76" i="19"/>
  <c r="M76" i="19"/>
  <c r="L76" i="19"/>
  <c r="K76" i="19"/>
  <c r="J76" i="19"/>
  <c r="I76" i="19"/>
  <c r="H76" i="19"/>
  <c r="S75" i="19"/>
  <c r="R75" i="19"/>
  <c r="Q75" i="19"/>
  <c r="P75" i="19"/>
  <c r="O75" i="19"/>
  <c r="N75" i="19"/>
  <c r="M75" i="19"/>
  <c r="L75" i="19"/>
  <c r="K75" i="19"/>
  <c r="J75" i="19"/>
  <c r="I75" i="19"/>
  <c r="H75" i="19"/>
  <c r="F75" i="19"/>
  <c r="E75" i="19"/>
  <c r="D75" i="19"/>
  <c r="C75" i="19"/>
  <c r="BD72" i="19"/>
  <c r="AR72" i="19"/>
  <c r="BQ72" i="19"/>
  <c r="BC72" i="19"/>
  <c r="AQ72" i="19"/>
  <c r="BP72" i="19"/>
  <c r="BB72" i="19"/>
  <c r="AP72" i="19"/>
  <c r="BO72" i="19"/>
  <c r="BA72" i="19"/>
  <c r="AO72" i="19"/>
  <c r="BN72" i="19"/>
  <c r="AZ72" i="19"/>
  <c r="AN72" i="19"/>
  <c r="BM72" i="19"/>
  <c r="AY72" i="19"/>
  <c r="AM72" i="19"/>
  <c r="BL72" i="19"/>
  <c r="AX72" i="19"/>
  <c r="AL72" i="19"/>
  <c r="BK72" i="19"/>
  <c r="AW72" i="19"/>
  <c r="AK72" i="19"/>
  <c r="BJ72" i="19"/>
  <c r="AV72" i="19"/>
  <c r="AJ72" i="19"/>
  <c r="BI72" i="19"/>
  <c r="AU72" i="19"/>
  <c r="AI72" i="19"/>
  <c r="BH72" i="19"/>
  <c r="AT72" i="19"/>
  <c r="AH72" i="19"/>
  <c r="BG72" i="19"/>
  <c r="AS72" i="19"/>
  <c r="AG72" i="19"/>
  <c r="BF72" i="19"/>
  <c r="AF72" i="19"/>
  <c r="AE72" i="19"/>
  <c r="AD72" i="19"/>
  <c r="AC72" i="19"/>
  <c r="AB72" i="19"/>
  <c r="AA72" i="19"/>
  <c r="Z72" i="19"/>
  <c r="Y72" i="19"/>
  <c r="X72" i="19"/>
  <c r="W72" i="19"/>
  <c r="V72" i="19"/>
  <c r="U72" i="19"/>
  <c r="BD70" i="19"/>
  <c r="AR70" i="19"/>
  <c r="BQ70" i="19"/>
  <c r="BC70" i="19"/>
  <c r="AQ70" i="19"/>
  <c r="BP70" i="19"/>
  <c r="BB70" i="19"/>
  <c r="AP70" i="19"/>
  <c r="BO70" i="19"/>
  <c r="BA70" i="19"/>
  <c r="AO70" i="19"/>
  <c r="BN70" i="19"/>
  <c r="AZ70" i="19"/>
  <c r="AN70" i="19"/>
  <c r="BM70" i="19"/>
  <c r="AY70" i="19"/>
  <c r="AM70" i="19"/>
  <c r="BL70" i="19"/>
  <c r="AX70" i="19"/>
  <c r="AL70" i="19"/>
  <c r="BK70" i="19"/>
  <c r="AW70" i="19"/>
  <c r="AK70" i="19"/>
  <c r="BJ70" i="19"/>
  <c r="AV70" i="19"/>
  <c r="AJ70" i="19"/>
  <c r="BI70" i="19"/>
  <c r="AU70" i="19"/>
  <c r="AI70" i="19"/>
  <c r="BH70" i="19"/>
  <c r="AT70" i="19"/>
  <c r="AH70" i="19"/>
  <c r="BG70" i="19"/>
  <c r="AS70" i="19"/>
  <c r="AG70" i="19"/>
  <c r="BF70" i="19"/>
  <c r="AF70" i="19"/>
  <c r="AE70" i="19"/>
  <c r="AD70" i="19"/>
  <c r="AC70" i="19"/>
  <c r="AB70" i="19"/>
  <c r="AA70" i="19"/>
  <c r="Z70" i="19"/>
  <c r="Y70" i="19"/>
  <c r="X70" i="19"/>
  <c r="W70" i="19"/>
  <c r="V70" i="19"/>
  <c r="U70" i="19"/>
  <c r="BD69" i="19"/>
  <c r="AR69" i="19"/>
  <c r="BQ69" i="19"/>
  <c r="BC69" i="19"/>
  <c r="AQ69" i="19"/>
  <c r="BP69" i="19"/>
  <c r="BB69" i="19"/>
  <c r="AP69" i="19"/>
  <c r="BO69" i="19"/>
  <c r="BA69" i="19"/>
  <c r="AO69" i="19"/>
  <c r="BN69" i="19"/>
  <c r="AZ69" i="19"/>
  <c r="AN69" i="19"/>
  <c r="BM69" i="19"/>
  <c r="AY69" i="19"/>
  <c r="AM69" i="19"/>
  <c r="BL69" i="19"/>
  <c r="AX69" i="19"/>
  <c r="AL69" i="19"/>
  <c r="BK69" i="19"/>
  <c r="AW69" i="19"/>
  <c r="AK69" i="19"/>
  <c r="BJ69" i="19"/>
  <c r="AV69" i="19"/>
  <c r="AJ69" i="19"/>
  <c r="BI69" i="19"/>
  <c r="AU69" i="19"/>
  <c r="AI69" i="19"/>
  <c r="BH69" i="19"/>
  <c r="AT69" i="19"/>
  <c r="AH69" i="19"/>
  <c r="BG69" i="19"/>
  <c r="AS69" i="19"/>
  <c r="AG69" i="19"/>
  <c r="BF69" i="19"/>
  <c r="AF69" i="19"/>
  <c r="AE69" i="19"/>
  <c r="AD69" i="19"/>
  <c r="AC69" i="19"/>
  <c r="AB69" i="19"/>
  <c r="AA69" i="19"/>
  <c r="Z69" i="19"/>
  <c r="Y69" i="19"/>
  <c r="X69" i="19"/>
  <c r="W69" i="19"/>
  <c r="V69" i="19"/>
  <c r="U69" i="19"/>
  <c r="BD68" i="19"/>
  <c r="AR68" i="19"/>
  <c r="BQ68" i="19"/>
  <c r="AZ68" i="19"/>
  <c r="AN68" i="19"/>
  <c r="BM68" i="19"/>
  <c r="BC68" i="19"/>
  <c r="AQ68" i="19"/>
  <c r="BP68" i="19"/>
  <c r="BB68" i="19"/>
  <c r="BA68" i="19"/>
  <c r="AO68" i="19"/>
  <c r="BN68" i="19"/>
  <c r="AY68" i="19"/>
  <c r="AM68" i="19"/>
  <c r="BL68" i="19"/>
  <c r="AX68" i="19"/>
  <c r="AW68" i="19"/>
  <c r="AK68" i="19"/>
  <c r="BJ68" i="19"/>
  <c r="AV68" i="19"/>
  <c r="AJ68" i="19"/>
  <c r="BI68" i="19"/>
  <c r="AU68" i="19"/>
  <c r="AI68" i="19"/>
  <c r="BH68" i="19"/>
  <c r="AT68" i="19"/>
  <c r="AS68" i="19"/>
  <c r="AG68" i="19"/>
  <c r="BF68" i="19"/>
  <c r="AP68" i="19"/>
  <c r="AL68" i="19"/>
  <c r="AH68" i="19"/>
  <c r="AF68" i="19"/>
  <c r="AE68" i="19"/>
  <c r="AD68" i="19"/>
  <c r="AC68" i="19"/>
  <c r="AB68" i="19"/>
  <c r="AA68" i="19"/>
  <c r="Z68" i="19"/>
  <c r="Y68" i="19"/>
  <c r="X68" i="19"/>
  <c r="W68" i="19"/>
  <c r="V68" i="19"/>
  <c r="U68" i="19"/>
  <c r="BD67" i="19"/>
  <c r="AR67" i="19"/>
  <c r="BQ67" i="19"/>
  <c r="AZ67" i="19"/>
  <c r="AN67" i="19"/>
  <c r="BM67" i="19"/>
  <c r="AV67" i="19"/>
  <c r="AJ67" i="19"/>
  <c r="BI67" i="19"/>
  <c r="BC67" i="19"/>
  <c r="BB67" i="19"/>
  <c r="AP67" i="19"/>
  <c r="BO67" i="19"/>
  <c r="BA67" i="19"/>
  <c r="AY67" i="19"/>
  <c r="AX67" i="19"/>
  <c r="AL67" i="19"/>
  <c r="BK67" i="19"/>
  <c r="AW67" i="19"/>
  <c r="AU67" i="19"/>
  <c r="AT67" i="19"/>
  <c r="AH67" i="19"/>
  <c r="BG67" i="19"/>
  <c r="AS67" i="19"/>
  <c r="AG67" i="19"/>
  <c r="BF67" i="19"/>
  <c r="AQ67" i="19"/>
  <c r="AO67" i="19"/>
  <c r="AM67" i="19"/>
  <c r="AK67" i="19"/>
  <c r="AI67" i="19"/>
  <c r="AF67" i="19"/>
  <c r="AE67" i="19"/>
  <c r="AD67" i="19"/>
  <c r="AC67" i="19"/>
  <c r="AB67" i="19"/>
  <c r="AA67" i="19"/>
  <c r="Z67" i="19"/>
  <c r="Y67" i="19"/>
  <c r="X67" i="19"/>
  <c r="W67" i="19"/>
  <c r="V67" i="19"/>
  <c r="U67" i="19"/>
  <c r="BD66" i="19"/>
  <c r="AR66" i="19"/>
  <c r="BQ66" i="19"/>
  <c r="BC66" i="19"/>
  <c r="AQ66" i="19"/>
  <c r="BP66" i="19"/>
  <c r="BB66" i="19"/>
  <c r="AP66" i="19"/>
  <c r="BO66" i="19"/>
  <c r="BA66" i="19"/>
  <c r="AO66" i="19"/>
  <c r="BN66" i="19"/>
  <c r="AZ66" i="19"/>
  <c r="AN66" i="19"/>
  <c r="BM66" i="19"/>
  <c r="AY66" i="19"/>
  <c r="AM66" i="19"/>
  <c r="BL66" i="19"/>
  <c r="AX66" i="19"/>
  <c r="AL66" i="19"/>
  <c r="BK66" i="19"/>
  <c r="AW66" i="19"/>
  <c r="AK66" i="19"/>
  <c r="BJ66" i="19"/>
  <c r="AV66" i="19"/>
  <c r="AJ66" i="19"/>
  <c r="BI66" i="19"/>
  <c r="AU66" i="19"/>
  <c r="AI66" i="19"/>
  <c r="BH66" i="19"/>
  <c r="AT66" i="19"/>
  <c r="AH66" i="19"/>
  <c r="BG66" i="19"/>
  <c r="AS66" i="19"/>
  <c r="AG66" i="19"/>
  <c r="BF66" i="19"/>
  <c r="AF66" i="19"/>
  <c r="AE66" i="19"/>
  <c r="AD66" i="19"/>
  <c r="AC66" i="19"/>
  <c r="AB66" i="19"/>
  <c r="AA66" i="19"/>
  <c r="Z66" i="19"/>
  <c r="Y66" i="19"/>
  <c r="X66" i="19"/>
  <c r="W66" i="19"/>
  <c r="V66" i="19"/>
  <c r="U66" i="19"/>
  <c r="BD65" i="19"/>
  <c r="AR65" i="19"/>
  <c r="BQ65" i="19"/>
  <c r="BC65" i="19"/>
  <c r="AQ65" i="19"/>
  <c r="BP65" i="19"/>
  <c r="BB65" i="19"/>
  <c r="AP65" i="19"/>
  <c r="BO65" i="19"/>
  <c r="BA65" i="19"/>
  <c r="AO65" i="19"/>
  <c r="BN65" i="19"/>
  <c r="AZ65" i="19"/>
  <c r="AN65" i="19"/>
  <c r="BM65" i="19"/>
  <c r="AY65" i="19"/>
  <c r="AM65" i="19"/>
  <c r="BL65" i="19"/>
  <c r="AX65" i="19"/>
  <c r="AL65" i="19"/>
  <c r="BK65" i="19"/>
  <c r="AW65" i="19"/>
  <c r="AK65" i="19"/>
  <c r="BJ65" i="19"/>
  <c r="AV65" i="19"/>
  <c r="AJ65" i="19"/>
  <c r="BI65" i="19"/>
  <c r="AU65" i="19"/>
  <c r="AI65" i="19"/>
  <c r="BH65" i="19"/>
  <c r="AT65" i="19"/>
  <c r="AH65" i="19"/>
  <c r="BG65" i="19"/>
  <c r="AS65" i="19"/>
  <c r="AG65" i="19"/>
  <c r="BF65" i="19"/>
  <c r="AF65" i="19"/>
  <c r="AE65" i="19"/>
  <c r="AD65" i="19"/>
  <c r="AC65" i="19"/>
  <c r="AB65" i="19"/>
  <c r="AA65" i="19"/>
  <c r="Z65" i="19"/>
  <c r="Y65" i="19"/>
  <c r="X65" i="19"/>
  <c r="W65" i="19"/>
  <c r="V65" i="19"/>
  <c r="U65" i="19"/>
  <c r="BD64" i="19"/>
  <c r="AR64" i="19"/>
  <c r="BQ64" i="19"/>
  <c r="BC64" i="19"/>
  <c r="AQ64" i="19"/>
  <c r="BP64" i="19"/>
  <c r="BB64" i="19"/>
  <c r="AP64" i="19"/>
  <c r="BO64" i="19"/>
  <c r="BA64" i="19"/>
  <c r="AO64" i="19"/>
  <c r="BN64" i="19"/>
  <c r="AZ64" i="19"/>
  <c r="AN64" i="19"/>
  <c r="BM64" i="19"/>
  <c r="AY64" i="19"/>
  <c r="AM64" i="19"/>
  <c r="BL64" i="19"/>
  <c r="AX64" i="19"/>
  <c r="AL64" i="19"/>
  <c r="BK64" i="19"/>
  <c r="AW64" i="19"/>
  <c r="AK64" i="19"/>
  <c r="BJ64" i="19"/>
  <c r="AV64" i="19"/>
  <c r="AJ64" i="19"/>
  <c r="BI64" i="19"/>
  <c r="AU64" i="19"/>
  <c r="AI64" i="19"/>
  <c r="BH64" i="19"/>
  <c r="AT64" i="19"/>
  <c r="AH64" i="19"/>
  <c r="BG64" i="19"/>
  <c r="AS64" i="19"/>
  <c r="AG64" i="19"/>
  <c r="BF64" i="19"/>
  <c r="AF64" i="19"/>
  <c r="AE64" i="19"/>
  <c r="AD64" i="19"/>
  <c r="AC64" i="19"/>
  <c r="AB64" i="19"/>
  <c r="AA64" i="19"/>
  <c r="Z64" i="19"/>
  <c r="Y64" i="19"/>
  <c r="X64" i="19"/>
  <c r="W64" i="19"/>
  <c r="V64" i="19"/>
  <c r="U64" i="19"/>
  <c r="BD63" i="19"/>
  <c r="AR63" i="19"/>
  <c r="BQ63" i="19"/>
  <c r="BC63" i="19"/>
  <c r="AQ63" i="19"/>
  <c r="BP63" i="19"/>
  <c r="BB63" i="19"/>
  <c r="AP63" i="19"/>
  <c r="BO63" i="19"/>
  <c r="BA63" i="19"/>
  <c r="AO63" i="19"/>
  <c r="BN63" i="19"/>
  <c r="AZ63" i="19"/>
  <c r="AN63" i="19"/>
  <c r="BM63" i="19"/>
  <c r="AY63" i="19"/>
  <c r="AM63" i="19"/>
  <c r="BL63" i="19"/>
  <c r="AX63" i="19"/>
  <c r="AL63" i="19"/>
  <c r="BK63" i="19"/>
  <c r="AW63" i="19"/>
  <c r="AK63" i="19"/>
  <c r="BJ63" i="19"/>
  <c r="AV63" i="19"/>
  <c r="AJ63" i="19"/>
  <c r="BI63" i="19"/>
  <c r="AU63" i="19"/>
  <c r="AI63" i="19"/>
  <c r="BH63" i="19"/>
  <c r="AT63" i="19"/>
  <c r="AH63" i="19"/>
  <c r="BG63" i="19"/>
  <c r="AS63" i="19"/>
  <c r="AG63" i="19"/>
  <c r="BF63" i="19"/>
  <c r="AF63" i="19"/>
  <c r="AE63" i="19"/>
  <c r="AD63" i="19"/>
  <c r="AC63" i="19"/>
  <c r="AB63" i="19"/>
  <c r="AA63" i="19"/>
  <c r="Z63" i="19"/>
  <c r="Y63" i="19"/>
  <c r="X63" i="19"/>
  <c r="W63" i="19"/>
  <c r="V63" i="19"/>
  <c r="U63" i="19"/>
  <c r="S62" i="19"/>
  <c r="R62" i="19"/>
  <c r="Q62" i="19"/>
  <c r="P62" i="19"/>
  <c r="O62" i="19"/>
  <c r="N62" i="19"/>
  <c r="M62" i="19"/>
  <c r="L62" i="19"/>
  <c r="K62" i="19"/>
  <c r="J62" i="19"/>
  <c r="I62" i="19"/>
  <c r="H62" i="19"/>
  <c r="F62" i="19"/>
  <c r="E62" i="19"/>
  <c r="D62" i="19"/>
  <c r="C62" i="19"/>
  <c r="BQ59" i="19"/>
  <c r="BP59" i="19"/>
  <c r="BO59" i="19"/>
  <c r="BN59" i="19"/>
  <c r="BM59" i="19"/>
  <c r="BL59" i="19"/>
  <c r="BK59" i="19"/>
  <c r="BJ59" i="19"/>
  <c r="BI59" i="19"/>
  <c r="BH59" i="19"/>
  <c r="BG59" i="19"/>
  <c r="BF59" i="19"/>
  <c r="S59" i="19"/>
  <c r="R59" i="19"/>
  <c r="Q59" i="19"/>
  <c r="P59" i="19"/>
  <c r="O59" i="19"/>
  <c r="N59" i="19"/>
  <c r="M59" i="19"/>
  <c r="L59" i="19"/>
  <c r="K59" i="19"/>
  <c r="J59" i="19"/>
  <c r="I59" i="19"/>
  <c r="H59" i="19"/>
  <c r="S58" i="19"/>
  <c r="R58" i="19"/>
  <c r="O58" i="19"/>
  <c r="N58" i="19"/>
  <c r="K58" i="19"/>
  <c r="J58" i="19"/>
  <c r="P58" i="19"/>
  <c r="L58" i="19"/>
  <c r="H58" i="19"/>
  <c r="BQ56" i="19"/>
  <c r="BP56" i="19"/>
  <c r="BO56" i="19"/>
  <c r="BN56" i="19"/>
  <c r="BM56" i="19"/>
  <c r="BL56" i="19"/>
  <c r="BK56" i="19"/>
  <c r="BJ56" i="19"/>
  <c r="BI56" i="19"/>
  <c r="BH56" i="19"/>
  <c r="BG56" i="19"/>
  <c r="BF56" i="19"/>
  <c r="S56" i="19"/>
  <c r="R56" i="19"/>
  <c r="Q56" i="19"/>
  <c r="P56" i="19"/>
  <c r="O56" i="19"/>
  <c r="N56" i="19"/>
  <c r="M56" i="19"/>
  <c r="L56" i="19"/>
  <c r="K56" i="19"/>
  <c r="J56" i="19"/>
  <c r="I56" i="19"/>
  <c r="H56" i="19"/>
  <c r="BQ55" i="19"/>
  <c r="BP55" i="19"/>
  <c r="BO55" i="19"/>
  <c r="BN55" i="19"/>
  <c r="BM55" i="19"/>
  <c r="BL55" i="19"/>
  <c r="BK55" i="19"/>
  <c r="BJ55" i="19"/>
  <c r="BI55" i="19"/>
  <c r="BH55" i="19"/>
  <c r="BG55" i="19"/>
  <c r="BF55" i="19"/>
  <c r="S55" i="19"/>
  <c r="R55" i="19"/>
  <c r="Q55" i="19"/>
  <c r="P55" i="19"/>
  <c r="O55" i="19"/>
  <c r="N55" i="19"/>
  <c r="M55" i="19"/>
  <c r="L55" i="19"/>
  <c r="K55" i="19"/>
  <c r="J55" i="19"/>
  <c r="I55" i="19"/>
  <c r="H55" i="19"/>
  <c r="BQ54" i="19"/>
  <c r="BP54" i="19"/>
  <c r="BO54" i="19"/>
  <c r="BN54" i="19"/>
  <c r="BM54" i="19"/>
  <c r="BL54" i="19"/>
  <c r="BK54" i="19"/>
  <c r="BJ54" i="19"/>
  <c r="BI54" i="19"/>
  <c r="BH54" i="19"/>
  <c r="BG54" i="19"/>
  <c r="BF54" i="19"/>
  <c r="S54" i="19"/>
  <c r="S68" i="19"/>
  <c r="R54" i="19"/>
  <c r="Q54" i="19"/>
  <c r="P54" i="19"/>
  <c r="O54" i="19"/>
  <c r="N54" i="19"/>
  <c r="M54" i="19"/>
  <c r="M68" i="19"/>
  <c r="L54" i="19"/>
  <c r="K54" i="19"/>
  <c r="K68" i="19"/>
  <c r="J54" i="19"/>
  <c r="I54" i="19"/>
  <c r="H54" i="19"/>
  <c r="BQ53" i="19"/>
  <c r="BP53" i="19"/>
  <c r="BO53" i="19"/>
  <c r="BN53" i="19"/>
  <c r="BM53" i="19"/>
  <c r="BL53" i="19"/>
  <c r="BK53" i="19"/>
  <c r="BJ53" i="19"/>
  <c r="BI53" i="19"/>
  <c r="BH53" i="19"/>
  <c r="BG53" i="19"/>
  <c r="BF53" i="19"/>
  <c r="S53" i="19"/>
  <c r="R53" i="19"/>
  <c r="Q53" i="19"/>
  <c r="P53" i="19"/>
  <c r="O53" i="19"/>
  <c r="N53" i="19"/>
  <c r="M53" i="19"/>
  <c r="L53" i="19"/>
  <c r="K53" i="19"/>
  <c r="J53" i="19"/>
  <c r="I53" i="19"/>
  <c r="H53" i="19"/>
  <c r="BQ52" i="19"/>
  <c r="BP52" i="19"/>
  <c r="BO52" i="19"/>
  <c r="BN52" i="19"/>
  <c r="BM52" i="19"/>
  <c r="BL52" i="19"/>
  <c r="BK52" i="19"/>
  <c r="BJ52" i="19"/>
  <c r="BI52" i="19"/>
  <c r="BH52" i="19"/>
  <c r="BG52" i="19"/>
  <c r="BF52" i="19"/>
  <c r="S52" i="19"/>
  <c r="R52" i="19"/>
  <c r="Q52" i="19"/>
  <c r="P52" i="19"/>
  <c r="O52" i="19"/>
  <c r="N52" i="19"/>
  <c r="M52" i="19"/>
  <c r="L52" i="19"/>
  <c r="K52" i="19"/>
  <c r="J52" i="19"/>
  <c r="I52" i="19"/>
  <c r="H52" i="19"/>
  <c r="BQ51" i="19"/>
  <c r="BP51" i="19"/>
  <c r="BO51" i="19"/>
  <c r="BN51" i="19"/>
  <c r="BM51" i="19"/>
  <c r="BL51" i="19"/>
  <c r="BK51" i="19"/>
  <c r="BJ51" i="19"/>
  <c r="BI51" i="19"/>
  <c r="BH51" i="19"/>
  <c r="BG51" i="19"/>
  <c r="BF51" i="19"/>
  <c r="S51" i="19"/>
  <c r="R51" i="19"/>
  <c r="Q51" i="19"/>
  <c r="P51" i="19"/>
  <c r="O51" i="19"/>
  <c r="N51" i="19"/>
  <c r="M51" i="19"/>
  <c r="L51" i="19"/>
  <c r="K51" i="19"/>
  <c r="J51" i="19"/>
  <c r="I51" i="19"/>
  <c r="H51" i="19"/>
  <c r="BQ50" i="19"/>
  <c r="BP50" i="19"/>
  <c r="BO50" i="19"/>
  <c r="BN50" i="19"/>
  <c r="BM50" i="19"/>
  <c r="BL50" i="19"/>
  <c r="BK50" i="19"/>
  <c r="BJ50" i="19"/>
  <c r="BI50" i="19"/>
  <c r="BH50" i="19"/>
  <c r="BG50" i="19"/>
  <c r="BF50" i="19"/>
  <c r="S50" i="19"/>
  <c r="R50" i="19"/>
  <c r="Q50" i="19"/>
  <c r="P50" i="19"/>
  <c r="O50" i="19"/>
  <c r="N50" i="19"/>
  <c r="M50" i="19"/>
  <c r="L50" i="19"/>
  <c r="K50" i="19"/>
  <c r="J50" i="19"/>
  <c r="I50" i="19"/>
  <c r="H50" i="19"/>
  <c r="BQ49" i="19"/>
  <c r="BP49" i="19"/>
  <c r="BO49" i="19"/>
  <c r="BN49" i="19"/>
  <c r="BM49" i="19"/>
  <c r="BL49" i="19"/>
  <c r="BK49" i="19"/>
  <c r="BJ49" i="19"/>
  <c r="BI49" i="19"/>
  <c r="BH49" i="19"/>
  <c r="BG49" i="19"/>
  <c r="BF49" i="19"/>
  <c r="S49" i="19"/>
  <c r="R49" i="19"/>
  <c r="Q49" i="19"/>
  <c r="P49" i="19"/>
  <c r="O49" i="19"/>
  <c r="N49" i="19"/>
  <c r="M49" i="19"/>
  <c r="L49" i="19"/>
  <c r="K49" i="19"/>
  <c r="J49" i="19"/>
  <c r="I49" i="19"/>
  <c r="H49" i="19"/>
  <c r="S48" i="19"/>
  <c r="R48" i="19"/>
  <c r="Q48" i="19"/>
  <c r="P48" i="19"/>
  <c r="O48" i="19"/>
  <c r="N48" i="19"/>
  <c r="M48" i="19"/>
  <c r="L48" i="19"/>
  <c r="K48" i="19"/>
  <c r="J48" i="19"/>
  <c r="I48" i="19"/>
  <c r="H48" i="19"/>
  <c r="F48" i="19"/>
  <c r="E48" i="19"/>
  <c r="D48" i="19"/>
  <c r="C48" i="19"/>
  <c r="BQ45" i="19"/>
  <c r="BP45" i="19"/>
  <c r="BO45" i="19"/>
  <c r="BN45" i="19"/>
  <c r="BM45" i="19"/>
  <c r="BL45" i="19"/>
  <c r="BK45" i="19"/>
  <c r="BJ45" i="19"/>
  <c r="BI45" i="19"/>
  <c r="BH45" i="19"/>
  <c r="BG45" i="19"/>
  <c r="BF45" i="19"/>
  <c r="BD44" i="19"/>
  <c r="AR44" i="19"/>
  <c r="BQ44" i="19"/>
  <c r="BC44" i="19"/>
  <c r="AQ44" i="19"/>
  <c r="BP44" i="19"/>
  <c r="BB44" i="19"/>
  <c r="AP44" i="19"/>
  <c r="BO44" i="19"/>
  <c r="BA44" i="19"/>
  <c r="AO44" i="19"/>
  <c r="BN44" i="19"/>
  <c r="AZ44" i="19"/>
  <c r="AN44" i="19"/>
  <c r="BM44" i="19"/>
  <c r="AY44" i="19"/>
  <c r="AM44" i="19"/>
  <c r="BL44" i="19"/>
  <c r="AX44" i="19"/>
  <c r="AL44" i="19"/>
  <c r="BK44" i="19"/>
  <c r="AW44" i="19"/>
  <c r="AK44" i="19"/>
  <c r="BJ44" i="19"/>
  <c r="AV44" i="19"/>
  <c r="AJ44" i="19"/>
  <c r="BI44" i="19"/>
  <c r="AU44" i="19"/>
  <c r="AI44" i="19"/>
  <c r="BH44" i="19"/>
  <c r="AT44" i="19"/>
  <c r="AH44" i="19"/>
  <c r="BG44" i="19"/>
  <c r="AS44" i="19"/>
  <c r="AG44" i="19"/>
  <c r="BF44" i="19"/>
  <c r="AF44" i="19"/>
  <c r="AE44" i="19"/>
  <c r="AD44" i="19"/>
  <c r="AC44" i="19"/>
  <c r="AB44" i="19"/>
  <c r="AA44" i="19"/>
  <c r="Z44" i="19"/>
  <c r="Y44" i="19"/>
  <c r="X44" i="19"/>
  <c r="W44" i="19"/>
  <c r="V44" i="19"/>
  <c r="U44" i="19"/>
  <c r="BQ43" i="19"/>
  <c r="BP43" i="19"/>
  <c r="BO43" i="19"/>
  <c r="BN43" i="19"/>
  <c r="BM43" i="19"/>
  <c r="BL43" i="19"/>
  <c r="BK43" i="19"/>
  <c r="BJ43" i="19"/>
  <c r="BI43" i="19"/>
  <c r="BH43" i="19"/>
  <c r="BG43" i="19"/>
  <c r="BF43" i="19"/>
  <c r="S43" i="19"/>
  <c r="R43" i="19"/>
  <c r="Q43" i="19"/>
  <c r="P43" i="19"/>
  <c r="O43" i="19"/>
  <c r="O44" i="19"/>
  <c r="N43" i="19"/>
  <c r="N44" i="19"/>
  <c r="M43" i="19"/>
  <c r="M44" i="19"/>
  <c r="L43" i="19"/>
  <c r="L44" i="19"/>
  <c r="K43" i="19"/>
  <c r="K44" i="19"/>
  <c r="J43" i="19"/>
  <c r="J44" i="19"/>
  <c r="I43" i="19"/>
  <c r="I44" i="19"/>
  <c r="H43" i="19"/>
  <c r="H44" i="19"/>
  <c r="BD42" i="19"/>
  <c r="AR42" i="19"/>
  <c r="BQ42" i="19"/>
  <c r="BC42" i="19"/>
  <c r="AQ42" i="19"/>
  <c r="BP42" i="19"/>
  <c r="BB42" i="19"/>
  <c r="AP42" i="19"/>
  <c r="BO42" i="19"/>
  <c r="BA42" i="19"/>
  <c r="AO42" i="19"/>
  <c r="BN42" i="19"/>
  <c r="AZ42" i="19"/>
  <c r="AN42" i="19"/>
  <c r="BM42" i="19"/>
  <c r="AY42" i="19"/>
  <c r="AM42" i="19"/>
  <c r="BL42" i="19"/>
  <c r="AX42" i="19"/>
  <c r="AL42" i="19"/>
  <c r="BK42" i="19"/>
  <c r="AW42" i="19"/>
  <c r="AK42" i="19"/>
  <c r="BJ42" i="19"/>
  <c r="AV42" i="19"/>
  <c r="AJ42" i="19"/>
  <c r="BI42" i="19"/>
  <c r="AU42" i="19"/>
  <c r="AI42" i="19"/>
  <c r="BH42" i="19"/>
  <c r="AT42" i="19"/>
  <c r="AH42" i="19"/>
  <c r="BG42" i="19"/>
  <c r="AS42" i="19"/>
  <c r="AG42" i="19"/>
  <c r="BF42" i="19"/>
  <c r="AF42" i="19"/>
  <c r="AE42" i="19"/>
  <c r="AD42" i="19"/>
  <c r="AC42" i="19"/>
  <c r="AB42" i="19"/>
  <c r="AA42" i="19"/>
  <c r="Z42" i="19"/>
  <c r="Y42" i="19"/>
  <c r="X42" i="19"/>
  <c r="W42" i="19"/>
  <c r="V42" i="19"/>
  <c r="U42" i="19"/>
  <c r="BD41" i="19"/>
  <c r="AR41" i="19"/>
  <c r="BQ41" i="19"/>
  <c r="BC41" i="19"/>
  <c r="AQ41" i="19"/>
  <c r="BP41" i="19"/>
  <c r="BB41" i="19"/>
  <c r="AP41" i="19"/>
  <c r="BO41" i="19"/>
  <c r="BA41" i="19"/>
  <c r="AO41" i="19"/>
  <c r="BN41" i="19"/>
  <c r="BM41" i="19"/>
  <c r="AY41" i="19"/>
  <c r="AM41" i="19"/>
  <c r="BL41" i="19"/>
  <c r="AX41" i="19"/>
  <c r="AL41" i="19"/>
  <c r="BK41" i="19"/>
  <c r="AW41" i="19"/>
  <c r="AV41" i="19"/>
  <c r="Q41" i="19"/>
  <c r="AJ41" i="19"/>
  <c r="BI41" i="19"/>
  <c r="AU41" i="19"/>
  <c r="AI41" i="19"/>
  <c r="BH41" i="19"/>
  <c r="AT41" i="19"/>
  <c r="AH41" i="19"/>
  <c r="BG41" i="19"/>
  <c r="AS41" i="19"/>
  <c r="AG41" i="19"/>
  <c r="BF41" i="19"/>
  <c r="O41" i="19"/>
  <c r="N41" i="19"/>
  <c r="AK41" i="19"/>
  <c r="M41" i="19"/>
  <c r="AF41" i="19"/>
  <c r="AE41" i="19"/>
  <c r="AD41" i="19"/>
  <c r="K41" i="19"/>
  <c r="AC41" i="19"/>
  <c r="AA41" i="19"/>
  <c r="J41" i="19"/>
  <c r="Z41" i="19"/>
  <c r="Y41" i="19"/>
  <c r="X41" i="19"/>
  <c r="I41" i="19"/>
  <c r="W41" i="19"/>
  <c r="V41" i="19"/>
  <c r="U41" i="19"/>
  <c r="P41" i="19"/>
  <c r="L41" i="19"/>
  <c r="H41" i="19"/>
  <c r="S40" i="19"/>
  <c r="R40" i="19"/>
  <c r="Q40" i="19"/>
  <c r="P40" i="19"/>
  <c r="O40" i="19"/>
  <c r="N40" i="19"/>
  <c r="M40" i="19"/>
  <c r="L40" i="19"/>
  <c r="K40" i="19"/>
  <c r="J40" i="19"/>
  <c r="I40" i="19"/>
  <c r="H40" i="19"/>
  <c r="F40" i="19"/>
  <c r="E40" i="19"/>
  <c r="D40" i="19"/>
  <c r="C40" i="19"/>
  <c r="BQ38" i="19"/>
  <c r="BP38" i="19"/>
  <c r="BO38" i="19"/>
  <c r="BN38" i="19"/>
  <c r="BM38" i="19"/>
  <c r="BL38" i="19"/>
  <c r="BK38" i="19"/>
  <c r="BJ38" i="19"/>
  <c r="BI38" i="19"/>
  <c r="BH38" i="19"/>
  <c r="BG38" i="19"/>
  <c r="BF38" i="19"/>
  <c r="S38" i="19"/>
  <c r="R38" i="19"/>
  <c r="Q38" i="19"/>
  <c r="P38" i="19"/>
  <c r="O38" i="19"/>
  <c r="N38" i="19"/>
  <c r="M38" i="19"/>
  <c r="L38" i="19"/>
  <c r="K38" i="19"/>
  <c r="J38" i="19"/>
  <c r="I38" i="19"/>
  <c r="H38" i="19"/>
  <c r="BQ37" i="19"/>
  <c r="BP37" i="19"/>
  <c r="BO37" i="19"/>
  <c r="BN37" i="19"/>
  <c r="BM37" i="19"/>
  <c r="BL37" i="19"/>
  <c r="BK37" i="19"/>
  <c r="BJ37" i="19"/>
  <c r="BI37" i="19"/>
  <c r="BH37" i="19"/>
  <c r="BG37" i="19"/>
  <c r="BF37" i="19"/>
  <c r="S37" i="19"/>
  <c r="R37" i="19"/>
  <c r="Q37" i="19"/>
  <c r="P37" i="19"/>
  <c r="O37" i="19"/>
  <c r="N37" i="19"/>
  <c r="M37" i="19"/>
  <c r="L37" i="19"/>
  <c r="K37" i="19"/>
  <c r="J37" i="19"/>
  <c r="I37" i="19"/>
  <c r="H37" i="19"/>
  <c r="BQ36" i="19"/>
  <c r="BP36" i="19"/>
  <c r="BO36" i="19"/>
  <c r="BN36" i="19"/>
  <c r="BM36" i="19"/>
  <c r="BL36" i="19"/>
  <c r="BK36" i="19"/>
  <c r="BJ36" i="19"/>
  <c r="BI36" i="19"/>
  <c r="BH36" i="19"/>
  <c r="BG36" i="19"/>
  <c r="BF36" i="19"/>
  <c r="S36" i="19"/>
  <c r="R36" i="19"/>
  <c r="Q36" i="19"/>
  <c r="P36" i="19"/>
  <c r="O36" i="19"/>
  <c r="N36" i="19"/>
  <c r="M36" i="19"/>
  <c r="L36" i="19"/>
  <c r="K36" i="19"/>
  <c r="J36" i="19"/>
  <c r="I36" i="19"/>
  <c r="H36" i="19"/>
  <c r="BQ35" i="19"/>
  <c r="BP35" i="19"/>
  <c r="BO35" i="19"/>
  <c r="BN35" i="19"/>
  <c r="BM35" i="19"/>
  <c r="BL35" i="19"/>
  <c r="BK35" i="19"/>
  <c r="BJ35" i="19"/>
  <c r="BI35" i="19"/>
  <c r="BH35" i="19"/>
  <c r="BG35" i="19"/>
  <c r="BF35" i="19"/>
  <c r="S35" i="19"/>
  <c r="R35" i="19"/>
  <c r="Q35" i="19"/>
  <c r="P35" i="19"/>
  <c r="O35" i="19"/>
  <c r="N35" i="19"/>
  <c r="M35" i="19"/>
  <c r="L35" i="19"/>
  <c r="K35" i="19"/>
  <c r="J35" i="19"/>
  <c r="I35" i="19"/>
  <c r="H35" i="19"/>
  <c r="BQ34" i="19"/>
  <c r="BP34" i="19"/>
  <c r="BO34" i="19"/>
  <c r="BN34" i="19"/>
  <c r="BM34" i="19"/>
  <c r="BL34" i="19"/>
  <c r="BK34" i="19"/>
  <c r="BJ34" i="19"/>
  <c r="BI34" i="19"/>
  <c r="BH34" i="19"/>
  <c r="BG34" i="19"/>
  <c r="BF34" i="19"/>
  <c r="S34" i="19"/>
  <c r="R34" i="19"/>
  <c r="Q34" i="19"/>
  <c r="P34" i="19"/>
  <c r="O34" i="19"/>
  <c r="N34" i="19"/>
  <c r="M34" i="19"/>
  <c r="L34" i="19"/>
  <c r="K34" i="19"/>
  <c r="J34" i="19"/>
  <c r="I34" i="19"/>
  <c r="H34" i="19"/>
  <c r="BQ33" i="19"/>
  <c r="BP33" i="19"/>
  <c r="BO33" i="19"/>
  <c r="BN33" i="19"/>
  <c r="BM33" i="19"/>
  <c r="BL33" i="19"/>
  <c r="BK33" i="19"/>
  <c r="BJ33" i="19"/>
  <c r="BI33" i="19"/>
  <c r="BH33" i="19"/>
  <c r="BG33" i="19"/>
  <c r="BF33" i="19"/>
  <c r="S33" i="19"/>
  <c r="R33" i="19"/>
  <c r="Q33" i="19"/>
  <c r="P33" i="19"/>
  <c r="O33" i="19"/>
  <c r="N33" i="19"/>
  <c r="M33" i="19"/>
  <c r="L33" i="19"/>
  <c r="K33" i="19"/>
  <c r="J33" i="19"/>
  <c r="I33" i="19"/>
  <c r="H33" i="19"/>
  <c r="BQ32" i="19"/>
  <c r="BP32" i="19"/>
  <c r="BO32" i="19"/>
  <c r="BN32" i="19"/>
  <c r="BM32" i="19"/>
  <c r="BL32" i="19"/>
  <c r="BK32" i="19"/>
  <c r="BJ32" i="19"/>
  <c r="BI32" i="19"/>
  <c r="BH32" i="19"/>
  <c r="BG32" i="19"/>
  <c r="BF32" i="19"/>
  <c r="S32" i="19"/>
  <c r="R32" i="19"/>
  <c r="Q32" i="19"/>
  <c r="P32" i="19"/>
  <c r="O32" i="19"/>
  <c r="N32" i="19"/>
  <c r="M32" i="19"/>
  <c r="L32" i="19"/>
  <c r="K32" i="19"/>
  <c r="J32" i="19"/>
  <c r="I32" i="19"/>
  <c r="H32" i="19"/>
  <c r="BQ31" i="19"/>
  <c r="BP31" i="19"/>
  <c r="BO31" i="19"/>
  <c r="BN31" i="19"/>
  <c r="BM31" i="19"/>
  <c r="BL31" i="19"/>
  <c r="BK31" i="19"/>
  <c r="BJ31" i="19"/>
  <c r="BI31" i="19"/>
  <c r="BH31" i="19"/>
  <c r="BG31" i="19"/>
  <c r="BF31" i="19"/>
  <c r="S31" i="19"/>
  <c r="R31" i="19"/>
  <c r="Q31" i="19"/>
  <c r="P31" i="19"/>
  <c r="O31" i="19"/>
  <c r="N31" i="19"/>
  <c r="M31" i="19"/>
  <c r="L31" i="19"/>
  <c r="K31" i="19"/>
  <c r="J31" i="19"/>
  <c r="I31" i="19"/>
  <c r="H31" i="19"/>
  <c r="S30" i="19"/>
  <c r="R30" i="19"/>
  <c r="Q30" i="19"/>
  <c r="P30" i="19"/>
  <c r="O30" i="19"/>
  <c r="N30" i="19"/>
  <c r="M30" i="19"/>
  <c r="L30" i="19"/>
  <c r="K30" i="19"/>
  <c r="J30" i="19"/>
  <c r="I30" i="19"/>
  <c r="H30" i="19"/>
  <c r="F30" i="19"/>
  <c r="E30" i="19"/>
  <c r="D30" i="19"/>
  <c r="C30" i="19"/>
  <c r="BQ28" i="19"/>
  <c r="BP28" i="19"/>
  <c r="BO28" i="19"/>
  <c r="BN28" i="19"/>
  <c r="BM28" i="19"/>
  <c r="BL28" i="19"/>
  <c r="BK28" i="19"/>
  <c r="BJ28" i="19"/>
  <c r="BI28" i="19"/>
  <c r="BH28" i="19"/>
  <c r="BG28" i="19"/>
  <c r="BF28" i="19"/>
  <c r="O28" i="19"/>
  <c r="N28" i="19"/>
  <c r="M28" i="19"/>
  <c r="L28" i="19"/>
  <c r="K28" i="19"/>
  <c r="J28" i="19"/>
  <c r="I28" i="19"/>
  <c r="H28" i="19"/>
  <c r="BQ27" i="19"/>
  <c r="BP27" i="19"/>
  <c r="BO27" i="19"/>
  <c r="BN27" i="19"/>
  <c r="BM27" i="19"/>
  <c r="BL27" i="19"/>
  <c r="BK27" i="19"/>
  <c r="BJ27" i="19"/>
  <c r="BI27" i="19"/>
  <c r="BH27" i="19"/>
  <c r="BG27" i="19"/>
  <c r="BF27" i="19"/>
  <c r="O27" i="19"/>
  <c r="N27" i="19"/>
  <c r="M27" i="19"/>
  <c r="L27" i="19"/>
  <c r="K27" i="19"/>
  <c r="J27" i="19"/>
  <c r="I27" i="19"/>
  <c r="H27" i="19"/>
  <c r="BQ26" i="19"/>
  <c r="BP26" i="19"/>
  <c r="BO26" i="19"/>
  <c r="BN26" i="19"/>
  <c r="BM26" i="19"/>
  <c r="BL26" i="19"/>
  <c r="BK26" i="19"/>
  <c r="BJ26" i="19"/>
  <c r="BI26" i="19"/>
  <c r="BH26" i="19"/>
  <c r="BG26" i="19"/>
  <c r="BF26" i="19"/>
  <c r="O26" i="19"/>
  <c r="N26" i="19"/>
  <c r="M26" i="19"/>
  <c r="L26" i="19"/>
  <c r="K26" i="19"/>
  <c r="J26" i="19"/>
  <c r="I26" i="19"/>
  <c r="H26" i="19"/>
  <c r="BQ25" i="19"/>
  <c r="BP25" i="19"/>
  <c r="BO25" i="19"/>
  <c r="BN25" i="19"/>
  <c r="BM25" i="19"/>
  <c r="BL25" i="19"/>
  <c r="BK25" i="19"/>
  <c r="BJ25" i="19"/>
  <c r="BI25" i="19"/>
  <c r="BH25" i="19"/>
  <c r="BG25" i="19"/>
  <c r="BF25" i="19"/>
  <c r="O25" i="19"/>
  <c r="N25" i="19"/>
  <c r="M25" i="19"/>
  <c r="L25" i="19"/>
  <c r="K25" i="19"/>
  <c r="J25" i="19"/>
  <c r="I25" i="19"/>
  <c r="H25" i="19"/>
  <c r="BQ24" i="19"/>
  <c r="BP24" i="19"/>
  <c r="BO24" i="19"/>
  <c r="BN24" i="19"/>
  <c r="BM24" i="19"/>
  <c r="BL24" i="19"/>
  <c r="BK24" i="19"/>
  <c r="BJ24" i="19"/>
  <c r="BI24" i="19"/>
  <c r="BH24" i="19"/>
  <c r="BG24" i="19"/>
  <c r="BF24" i="19"/>
  <c r="O24" i="19"/>
  <c r="O42" i="19"/>
  <c r="N24" i="19"/>
  <c r="N42" i="19"/>
  <c r="M24" i="19"/>
  <c r="M42" i="19"/>
  <c r="L24" i="19"/>
  <c r="L42" i="19"/>
  <c r="K24" i="19"/>
  <c r="K42" i="19"/>
  <c r="J24" i="19"/>
  <c r="J42" i="19"/>
  <c r="I24" i="19"/>
  <c r="I42" i="19"/>
  <c r="H24" i="19"/>
  <c r="H42" i="19"/>
  <c r="BQ23" i="19"/>
  <c r="BP23" i="19"/>
  <c r="BO23" i="19"/>
  <c r="BN23" i="19"/>
  <c r="BM23" i="19"/>
  <c r="BL23" i="19"/>
  <c r="BK23" i="19"/>
  <c r="BJ23" i="19"/>
  <c r="BI23" i="19"/>
  <c r="BH23" i="19"/>
  <c r="BG23" i="19"/>
  <c r="BF23" i="19"/>
  <c r="O23" i="19"/>
  <c r="N23" i="19"/>
  <c r="M23" i="19"/>
  <c r="L23" i="19"/>
  <c r="K23" i="19"/>
  <c r="J23" i="19"/>
  <c r="I23" i="19"/>
  <c r="H23" i="19"/>
  <c r="BQ22" i="19"/>
  <c r="BP22" i="19"/>
  <c r="BO22" i="19"/>
  <c r="BN22" i="19"/>
  <c r="BM22" i="19"/>
  <c r="BL22" i="19"/>
  <c r="BK22" i="19"/>
  <c r="BJ22" i="19"/>
  <c r="BI22" i="19"/>
  <c r="BH22" i="19"/>
  <c r="BG22" i="19"/>
  <c r="BF22" i="19"/>
  <c r="O22" i="19"/>
  <c r="N22" i="19"/>
  <c r="M22" i="19"/>
  <c r="L22" i="19"/>
  <c r="K22" i="19"/>
  <c r="J22" i="19"/>
  <c r="I22" i="19"/>
  <c r="H22" i="19"/>
  <c r="BQ21" i="19"/>
  <c r="BP21" i="19"/>
  <c r="BO21" i="19"/>
  <c r="BN21" i="19"/>
  <c r="BM21" i="19"/>
  <c r="BL21" i="19"/>
  <c r="BK21" i="19"/>
  <c r="BJ21" i="19"/>
  <c r="BI21" i="19"/>
  <c r="BH21" i="19"/>
  <c r="BG21" i="19"/>
  <c r="BF21" i="19"/>
  <c r="O21" i="19"/>
  <c r="N21" i="19"/>
  <c r="M21" i="19"/>
  <c r="L21" i="19"/>
  <c r="K21" i="19"/>
  <c r="J21" i="19"/>
  <c r="I21" i="19"/>
  <c r="H21" i="19"/>
  <c r="BQ20" i="19"/>
  <c r="BP20" i="19"/>
  <c r="BO20" i="19"/>
  <c r="BN20" i="19"/>
  <c r="BM20" i="19"/>
  <c r="BL20" i="19"/>
  <c r="BK20" i="19"/>
  <c r="BJ20" i="19"/>
  <c r="BI20" i="19"/>
  <c r="BH20" i="19"/>
  <c r="BG20" i="19"/>
  <c r="BF20" i="19"/>
  <c r="O20" i="19"/>
  <c r="N20" i="19"/>
  <c r="M20" i="19"/>
  <c r="L20" i="19"/>
  <c r="K20" i="19"/>
  <c r="J20" i="19"/>
  <c r="I20" i="19"/>
  <c r="H20" i="19"/>
  <c r="S19" i="19"/>
  <c r="R19" i="19"/>
  <c r="Q19" i="19"/>
  <c r="P19" i="19"/>
  <c r="O19" i="19"/>
  <c r="N19" i="19"/>
  <c r="M19" i="19"/>
  <c r="L19" i="19"/>
  <c r="K19" i="19"/>
  <c r="J19" i="19"/>
  <c r="I19" i="19"/>
  <c r="H19" i="19"/>
  <c r="F19" i="19"/>
  <c r="E19" i="19"/>
  <c r="D19" i="19"/>
  <c r="C19" i="19"/>
  <c r="BQ17" i="19"/>
  <c r="BP17" i="19"/>
  <c r="BO17" i="19"/>
  <c r="BN17" i="19"/>
  <c r="BM17" i="19"/>
  <c r="BL17" i="19"/>
  <c r="BK17" i="19"/>
  <c r="BJ17" i="19"/>
  <c r="BI17" i="19"/>
  <c r="BH17" i="19"/>
  <c r="BG17" i="19"/>
  <c r="BF17" i="19"/>
  <c r="BQ16" i="19"/>
  <c r="BP16" i="19"/>
  <c r="BO16" i="19"/>
  <c r="BN16" i="19"/>
  <c r="BM16" i="19"/>
  <c r="BL16" i="19"/>
  <c r="BK16" i="19"/>
  <c r="BJ16" i="19"/>
  <c r="BI16" i="19"/>
  <c r="BH16" i="19"/>
  <c r="BG16" i="19"/>
  <c r="BF16" i="19"/>
  <c r="BQ15" i="19"/>
  <c r="BP15" i="19"/>
  <c r="BO15" i="19"/>
  <c r="BN15" i="19"/>
  <c r="BM15" i="19"/>
  <c r="BL15" i="19"/>
  <c r="BK15" i="19"/>
  <c r="BJ15" i="19"/>
  <c r="BI15" i="19"/>
  <c r="BH15" i="19"/>
  <c r="BG15" i="19"/>
  <c r="BF15" i="19"/>
  <c r="BQ14" i="19"/>
  <c r="BP14" i="19"/>
  <c r="BO14" i="19"/>
  <c r="BN14" i="19"/>
  <c r="BM14" i="19"/>
  <c r="BL14" i="19"/>
  <c r="BK14" i="19"/>
  <c r="BJ14" i="19"/>
  <c r="BI14" i="19"/>
  <c r="BH14" i="19"/>
  <c r="BG14" i="19"/>
  <c r="BF14" i="19"/>
  <c r="BQ12" i="19"/>
  <c r="BP12" i="19"/>
  <c r="BO12" i="19"/>
  <c r="BN12" i="19"/>
  <c r="BM12" i="19"/>
  <c r="BL12" i="19"/>
  <c r="BK12" i="19"/>
  <c r="BJ12" i="19"/>
  <c r="BI12" i="19"/>
  <c r="BH12" i="19"/>
  <c r="BG12" i="19"/>
  <c r="BF12" i="19"/>
  <c r="S12" i="19"/>
  <c r="R12" i="19"/>
  <c r="Q12" i="19"/>
  <c r="P12" i="19"/>
  <c r="O12" i="19"/>
  <c r="N12" i="19"/>
  <c r="M12" i="19"/>
  <c r="L12" i="19"/>
  <c r="K12" i="19"/>
  <c r="J12" i="19"/>
  <c r="I12" i="19"/>
  <c r="H12" i="19"/>
  <c r="BQ11" i="19"/>
  <c r="BP11" i="19"/>
  <c r="BO11" i="19"/>
  <c r="BN11" i="19"/>
  <c r="BM11" i="19"/>
  <c r="BL11" i="19"/>
  <c r="BK11" i="19"/>
  <c r="BJ11" i="19"/>
  <c r="BI11" i="19"/>
  <c r="BH11" i="19"/>
  <c r="BG11" i="19"/>
  <c r="BF11" i="19"/>
  <c r="BQ10" i="19"/>
  <c r="BP10" i="19"/>
  <c r="BO10" i="19"/>
  <c r="BN10" i="19"/>
  <c r="BM10" i="19"/>
  <c r="BL10" i="19"/>
  <c r="BK10" i="19"/>
  <c r="BJ10" i="19"/>
  <c r="BI10" i="19"/>
  <c r="BH10" i="19"/>
  <c r="BG10" i="19"/>
  <c r="BF10" i="19"/>
  <c r="S10" i="19"/>
  <c r="R10" i="19"/>
  <c r="Q10" i="19"/>
  <c r="P10" i="19"/>
  <c r="O10" i="19"/>
  <c r="N10" i="19"/>
  <c r="M10" i="19"/>
  <c r="L10" i="19"/>
  <c r="K10" i="19"/>
  <c r="J10" i="19"/>
  <c r="I10" i="19"/>
  <c r="H10" i="19"/>
  <c r="BQ9" i="19"/>
  <c r="BP9" i="19"/>
  <c r="BO9" i="19"/>
  <c r="BN9" i="19"/>
  <c r="BM9" i="19"/>
  <c r="BL9" i="19"/>
  <c r="BK9" i="19"/>
  <c r="BJ9" i="19"/>
  <c r="BI9" i="19"/>
  <c r="BH9" i="19"/>
  <c r="BG9" i="19"/>
  <c r="BF9" i="19"/>
  <c r="BQ8" i="19"/>
  <c r="BP8" i="19"/>
  <c r="BO8" i="19"/>
  <c r="BN8" i="19"/>
  <c r="BM8" i="19"/>
  <c r="BL8" i="19"/>
  <c r="BK8" i="19"/>
  <c r="BJ8" i="19"/>
  <c r="BI8" i="19"/>
  <c r="BH8" i="19"/>
  <c r="BG8" i="19"/>
  <c r="BF8" i="19"/>
  <c r="S8" i="19"/>
  <c r="R8" i="19"/>
  <c r="Q8" i="19"/>
  <c r="P8" i="19"/>
  <c r="O8" i="19"/>
  <c r="N8" i="19"/>
  <c r="M8" i="19"/>
  <c r="L8" i="19"/>
  <c r="K8" i="19"/>
  <c r="J8" i="19"/>
  <c r="I8" i="19"/>
  <c r="H8" i="19"/>
  <c r="BQ7" i="19"/>
  <c r="BP7" i="19"/>
  <c r="BO7" i="19"/>
  <c r="BN7" i="19"/>
  <c r="BM7" i="19"/>
  <c r="BL7" i="19"/>
  <c r="BK7" i="19"/>
  <c r="BJ7" i="19"/>
  <c r="BI7" i="19"/>
  <c r="BH7" i="19"/>
  <c r="BG7" i="19"/>
  <c r="BF7" i="19"/>
  <c r="S7" i="19"/>
  <c r="R7" i="19"/>
  <c r="Q7" i="19"/>
  <c r="P7" i="19"/>
  <c r="O7" i="19"/>
  <c r="M7" i="19"/>
  <c r="L7" i="19"/>
  <c r="K7" i="19"/>
  <c r="J7" i="19"/>
  <c r="I7" i="19"/>
  <c r="H7" i="19"/>
  <c r="BQ6" i="19"/>
  <c r="BP6" i="19"/>
  <c r="BO6" i="19"/>
  <c r="BN6" i="19"/>
  <c r="BM6" i="19"/>
  <c r="BL6" i="19"/>
  <c r="BK6" i="19"/>
  <c r="BJ6" i="19"/>
  <c r="BI6" i="19"/>
  <c r="BH6" i="19"/>
  <c r="BG6" i="19"/>
  <c r="BF6" i="19"/>
  <c r="Q6" i="19"/>
  <c r="P6" i="19"/>
  <c r="O6" i="19"/>
  <c r="N6" i="19"/>
  <c r="M6" i="19"/>
  <c r="L6" i="19"/>
  <c r="K6" i="19"/>
  <c r="J6" i="19"/>
  <c r="I6" i="19"/>
  <c r="H6" i="19"/>
  <c r="BQ5" i="19"/>
  <c r="BP5" i="19"/>
  <c r="BO5" i="19"/>
  <c r="BN5" i="19"/>
  <c r="BM5" i="19"/>
  <c r="BL5" i="19"/>
  <c r="BK5" i="19"/>
  <c r="BJ5" i="19"/>
  <c r="BI5" i="19"/>
  <c r="BH5" i="19"/>
  <c r="BG5" i="19"/>
  <c r="BF5" i="19"/>
  <c r="O5" i="19"/>
  <c r="N5" i="19"/>
  <c r="M5" i="19"/>
  <c r="L5" i="19"/>
  <c r="K5" i="19"/>
  <c r="J5" i="19"/>
  <c r="I5" i="19"/>
  <c r="H5" i="19"/>
  <c r="BQ4" i="19"/>
  <c r="BP4" i="19"/>
  <c r="BO4" i="19"/>
  <c r="BN4" i="19"/>
  <c r="BM4" i="19"/>
  <c r="BL4" i="19"/>
  <c r="BK4" i="19"/>
  <c r="BJ4" i="19"/>
  <c r="BI4" i="19"/>
  <c r="BH4" i="19"/>
  <c r="BG4" i="19"/>
  <c r="BF4" i="19"/>
  <c r="O4" i="19"/>
  <c r="N4" i="19"/>
  <c r="M4" i="19"/>
  <c r="L4" i="19"/>
  <c r="K4" i="19"/>
  <c r="J4" i="19"/>
  <c r="I4" i="19"/>
  <c r="H4" i="19"/>
  <c r="E56" i="19"/>
  <c r="K156" i="19"/>
  <c r="K71" i="19"/>
  <c r="O156" i="19"/>
  <c r="O71" i="19"/>
  <c r="S71" i="19"/>
  <c r="J156" i="19"/>
  <c r="J71" i="19"/>
  <c r="N156" i="19"/>
  <c r="N71" i="19"/>
  <c r="R71" i="19"/>
  <c r="E20" i="19"/>
  <c r="R20" i="19"/>
  <c r="E21" i="19"/>
  <c r="R21" i="19"/>
  <c r="E22" i="19"/>
  <c r="R22" i="19"/>
  <c r="E23" i="19"/>
  <c r="R23" i="19"/>
  <c r="E24" i="19"/>
  <c r="R24" i="19"/>
  <c r="E25" i="19"/>
  <c r="R25" i="19"/>
  <c r="E26" i="19"/>
  <c r="R26" i="19"/>
  <c r="E27" i="19"/>
  <c r="R27" i="19"/>
  <c r="E28" i="19"/>
  <c r="R28" i="19"/>
  <c r="E31" i="19"/>
  <c r="E32" i="19"/>
  <c r="E33" i="19"/>
  <c r="E34" i="19"/>
  <c r="E35" i="19"/>
  <c r="E36" i="19"/>
  <c r="E37" i="19"/>
  <c r="E38" i="19"/>
  <c r="R41" i="19"/>
  <c r="E45" i="19"/>
  <c r="E49" i="19"/>
  <c r="J148" i="19"/>
  <c r="J124" i="19"/>
  <c r="N148" i="19"/>
  <c r="N124" i="19"/>
  <c r="R124" i="19"/>
  <c r="E50" i="19"/>
  <c r="J149" i="19"/>
  <c r="J125" i="19"/>
  <c r="N149" i="19"/>
  <c r="N125" i="19"/>
  <c r="R125" i="19"/>
  <c r="E51" i="19"/>
  <c r="J150" i="19"/>
  <c r="J126" i="19"/>
  <c r="N150" i="19"/>
  <c r="N126" i="19"/>
  <c r="R126" i="19"/>
  <c r="E52" i="19"/>
  <c r="J151" i="19"/>
  <c r="J127" i="19"/>
  <c r="N151" i="19"/>
  <c r="N127" i="19"/>
  <c r="R127" i="19"/>
  <c r="E53" i="19"/>
  <c r="J152" i="19"/>
  <c r="J128" i="19"/>
  <c r="N152" i="19"/>
  <c r="N128" i="19"/>
  <c r="R128" i="19"/>
  <c r="E54" i="19"/>
  <c r="J153" i="19"/>
  <c r="J129" i="19"/>
  <c r="J68" i="19"/>
  <c r="N153" i="19"/>
  <c r="N129" i="19"/>
  <c r="N68" i="19"/>
  <c r="R129" i="19"/>
  <c r="R68" i="19"/>
  <c r="E55" i="19"/>
  <c r="J154" i="19"/>
  <c r="J130" i="19"/>
  <c r="J69" i="19"/>
  <c r="N154" i="19"/>
  <c r="N130" i="19"/>
  <c r="N69" i="19"/>
  <c r="R130" i="19"/>
  <c r="R69" i="19"/>
  <c r="J155" i="19"/>
  <c r="J131" i="19"/>
  <c r="J70" i="19"/>
  <c r="N155" i="19"/>
  <c r="N131" i="19"/>
  <c r="N70" i="19"/>
  <c r="R131" i="19"/>
  <c r="R70" i="19"/>
  <c r="W156" i="19"/>
  <c r="W132" i="19"/>
  <c r="W71" i="19"/>
  <c r="AA156" i="19"/>
  <c r="AA132" i="19"/>
  <c r="AA71" i="19"/>
  <c r="AE156" i="19"/>
  <c r="AE132" i="19"/>
  <c r="AE71" i="19"/>
  <c r="AI156" i="19"/>
  <c r="AI132" i="19"/>
  <c r="AI71" i="19"/>
  <c r="AM156" i="19"/>
  <c r="AM132" i="19"/>
  <c r="AM71" i="19"/>
  <c r="AQ156" i="19"/>
  <c r="AQ132" i="19"/>
  <c r="BP132" i="19"/>
  <c r="AQ71" i="19"/>
  <c r="AU156" i="19"/>
  <c r="BH156" i="19"/>
  <c r="AU132" i="19"/>
  <c r="BH132" i="19"/>
  <c r="AU71" i="19"/>
  <c r="BH71" i="19"/>
  <c r="AY156" i="19"/>
  <c r="AY132" i="19"/>
  <c r="BL132" i="19"/>
  <c r="AY71" i="19"/>
  <c r="BL71" i="19"/>
  <c r="BC156" i="19"/>
  <c r="BP156" i="19"/>
  <c r="BC71" i="19"/>
  <c r="BP71" i="19"/>
  <c r="BH58" i="19"/>
  <c r="BL58" i="19"/>
  <c r="BP58" i="19"/>
  <c r="J157" i="19"/>
  <c r="J133" i="19"/>
  <c r="J11" i="19"/>
  <c r="J72" i="19"/>
  <c r="N157" i="19"/>
  <c r="N133" i="19"/>
  <c r="N11" i="19"/>
  <c r="N72" i="19"/>
  <c r="R133" i="19"/>
  <c r="R11" i="19"/>
  <c r="R72" i="19"/>
  <c r="J63" i="19"/>
  <c r="N63" i="19"/>
  <c r="R63" i="19"/>
  <c r="J64" i="19"/>
  <c r="N64" i="19"/>
  <c r="R64" i="19"/>
  <c r="J65" i="19"/>
  <c r="N65" i="19"/>
  <c r="R65" i="19"/>
  <c r="J66" i="19"/>
  <c r="N66" i="19"/>
  <c r="R66" i="19"/>
  <c r="J67" i="19"/>
  <c r="N67" i="19"/>
  <c r="R67" i="19"/>
  <c r="BH67" i="19"/>
  <c r="BL67" i="19"/>
  <c r="BP67" i="19"/>
  <c r="D179" i="19"/>
  <c r="D178" i="19"/>
  <c r="D177" i="19"/>
  <c r="D176" i="19"/>
  <c r="D175" i="19"/>
  <c r="D174" i="19"/>
  <c r="D173" i="19"/>
  <c r="D172" i="19"/>
  <c r="D171" i="19"/>
  <c r="D164" i="19"/>
  <c r="D163" i="19"/>
  <c r="D162" i="19"/>
  <c r="D161" i="19"/>
  <c r="D160" i="19"/>
  <c r="C179" i="19"/>
  <c r="C178" i="19"/>
  <c r="C177" i="19"/>
  <c r="C176" i="19"/>
  <c r="C175" i="19"/>
  <c r="C174" i="19"/>
  <c r="C173" i="19"/>
  <c r="C172" i="19"/>
  <c r="C171" i="19"/>
  <c r="C164" i="19"/>
  <c r="C163" i="19"/>
  <c r="C162" i="19"/>
  <c r="C161" i="19"/>
  <c r="C160" i="19"/>
  <c r="E179" i="19"/>
  <c r="F179" i="19"/>
  <c r="E178" i="19"/>
  <c r="F178" i="19"/>
  <c r="E177" i="19"/>
  <c r="F177" i="19"/>
  <c r="E176" i="19"/>
  <c r="F176" i="19"/>
  <c r="E175" i="19"/>
  <c r="F175" i="19"/>
  <c r="E174" i="19"/>
  <c r="F174" i="19"/>
  <c r="E173" i="19"/>
  <c r="F173" i="19"/>
  <c r="E172" i="19"/>
  <c r="F172" i="19"/>
  <c r="E171" i="19"/>
  <c r="E164" i="19"/>
  <c r="E163" i="19"/>
  <c r="E162" i="19"/>
  <c r="E161" i="19"/>
  <c r="E160" i="19"/>
  <c r="F160" i="19"/>
  <c r="E131" i="19"/>
  <c r="R110" i="19"/>
  <c r="N110" i="19"/>
  <c r="J110" i="19"/>
  <c r="C109" i="19"/>
  <c r="C6" i="19"/>
  <c r="C108" i="19"/>
  <c r="E107" i="19"/>
  <c r="C106" i="19"/>
  <c r="E105" i="19"/>
  <c r="C104" i="19"/>
  <c r="E103" i="19"/>
  <c r="C102" i="19"/>
  <c r="E101" i="19"/>
  <c r="D100" i="19"/>
  <c r="C95" i="19"/>
  <c r="C94" i="19"/>
  <c r="C93" i="19"/>
  <c r="C92" i="19"/>
  <c r="C91" i="19"/>
  <c r="C90" i="19"/>
  <c r="C89" i="19"/>
  <c r="C88" i="19"/>
  <c r="P85" i="19"/>
  <c r="P84" i="19"/>
  <c r="P4" i="19"/>
  <c r="P83" i="19"/>
  <c r="P5" i="19"/>
  <c r="C83" i="19"/>
  <c r="C5" i="19"/>
  <c r="P82" i="19"/>
  <c r="C82" i="19"/>
  <c r="P81" i="19"/>
  <c r="C81" i="19"/>
  <c r="P80" i="19"/>
  <c r="C80" i="19"/>
  <c r="P79" i="19"/>
  <c r="C79" i="19"/>
  <c r="P78" i="19"/>
  <c r="C78" i="19"/>
  <c r="P77" i="19"/>
  <c r="P44" i="19"/>
  <c r="C77" i="19"/>
  <c r="P76" i="19"/>
  <c r="C76" i="19"/>
  <c r="D119" i="19"/>
  <c r="D118" i="19"/>
  <c r="D117" i="19"/>
  <c r="D116" i="19"/>
  <c r="D115" i="19"/>
  <c r="D114" i="19"/>
  <c r="D113" i="19"/>
  <c r="D112" i="19"/>
  <c r="Q110" i="19"/>
  <c r="M110" i="19"/>
  <c r="I110" i="19"/>
  <c r="D107" i="19"/>
  <c r="D105" i="19"/>
  <c r="D103" i="19"/>
  <c r="D101" i="19"/>
  <c r="C100" i="19"/>
  <c r="S85" i="19"/>
  <c r="S84" i="19"/>
  <c r="S4" i="19"/>
  <c r="S83" i="19"/>
  <c r="S5" i="19"/>
  <c r="S82" i="19"/>
  <c r="S81" i="19"/>
  <c r="S80" i="19"/>
  <c r="S79" i="19"/>
  <c r="S78" i="19"/>
  <c r="S77" i="19"/>
  <c r="S44" i="19"/>
  <c r="S76" i="19"/>
  <c r="C119" i="19"/>
  <c r="C143" i="19"/>
  <c r="C118" i="19"/>
  <c r="C142" i="19"/>
  <c r="C117" i="19"/>
  <c r="C141" i="19"/>
  <c r="C116" i="19"/>
  <c r="C140" i="19"/>
  <c r="C115" i="19"/>
  <c r="C139" i="19"/>
  <c r="C114" i="19"/>
  <c r="C138" i="19"/>
  <c r="C113" i="19"/>
  <c r="C137" i="19"/>
  <c r="C112" i="19"/>
  <c r="P110" i="19"/>
  <c r="L110" i="19"/>
  <c r="H110" i="19"/>
  <c r="E109" i="19"/>
  <c r="E108" i="19"/>
  <c r="C107" i="19"/>
  <c r="E106" i="19"/>
  <c r="C105" i="19"/>
  <c r="E104" i="19"/>
  <c r="C103" i="19"/>
  <c r="E102" i="19"/>
  <c r="C101" i="19"/>
  <c r="E95" i="19"/>
  <c r="E94" i="19"/>
  <c r="E93" i="19"/>
  <c r="E92" i="19"/>
  <c r="E91" i="19"/>
  <c r="E90" i="19"/>
  <c r="E89" i="19"/>
  <c r="E88" i="19"/>
  <c r="R85" i="19"/>
  <c r="R157" i="19"/>
  <c r="R84" i="19"/>
  <c r="R4" i="19"/>
  <c r="R83" i="19"/>
  <c r="R5" i="19"/>
  <c r="E83" i="19"/>
  <c r="E155" i="19"/>
  <c r="R82" i="19"/>
  <c r="R154" i="19"/>
  <c r="E82" i="19"/>
  <c r="R81" i="19"/>
  <c r="R153" i="19"/>
  <c r="E81" i="19"/>
  <c r="R80" i="19"/>
  <c r="R152" i="19"/>
  <c r="E80" i="19"/>
  <c r="R79" i="19"/>
  <c r="R151" i="19"/>
  <c r="E79" i="19"/>
  <c r="R78" i="19"/>
  <c r="R150" i="19"/>
  <c r="E78" i="19"/>
  <c r="R77" i="19"/>
  <c r="R44" i="19"/>
  <c r="E77" i="19"/>
  <c r="R76" i="19"/>
  <c r="R148" i="19"/>
  <c r="E76" i="19"/>
  <c r="S110" i="19"/>
  <c r="O110" i="19"/>
  <c r="K110" i="19"/>
  <c r="D109" i="19"/>
  <c r="D6" i="19"/>
  <c r="D108" i="19"/>
  <c r="D106" i="19"/>
  <c r="D104" i="19"/>
  <c r="D102" i="19"/>
  <c r="E100" i="19"/>
  <c r="F100" i="19"/>
  <c r="D95" i="19"/>
  <c r="D94" i="19"/>
  <c r="D93" i="19"/>
  <c r="D92" i="19"/>
  <c r="D91" i="19"/>
  <c r="D90" i="19"/>
  <c r="D89" i="19"/>
  <c r="D88" i="19"/>
  <c r="Q85" i="19"/>
  <c r="Q84" i="19"/>
  <c r="Q4" i="19"/>
  <c r="Q83" i="19"/>
  <c r="Q5" i="19"/>
  <c r="D83" i="19"/>
  <c r="D5" i="19"/>
  <c r="Q82" i="19"/>
  <c r="D82" i="19"/>
  <c r="Q81" i="19"/>
  <c r="D81" i="19"/>
  <c r="Q80" i="19"/>
  <c r="D80" i="19"/>
  <c r="Q79" i="19"/>
  <c r="D79" i="19"/>
  <c r="Q78" i="19"/>
  <c r="D78" i="19"/>
  <c r="Q77" i="19"/>
  <c r="Q44" i="19"/>
  <c r="D77" i="19"/>
  <c r="Q76" i="19"/>
  <c r="D76" i="19"/>
  <c r="S20" i="19"/>
  <c r="S21" i="19"/>
  <c r="S22" i="19"/>
  <c r="S23" i="19"/>
  <c r="S24" i="19"/>
  <c r="S25" i="19"/>
  <c r="S26" i="19"/>
  <c r="S27" i="19"/>
  <c r="S28" i="19"/>
  <c r="S41" i="19"/>
  <c r="K148" i="19"/>
  <c r="K124" i="19"/>
  <c r="O148" i="19"/>
  <c r="O124" i="19"/>
  <c r="S148" i="19"/>
  <c r="S124" i="19"/>
  <c r="K149" i="19"/>
  <c r="K125" i="19"/>
  <c r="O149" i="19"/>
  <c r="O125" i="19"/>
  <c r="S149" i="19"/>
  <c r="S125" i="19"/>
  <c r="K150" i="19"/>
  <c r="K126" i="19"/>
  <c r="O150" i="19"/>
  <c r="O126" i="19"/>
  <c r="S150" i="19"/>
  <c r="S126" i="19"/>
  <c r="K151" i="19"/>
  <c r="K127" i="19"/>
  <c r="O151" i="19"/>
  <c r="O127" i="19"/>
  <c r="S151" i="19"/>
  <c r="S127" i="19"/>
  <c r="K152" i="19"/>
  <c r="K128" i="19"/>
  <c r="O152" i="19"/>
  <c r="O128" i="19"/>
  <c r="S152" i="19"/>
  <c r="S128" i="19"/>
  <c r="K153" i="19"/>
  <c r="K129" i="19"/>
  <c r="O153" i="19"/>
  <c r="O129" i="19"/>
  <c r="S153" i="19"/>
  <c r="S129" i="19"/>
  <c r="K154" i="19"/>
  <c r="K130" i="19"/>
  <c r="O154" i="19"/>
  <c r="O130" i="19"/>
  <c r="S154" i="19"/>
  <c r="S130" i="19"/>
  <c r="K155" i="19"/>
  <c r="K131" i="19"/>
  <c r="K70" i="19"/>
  <c r="O155" i="19"/>
  <c r="O131" i="19"/>
  <c r="O70" i="19"/>
  <c r="S155" i="19"/>
  <c r="S131" i="19"/>
  <c r="S70" i="19"/>
  <c r="X156" i="19"/>
  <c r="X132" i="19"/>
  <c r="X71" i="19"/>
  <c r="AB156" i="19"/>
  <c r="AB132" i="19"/>
  <c r="AB71" i="19"/>
  <c r="AF156" i="19"/>
  <c r="AF132" i="19"/>
  <c r="AF71" i="19"/>
  <c r="AJ156" i="19"/>
  <c r="AJ132" i="19"/>
  <c r="AJ71" i="19"/>
  <c r="AN156" i="19"/>
  <c r="AN132" i="19"/>
  <c r="BM132" i="19"/>
  <c r="AN71" i="19"/>
  <c r="AR156" i="19"/>
  <c r="AR132" i="19"/>
  <c r="BQ132" i="19"/>
  <c r="AR71" i="19"/>
  <c r="AV156" i="19"/>
  <c r="BI156" i="19"/>
  <c r="AV132" i="19"/>
  <c r="BI132" i="19"/>
  <c r="AV71" i="19"/>
  <c r="BI71" i="19"/>
  <c r="AZ156" i="19"/>
  <c r="AZ71" i="19"/>
  <c r="BM71" i="19"/>
  <c r="BD156" i="19"/>
  <c r="BQ156" i="19"/>
  <c r="BD71" i="19"/>
  <c r="BQ71" i="19"/>
  <c r="BI58" i="19"/>
  <c r="BM58" i="19"/>
  <c r="BQ58" i="19"/>
  <c r="K157" i="19"/>
  <c r="K133" i="19"/>
  <c r="K11" i="19"/>
  <c r="K72" i="19"/>
  <c r="O157" i="19"/>
  <c r="O133" i="19"/>
  <c r="O11" i="19"/>
  <c r="O72" i="19"/>
  <c r="S157" i="19"/>
  <c r="S133" i="19"/>
  <c r="S11" i="19"/>
  <c r="S72" i="19"/>
  <c r="K63" i="19"/>
  <c r="O63" i="19"/>
  <c r="S63" i="19"/>
  <c r="K64" i="19"/>
  <c r="O64" i="19"/>
  <c r="S64" i="19"/>
  <c r="K65" i="19"/>
  <c r="O65" i="19"/>
  <c r="S65" i="19"/>
  <c r="K66" i="19"/>
  <c r="O66" i="19"/>
  <c r="S66" i="19"/>
  <c r="K67" i="19"/>
  <c r="O67" i="19"/>
  <c r="S67" i="19"/>
  <c r="K69" i="19"/>
  <c r="C20" i="19"/>
  <c r="P20" i="19"/>
  <c r="C21" i="19"/>
  <c r="P21" i="19"/>
  <c r="C22" i="19"/>
  <c r="P22" i="19"/>
  <c r="C23" i="19"/>
  <c r="P23" i="19"/>
  <c r="C24" i="19"/>
  <c r="P24" i="19"/>
  <c r="C25" i="19"/>
  <c r="P25" i="19"/>
  <c r="C26" i="19"/>
  <c r="P26" i="19"/>
  <c r="C27" i="19"/>
  <c r="P27" i="19"/>
  <c r="C28" i="19"/>
  <c r="P28" i="19"/>
  <c r="C31" i="19"/>
  <c r="C32" i="19"/>
  <c r="C33" i="19"/>
  <c r="C34" i="19"/>
  <c r="C35" i="19"/>
  <c r="C36" i="19"/>
  <c r="C37" i="19"/>
  <c r="C38" i="19"/>
  <c r="BJ41" i="19"/>
  <c r="C45" i="19"/>
  <c r="C49" i="19"/>
  <c r="H148" i="19"/>
  <c r="H124" i="19"/>
  <c r="L148" i="19"/>
  <c r="L124" i="19"/>
  <c r="P148" i="19"/>
  <c r="P124" i="19"/>
  <c r="C50" i="19"/>
  <c r="H149" i="19"/>
  <c r="H125" i="19"/>
  <c r="L149" i="19"/>
  <c r="L125" i="19"/>
  <c r="P149" i="19"/>
  <c r="P125" i="19"/>
  <c r="C51" i="19"/>
  <c r="H150" i="19"/>
  <c r="H126" i="19"/>
  <c r="L150" i="19"/>
  <c r="L126" i="19"/>
  <c r="P150" i="19"/>
  <c r="P126" i="19"/>
  <c r="C52" i="19"/>
  <c r="H151" i="19"/>
  <c r="H127" i="19"/>
  <c r="L151" i="19"/>
  <c r="L127" i="19"/>
  <c r="P151" i="19"/>
  <c r="P127" i="19"/>
  <c r="C53" i="19"/>
  <c r="H152" i="19"/>
  <c r="H128" i="19"/>
  <c r="L152" i="19"/>
  <c r="L128" i="19"/>
  <c r="P152" i="19"/>
  <c r="P128" i="19"/>
  <c r="C54" i="19"/>
  <c r="H153" i="19"/>
  <c r="H129" i="19"/>
  <c r="H68" i="19"/>
  <c r="L153" i="19"/>
  <c r="L129" i="19"/>
  <c r="L68" i="19"/>
  <c r="P153" i="19"/>
  <c r="P129" i="19"/>
  <c r="P68" i="19"/>
  <c r="C55" i="19"/>
  <c r="H154" i="19"/>
  <c r="H130" i="19"/>
  <c r="H69" i="19"/>
  <c r="L154" i="19"/>
  <c r="L130" i="19"/>
  <c r="L69" i="19"/>
  <c r="P154" i="19"/>
  <c r="P130" i="19"/>
  <c r="P69" i="19"/>
  <c r="C56" i="19"/>
  <c r="H155" i="19"/>
  <c r="H131" i="19"/>
  <c r="H70" i="19"/>
  <c r="L155" i="19"/>
  <c r="L131" i="19"/>
  <c r="L70" i="19"/>
  <c r="P155" i="19"/>
  <c r="P131" i="19"/>
  <c r="P70" i="19"/>
  <c r="H156" i="19"/>
  <c r="H71" i="19"/>
  <c r="L156" i="19"/>
  <c r="L71" i="19"/>
  <c r="P156" i="19"/>
  <c r="P71" i="19"/>
  <c r="U156" i="19"/>
  <c r="U132" i="19"/>
  <c r="U71" i="19"/>
  <c r="Y156" i="19"/>
  <c r="Y132" i="19"/>
  <c r="Y71" i="19"/>
  <c r="AC156" i="19"/>
  <c r="AC132" i="19"/>
  <c r="AC71" i="19"/>
  <c r="AG156" i="19"/>
  <c r="AG132" i="19"/>
  <c r="AG71" i="19"/>
  <c r="AK156" i="19"/>
  <c r="AK132" i="19"/>
  <c r="AK71" i="19"/>
  <c r="AO156" i="19"/>
  <c r="AO132" i="19"/>
  <c r="BN132" i="19"/>
  <c r="AO71" i="19"/>
  <c r="AS156" i="19"/>
  <c r="BF156" i="19"/>
  <c r="AS132" i="19"/>
  <c r="AS71" i="19"/>
  <c r="BF71" i="19"/>
  <c r="AW156" i="19"/>
  <c r="BJ156" i="19"/>
  <c r="AW132" i="19"/>
  <c r="BJ132" i="19"/>
  <c r="AW71" i="19"/>
  <c r="BA156" i="19"/>
  <c r="BN156" i="19"/>
  <c r="BA71" i="19"/>
  <c r="BN71" i="19"/>
  <c r="BF58" i="19"/>
  <c r="BJ58" i="19"/>
  <c r="BN58" i="19"/>
  <c r="H157" i="19"/>
  <c r="H133" i="19"/>
  <c r="H11" i="19"/>
  <c r="H72" i="19"/>
  <c r="L157" i="19"/>
  <c r="L133" i="19"/>
  <c r="L11" i="19"/>
  <c r="L72" i="19"/>
  <c r="P157" i="19"/>
  <c r="P133" i="19"/>
  <c r="P11" i="19"/>
  <c r="P72" i="19"/>
  <c r="H63" i="19"/>
  <c r="L63" i="19"/>
  <c r="P63" i="19"/>
  <c r="H64" i="19"/>
  <c r="L64" i="19"/>
  <c r="P64" i="19"/>
  <c r="H65" i="19"/>
  <c r="L65" i="19"/>
  <c r="P65" i="19"/>
  <c r="H66" i="19"/>
  <c r="L66" i="19"/>
  <c r="P66" i="19"/>
  <c r="H67" i="19"/>
  <c r="L67" i="19"/>
  <c r="P67" i="19"/>
  <c r="BJ67" i="19"/>
  <c r="BN67" i="19"/>
  <c r="O68" i="19"/>
  <c r="BG68" i="19"/>
  <c r="BK68" i="19"/>
  <c r="BO68" i="19"/>
  <c r="O69" i="19"/>
  <c r="D20" i="19"/>
  <c r="Q20" i="19"/>
  <c r="D21" i="19"/>
  <c r="Q21" i="19"/>
  <c r="D22" i="19"/>
  <c r="Q22" i="19"/>
  <c r="D23" i="19"/>
  <c r="Q23" i="19"/>
  <c r="Q24" i="19"/>
  <c r="Q25" i="19"/>
  <c r="Q26" i="19"/>
  <c r="Q27" i="19"/>
  <c r="Q28" i="19"/>
  <c r="D31" i="19"/>
  <c r="D32" i="19"/>
  <c r="D33" i="19"/>
  <c r="D34" i="19"/>
  <c r="D35" i="19"/>
  <c r="D36" i="19"/>
  <c r="D37" i="19"/>
  <c r="D38" i="19"/>
  <c r="D45" i="19"/>
  <c r="D49" i="19"/>
  <c r="I148" i="19"/>
  <c r="I124" i="19"/>
  <c r="M148" i="19"/>
  <c r="M124" i="19"/>
  <c r="Q148" i="19"/>
  <c r="Q124" i="19"/>
  <c r="D50" i="19"/>
  <c r="I149" i="19"/>
  <c r="I125" i="19"/>
  <c r="M149" i="19"/>
  <c r="M125" i="19"/>
  <c r="Q149" i="19"/>
  <c r="Q125" i="19"/>
  <c r="D51" i="19"/>
  <c r="I150" i="19"/>
  <c r="I126" i="19"/>
  <c r="M150" i="19"/>
  <c r="M126" i="19"/>
  <c r="Q150" i="19"/>
  <c r="Q126" i="19"/>
  <c r="D52" i="19"/>
  <c r="I151" i="19"/>
  <c r="I127" i="19"/>
  <c r="M151" i="19"/>
  <c r="M127" i="19"/>
  <c r="Q151" i="19"/>
  <c r="Q127" i="19"/>
  <c r="D53" i="19"/>
  <c r="I152" i="19"/>
  <c r="I128" i="19"/>
  <c r="M152" i="19"/>
  <c r="M128" i="19"/>
  <c r="Q152" i="19"/>
  <c r="Q128" i="19"/>
  <c r="D54" i="19"/>
  <c r="I153" i="19"/>
  <c r="I129" i="19"/>
  <c r="M153" i="19"/>
  <c r="M129" i="19"/>
  <c r="Q153" i="19"/>
  <c r="Q129" i="19"/>
  <c r="D55" i="19"/>
  <c r="I154" i="19"/>
  <c r="I130" i="19"/>
  <c r="I69" i="19"/>
  <c r="M154" i="19"/>
  <c r="M130" i="19"/>
  <c r="M69" i="19"/>
  <c r="Q154" i="19"/>
  <c r="Q130" i="19"/>
  <c r="Q69" i="19"/>
  <c r="D56" i="19"/>
  <c r="I155" i="19"/>
  <c r="I131" i="19"/>
  <c r="I70" i="19"/>
  <c r="M155" i="19"/>
  <c r="M131" i="19"/>
  <c r="M70" i="19"/>
  <c r="Q155" i="19"/>
  <c r="Q131" i="19"/>
  <c r="Q70" i="19"/>
  <c r="I58" i="19"/>
  <c r="M58" i="19"/>
  <c r="Q58" i="19"/>
  <c r="V156" i="19"/>
  <c r="V132" i="19"/>
  <c r="V71" i="19"/>
  <c r="Z156" i="19"/>
  <c r="Z132" i="19"/>
  <c r="Z71" i="19"/>
  <c r="AD156" i="19"/>
  <c r="AD132" i="19"/>
  <c r="AD71" i="19"/>
  <c r="AH156" i="19"/>
  <c r="AH132" i="19"/>
  <c r="AH71" i="19"/>
  <c r="AL156" i="19"/>
  <c r="AL132" i="19"/>
  <c r="AL71" i="19"/>
  <c r="AP156" i="19"/>
  <c r="AP132" i="19"/>
  <c r="BO132" i="19"/>
  <c r="AP71" i="19"/>
  <c r="AT156" i="19"/>
  <c r="BG156" i="19"/>
  <c r="AT132" i="19"/>
  <c r="BG132" i="19"/>
  <c r="AT71" i="19"/>
  <c r="BG71" i="19"/>
  <c r="AX156" i="19"/>
  <c r="AX132" i="19"/>
  <c r="BK132" i="19"/>
  <c r="AX71" i="19"/>
  <c r="BK71" i="19"/>
  <c r="BB156" i="19"/>
  <c r="BO156" i="19"/>
  <c r="BB71" i="19"/>
  <c r="BO71" i="19"/>
  <c r="BG58" i="19"/>
  <c r="BK58" i="19"/>
  <c r="BO58" i="19"/>
  <c r="I157" i="19"/>
  <c r="I133" i="19"/>
  <c r="I11" i="19"/>
  <c r="I72" i="19"/>
  <c r="M157" i="19"/>
  <c r="M133" i="19"/>
  <c r="M11" i="19"/>
  <c r="M72" i="19"/>
  <c r="Q157" i="19"/>
  <c r="Q133" i="19"/>
  <c r="Q11" i="19"/>
  <c r="Q72" i="19"/>
  <c r="I63" i="19"/>
  <c r="M63" i="19"/>
  <c r="Q63" i="19"/>
  <c r="I64" i="19"/>
  <c r="M64" i="19"/>
  <c r="Q64" i="19"/>
  <c r="I65" i="19"/>
  <c r="M65" i="19"/>
  <c r="Q65" i="19"/>
  <c r="I66" i="19"/>
  <c r="M66" i="19"/>
  <c r="Q66" i="19"/>
  <c r="I67" i="19"/>
  <c r="M67" i="19"/>
  <c r="Q67" i="19"/>
  <c r="I68" i="19"/>
  <c r="Q68" i="19"/>
  <c r="S69" i="19"/>
  <c r="J144" i="19"/>
  <c r="K136" i="19"/>
  <c r="O136" i="19"/>
  <c r="S136" i="19"/>
  <c r="K137" i="19"/>
  <c r="O137" i="19"/>
  <c r="S137" i="19"/>
  <c r="K138" i="19"/>
  <c r="O138" i="19"/>
  <c r="S138" i="19"/>
  <c r="K139" i="19"/>
  <c r="O139" i="19"/>
  <c r="S139" i="19"/>
  <c r="K140" i="19"/>
  <c r="O140" i="19"/>
  <c r="S140" i="19"/>
  <c r="K141" i="19"/>
  <c r="O141" i="19"/>
  <c r="S141" i="19"/>
  <c r="K142" i="19"/>
  <c r="O142" i="19"/>
  <c r="S142" i="19"/>
  <c r="K143" i="19"/>
  <c r="O143" i="19"/>
  <c r="S143" i="19"/>
  <c r="R144" i="19"/>
  <c r="N96" i="19"/>
  <c r="H136" i="19"/>
  <c r="L136" i="19"/>
  <c r="P136" i="19"/>
  <c r="H137" i="19"/>
  <c r="L137" i="19"/>
  <c r="P137" i="19"/>
  <c r="H138" i="19"/>
  <c r="L138" i="19"/>
  <c r="P138" i="19"/>
  <c r="H139" i="19"/>
  <c r="L139" i="19"/>
  <c r="P139" i="19"/>
  <c r="H140" i="19"/>
  <c r="L140" i="19"/>
  <c r="P140" i="19"/>
  <c r="H141" i="19"/>
  <c r="L141" i="19"/>
  <c r="P141" i="19"/>
  <c r="H142" i="19"/>
  <c r="L142" i="19"/>
  <c r="P142" i="19"/>
  <c r="H143" i="19"/>
  <c r="L143" i="19"/>
  <c r="P143" i="19"/>
  <c r="I136" i="19"/>
  <c r="M136" i="19"/>
  <c r="Q136" i="19"/>
  <c r="I137" i="19"/>
  <c r="M137" i="19"/>
  <c r="Q137" i="19"/>
  <c r="I138" i="19"/>
  <c r="M138" i="19"/>
  <c r="Q138" i="19"/>
  <c r="I139" i="19"/>
  <c r="M139" i="19"/>
  <c r="Q139" i="19"/>
  <c r="I140" i="19"/>
  <c r="M140" i="19"/>
  <c r="Q140" i="19"/>
  <c r="I141" i="19"/>
  <c r="M141" i="19"/>
  <c r="Q141" i="19"/>
  <c r="I142" i="19"/>
  <c r="M142" i="19"/>
  <c r="Q142" i="19"/>
  <c r="I143" i="19"/>
  <c r="M143" i="19"/>
  <c r="Q143" i="19"/>
  <c r="N144" i="19"/>
  <c r="V144" i="19"/>
  <c r="H120" i="19"/>
  <c r="H144" i="19"/>
  <c r="Z144" i="19"/>
  <c r="AD144" i="19"/>
  <c r="K120" i="19"/>
  <c r="K144" i="19"/>
  <c r="AH144" i="19"/>
  <c r="L120" i="19"/>
  <c r="L144" i="19"/>
  <c r="AL144" i="19"/>
  <c r="AP144" i="19"/>
  <c r="BO144" i="19"/>
  <c r="O120" i="19"/>
  <c r="O144" i="19"/>
  <c r="AT144" i="19"/>
  <c r="BG144" i="19"/>
  <c r="BG120" i="19"/>
  <c r="P120" i="19"/>
  <c r="P144" i="19"/>
  <c r="S144" i="19"/>
  <c r="J136" i="19"/>
  <c r="N136" i="19"/>
  <c r="R136" i="19"/>
  <c r="J137" i="19"/>
  <c r="N137" i="19"/>
  <c r="R137" i="19"/>
  <c r="J138" i="19"/>
  <c r="N138" i="19"/>
  <c r="R138" i="19"/>
  <c r="J139" i="19"/>
  <c r="N139" i="19"/>
  <c r="R139" i="19"/>
  <c r="J140" i="19"/>
  <c r="N140" i="19"/>
  <c r="R140" i="19"/>
  <c r="J141" i="19"/>
  <c r="N141" i="19"/>
  <c r="R141" i="19"/>
  <c r="J142" i="19"/>
  <c r="N142" i="19"/>
  <c r="R142" i="19"/>
  <c r="J143" i="19"/>
  <c r="N143" i="19"/>
  <c r="R143" i="19"/>
  <c r="I144" i="19"/>
  <c r="Q144" i="19"/>
  <c r="W144" i="19"/>
  <c r="AA144" i="19"/>
  <c r="AE144" i="19"/>
  <c r="AI144" i="19"/>
  <c r="AM144" i="19"/>
  <c r="AQ144" i="19"/>
  <c r="BP144" i="19"/>
  <c r="AU144" i="19"/>
  <c r="BH144" i="19"/>
  <c r="BH120" i="19"/>
  <c r="BP120" i="19"/>
  <c r="U144" i="19"/>
  <c r="Y144" i="19"/>
  <c r="AC144" i="19"/>
  <c r="AG144" i="19"/>
  <c r="AK144" i="19"/>
  <c r="AO144" i="19"/>
  <c r="BN144" i="19"/>
  <c r="AS144" i="19"/>
  <c r="AW144" i="19"/>
  <c r="BJ144" i="19"/>
  <c r="BF120" i="19"/>
  <c r="BJ120" i="19"/>
  <c r="H145" i="19"/>
  <c r="H9" i="19"/>
  <c r="L145" i="19"/>
  <c r="L9" i="19"/>
  <c r="P145" i="19"/>
  <c r="P9" i="19"/>
  <c r="AX144" i="19"/>
  <c r="BK144" i="19"/>
  <c r="BK120" i="19"/>
  <c r="BO120" i="19"/>
  <c r="I145" i="19"/>
  <c r="I9" i="19"/>
  <c r="M145" i="19"/>
  <c r="M9" i="19"/>
  <c r="Q145" i="19"/>
  <c r="Q9" i="19"/>
  <c r="AY144" i="19"/>
  <c r="BL144" i="19"/>
  <c r="BL120" i="19"/>
  <c r="J145" i="19"/>
  <c r="J9" i="19"/>
  <c r="N145" i="19"/>
  <c r="N9" i="19"/>
  <c r="R145" i="19"/>
  <c r="R9" i="19"/>
  <c r="X144" i="19"/>
  <c r="AB144" i="19"/>
  <c r="AF144" i="19"/>
  <c r="AJ144" i="19"/>
  <c r="AN144" i="19"/>
  <c r="BM144" i="19"/>
  <c r="AR144" i="19"/>
  <c r="BQ144" i="19"/>
  <c r="AV144" i="19"/>
  <c r="BI120" i="19"/>
  <c r="K145" i="19"/>
  <c r="K9" i="19"/>
  <c r="O145" i="19"/>
  <c r="O9" i="19"/>
  <c r="S145" i="19"/>
  <c r="S9" i="19"/>
  <c r="BO157" i="19"/>
  <c r="BF157" i="19"/>
  <c r="BJ157" i="19"/>
  <c r="BN157" i="19"/>
  <c r="O179" i="19"/>
  <c r="D165" i="19"/>
  <c r="D166" i="19"/>
  <c r="D180" i="19"/>
  <c r="D151" i="19"/>
  <c r="D127" i="19"/>
  <c r="C154" i="19"/>
  <c r="C130" i="19"/>
  <c r="C151" i="19"/>
  <c r="C127" i="19"/>
  <c r="D44" i="19"/>
  <c r="D97" i="19"/>
  <c r="D8" i="19"/>
  <c r="D96" i="19"/>
  <c r="D7" i="19"/>
  <c r="S109" i="19"/>
  <c r="S6" i="19"/>
  <c r="S108" i="19"/>
  <c r="S106" i="19"/>
  <c r="S104" i="19"/>
  <c r="S102" i="19"/>
  <c r="S100" i="19"/>
  <c r="S107" i="19"/>
  <c r="S105" i="19"/>
  <c r="S103" i="19"/>
  <c r="S101" i="19"/>
  <c r="F89" i="19"/>
  <c r="F93" i="19"/>
  <c r="F102" i="19"/>
  <c r="F106" i="19"/>
  <c r="D139" i="19"/>
  <c r="D143" i="19"/>
  <c r="F101" i="19"/>
  <c r="F105" i="19"/>
  <c r="E136" i="19"/>
  <c r="E120" i="19"/>
  <c r="F112" i="19"/>
  <c r="E140" i="19"/>
  <c r="F116" i="19"/>
  <c r="F164" i="19"/>
  <c r="E168" i="19"/>
  <c r="C166" i="19"/>
  <c r="D168" i="19"/>
  <c r="BL156" i="19"/>
  <c r="R155" i="19"/>
  <c r="E154" i="19"/>
  <c r="E130" i="19"/>
  <c r="F55" i="19"/>
  <c r="E151" i="19"/>
  <c r="E127" i="19"/>
  <c r="F52" i="19"/>
  <c r="F36" i="19"/>
  <c r="F32" i="19"/>
  <c r="BF144" i="19"/>
  <c r="Q156" i="19"/>
  <c r="Q71" i="19"/>
  <c r="D155" i="19"/>
  <c r="F155" i="19"/>
  <c r="D131" i="19"/>
  <c r="F131" i="19"/>
  <c r="D152" i="19"/>
  <c r="D128" i="19"/>
  <c r="D148" i="19"/>
  <c r="D124" i="19"/>
  <c r="D59" i="19"/>
  <c r="D70" i="19"/>
  <c r="D58" i="19"/>
  <c r="Q42" i="19"/>
  <c r="C152" i="19"/>
  <c r="C128" i="19"/>
  <c r="C148" i="19"/>
  <c r="C124" i="19"/>
  <c r="C59" i="19"/>
  <c r="C58" i="19"/>
  <c r="S42" i="19"/>
  <c r="F76" i="19"/>
  <c r="E85" i="19"/>
  <c r="D85" i="19"/>
  <c r="F85" i="19"/>
  <c r="E84" i="19"/>
  <c r="F78" i="19"/>
  <c r="F80" i="19"/>
  <c r="F82" i="19"/>
  <c r="F90" i="19"/>
  <c r="F94" i="19"/>
  <c r="D121" i="19"/>
  <c r="D136" i="19"/>
  <c r="D120" i="19"/>
  <c r="D144" i="19"/>
  <c r="D140" i="19"/>
  <c r="C85" i="19"/>
  <c r="C84" i="19"/>
  <c r="C4" i="19"/>
  <c r="E137" i="19"/>
  <c r="F113" i="19"/>
  <c r="E141" i="19"/>
  <c r="F117" i="19"/>
  <c r="F161" i="19"/>
  <c r="E165" i="19"/>
  <c r="F165" i="19"/>
  <c r="E180" i="19"/>
  <c r="F171" i="19"/>
  <c r="C167" i="19"/>
  <c r="E152" i="19"/>
  <c r="E128" i="19"/>
  <c r="F53" i="19"/>
  <c r="R149" i="19"/>
  <c r="E148" i="19"/>
  <c r="E124" i="19"/>
  <c r="F49" i="19"/>
  <c r="E59" i="19"/>
  <c r="E66" i="19"/>
  <c r="E58" i="19"/>
  <c r="F41" i="19"/>
  <c r="F35" i="19"/>
  <c r="F31" i="19"/>
  <c r="F27" i="19"/>
  <c r="F25" i="19"/>
  <c r="F23" i="19"/>
  <c r="F21" i="19"/>
  <c r="R156" i="19"/>
  <c r="N108" i="19"/>
  <c r="N7" i="19"/>
  <c r="M156" i="19"/>
  <c r="M71" i="19"/>
  <c r="D153" i="19"/>
  <c r="D129" i="19"/>
  <c r="D68" i="19"/>
  <c r="D149" i="19"/>
  <c r="D125" i="19"/>
  <c r="C155" i="19"/>
  <c r="C131" i="19"/>
  <c r="C153" i="19"/>
  <c r="C129" i="19"/>
  <c r="C68" i="19"/>
  <c r="C149" i="19"/>
  <c r="C125" i="19"/>
  <c r="P42" i="19"/>
  <c r="D84" i="19"/>
  <c r="D4" i="19"/>
  <c r="F91" i="19"/>
  <c r="F95" i="19"/>
  <c r="F104" i="19"/>
  <c r="F108" i="19"/>
  <c r="D137" i="19"/>
  <c r="D141" i="19"/>
  <c r="F103" i="19"/>
  <c r="F107" i="19"/>
  <c r="E138" i="19"/>
  <c r="F114" i="19"/>
  <c r="E142" i="19"/>
  <c r="F118" i="19"/>
  <c r="F162" i="19"/>
  <c r="E166" i="19"/>
  <c r="F166" i="19"/>
  <c r="C168" i="19"/>
  <c r="E153" i="19"/>
  <c r="F153" i="19"/>
  <c r="E129" i="19"/>
  <c r="F129" i="19"/>
  <c r="F54" i="19"/>
  <c r="E149" i="19"/>
  <c r="E125" i="19"/>
  <c r="F125" i="19"/>
  <c r="F50" i="19"/>
  <c r="F45" i="19"/>
  <c r="F38" i="19"/>
  <c r="F34" i="19"/>
  <c r="R42" i="19"/>
  <c r="F56" i="19"/>
  <c r="BI144" i="19"/>
  <c r="BK156" i="19"/>
  <c r="I156" i="19"/>
  <c r="I71" i="19"/>
  <c r="D154" i="19"/>
  <c r="D130" i="19"/>
  <c r="D150" i="19"/>
  <c r="D126" i="19"/>
  <c r="BJ71" i="19"/>
  <c r="BF132" i="19"/>
  <c r="C150" i="19"/>
  <c r="C126" i="19"/>
  <c r="C42" i="19"/>
  <c r="BM156" i="19"/>
  <c r="F77" i="19"/>
  <c r="E44" i="19"/>
  <c r="F79" i="19"/>
  <c r="F81" i="19"/>
  <c r="F83" i="19"/>
  <c r="F5" i="19"/>
  <c r="E5" i="19"/>
  <c r="F88" i="19"/>
  <c r="E96" i="19"/>
  <c r="E97" i="19"/>
  <c r="F92" i="19"/>
  <c r="F109" i="19"/>
  <c r="F6" i="19"/>
  <c r="E6" i="19"/>
  <c r="C136" i="19"/>
  <c r="C121" i="19"/>
  <c r="C120" i="19"/>
  <c r="D138" i="19"/>
  <c r="D142" i="19"/>
  <c r="C44" i="19"/>
  <c r="C96" i="19"/>
  <c r="C7" i="19"/>
  <c r="C97" i="19"/>
  <c r="C8" i="19"/>
  <c r="R107" i="19"/>
  <c r="R105" i="19"/>
  <c r="R103" i="19"/>
  <c r="R101" i="19"/>
  <c r="R109" i="19"/>
  <c r="R6" i="19"/>
  <c r="R108" i="19"/>
  <c r="R106" i="19"/>
  <c r="R104" i="19"/>
  <c r="R102" i="19"/>
  <c r="R100" i="19"/>
  <c r="E139" i="19"/>
  <c r="F115" i="19"/>
  <c r="E143" i="19"/>
  <c r="F143" i="19"/>
  <c r="F119" i="19"/>
  <c r="F163" i="19"/>
  <c r="E167" i="19"/>
  <c r="C165" i="19"/>
  <c r="C180" i="19"/>
  <c r="D167" i="19"/>
  <c r="E150" i="19"/>
  <c r="E126" i="19"/>
  <c r="F126" i="19"/>
  <c r="F51" i="19"/>
  <c r="F43" i="19"/>
  <c r="E42" i="19"/>
  <c r="F37" i="19"/>
  <c r="F33" i="19"/>
  <c r="F28" i="19"/>
  <c r="F26" i="19"/>
  <c r="F24" i="19"/>
  <c r="F22" i="19"/>
  <c r="F20" i="19"/>
  <c r="S156" i="19"/>
  <c r="E65" i="19"/>
  <c r="F139" i="19"/>
  <c r="D69" i="19"/>
  <c r="E64" i="19"/>
  <c r="F124" i="19"/>
  <c r="F180" i="19"/>
  <c r="F151" i="19"/>
  <c r="F168" i="19"/>
  <c r="F152" i="19"/>
  <c r="F42" i="19"/>
  <c r="D65" i="19"/>
  <c r="F65" i="19"/>
  <c r="E68" i="19"/>
  <c r="F68" i="19"/>
  <c r="D64" i="19"/>
  <c r="F150" i="19"/>
  <c r="F167" i="19"/>
  <c r="F128" i="19"/>
  <c r="F96" i="19"/>
  <c r="F7" i="19"/>
  <c r="E7" i="19"/>
  <c r="E156" i="19"/>
  <c r="E132" i="19"/>
  <c r="E71" i="19"/>
  <c r="F58" i="19"/>
  <c r="C157" i="19"/>
  <c r="C11" i="19"/>
  <c r="C72" i="19"/>
  <c r="C12" i="19"/>
  <c r="D156" i="19"/>
  <c r="D132" i="19"/>
  <c r="D71" i="19"/>
  <c r="C144" i="19"/>
  <c r="F138" i="19"/>
  <c r="C64" i="19"/>
  <c r="E157" i="19"/>
  <c r="E72" i="19"/>
  <c r="D72" i="19"/>
  <c r="F72" i="19"/>
  <c r="F59" i="19"/>
  <c r="F12" i="19"/>
  <c r="E12" i="19"/>
  <c r="E70" i="19"/>
  <c r="F70" i="19"/>
  <c r="F148" i="19"/>
  <c r="F141" i="19"/>
  <c r="D145" i="19"/>
  <c r="D9" i="19"/>
  <c r="D10" i="19"/>
  <c r="C63" i="19"/>
  <c r="D157" i="19"/>
  <c r="D11" i="19"/>
  <c r="D12" i="19"/>
  <c r="D67" i="19"/>
  <c r="E69" i="19"/>
  <c r="E144" i="19"/>
  <c r="F144" i="19"/>
  <c r="F120" i="19"/>
  <c r="C66" i="19"/>
  <c r="C145" i="19"/>
  <c r="C9" i="19"/>
  <c r="C10" i="19"/>
  <c r="F44" i="19"/>
  <c r="C65" i="19"/>
  <c r="F149" i="19"/>
  <c r="E63" i="19"/>
  <c r="D63" i="19"/>
  <c r="F127" i="19"/>
  <c r="F130" i="19"/>
  <c r="F136" i="19"/>
  <c r="C67" i="19"/>
  <c r="C69" i="19"/>
  <c r="F97" i="19"/>
  <c r="F8" i="19"/>
  <c r="E8" i="19"/>
  <c r="F142" i="19"/>
  <c r="C70" i="19"/>
  <c r="E67" i="19"/>
  <c r="F67" i="19"/>
  <c r="F137" i="19"/>
  <c r="F84" i="19"/>
  <c r="F4" i="19"/>
  <c r="E4" i="19"/>
  <c r="C156" i="19"/>
  <c r="C132" i="19"/>
  <c r="C71" i="19"/>
  <c r="F154" i="19"/>
  <c r="F140" i="19"/>
  <c r="E145" i="19"/>
  <c r="F121" i="19"/>
  <c r="F10" i="19"/>
  <c r="E10" i="19"/>
  <c r="D66" i="19"/>
  <c r="F66" i="19"/>
  <c r="F69" i="19"/>
  <c r="F64" i="19"/>
  <c r="F63" i="19"/>
  <c r="F133" i="19"/>
  <c r="F11" i="19"/>
  <c r="E11" i="19"/>
  <c r="F156" i="19"/>
  <c r="F157" i="19"/>
  <c r="F145" i="19"/>
  <c r="F9" i="19"/>
  <c r="E9" i="19"/>
  <c r="F132" i="19"/>
  <c r="F71" i="19"/>
  <c r="B2" i="14"/>
  <c r="B2" i="17"/>
  <c r="AG1" i="17"/>
  <c r="AG7" i="17"/>
  <c r="B2" i="9"/>
  <c r="AB8" i="9"/>
  <c r="BQ180" i="1"/>
  <c r="BP180" i="1"/>
  <c r="BO180" i="1"/>
  <c r="BN180" i="1"/>
  <c r="BM180" i="1"/>
  <c r="BL180" i="1"/>
  <c r="BK180" i="1"/>
  <c r="BJ180" i="1"/>
  <c r="BI180" i="1"/>
  <c r="BH180" i="1"/>
  <c r="BG180" i="1"/>
  <c r="BF180" i="1"/>
  <c r="S180" i="1"/>
  <c r="R180" i="1"/>
  <c r="Q180" i="1"/>
  <c r="P180" i="1"/>
  <c r="O180" i="1"/>
  <c r="N180" i="1"/>
  <c r="M180" i="1"/>
  <c r="L180" i="1"/>
  <c r="K180" i="1"/>
  <c r="J180" i="1"/>
  <c r="I180" i="1"/>
  <c r="H180" i="1"/>
  <c r="AX179" i="1"/>
  <c r="AW179" i="1"/>
  <c r="AV179" i="1"/>
  <c r="AU179" i="1"/>
  <c r="AT179" i="1"/>
  <c r="AS179" i="1"/>
  <c r="AR179" i="1"/>
  <c r="AQ179" i="1"/>
  <c r="AP179" i="1"/>
  <c r="AO179" i="1"/>
  <c r="AN179" i="1"/>
  <c r="AM179" i="1"/>
  <c r="AL179" i="1"/>
  <c r="AK179" i="1"/>
  <c r="AJ179" i="1"/>
  <c r="AI179" i="1"/>
  <c r="AH179" i="1"/>
  <c r="AG179" i="1"/>
  <c r="AF179" i="1"/>
  <c r="AE179" i="1"/>
  <c r="AD179" i="1"/>
  <c r="AC179" i="1"/>
  <c r="AB179" i="1"/>
  <c r="AA179" i="1"/>
  <c r="Z179" i="1"/>
  <c r="Y179" i="1"/>
  <c r="X179" i="1"/>
  <c r="W179" i="1"/>
  <c r="V179" i="1"/>
  <c r="U179" i="1"/>
  <c r="BQ178" i="1"/>
  <c r="BP178" i="1"/>
  <c r="BO178" i="1"/>
  <c r="BN178" i="1"/>
  <c r="BM178" i="1"/>
  <c r="BL178" i="1"/>
  <c r="BK178" i="1"/>
  <c r="BJ178" i="1"/>
  <c r="BI178" i="1"/>
  <c r="BH178" i="1"/>
  <c r="BG178" i="1"/>
  <c r="BF178" i="1"/>
  <c r="S178" i="1"/>
  <c r="R178" i="1"/>
  <c r="Q178" i="1"/>
  <c r="P178" i="1"/>
  <c r="O178" i="1"/>
  <c r="N178" i="1"/>
  <c r="M178" i="1"/>
  <c r="L178" i="1"/>
  <c r="K178" i="1"/>
  <c r="J178" i="1"/>
  <c r="I178" i="1"/>
  <c r="H178" i="1"/>
  <c r="BQ177" i="1"/>
  <c r="BP177" i="1"/>
  <c r="BO177" i="1"/>
  <c r="BN177" i="1"/>
  <c r="BM177" i="1"/>
  <c r="BL177" i="1"/>
  <c r="BK177" i="1"/>
  <c r="BJ177" i="1"/>
  <c r="BI177" i="1"/>
  <c r="BH177" i="1"/>
  <c r="BG177" i="1"/>
  <c r="BF177" i="1"/>
  <c r="S177" i="1"/>
  <c r="R177" i="1"/>
  <c r="Q177" i="1"/>
  <c r="P177" i="1"/>
  <c r="O177" i="1"/>
  <c r="N177" i="1"/>
  <c r="M177" i="1"/>
  <c r="L177" i="1"/>
  <c r="K177" i="1"/>
  <c r="J177" i="1"/>
  <c r="I177" i="1"/>
  <c r="H177" i="1"/>
  <c r="BQ176" i="1"/>
  <c r="BP176" i="1"/>
  <c r="BO176" i="1"/>
  <c r="BN176" i="1"/>
  <c r="BM176" i="1"/>
  <c r="BL176" i="1"/>
  <c r="BK176" i="1"/>
  <c r="BJ176" i="1"/>
  <c r="BI176" i="1"/>
  <c r="BH176" i="1"/>
  <c r="BG176" i="1"/>
  <c r="BF176" i="1"/>
  <c r="S176" i="1"/>
  <c r="R176" i="1"/>
  <c r="Q176" i="1"/>
  <c r="P176" i="1"/>
  <c r="O176" i="1"/>
  <c r="N176" i="1"/>
  <c r="M176" i="1"/>
  <c r="L176" i="1"/>
  <c r="K176" i="1"/>
  <c r="J176" i="1"/>
  <c r="I176" i="1"/>
  <c r="H176" i="1"/>
  <c r="BQ175" i="1"/>
  <c r="BP175" i="1"/>
  <c r="BO175" i="1"/>
  <c r="BN175" i="1"/>
  <c r="BM175" i="1"/>
  <c r="BL175" i="1"/>
  <c r="BK175" i="1"/>
  <c r="BJ175" i="1"/>
  <c r="BI175" i="1"/>
  <c r="BH175" i="1"/>
  <c r="BG175" i="1"/>
  <c r="BF175" i="1"/>
  <c r="S175" i="1"/>
  <c r="R175" i="1"/>
  <c r="Q175" i="1"/>
  <c r="P175" i="1"/>
  <c r="O175" i="1"/>
  <c r="N175" i="1"/>
  <c r="M175" i="1"/>
  <c r="L175" i="1"/>
  <c r="K175" i="1"/>
  <c r="J175" i="1"/>
  <c r="I175" i="1"/>
  <c r="H175" i="1"/>
  <c r="BQ174" i="1"/>
  <c r="BP174" i="1"/>
  <c r="BO174" i="1"/>
  <c r="BN174" i="1"/>
  <c r="BM174" i="1"/>
  <c r="BL174" i="1"/>
  <c r="BK174" i="1"/>
  <c r="BJ174" i="1"/>
  <c r="BI174" i="1"/>
  <c r="BH174" i="1"/>
  <c r="BG174" i="1"/>
  <c r="BF174" i="1"/>
  <c r="S174" i="1"/>
  <c r="R174" i="1"/>
  <c r="Q174" i="1"/>
  <c r="P174" i="1"/>
  <c r="O174" i="1"/>
  <c r="N174" i="1"/>
  <c r="M174" i="1"/>
  <c r="L174" i="1"/>
  <c r="K174" i="1"/>
  <c r="J174" i="1"/>
  <c r="I174" i="1"/>
  <c r="H174" i="1"/>
  <c r="BQ173" i="1"/>
  <c r="BP173" i="1"/>
  <c r="BO173" i="1"/>
  <c r="BN173" i="1"/>
  <c r="BM173" i="1"/>
  <c r="BL173" i="1"/>
  <c r="BK173" i="1"/>
  <c r="BJ173" i="1"/>
  <c r="BI173" i="1"/>
  <c r="BH173" i="1"/>
  <c r="BG173" i="1"/>
  <c r="BF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BQ172" i="1"/>
  <c r="BP172" i="1"/>
  <c r="BO172" i="1"/>
  <c r="BN172" i="1"/>
  <c r="BM172" i="1"/>
  <c r="BL172" i="1"/>
  <c r="BK172" i="1"/>
  <c r="BJ172" i="1"/>
  <c r="BI172" i="1"/>
  <c r="BH172" i="1"/>
  <c r="BG172" i="1"/>
  <c r="BF172" i="1"/>
  <c r="S172" i="1"/>
  <c r="R172" i="1"/>
  <c r="Q172" i="1"/>
  <c r="P172" i="1"/>
  <c r="O172" i="1"/>
  <c r="N172" i="1"/>
  <c r="M172" i="1"/>
  <c r="L172" i="1"/>
  <c r="K172" i="1"/>
  <c r="J172" i="1"/>
  <c r="I172" i="1"/>
  <c r="H172" i="1"/>
  <c r="BQ171" i="1"/>
  <c r="BP171" i="1"/>
  <c r="BO171" i="1"/>
  <c r="BN171" i="1"/>
  <c r="BM171" i="1"/>
  <c r="BL171" i="1"/>
  <c r="BK171" i="1"/>
  <c r="BJ171" i="1"/>
  <c r="BI171" i="1"/>
  <c r="BH171" i="1"/>
  <c r="BG171" i="1"/>
  <c r="BF171" i="1"/>
  <c r="S171" i="1"/>
  <c r="R171" i="1"/>
  <c r="Q171" i="1"/>
  <c r="P171" i="1"/>
  <c r="O171" i="1"/>
  <c r="N171" i="1"/>
  <c r="M171" i="1"/>
  <c r="L171" i="1"/>
  <c r="K171" i="1"/>
  <c r="J171" i="1"/>
  <c r="I171" i="1"/>
  <c r="H171" i="1"/>
  <c r="S170" i="1"/>
  <c r="R170" i="1"/>
  <c r="Q170" i="1"/>
  <c r="P170" i="1"/>
  <c r="O170" i="1"/>
  <c r="N170" i="1"/>
  <c r="M170" i="1"/>
  <c r="L170" i="1"/>
  <c r="K170" i="1"/>
  <c r="J170" i="1"/>
  <c r="I170" i="1"/>
  <c r="H170" i="1"/>
  <c r="F170" i="1"/>
  <c r="E170" i="1"/>
  <c r="D170" i="1"/>
  <c r="C170" i="1"/>
  <c r="BD168" i="1"/>
  <c r="BC168" i="1"/>
  <c r="BB168" i="1"/>
  <c r="BA168" i="1"/>
  <c r="AZ168" i="1"/>
  <c r="AY168" i="1"/>
  <c r="AX168" i="1"/>
  <c r="AW168" i="1"/>
  <c r="AV168" i="1"/>
  <c r="AU168" i="1"/>
  <c r="AT168" i="1"/>
  <c r="AS168" i="1"/>
  <c r="AR168" i="1"/>
  <c r="AQ168" i="1"/>
  <c r="AP168" i="1"/>
  <c r="AO168" i="1"/>
  <c r="AN168" i="1"/>
  <c r="AM168" i="1"/>
  <c r="AL168" i="1"/>
  <c r="AK168" i="1"/>
  <c r="AJ168" i="1"/>
  <c r="AI168" i="1"/>
  <c r="AH168" i="1"/>
  <c r="AG168" i="1"/>
  <c r="AF168" i="1"/>
  <c r="AE168" i="1"/>
  <c r="AD168" i="1"/>
  <c r="AC168" i="1"/>
  <c r="AB168" i="1"/>
  <c r="AA168" i="1"/>
  <c r="Z168" i="1"/>
  <c r="Y168" i="1"/>
  <c r="X168" i="1"/>
  <c r="W168" i="1"/>
  <c r="V168" i="1"/>
  <c r="U168" i="1"/>
  <c r="BD167" i="1"/>
  <c r="BC167" i="1"/>
  <c r="BB167" i="1"/>
  <c r="BA167" i="1"/>
  <c r="AZ167" i="1"/>
  <c r="AY167" i="1"/>
  <c r="AX167" i="1"/>
  <c r="AW167" i="1"/>
  <c r="AV167" i="1"/>
  <c r="AU167" i="1"/>
  <c r="AT167" i="1"/>
  <c r="AS167" i="1"/>
  <c r="AR167" i="1"/>
  <c r="AQ167" i="1"/>
  <c r="AP167" i="1"/>
  <c r="AO167" i="1"/>
  <c r="AN167" i="1"/>
  <c r="AM167" i="1"/>
  <c r="AL167" i="1"/>
  <c r="AK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V167" i="1"/>
  <c r="U167" i="1"/>
  <c r="BD166" i="1"/>
  <c r="BC166" i="1"/>
  <c r="BB166" i="1"/>
  <c r="BA166" i="1"/>
  <c r="AZ166" i="1"/>
  <c r="AY166" i="1"/>
  <c r="AX166" i="1"/>
  <c r="AW166" i="1"/>
  <c r="AV166" i="1"/>
  <c r="AU166" i="1"/>
  <c r="AT166" i="1"/>
  <c r="AS166" i="1"/>
  <c r="AR166" i="1"/>
  <c r="AQ166" i="1"/>
  <c r="AP166" i="1"/>
  <c r="AO166" i="1"/>
  <c r="AN166" i="1"/>
  <c r="AM166" i="1"/>
  <c r="AL166" i="1"/>
  <c r="AK166" i="1"/>
  <c r="AJ166" i="1"/>
  <c r="AI166" i="1"/>
  <c r="AH166" i="1"/>
  <c r="AG166" i="1"/>
  <c r="AF166" i="1"/>
  <c r="AE166" i="1"/>
  <c r="AD166" i="1"/>
  <c r="AC166" i="1"/>
  <c r="AB166" i="1"/>
  <c r="AA166" i="1"/>
  <c r="Z166" i="1"/>
  <c r="Y166" i="1"/>
  <c r="X166" i="1"/>
  <c r="W166" i="1"/>
  <c r="V166" i="1"/>
  <c r="U166" i="1"/>
  <c r="BD165" i="1"/>
  <c r="BC165" i="1"/>
  <c r="BB165" i="1"/>
  <c r="BA165" i="1"/>
  <c r="AZ165" i="1"/>
  <c r="AY165" i="1"/>
  <c r="AX165" i="1"/>
  <c r="AW165" i="1"/>
  <c r="AV165" i="1"/>
  <c r="AU165" i="1"/>
  <c r="AT165" i="1"/>
  <c r="AS165" i="1"/>
  <c r="AR165" i="1"/>
  <c r="AQ165" i="1"/>
  <c r="AP165" i="1"/>
  <c r="AO165" i="1"/>
  <c r="AN165" i="1"/>
  <c r="AM165" i="1"/>
  <c r="AL165" i="1"/>
  <c r="AK165" i="1"/>
  <c r="AJ165" i="1"/>
  <c r="AI165" i="1"/>
  <c r="AH165" i="1"/>
  <c r="AG165" i="1"/>
  <c r="AF165" i="1"/>
  <c r="AE165" i="1"/>
  <c r="AD165" i="1"/>
  <c r="AC165" i="1"/>
  <c r="AB165" i="1"/>
  <c r="AA165" i="1"/>
  <c r="Z165" i="1"/>
  <c r="Y165" i="1"/>
  <c r="X165" i="1"/>
  <c r="W165" i="1"/>
  <c r="V165" i="1"/>
  <c r="U165" i="1"/>
  <c r="BQ164" i="1"/>
  <c r="BP164" i="1"/>
  <c r="BO164" i="1"/>
  <c r="BN164" i="1"/>
  <c r="BM164" i="1"/>
  <c r="BL164" i="1"/>
  <c r="BK164" i="1"/>
  <c r="BJ164" i="1"/>
  <c r="BI164" i="1"/>
  <c r="BH164" i="1"/>
  <c r="BG164" i="1"/>
  <c r="BF164" i="1"/>
  <c r="S164" i="1"/>
  <c r="R164" i="1"/>
  <c r="Q164" i="1"/>
  <c r="P164" i="1"/>
  <c r="O164" i="1"/>
  <c r="N164" i="1"/>
  <c r="M164" i="1"/>
  <c r="L164" i="1"/>
  <c r="K164" i="1"/>
  <c r="J164" i="1"/>
  <c r="I164" i="1"/>
  <c r="H164" i="1"/>
  <c r="BQ163" i="1"/>
  <c r="BP163" i="1"/>
  <c r="BO163" i="1"/>
  <c r="BN163" i="1"/>
  <c r="BM163" i="1"/>
  <c r="BL163" i="1"/>
  <c r="BK163" i="1"/>
  <c r="BJ163" i="1"/>
  <c r="BI163" i="1"/>
  <c r="BH163" i="1"/>
  <c r="BG163" i="1"/>
  <c r="BF163" i="1"/>
  <c r="S163" i="1"/>
  <c r="R163" i="1"/>
  <c r="Q163" i="1"/>
  <c r="P163" i="1"/>
  <c r="O163" i="1"/>
  <c r="N163" i="1"/>
  <c r="M163" i="1"/>
  <c r="L163" i="1"/>
  <c r="K163" i="1"/>
  <c r="J163" i="1"/>
  <c r="I163" i="1"/>
  <c r="H163" i="1"/>
  <c r="BQ162" i="1"/>
  <c r="BP162" i="1"/>
  <c r="BO162" i="1"/>
  <c r="BN162" i="1"/>
  <c r="BM162" i="1"/>
  <c r="BL162" i="1"/>
  <c r="BK162" i="1"/>
  <c r="BJ162" i="1"/>
  <c r="BI162" i="1"/>
  <c r="BH162" i="1"/>
  <c r="BG162" i="1"/>
  <c r="BF162" i="1"/>
  <c r="S162" i="1"/>
  <c r="R162" i="1"/>
  <c r="Q162" i="1"/>
  <c r="P162" i="1"/>
  <c r="O162" i="1"/>
  <c r="N162" i="1"/>
  <c r="M162" i="1"/>
  <c r="L162" i="1"/>
  <c r="K162" i="1"/>
  <c r="J162" i="1"/>
  <c r="I162" i="1"/>
  <c r="H162" i="1"/>
  <c r="BQ161" i="1"/>
  <c r="BP161" i="1"/>
  <c r="BO161" i="1"/>
  <c r="BN161" i="1"/>
  <c r="BM161" i="1"/>
  <c r="BL161" i="1"/>
  <c r="BK161" i="1"/>
  <c r="BJ161" i="1"/>
  <c r="BI161" i="1"/>
  <c r="BH161" i="1"/>
  <c r="BG161" i="1"/>
  <c r="BF161" i="1"/>
  <c r="S161" i="1"/>
  <c r="R161" i="1"/>
  <c r="Q161" i="1"/>
  <c r="P161" i="1"/>
  <c r="O161" i="1"/>
  <c r="N161" i="1"/>
  <c r="M161" i="1"/>
  <c r="L161" i="1"/>
  <c r="K161" i="1"/>
  <c r="J161" i="1"/>
  <c r="I161" i="1"/>
  <c r="H161" i="1"/>
  <c r="BQ160" i="1"/>
  <c r="BP160" i="1"/>
  <c r="BO160" i="1"/>
  <c r="BN160" i="1"/>
  <c r="BM160" i="1"/>
  <c r="BL160" i="1"/>
  <c r="BK160" i="1"/>
  <c r="BJ160" i="1"/>
  <c r="BI160" i="1"/>
  <c r="BH160" i="1"/>
  <c r="BG160" i="1"/>
  <c r="BF160" i="1"/>
  <c r="S160" i="1"/>
  <c r="R160" i="1"/>
  <c r="Q160" i="1"/>
  <c r="P160" i="1"/>
  <c r="O160" i="1"/>
  <c r="N160" i="1"/>
  <c r="M160" i="1"/>
  <c r="L160" i="1"/>
  <c r="K160" i="1"/>
  <c r="J160" i="1"/>
  <c r="I160" i="1"/>
  <c r="H160" i="1"/>
  <c r="S159" i="1"/>
  <c r="R159" i="1"/>
  <c r="Q159" i="1"/>
  <c r="P159" i="1"/>
  <c r="O159" i="1"/>
  <c r="N159" i="1"/>
  <c r="M159" i="1"/>
  <c r="L159" i="1"/>
  <c r="K159" i="1"/>
  <c r="J159" i="1"/>
  <c r="I159" i="1"/>
  <c r="H159" i="1"/>
  <c r="F159" i="1"/>
  <c r="E159" i="1"/>
  <c r="D159" i="1"/>
  <c r="C159" i="1"/>
  <c r="BD157" i="1"/>
  <c r="BC157" i="1"/>
  <c r="BB157" i="1"/>
  <c r="BA157" i="1"/>
  <c r="AZ157" i="1"/>
  <c r="AY157" i="1"/>
  <c r="AX157" i="1"/>
  <c r="AW157" i="1"/>
  <c r="AV157" i="1"/>
  <c r="AU157" i="1"/>
  <c r="AT157" i="1"/>
  <c r="AS157" i="1"/>
  <c r="AR157" i="1"/>
  <c r="AQ157" i="1"/>
  <c r="AP157" i="1"/>
  <c r="AO157" i="1"/>
  <c r="AN157" i="1"/>
  <c r="AM157" i="1"/>
  <c r="AL157" i="1"/>
  <c r="AK157" i="1"/>
  <c r="AJ157" i="1"/>
  <c r="AI157" i="1"/>
  <c r="AH157" i="1"/>
  <c r="AG157" i="1"/>
  <c r="AF157" i="1"/>
  <c r="AE157" i="1"/>
  <c r="AD157" i="1"/>
  <c r="AC157" i="1"/>
  <c r="AB157" i="1"/>
  <c r="AA157" i="1"/>
  <c r="Z157" i="1"/>
  <c r="Y157" i="1"/>
  <c r="X157" i="1"/>
  <c r="W157" i="1"/>
  <c r="V157" i="1"/>
  <c r="U157" i="1"/>
  <c r="BD155" i="1"/>
  <c r="BC155" i="1"/>
  <c r="BB155" i="1"/>
  <c r="BA155" i="1"/>
  <c r="AZ155" i="1"/>
  <c r="AY155" i="1"/>
  <c r="AX155" i="1"/>
  <c r="AW155" i="1"/>
  <c r="AV155" i="1"/>
  <c r="AU155" i="1"/>
  <c r="AT155" i="1"/>
  <c r="AS155" i="1"/>
  <c r="AR155" i="1"/>
  <c r="AQ155" i="1"/>
  <c r="AP155" i="1"/>
  <c r="AO155" i="1"/>
  <c r="AN155" i="1"/>
  <c r="AM155" i="1"/>
  <c r="AL155" i="1"/>
  <c r="AK155" i="1"/>
  <c r="AJ155" i="1"/>
  <c r="AI155" i="1"/>
  <c r="AH155" i="1"/>
  <c r="AG155" i="1"/>
  <c r="AF155" i="1"/>
  <c r="AE155" i="1"/>
  <c r="AD155" i="1"/>
  <c r="AC155" i="1"/>
  <c r="AB155" i="1"/>
  <c r="AA155" i="1"/>
  <c r="Z155" i="1"/>
  <c r="Y155" i="1"/>
  <c r="X155" i="1"/>
  <c r="W155" i="1"/>
  <c r="V155" i="1"/>
  <c r="U155" i="1"/>
  <c r="BD154" i="1"/>
  <c r="BC154" i="1"/>
  <c r="BB154" i="1"/>
  <c r="BA154" i="1"/>
  <c r="AZ154" i="1"/>
  <c r="AY154" i="1"/>
  <c r="AX154" i="1"/>
  <c r="AW154" i="1"/>
  <c r="AV154" i="1"/>
  <c r="AU154" i="1"/>
  <c r="AT154" i="1"/>
  <c r="AS154" i="1"/>
  <c r="AR154" i="1"/>
  <c r="BQ154" i="1"/>
  <c r="AQ154" i="1"/>
  <c r="AP154" i="1"/>
  <c r="AO154" i="1"/>
  <c r="AN154" i="1"/>
  <c r="AM154" i="1"/>
  <c r="AL154" i="1"/>
  <c r="AK154" i="1"/>
  <c r="AJ154" i="1"/>
  <c r="AI154" i="1"/>
  <c r="AH154" i="1"/>
  <c r="AG154" i="1"/>
  <c r="AF154" i="1"/>
  <c r="AE154" i="1"/>
  <c r="AD154" i="1"/>
  <c r="AC154" i="1"/>
  <c r="AB154" i="1"/>
  <c r="AA154" i="1"/>
  <c r="Z154" i="1"/>
  <c r="Y154" i="1"/>
  <c r="X154" i="1"/>
  <c r="W154" i="1"/>
  <c r="V154" i="1"/>
  <c r="U154" i="1"/>
  <c r="BD153" i="1"/>
  <c r="BC153" i="1"/>
  <c r="BB153" i="1"/>
  <c r="BA153" i="1"/>
  <c r="AZ153" i="1"/>
  <c r="AY153" i="1"/>
  <c r="AX153" i="1"/>
  <c r="AW153" i="1"/>
  <c r="AV153" i="1"/>
  <c r="AU153" i="1"/>
  <c r="AT153" i="1"/>
  <c r="AS153" i="1"/>
  <c r="AR153" i="1"/>
  <c r="AQ153" i="1"/>
  <c r="BP153" i="1"/>
  <c r="AP153" i="1"/>
  <c r="AO153" i="1"/>
  <c r="AN153" i="1"/>
  <c r="AM153" i="1"/>
  <c r="AL153" i="1"/>
  <c r="BK153" i="1"/>
  <c r="AK153" i="1"/>
  <c r="AJ153" i="1"/>
  <c r="AI153" i="1"/>
  <c r="AH153" i="1"/>
  <c r="AG153" i="1"/>
  <c r="AF153" i="1"/>
  <c r="AE153" i="1"/>
  <c r="AD153" i="1"/>
  <c r="AC153" i="1"/>
  <c r="AB153" i="1"/>
  <c r="AA153" i="1"/>
  <c r="Z153" i="1"/>
  <c r="Y153" i="1"/>
  <c r="X153" i="1"/>
  <c r="W153" i="1"/>
  <c r="V153" i="1"/>
  <c r="U153" i="1"/>
  <c r="BD152" i="1"/>
  <c r="BC152" i="1"/>
  <c r="BB152" i="1"/>
  <c r="BA152" i="1"/>
  <c r="AZ152" i="1"/>
  <c r="AY152" i="1"/>
  <c r="AX152" i="1"/>
  <c r="AW152" i="1"/>
  <c r="AV152" i="1"/>
  <c r="AU152" i="1"/>
  <c r="AT152" i="1"/>
  <c r="AS152" i="1"/>
  <c r="AR152" i="1"/>
  <c r="AQ152" i="1"/>
  <c r="AP152" i="1"/>
  <c r="AO152" i="1"/>
  <c r="AN152" i="1"/>
  <c r="AM152" i="1"/>
  <c r="AL152" i="1"/>
  <c r="AK152" i="1"/>
  <c r="AJ152" i="1"/>
  <c r="AI152" i="1"/>
  <c r="AH152" i="1"/>
  <c r="AG152" i="1"/>
  <c r="AF152" i="1"/>
  <c r="AE152" i="1"/>
  <c r="AD152" i="1"/>
  <c r="AC152" i="1"/>
  <c r="AB152" i="1"/>
  <c r="AA152" i="1"/>
  <c r="Z152" i="1"/>
  <c r="Y152" i="1"/>
  <c r="X152" i="1"/>
  <c r="W152" i="1"/>
  <c r="V152" i="1"/>
  <c r="U152" i="1"/>
  <c r="BD151" i="1"/>
  <c r="BC151" i="1"/>
  <c r="BB151" i="1"/>
  <c r="BA151" i="1"/>
  <c r="AZ151" i="1"/>
  <c r="AY151" i="1"/>
  <c r="AX151" i="1"/>
  <c r="AW151" i="1"/>
  <c r="AV151" i="1"/>
  <c r="AU151" i="1"/>
  <c r="AT151" i="1"/>
  <c r="AS151" i="1"/>
  <c r="AR151" i="1"/>
  <c r="AQ151" i="1"/>
  <c r="AP151" i="1"/>
  <c r="AO151" i="1"/>
  <c r="AN151" i="1"/>
  <c r="AM151" i="1"/>
  <c r="AL151" i="1"/>
  <c r="AK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U151" i="1"/>
  <c r="BD150" i="1"/>
  <c r="BC150" i="1"/>
  <c r="BB150" i="1"/>
  <c r="BA150" i="1"/>
  <c r="AZ150" i="1"/>
  <c r="AY150" i="1"/>
  <c r="AX150" i="1"/>
  <c r="AW150" i="1"/>
  <c r="AV150" i="1"/>
  <c r="AU150" i="1"/>
  <c r="AT150" i="1"/>
  <c r="AS150" i="1"/>
  <c r="AR150" i="1"/>
  <c r="AQ150" i="1"/>
  <c r="AP150" i="1"/>
  <c r="AO150" i="1"/>
  <c r="AN150" i="1"/>
  <c r="AM150" i="1"/>
  <c r="AL150" i="1"/>
  <c r="AK150" i="1"/>
  <c r="AJ150" i="1"/>
  <c r="AI150" i="1"/>
  <c r="AH150" i="1"/>
  <c r="AG150" i="1"/>
  <c r="AF150" i="1"/>
  <c r="AE150" i="1"/>
  <c r="AD150" i="1"/>
  <c r="AC150" i="1"/>
  <c r="AB150" i="1"/>
  <c r="AA150" i="1"/>
  <c r="Z150" i="1"/>
  <c r="Y150" i="1"/>
  <c r="X150" i="1"/>
  <c r="W150" i="1"/>
  <c r="V150" i="1"/>
  <c r="U150" i="1"/>
  <c r="BD149" i="1"/>
  <c r="BC149" i="1"/>
  <c r="BB149" i="1"/>
  <c r="BA149" i="1"/>
  <c r="AZ149" i="1"/>
  <c r="AY149" i="1"/>
  <c r="AX149" i="1"/>
  <c r="AW149" i="1"/>
  <c r="AV149" i="1"/>
  <c r="AU149" i="1"/>
  <c r="AT149" i="1"/>
  <c r="AS149" i="1"/>
  <c r="AR149" i="1"/>
  <c r="AQ149" i="1"/>
  <c r="AP149" i="1"/>
  <c r="AO149" i="1"/>
  <c r="AN149" i="1"/>
  <c r="AM149" i="1"/>
  <c r="AL149" i="1"/>
  <c r="AK149" i="1"/>
  <c r="AJ149" i="1"/>
  <c r="AI149" i="1"/>
  <c r="AH149" i="1"/>
  <c r="AG149" i="1"/>
  <c r="AF149" i="1"/>
  <c r="AE149" i="1"/>
  <c r="AD149" i="1"/>
  <c r="AC149" i="1"/>
  <c r="AB149" i="1"/>
  <c r="AA149" i="1"/>
  <c r="Z149" i="1"/>
  <c r="Y149" i="1"/>
  <c r="X149" i="1"/>
  <c r="W149" i="1"/>
  <c r="V149" i="1"/>
  <c r="U149" i="1"/>
  <c r="BD148" i="1"/>
  <c r="BC148" i="1"/>
  <c r="BB148" i="1"/>
  <c r="BA148" i="1"/>
  <c r="AZ148" i="1"/>
  <c r="AY148" i="1"/>
  <c r="AX148" i="1"/>
  <c r="AW148" i="1"/>
  <c r="AV148" i="1"/>
  <c r="AU148" i="1"/>
  <c r="AT148" i="1"/>
  <c r="AS148" i="1"/>
  <c r="AR148" i="1"/>
  <c r="AQ148" i="1"/>
  <c r="AP148" i="1"/>
  <c r="AO148" i="1"/>
  <c r="AN148" i="1"/>
  <c r="AM148" i="1"/>
  <c r="AL148" i="1"/>
  <c r="AK148" i="1"/>
  <c r="AJ148" i="1"/>
  <c r="AI148" i="1"/>
  <c r="AH148" i="1"/>
  <c r="AG148" i="1"/>
  <c r="AF148" i="1"/>
  <c r="AE148" i="1"/>
  <c r="AD148" i="1"/>
  <c r="AC148" i="1"/>
  <c r="AB148" i="1"/>
  <c r="AA148" i="1"/>
  <c r="Z148" i="1"/>
  <c r="Y148" i="1"/>
  <c r="X148" i="1"/>
  <c r="W148" i="1"/>
  <c r="V148" i="1"/>
  <c r="U148" i="1"/>
  <c r="S147" i="1"/>
  <c r="R147" i="1"/>
  <c r="Q147" i="1"/>
  <c r="P147" i="1"/>
  <c r="O147" i="1"/>
  <c r="N147" i="1"/>
  <c r="M147" i="1"/>
  <c r="L147" i="1"/>
  <c r="K147" i="1"/>
  <c r="J147" i="1"/>
  <c r="I147" i="1"/>
  <c r="H147" i="1"/>
  <c r="F147" i="1"/>
  <c r="E147" i="1"/>
  <c r="D147" i="1"/>
  <c r="C147" i="1"/>
  <c r="BQ145" i="1"/>
  <c r="BP145" i="1"/>
  <c r="BO145" i="1"/>
  <c r="BN145" i="1"/>
  <c r="BM145" i="1"/>
  <c r="BL145" i="1"/>
  <c r="BK145" i="1"/>
  <c r="BJ145" i="1"/>
  <c r="BI145" i="1"/>
  <c r="BH145" i="1"/>
  <c r="BG145" i="1"/>
  <c r="BF145" i="1"/>
  <c r="BQ143" i="1"/>
  <c r="BP143" i="1"/>
  <c r="BO143" i="1"/>
  <c r="BN143" i="1"/>
  <c r="BM143" i="1"/>
  <c r="BL143" i="1"/>
  <c r="BK143" i="1"/>
  <c r="BJ143" i="1"/>
  <c r="BI143" i="1"/>
  <c r="BH143" i="1"/>
  <c r="BG143" i="1"/>
  <c r="BF143" i="1"/>
  <c r="BQ142" i="1"/>
  <c r="BP142" i="1"/>
  <c r="BO142" i="1"/>
  <c r="BN142" i="1"/>
  <c r="BM142" i="1"/>
  <c r="BL142" i="1"/>
  <c r="BK142" i="1"/>
  <c r="BJ142" i="1"/>
  <c r="BI142" i="1"/>
  <c r="BH142" i="1"/>
  <c r="BG142" i="1"/>
  <c r="BF142" i="1"/>
  <c r="BQ141" i="1"/>
  <c r="BP141" i="1"/>
  <c r="BO141" i="1"/>
  <c r="BN141" i="1"/>
  <c r="BM141" i="1"/>
  <c r="BL141" i="1"/>
  <c r="BK141" i="1"/>
  <c r="BJ141" i="1"/>
  <c r="BI141" i="1"/>
  <c r="BH141" i="1"/>
  <c r="BG141" i="1"/>
  <c r="BF141" i="1"/>
  <c r="BQ140" i="1"/>
  <c r="BP140" i="1"/>
  <c r="BO140" i="1"/>
  <c r="BN140" i="1"/>
  <c r="BM140" i="1"/>
  <c r="BL140" i="1"/>
  <c r="BK140" i="1"/>
  <c r="BJ140" i="1"/>
  <c r="BI140" i="1"/>
  <c r="BH140" i="1"/>
  <c r="BG140" i="1"/>
  <c r="BF140" i="1"/>
  <c r="BQ139" i="1"/>
  <c r="BP139" i="1"/>
  <c r="BO139" i="1"/>
  <c r="BN139" i="1"/>
  <c r="BM139" i="1"/>
  <c r="BL139" i="1"/>
  <c r="BK139" i="1"/>
  <c r="BJ139" i="1"/>
  <c r="BI139" i="1"/>
  <c r="BH139" i="1"/>
  <c r="BG139" i="1"/>
  <c r="BF139" i="1"/>
  <c r="BQ138" i="1"/>
  <c r="BP138" i="1"/>
  <c r="BO138" i="1"/>
  <c r="BN138" i="1"/>
  <c r="BM138" i="1"/>
  <c r="BL138" i="1"/>
  <c r="BK138" i="1"/>
  <c r="BJ138" i="1"/>
  <c r="BI138" i="1"/>
  <c r="BH138" i="1"/>
  <c r="BG138" i="1"/>
  <c r="BF138" i="1"/>
  <c r="BQ137" i="1"/>
  <c r="BP137" i="1"/>
  <c r="BO137" i="1"/>
  <c r="BN137" i="1"/>
  <c r="BM137" i="1"/>
  <c r="BL137" i="1"/>
  <c r="BK137" i="1"/>
  <c r="BJ137" i="1"/>
  <c r="BI137" i="1"/>
  <c r="BH137" i="1"/>
  <c r="BG137" i="1"/>
  <c r="BF137" i="1"/>
  <c r="BQ136" i="1"/>
  <c r="BP136" i="1"/>
  <c r="BO136" i="1"/>
  <c r="BN136" i="1"/>
  <c r="BM136" i="1"/>
  <c r="BL136" i="1"/>
  <c r="BK136" i="1"/>
  <c r="BJ136" i="1"/>
  <c r="BI136" i="1"/>
  <c r="BH136" i="1"/>
  <c r="BG136" i="1"/>
  <c r="BF136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F135" i="1"/>
  <c r="E135" i="1"/>
  <c r="D135" i="1"/>
  <c r="C135" i="1"/>
  <c r="BQ133" i="1"/>
  <c r="BP133" i="1"/>
  <c r="BO133" i="1"/>
  <c r="BN133" i="1"/>
  <c r="BM133" i="1"/>
  <c r="BL133" i="1"/>
  <c r="BK133" i="1"/>
  <c r="BJ133" i="1"/>
  <c r="BI133" i="1"/>
  <c r="BH133" i="1"/>
  <c r="BG133" i="1"/>
  <c r="BF133" i="1"/>
  <c r="BQ131" i="1"/>
  <c r="BP131" i="1"/>
  <c r="BO131" i="1"/>
  <c r="BN131" i="1"/>
  <c r="BM131" i="1"/>
  <c r="BL131" i="1"/>
  <c r="BK131" i="1"/>
  <c r="BJ131" i="1"/>
  <c r="BI131" i="1"/>
  <c r="BH131" i="1"/>
  <c r="BG131" i="1"/>
  <c r="BF131" i="1"/>
  <c r="BQ130" i="1"/>
  <c r="BP130" i="1"/>
  <c r="BO130" i="1"/>
  <c r="BN130" i="1"/>
  <c r="BM130" i="1"/>
  <c r="BL130" i="1"/>
  <c r="BK130" i="1"/>
  <c r="BJ130" i="1"/>
  <c r="BI130" i="1"/>
  <c r="BH130" i="1"/>
  <c r="BG130" i="1"/>
  <c r="BF130" i="1"/>
  <c r="BQ129" i="1"/>
  <c r="BP129" i="1"/>
  <c r="BO129" i="1"/>
  <c r="BN129" i="1"/>
  <c r="BM129" i="1"/>
  <c r="BL129" i="1"/>
  <c r="BK129" i="1"/>
  <c r="BJ129" i="1"/>
  <c r="BI129" i="1"/>
  <c r="BH129" i="1"/>
  <c r="BG129" i="1"/>
  <c r="BF129" i="1"/>
  <c r="BQ128" i="1"/>
  <c r="BP128" i="1"/>
  <c r="BO128" i="1"/>
  <c r="BN128" i="1"/>
  <c r="BM128" i="1"/>
  <c r="BL128" i="1"/>
  <c r="BK128" i="1"/>
  <c r="BJ128" i="1"/>
  <c r="BI128" i="1"/>
  <c r="BH128" i="1"/>
  <c r="BG128" i="1"/>
  <c r="BF128" i="1"/>
  <c r="BQ127" i="1"/>
  <c r="BP127" i="1"/>
  <c r="BO127" i="1"/>
  <c r="BN127" i="1"/>
  <c r="BM127" i="1"/>
  <c r="BL127" i="1"/>
  <c r="BK127" i="1"/>
  <c r="BJ127" i="1"/>
  <c r="BI127" i="1"/>
  <c r="BH127" i="1"/>
  <c r="BG127" i="1"/>
  <c r="BF127" i="1"/>
  <c r="BQ126" i="1"/>
  <c r="BP126" i="1"/>
  <c r="BO126" i="1"/>
  <c r="BN126" i="1"/>
  <c r="BM126" i="1"/>
  <c r="BL126" i="1"/>
  <c r="BK126" i="1"/>
  <c r="BJ126" i="1"/>
  <c r="BI126" i="1"/>
  <c r="BH126" i="1"/>
  <c r="BG126" i="1"/>
  <c r="BF126" i="1"/>
  <c r="BQ125" i="1"/>
  <c r="BP125" i="1"/>
  <c r="BO125" i="1"/>
  <c r="BN125" i="1"/>
  <c r="BM125" i="1"/>
  <c r="BL125" i="1"/>
  <c r="BK125" i="1"/>
  <c r="BJ125" i="1"/>
  <c r="BI125" i="1"/>
  <c r="BH125" i="1"/>
  <c r="BG125" i="1"/>
  <c r="BF125" i="1"/>
  <c r="BQ124" i="1"/>
  <c r="BP124" i="1"/>
  <c r="BO124" i="1"/>
  <c r="BN124" i="1"/>
  <c r="BM124" i="1"/>
  <c r="BL124" i="1"/>
  <c r="BK124" i="1"/>
  <c r="BJ124" i="1"/>
  <c r="BI124" i="1"/>
  <c r="BH124" i="1"/>
  <c r="BG124" i="1"/>
  <c r="BF124" i="1"/>
  <c r="S123" i="1"/>
  <c r="R123" i="1"/>
  <c r="Q123" i="1"/>
  <c r="P123" i="1"/>
  <c r="O123" i="1"/>
  <c r="N123" i="1"/>
  <c r="M123" i="1"/>
  <c r="L123" i="1"/>
  <c r="K123" i="1"/>
  <c r="J123" i="1"/>
  <c r="I123" i="1"/>
  <c r="H123" i="1"/>
  <c r="F123" i="1"/>
  <c r="E123" i="1"/>
  <c r="D123" i="1"/>
  <c r="C123" i="1"/>
  <c r="BQ121" i="1"/>
  <c r="BP121" i="1"/>
  <c r="BO121" i="1"/>
  <c r="BN121" i="1"/>
  <c r="BM121" i="1"/>
  <c r="BL121" i="1"/>
  <c r="BK121" i="1"/>
  <c r="BJ121" i="1"/>
  <c r="BI121" i="1"/>
  <c r="BH121" i="1"/>
  <c r="BG121" i="1"/>
  <c r="BF121" i="1"/>
  <c r="S121" i="1"/>
  <c r="S10" i="1"/>
  <c r="R121" i="1"/>
  <c r="Q121" i="1"/>
  <c r="Q10" i="1"/>
  <c r="P121" i="1"/>
  <c r="P10" i="1"/>
  <c r="O121" i="1"/>
  <c r="O10" i="1"/>
  <c r="N121" i="1"/>
  <c r="M121" i="1"/>
  <c r="L121" i="1"/>
  <c r="L10" i="1"/>
  <c r="K121" i="1"/>
  <c r="K10" i="1"/>
  <c r="J121" i="1"/>
  <c r="I121" i="1"/>
  <c r="I10" i="1"/>
  <c r="H121" i="1"/>
  <c r="H10" i="1"/>
  <c r="BD120" i="1"/>
  <c r="BC120" i="1"/>
  <c r="BB120" i="1"/>
  <c r="BA120" i="1"/>
  <c r="AZ120" i="1"/>
  <c r="AY120" i="1"/>
  <c r="AX120" i="1"/>
  <c r="AW120" i="1"/>
  <c r="AV120" i="1"/>
  <c r="Q120" i="1"/>
  <c r="AU120" i="1"/>
  <c r="AT120" i="1"/>
  <c r="AS120" i="1"/>
  <c r="AR120" i="1"/>
  <c r="AQ120" i="1"/>
  <c r="AP120" i="1"/>
  <c r="AO120" i="1"/>
  <c r="AN120" i="1"/>
  <c r="AM120" i="1"/>
  <c r="AL120" i="1"/>
  <c r="AK120" i="1"/>
  <c r="AJ120" i="1"/>
  <c r="AI120" i="1"/>
  <c r="AH120" i="1"/>
  <c r="AG120" i="1"/>
  <c r="AF120" i="1"/>
  <c r="AE120" i="1"/>
  <c r="AD120" i="1"/>
  <c r="AC120" i="1"/>
  <c r="AB120" i="1"/>
  <c r="AA120" i="1"/>
  <c r="Z120" i="1"/>
  <c r="Y120" i="1"/>
  <c r="X120" i="1"/>
  <c r="W120" i="1"/>
  <c r="V120" i="1"/>
  <c r="U120" i="1"/>
  <c r="BQ119" i="1"/>
  <c r="BP119" i="1"/>
  <c r="BO119" i="1"/>
  <c r="BN119" i="1"/>
  <c r="BM119" i="1"/>
  <c r="BL119" i="1"/>
  <c r="BK119" i="1"/>
  <c r="BJ119" i="1"/>
  <c r="BI119" i="1"/>
  <c r="BH119" i="1"/>
  <c r="BG119" i="1"/>
  <c r="BF119" i="1"/>
  <c r="S119" i="1"/>
  <c r="R119" i="1"/>
  <c r="Q119" i="1"/>
  <c r="P119" i="1"/>
  <c r="O119" i="1"/>
  <c r="N119" i="1"/>
  <c r="M119" i="1"/>
  <c r="L119" i="1"/>
  <c r="K119" i="1"/>
  <c r="J119" i="1"/>
  <c r="I119" i="1"/>
  <c r="H119" i="1"/>
  <c r="BQ118" i="1"/>
  <c r="BP118" i="1"/>
  <c r="BO118" i="1"/>
  <c r="BN118" i="1"/>
  <c r="BM118" i="1"/>
  <c r="BL118" i="1"/>
  <c r="BK118" i="1"/>
  <c r="BJ118" i="1"/>
  <c r="BI118" i="1"/>
  <c r="BH118" i="1"/>
  <c r="BG118" i="1"/>
  <c r="BF118" i="1"/>
  <c r="S118" i="1"/>
  <c r="R118" i="1"/>
  <c r="Q118" i="1"/>
  <c r="P118" i="1"/>
  <c r="O118" i="1"/>
  <c r="N118" i="1"/>
  <c r="M118" i="1"/>
  <c r="L118" i="1"/>
  <c r="K118" i="1"/>
  <c r="J118" i="1"/>
  <c r="I118" i="1"/>
  <c r="H118" i="1"/>
  <c r="BQ117" i="1"/>
  <c r="BP117" i="1"/>
  <c r="BO117" i="1"/>
  <c r="BN117" i="1"/>
  <c r="BM117" i="1"/>
  <c r="BL117" i="1"/>
  <c r="BK117" i="1"/>
  <c r="BJ117" i="1"/>
  <c r="BI117" i="1"/>
  <c r="BH117" i="1"/>
  <c r="BG117" i="1"/>
  <c r="BF117" i="1"/>
  <c r="S117" i="1"/>
  <c r="R117" i="1"/>
  <c r="Q117" i="1"/>
  <c r="P117" i="1"/>
  <c r="O117" i="1"/>
  <c r="N117" i="1"/>
  <c r="M117" i="1"/>
  <c r="L117" i="1"/>
  <c r="K117" i="1"/>
  <c r="J117" i="1"/>
  <c r="I117" i="1"/>
  <c r="H117" i="1"/>
  <c r="BQ116" i="1"/>
  <c r="BP116" i="1"/>
  <c r="BO116" i="1"/>
  <c r="BN116" i="1"/>
  <c r="BM116" i="1"/>
  <c r="BL116" i="1"/>
  <c r="BK116" i="1"/>
  <c r="BJ116" i="1"/>
  <c r="BI116" i="1"/>
  <c r="BH116" i="1"/>
  <c r="BG116" i="1"/>
  <c r="BF116" i="1"/>
  <c r="S116" i="1"/>
  <c r="R116" i="1"/>
  <c r="Q116" i="1"/>
  <c r="P116" i="1"/>
  <c r="O116" i="1"/>
  <c r="N116" i="1"/>
  <c r="M116" i="1"/>
  <c r="L116" i="1"/>
  <c r="K116" i="1"/>
  <c r="J116" i="1"/>
  <c r="I116" i="1"/>
  <c r="H116" i="1"/>
  <c r="BQ115" i="1"/>
  <c r="BP115" i="1"/>
  <c r="BO115" i="1"/>
  <c r="BN115" i="1"/>
  <c r="BM115" i="1"/>
  <c r="BL115" i="1"/>
  <c r="BK115" i="1"/>
  <c r="BJ115" i="1"/>
  <c r="BI115" i="1"/>
  <c r="BH115" i="1"/>
  <c r="BG115" i="1"/>
  <c r="BF115" i="1"/>
  <c r="S115" i="1"/>
  <c r="R115" i="1"/>
  <c r="Q115" i="1"/>
  <c r="P115" i="1"/>
  <c r="O115" i="1"/>
  <c r="N115" i="1"/>
  <c r="M115" i="1"/>
  <c r="L115" i="1"/>
  <c r="K115" i="1"/>
  <c r="J115" i="1"/>
  <c r="I115" i="1"/>
  <c r="H115" i="1"/>
  <c r="BQ114" i="1"/>
  <c r="BP114" i="1"/>
  <c r="BO114" i="1"/>
  <c r="BN114" i="1"/>
  <c r="BM114" i="1"/>
  <c r="BL114" i="1"/>
  <c r="BK114" i="1"/>
  <c r="BJ114" i="1"/>
  <c r="BI114" i="1"/>
  <c r="BH114" i="1"/>
  <c r="BG114" i="1"/>
  <c r="BF114" i="1"/>
  <c r="S114" i="1"/>
  <c r="R114" i="1"/>
  <c r="Q114" i="1"/>
  <c r="P114" i="1"/>
  <c r="O114" i="1"/>
  <c r="N114" i="1"/>
  <c r="M114" i="1"/>
  <c r="L114" i="1"/>
  <c r="K114" i="1"/>
  <c r="J114" i="1"/>
  <c r="I114" i="1"/>
  <c r="H114" i="1"/>
  <c r="BQ113" i="1"/>
  <c r="BP113" i="1"/>
  <c r="BO113" i="1"/>
  <c r="BN113" i="1"/>
  <c r="BM113" i="1"/>
  <c r="BL113" i="1"/>
  <c r="BK113" i="1"/>
  <c r="BJ113" i="1"/>
  <c r="BI113" i="1"/>
  <c r="BH113" i="1"/>
  <c r="BG113" i="1"/>
  <c r="BF113" i="1"/>
  <c r="S113" i="1"/>
  <c r="R113" i="1"/>
  <c r="Q113" i="1"/>
  <c r="P113" i="1"/>
  <c r="O113" i="1"/>
  <c r="N113" i="1"/>
  <c r="M113" i="1"/>
  <c r="L113" i="1"/>
  <c r="K113" i="1"/>
  <c r="J113" i="1"/>
  <c r="I113" i="1"/>
  <c r="H113" i="1"/>
  <c r="BQ112" i="1"/>
  <c r="BP112" i="1"/>
  <c r="BO112" i="1"/>
  <c r="BN112" i="1"/>
  <c r="BM112" i="1"/>
  <c r="BL112" i="1"/>
  <c r="BK112" i="1"/>
  <c r="BJ112" i="1"/>
  <c r="BI112" i="1"/>
  <c r="BH112" i="1"/>
  <c r="BG112" i="1"/>
  <c r="BF112" i="1"/>
  <c r="S112" i="1"/>
  <c r="R112" i="1"/>
  <c r="Q112" i="1"/>
  <c r="P112" i="1"/>
  <c r="O112" i="1"/>
  <c r="N112" i="1"/>
  <c r="M112" i="1"/>
  <c r="L112" i="1"/>
  <c r="K112" i="1"/>
  <c r="J112" i="1"/>
  <c r="I112" i="1"/>
  <c r="H112" i="1"/>
  <c r="S111" i="1"/>
  <c r="R111" i="1"/>
  <c r="Q111" i="1"/>
  <c r="P111" i="1"/>
  <c r="O111" i="1"/>
  <c r="N111" i="1"/>
  <c r="M111" i="1"/>
  <c r="L111" i="1"/>
  <c r="K111" i="1"/>
  <c r="J111" i="1"/>
  <c r="I111" i="1"/>
  <c r="H111" i="1"/>
  <c r="F111" i="1"/>
  <c r="E111" i="1"/>
  <c r="D111" i="1"/>
  <c r="C111" i="1"/>
  <c r="BQ109" i="1"/>
  <c r="BP109" i="1"/>
  <c r="BO109" i="1"/>
  <c r="BN109" i="1"/>
  <c r="BM109" i="1"/>
  <c r="BL109" i="1"/>
  <c r="BI109" i="1"/>
  <c r="BH109" i="1"/>
  <c r="BG109" i="1"/>
  <c r="BF109" i="1"/>
  <c r="BK109" i="1"/>
  <c r="BJ109" i="1"/>
  <c r="BQ108" i="1"/>
  <c r="BP108" i="1"/>
  <c r="BO108" i="1"/>
  <c r="BN108" i="1"/>
  <c r="BM108" i="1"/>
  <c r="BL108" i="1"/>
  <c r="BK108" i="1"/>
  <c r="BJ108" i="1"/>
  <c r="BI108" i="1"/>
  <c r="BH108" i="1"/>
  <c r="BG108" i="1"/>
  <c r="BF108" i="1"/>
  <c r="BQ107" i="1"/>
  <c r="BP107" i="1"/>
  <c r="BO107" i="1"/>
  <c r="BN107" i="1"/>
  <c r="BM107" i="1"/>
  <c r="BL107" i="1"/>
  <c r="BI107" i="1"/>
  <c r="BH107" i="1"/>
  <c r="BG107" i="1"/>
  <c r="BF107" i="1"/>
  <c r="AX107" i="1"/>
  <c r="BK107" i="1"/>
  <c r="AW107" i="1"/>
  <c r="BJ107" i="1"/>
  <c r="BQ106" i="1"/>
  <c r="BP106" i="1"/>
  <c r="BO106" i="1"/>
  <c r="BN106" i="1"/>
  <c r="BM106" i="1"/>
  <c r="BL106" i="1"/>
  <c r="BI106" i="1"/>
  <c r="BH106" i="1"/>
  <c r="BG106" i="1"/>
  <c r="BF106" i="1"/>
  <c r="AX106" i="1"/>
  <c r="BK106" i="1"/>
  <c r="AW106" i="1"/>
  <c r="BJ106" i="1"/>
  <c r="BQ105" i="1"/>
  <c r="BP105" i="1"/>
  <c r="BO105" i="1"/>
  <c r="BN105" i="1"/>
  <c r="BM105" i="1"/>
  <c r="BL105" i="1"/>
  <c r="BI105" i="1"/>
  <c r="BH105" i="1"/>
  <c r="BG105" i="1"/>
  <c r="BF105" i="1"/>
  <c r="AX105" i="1"/>
  <c r="BK105" i="1"/>
  <c r="AW105" i="1"/>
  <c r="BJ105" i="1"/>
  <c r="BQ104" i="1"/>
  <c r="BP104" i="1"/>
  <c r="BO104" i="1"/>
  <c r="BN104" i="1"/>
  <c r="BM104" i="1"/>
  <c r="BL104" i="1"/>
  <c r="BI104" i="1"/>
  <c r="BH104" i="1"/>
  <c r="BG104" i="1"/>
  <c r="BF104" i="1"/>
  <c r="AX104" i="1"/>
  <c r="BK104" i="1"/>
  <c r="AW104" i="1"/>
  <c r="BJ104" i="1"/>
  <c r="BQ103" i="1"/>
  <c r="BP103" i="1"/>
  <c r="BO103" i="1"/>
  <c r="BN103" i="1"/>
  <c r="BM103" i="1"/>
  <c r="BL103" i="1"/>
  <c r="BI103" i="1"/>
  <c r="BH103" i="1"/>
  <c r="BG103" i="1"/>
  <c r="BF103" i="1"/>
  <c r="AX103" i="1"/>
  <c r="BK103" i="1"/>
  <c r="AW103" i="1"/>
  <c r="BJ103" i="1"/>
  <c r="BQ102" i="1"/>
  <c r="BP102" i="1"/>
  <c r="BO102" i="1"/>
  <c r="BN102" i="1"/>
  <c r="BM102" i="1"/>
  <c r="BL102" i="1"/>
  <c r="BI102" i="1"/>
  <c r="BH102" i="1"/>
  <c r="BG102" i="1"/>
  <c r="BF102" i="1"/>
  <c r="AX102" i="1"/>
  <c r="BK102" i="1"/>
  <c r="AW102" i="1"/>
  <c r="BJ102" i="1"/>
  <c r="BQ101" i="1"/>
  <c r="BP101" i="1"/>
  <c r="BO101" i="1"/>
  <c r="BN101" i="1"/>
  <c r="BM101" i="1"/>
  <c r="BL101" i="1"/>
  <c r="BI101" i="1"/>
  <c r="BH101" i="1"/>
  <c r="BG101" i="1"/>
  <c r="BF101" i="1"/>
  <c r="AX101" i="1"/>
  <c r="BK101" i="1"/>
  <c r="AW101" i="1"/>
  <c r="BJ101" i="1"/>
  <c r="BI100" i="1"/>
  <c r="BH100" i="1"/>
  <c r="BG100" i="1"/>
  <c r="BF100" i="1"/>
  <c r="BD100" i="1"/>
  <c r="BQ100" i="1"/>
  <c r="BC100" i="1"/>
  <c r="BP100" i="1"/>
  <c r="BB100" i="1"/>
  <c r="BO100" i="1"/>
  <c r="BA100" i="1"/>
  <c r="BN100" i="1"/>
  <c r="BM100" i="1"/>
  <c r="AY100" i="1"/>
  <c r="BL100" i="1"/>
  <c r="AX100" i="1"/>
  <c r="BK100" i="1"/>
  <c r="AW100" i="1"/>
  <c r="BJ100" i="1"/>
  <c r="S99" i="1"/>
  <c r="R99" i="1"/>
  <c r="Q99" i="1"/>
  <c r="P99" i="1"/>
  <c r="O99" i="1"/>
  <c r="N99" i="1"/>
  <c r="M99" i="1"/>
  <c r="L99" i="1"/>
  <c r="K99" i="1"/>
  <c r="J99" i="1"/>
  <c r="I99" i="1"/>
  <c r="H99" i="1"/>
  <c r="F99" i="1"/>
  <c r="E99" i="1"/>
  <c r="D99" i="1"/>
  <c r="C99" i="1"/>
  <c r="BQ97" i="1"/>
  <c r="BP97" i="1"/>
  <c r="BO97" i="1"/>
  <c r="BN97" i="1"/>
  <c r="BM97" i="1"/>
  <c r="BL97" i="1"/>
  <c r="BK97" i="1"/>
  <c r="BJ97" i="1"/>
  <c r="BI97" i="1"/>
  <c r="BH97" i="1"/>
  <c r="BG97" i="1"/>
  <c r="BF97" i="1"/>
  <c r="S97" i="1"/>
  <c r="S8" i="1"/>
  <c r="R97" i="1"/>
  <c r="R8" i="1"/>
  <c r="Q97" i="1"/>
  <c r="Q109" i="1"/>
  <c r="Q6" i="1"/>
  <c r="P97" i="1"/>
  <c r="P109" i="1"/>
  <c r="P6" i="1"/>
  <c r="O97" i="1"/>
  <c r="O109" i="1"/>
  <c r="O6" i="1"/>
  <c r="N97" i="1"/>
  <c r="N109" i="1"/>
  <c r="N6" i="1"/>
  <c r="M97" i="1"/>
  <c r="M109" i="1"/>
  <c r="L97" i="1"/>
  <c r="L109" i="1"/>
  <c r="L6" i="1"/>
  <c r="K97" i="1"/>
  <c r="K109" i="1"/>
  <c r="K6" i="1"/>
  <c r="J97" i="1"/>
  <c r="J109" i="1"/>
  <c r="J6" i="1"/>
  <c r="I97" i="1"/>
  <c r="I109" i="1"/>
  <c r="I6" i="1"/>
  <c r="H97" i="1"/>
  <c r="H109" i="1"/>
  <c r="H6" i="1"/>
  <c r="AY96" i="1"/>
  <c r="AX96" i="1"/>
  <c r="AW96" i="1"/>
  <c r="AV96" i="1"/>
  <c r="AU96" i="1"/>
  <c r="AT96" i="1"/>
  <c r="AS96" i="1"/>
  <c r="AR96" i="1"/>
  <c r="AQ96" i="1"/>
  <c r="AP96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U96" i="1"/>
  <c r="BQ95" i="1"/>
  <c r="BP95" i="1"/>
  <c r="BO95" i="1"/>
  <c r="BN95" i="1"/>
  <c r="BM95" i="1"/>
  <c r="BL95" i="1"/>
  <c r="BK95" i="1"/>
  <c r="BJ95" i="1"/>
  <c r="BI95" i="1"/>
  <c r="BH95" i="1"/>
  <c r="BG95" i="1"/>
  <c r="BF95" i="1"/>
  <c r="S95" i="1"/>
  <c r="R95" i="1"/>
  <c r="Q95" i="1"/>
  <c r="Q107" i="1"/>
  <c r="P95" i="1"/>
  <c r="P107" i="1"/>
  <c r="O95" i="1"/>
  <c r="O107" i="1"/>
  <c r="N95" i="1"/>
  <c r="N107" i="1"/>
  <c r="M95" i="1"/>
  <c r="M107" i="1"/>
  <c r="L95" i="1"/>
  <c r="L107" i="1"/>
  <c r="K95" i="1"/>
  <c r="K107" i="1"/>
  <c r="J95" i="1"/>
  <c r="J107" i="1"/>
  <c r="I95" i="1"/>
  <c r="I107" i="1"/>
  <c r="H95" i="1"/>
  <c r="H107" i="1"/>
  <c r="BQ94" i="1"/>
  <c r="BP94" i="1"/>
  <c r="BO94" i="1"/>
  <c r="BN94" i="1"/>
  <c r="BM94" i="1"/>
  <c r="BL94" i="1"/>
  <c r="BK94" i="1"/>
  <c r="BJ94" i="1"/>
  <c r="BI94" i="1"/>
  <c r="BH94" i="1"/>
  <c r="BG94" i="1"/>
  <c r="BF94" i="1"/>
  <c r="S94" i="1"/>
  <c r="R94" i="1"/>
  <c r="Q94" i="1"/>
  <c r="Q106" i="1"/>
  <c r="P94" i="1"/>
  <c r="P106" i="1"/>
  <c r="O94" i="1"/>
  <c r="O106" i="1"/>
  <c r="N94" i="1"/>
  <c r="N106" i="1"/>
  <c r="M94" i="1"/>
  <c r="M106" i="1"/>
  <c r="L94" i="1"/>
  <c r="L106" i="1"/>
  <c r="K94" i="1"/>
  <c r="K106" i="1"/>
  <c r="J94" i="1"/>
  <c r="J106" i="1"/>
  <c r="I94" i="1"/>
  <c r="I106" i="1"/>
  <c r="H94" i="1"/>
  <c r="H106" i="1"/>
  <c r="BQ93" i="1"/>
  <c r="BP93" i="1"/>
  <c r="BO93" i="1"/>
  <c r="BN93" i="1"/>
  <c r="BM93" i="1"/>
  <c r="BL93" i="1"/>
  <c r="BK93" i="1"/>
  <c r="BJ93" i="1"/>
  <c r="BI93" i="1"/>
  <c r="BH93" i="1"/>
  <c r="BG93" i="1"/>
  <c r="BF93" i="1"/>
  <c r="S93" i="1"/>
  <c r="R93" i="1"/>
  <c r="Q93" i="1"/>
  <c r="Q105" i="1"/>
  <c r="P93" i="1"/>
  <c r="P105" i="1"/>
  <c r="O93" i="1"/>
  <c r="O105" i="1"/>
  <c r="N93" i="1"/>
  <c r="N105" i="1"/>
  <c r="M93" i="1"/>
  <c r="M105" i="1"/>
  <c r="L93" i="1"/>
  <c r="L105" i="1"/>
  <c r="K93" i="1"/>
  <c r="K105" i="1"/>
  <c r="J93" i="1"/>
  <c r="J105" i="1"/>
  <c r="I93" i="1"/>
  <c r="I105" i="1"/>
  <c r="H93" i="1"/>
  <c r="H105" i="1"/>
  <c r="BQ92" i="1"/>
  <c r="BP92" i="1"/>
  <c r="BO92" i="1"/>
  <c r="BN92" i="1"/>
  <c r="BM92" i="1"/>
  <c r="BL92" i="1"/>
  <c r="BK92" i="1"/>
  <c r="BJ92" i="1"/>
  <c r="BI92" i="1"/>
  <c r="BH92" i="1"/>
  <c r="BG92" i="1"/>
  <c r="BF92" i="1"/>
  <c r="S92" i="1"/>
  <c r="R92" i="1"/>
  <c r="Q92" i="1"/>
  <c r="Q104" i="1"/>
  <c r="P92" i="1"/>
  <c r="P104" i="1"/>
  <c r="O92" i="1"/>
  <c r="O104" i="1"/>
  <c r="N92" i="1"/>
  <c r="N104" i="1"/>
  <c r="M92" i="1"/>
  <c r="M104" i="1"/>
  <c r="L92" i="1"/>
  <c r="L104" i="1"/>
  <c r="K92" i="1"/>
  <c r="K104" i="1"/>
  <c r="J92" i="1"/>
  <c r="J104" i="1"/>
  <c r="I92" i="1"/>
  <c r="I104" i="1"/>
  <c r="H92" i="1"/>
  <c r="H104" i="1"/>
  <c r="BQ91" i="1"/>
  <c r="BP91" i="1"/>
  <c r="BO91" i="1"/>
  <c r="BN91" i="1"/>
  <c r="BM91" i="1"/>
  <c r="BL91" i="1"/>
  <c r="BK91" i="1"/>
  <c r="BJ91" i="1"/>
  <c r="BI91" i="1"/>
  <c r="BH91" i="1"/>
  <c r="BG91" i="1"/>
  <c r="BF91" i="1"/>
  <c r="S91" i="1"/>
  <c r="R91" i="1"/>
  <c r="Q91" i="1"/>
  <c r="Q103" i="1"/>
  <c r="P91" i="1"/>
  <c r="P103" i="1"/>
  <c r="O91" i="1"/>
  <c r="O103" i="1"/>
  <c r="N91" i="1"/>
  <c r="N103" i="1"/>
  <c r="M91" i="1"/>
  <c r="M103" i="1"/>
  <c r="L91" i="1"/>
  <c r="L103" i="1"/>
  <c r="K91" i="1"/>
  <c r="K103" i="1"/>
  <c r="J91" i="1"/>
  <c r="J103" i="1"/>
  <c r="I91" i="1"/>
  <c r="I103" i="1"/>
  <c r="H91" i="1"/>
  <c r="H103" i="1"/>
  <c r="BQ90" i="1"/>
  <c r="BP90" i="1"/>
  <c r="BO90" i="1"/>
  <c r="BN90" i="1"/>
  <c r="BM90" i="1"/>
  <c r="BL90" i="1"/>
  <c r="BK90" i="1"/>
  <c r="BJ90" i="1"/>
  <c r="BI90" i="1"/>
  <c r="BH90" i="1"/>
  <c r="BG90" i="1"/>
  <c r="BF90" i="1"/>
  <c r="S90" i="1"/>
  <c r="R90" i="1"/>
  <c r="Q90" i="1"/>
  <c r="Q102" i="1"/>
  <c r="P90" i="1"/>
  <c r="P102" i="1"/>
  <c r="O90" i="1"/>
  <c r="O102" i="1"/>
  <c r="N90" i="1"/>
  <c r="N102" i="1"/>
  <c r="M90" i="1"/>
  <c r="M102" i="1"/>
  <c r="L90" i="1"/>
  <c r="L102" i="1"/>
  <c r="K90" i="1"/>
  <c r="K102" i="1"/>
  <c r="J90" i="1"/>
  <c r="J102" i="1"/>
  <c r="I90" i="1"/>
  <c r="I102" i="1"/>
  <c r="H90" i="1"/>
  <c r="H102" i="1"/>
  <c r="BQ89" i="1"/>
  <c r="BP89" i="1"/>
  <c r="BO89" i="1"/>
  <c r="BN89" i="1"/>
  <c r="BM89" i="1"/>
  <c r="BL89" i="1"/>
  <c r="BK89" i="1"/>
  <c r="BJ89" i="1"/>
  <c r="BI89" i="1"/>
  <c r="BH89" i="1"/>
  <c r="BG89" i="1"/>
  <c r="BF89" i="1"/>
  <c r="S89" i="1"/>
  <c r="R89" i="1"/>
  <c r="Q89" i="1"/>
  <c r="Q101" i="1"/>
  <c r="P89" i="1"/>
  <c r="P101" i="1"/>
  <c r="O89" i="1"/>
  <c r="O101" i="1"/>
  <c r="N89" i="1"/>
  <c r="N101" i="1"/>
  <c r="M89" i="1"/>
  <c r="M101" i="1"/>
  <c r="L89" i="1"/>
  <c r="L101" i="1"/>
  <c r="K89" i="1"/>
  <c r="K101" i="1"/>
  <c r="J89" i="1"/>
  <c r="J101" i="1"/>
  <c r="I89" i="1"/>
  <c r="I101" i="1"/>
  <c r="H89" i="1"/>
  <c r="H101" i="1"/>
  <c r="BQ88" i="1"/>
  <c r="BP88" i="1"/>
  <c r="BO88" i="1"/>
  <c r="BN88" i="1"/>
  <c r="BM88" i="1"/>
  <c r="BL88" i="1"/>
  <c r="BK88" i="1"/>
  <c r="BJ88" i="1"/>
  <c r="BI88" i="1"/>
  <c r="BH88" i="1"/>
  <c r="BG88" i="1"/>
  <c r="BF88" i="1"/>
  <c r="S88" i="1"/>
  <c r="R88" i="1"/>
  <c r="Q88" i="1"/>
  <c r="Q100" i="1"/>
  <c r="P88" i="1"/>
  <c r="P100" i="1"/>
  <c r="O88" i="1"/>
  <c r="O100" i="1"/>
  <c r="N88" i="1"/>
  <c r="N100" i="1"/>
  <c r="M88" i="1"/>
  <c r="M100" i="1"/>
  <c r="L88" i="1"/>
  <c r="L100" i="1"/>
  <c r="K88" i="1"/>
  <c r="K100" i="1"/>
  <c r="J88" i="1"/>
  <c r="J100" i="1"/>
  <c r="I88" i="1"/>
  <c r="I100" i="1"/>
  <c r="H88" i="1"/>
  <c r="H100" i="1"/>
  <c r="S87" i="1"/>
  <c r="R87" i="1"/>
  <c r="Q87" i="1"/>
  <c r="P87" i="1"/>
  <c r="O87" i="1"/>
  <c r="N87" i="1"/>
  <c r="M87" i="1"/>
  <c r="L87" i="1"/>
  <c r="K87" i="1"/>
  <c r="J87" i="1"/>
  <c r="I87" i="1"/>
  <c r="H87" i="1"/>
  <c r="F87" i="1"/>
  <c r="E87" i="1"/>
  <c r="D87" i="1"/>
  <c r="C87" i="1"/>
  <c r="BQ85" i="1"/>
  <c r="BP85" i="1"/>
  <c r="BO85" i="1"/>
  <c r="BN85" i="1"/>
  <c r="BM85" i="1"/>
  <c r="BL85" i="1"/>
  <c r="BK85" i="1"/>
  <c r="BJ85" i="1"/>
  <c r="BI85" i="1"/>
  <c r="BH85" i="1"/>
  <c r="BG85" i="1"/>
  <c r="BF85" i="1"/>
  <c r="O85" i="1"/>
  <c r="N85" i="1"/>
  <c r="M85" i="1"/>
  <c r="L85" i="1"/>
  <c r="K85" i="1"/>
  <c r="J85" i="1"/>
  <c r="I85" i="1"/>
  <c r="H85" i="1"/>
  <c r="BD84" i="1"/>
  <c r="BC84" i="1"/>
  <c r="BB84" i="1"/>
  <c r="BA84" i="1"/>
  <c r="AZ84" i="1"/>
  <c r="AY84" i="1"/>
  <c r="AX84" i="1"/>
  <c r="AW84" i="1"/>
  <c r="AV84" i="1"/>
  <c r="AU84" i="1"/>
  <c r="AT84" i="1"/>
  <c r="AS84" i="1"/>
  <c r="AR84" i="1"/>
  <c r="AQ84" i="1"/>
  <c r="AP84" i="1"/>
  <c r="AO84" i="1"/>
  <c r="N84" i="1"/>
  <c r="N4" i="1"/>
  <c r="AN84" i="1"/>
  <c r="AM84" i="1"/>
  <c r="AL84" i="1"/>
  <c r="M84" i="1"/>
  <c r="M4" i="1"/>
  <c r="AK84" i="1"/>
  <c r="AJ84" i="1"/>
  <c r="AI84" i="1"/>
  <c r="AH84" i="1"/>
  <c r="AG84" i="1"/>
  <c r="AF84" i="1"/>
  <c r="K84" i="1"/>
  <c r="K4" i="1"/>
  <c r="AE84" i="1"/>
  <c r="AD84" i="1"/>
  <c r="AC84" i="1"/>
  <c r="J84" i="1"/>
  <c r="J4" i="1"/>
  <c r="AB84" i="1"/>
  <c r="AA84" i="1"/>
  <c r="Z84" i="1"/>
  <c r="I84" i="1"/>
  <c r="I4" i="1"/>
  <c r="Y84" i="1"/>
  <c r="X84" i="1"/>
  <c r="W84" i="1"/>
  <c r="H84" i="1"/>
  <c r="H4" i="1"/>
  <c r="V84" i="1"/>
  <c r="U84" i="1"/>
  <c r="O84" i="1"/>
  <c r="O4" i="1"/>
  <c r="L84" i="1"/>
  <c r="BQ83" i="1"/>
  <c r="BP83" i="1"/>
  <c r="BO83" i="1"/>
  <c r="BN83" i="1"/>
  <c r="BM83" i="1"/>
  <c r="BL83" i="1"/>
  <c r="BK83" i="1"/>
  <c r="BJ83" i="1"/>
  <c r="BI83" i="1"/>
  <c r="BH83" i="1"/>
  <c r="BG83" i="1"/>
  <c r="BF83" i="1"/>
  <c r="O83" i="1"/>
  <c r="O5" i="1"/>
  <c r="N83" i="1"/>
  <c r="N5" i="1"/>
  <c r="M83" i="1"/>
  <c r="M5" i="1"/>
  <c r="L83" i="1"/>
  <c r="K83" i="1"/>
  <c r="K5" i="1"/>
  <c r="J83" i="1"/>
  <c r="J5" i="1"/>
  <c r="I83" i="1"/>
  <c r="I5" i="1"/>
  <c r="H83" i="1"/>
  <c r="BQ82" i="1"/>
  <c r="BP82" i="1"/>
  <c r="BO82" i="1"/>
  <c r="BN82" i="1"/>
  <c r="BM82" i="1"/>
  <c r="BL82" i="1"/>
  <c r="BK82" i="1"/>
  <c r="BJ82" i="1"/>
  <c r="BI82" i="1"/>
  <c r="BH82" i="1"/>
  <c r="BG82" i="1"/>
  <c r="BF82" i="1"/>
  <c r="O82" i="1"/>
  <c r="N82" i="1"/>
  <c r="M82" i="1"/>
  <c r="L82" i="1"/>
  <c r="K82" i="1"/>
  <c r="J82" i="1"/>
  <c r="I82" i="1"/>
  <c r="H82" i="1"/>
  <c r="BQ81" i="1"/>
  <c r="BP81" i="1"/>
  <c r="BO81" i="1"/>
  <c r="BN81" i="1"/>
  <c r="BM81" i="1"/>
  <c r="BL81" i="1"/>
  <c r="BK81" i="1"/>
  <c r="BJ81" i="1"/>
  <c r="BI81" i="1"/>
  <c r="BH81" i="1"/>
  <c r="BG81" i="1"/>
  <c r="BF81" i="1"/>
  <c r="O81" i="1"/>
  <c r="N81" i="1"/>
  <c r="M81" i="1"/>
  <c r="L81" i="1"/>
  <c r="K81" i="1"/>
  <c r="J81" i="1"/>
  <c r="I81" i="1"/>
  <c r="H81" i="1"/>
  <c r="BQ80" i="1"/>
  <c r="BP80" i="1"/>
  <c r="BO80" i="1"/>
  <c r="BN80" i="1"/>
  <c r="BM80" i="1"/>
  <c r="BL80" i="1"/>
  <c r="BK80" i="1"/>
  <c r="BJ80" i="1"/>
  <c r="BI80" i="1"/>
  <c r="BH80" i="1"/>
  <c r="BG80" i="1"/>
  <c r="BF80" i="1"/>
  <c r="O80" i="1"/>
  <c r="N80" i="1"/>
  <c r="M80" i="1"/>
  <c r="L80" i="1"/>
  <c r="K80" i="1"/>
  <c r="J80" i="1"/>
  <c r="I80" i="1"/>
  <c r="H80" i="1"/>
  <c r="BQ79" i="1"/>
  <c r="BP79" i="1"/>
  <c r="BO79" i="1"/>
  <c r="BN79" i="1"/>
  <c r="BM79" i="1"/>
  <c r="BL79" i="1"/>
  <c r="BK79" i="1"/>
  <c r="BJ79" i="1"/>
  <c r="BI79" i="1"/>
  <c r="BH79" i="1"/>
  <c r="BG79" i="1"/>
  <c r="BF79" i="1"/>
  <c r="O79" i="1"/>
  <c r="N79" i="1"/>
  <c r="M79" i="1"/>
  <c r="L79" i="1"/>
  <c r="K79" i="1"/>
  <c r="J79" i="1"/>
  <c r="I79" i="1"/>
  <c r="H79" i="1"/>
  <c r="BQ78" i="1"/>
  <c r="BP78" i="1"/>
  <c r="BO78" i="1"/>
  <c r="BN78" i="1"/>
  <c r="BM78" i="1"/>
  <c r="BL78" i="1"/>
  <c r="BK78" i="1"/>
  <c r="BJ78" i="1"/>
  <c r="BI78" i="1"/>
  <c r="BH78" i="1"/>
  <c r="BG78" i="1"/>
  <c r="BF78" i="1"/>
  <c r="O78" i="1"/>
  <c r="N78" i="1"/>
  <c r="M78" i="1"/>
  <c r="L78" i="1"/>
  <c r="K78" i="1"/>
  <c r="J78" i="1"/>
  <c r="I78" i="1"/>
  <c r="H78" i="1"/>
  <c r="BQ77" i="1"/>
  <c r="BP77" i="1"/>
  <c r="BO77" i="1"/>
  <c r="BN77" i="1"/>
  <c r="BM77" i="1"/>
  <c r="BL77" i="1"/>
  <c r="BK77" i="1"/>
  <c r="BJ77" i="1"/>
  <c r="BI77" i="1"/>
  <c r="BH77" i="1"/>
  <c r="BG77" i="1"/>
  <c r="BF77" i="1"/>
  <c r="O77" i="1"/>
  <c r="N77" i="1"/>
  <c r="M77" i="1"/>
  <c r="L77" i="1"/>
  <c r="K77" i="1"/>
  <c r="J77" i="1"/>
  <c r="I77" i="1"/>
  <c r="H77" i="1"/>
  <c r="BQ76" i="1"/>
  <c r="BP76" i="1"/>
  <c r="BO76" i="1"/>
  <c r="BN76" i="1"/>
  <c r="BM76" i="1"/>
  <c r="BL76" i="1"/>
  <c r="BK76" i="1"/>
  <c r="BJ76" i="1"/>
  <c r="BI76" i="1"/>
  <c r="BH76" i="1"/>
  <c r="BG76" i="1"/>
  <c r="BF76" i="1"/>
  <c r="O76" i="1"/>
  <c r="N76" i="1"/>
  <c r="M76" i="1"/>
  <c r="L76" i="1"/>
  <c r="K76" i="1"/>
  <c r="J76" i="1"/>
  <c r="I76" i="1"/>
  <c r="H76" i="1"/>
  <c r="S75" i="1"/>
  <c r="R75" i="1"/>
  <c r="Q75" i="1"/>
  <c r="P75" i="1"/>
  <c r="O75" i="1"/>
  <c r="N75" i="1"/>
  <c r="M75" i="1"/>
  <c r="L75" i="1"/>
  <c r="K75" i="1"/>
  <c r="J75" i="1"/>
  <c r="I75" i="1"/>
  <c r="H75" i="1"/>
  <c r="F75" i="1"/>
  <c r="E75" i="1"/>
  <c r="D75" i="1"/>
  <c r="C75" i="1"/>
  <c r="BD72" i="1"/>
  <c r="BC72" i="1"/>
  <c r="BB72" i="1"/>
  <c r="BA72" i="1"/>
  <c r="AZ72" i="1"/>
  <c r="AY72" i="1"/>
  <c r="AX72" i="1"/>
  <c r="AW72" i="1"/>
  <c r="AV72" i="1"/>
  <c r="AU72" i="1"/>
  <c r="AT72" i="1"/>
  <c r="AS72" i="1"/>
  <c r="AR72" i="1"/>
  <c r="AQ72" i="1"/>
  <c r="AP72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U72" i="1"/>
  <c r="BD70" i="1"/>
  <c r="BC70" i="1"/>
  <c r="BB70" i="1"/>
  <c r="BA70" i="1"/>
  <c r="AZ70" i="1"/>
  <c r="AY70" i="1"/>
  <c r="AX70" i="1"/>
  <c r="AW70" i="1"/>
  <c r="AV70" i="1"/>
  <c r="AU70" i="1"/>
  <c r="AT70" i="1"/>
  <c r="AS70" i="1"/>
  <c r="AR70" i="1"/>
  <c r="AQ70" i="1"/>
  <c r="AP70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U70" i="1"/>
  <c r="BD69" i="1"/>
  <c r="BC69" i="1"/>
  <c r="BB69" i="1"/>
  <c r="BA69" i="1"/>
  <c r="AZ69" i="1"/>
  <c r="AY69" i="1"/>
  <c r="AX69" i="1"/>
  <c r="AW69" i="1"/>
  <c r="AV69" i="1"/>
  <c r="AU69" i="1"/>
  <c r="AT69" i="1"/>
  <c r="AS69" i="1"/>
  <c r="AR69" i="1"/>
  <c r="AQ69" i="1"/>
  <c r="AP69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U69" i="1"/>
  <c r="BD68" i="1"/>
  <c r="BC68" i="1"/>
  <c r="BB68" i="1"/>
  <c r="BA68" i="1"/>
  <c r="AZ68" i="1"/>
  <c r="AY68" i="1"/>
  <c r="AX68" i="1"/>
  <c r="AW68" i="1"/>
  <c r="AV68" i="1"/>
  <c r="AU68" i="1"/>
  <c r="AT68" i="1"/>
  <c r="AS68" i="1"/>
  <c r="AR68" i="1"/>
  <c r="AQ68" i="1"/>
  <c r="AP68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U68" i="1"/>
  <c r="BD67" i="1"/>
  <c r="BC67" i="1"/>
  <c r="BB67" i="1"/>
  <c r="BA67" i="1"/>
  <c r="AZ67" i="1"/>
  <c r="AY67" i="1"/>
  <c r="AX67" i="1"/>
  <c r="AW67" i="1"/>
  <c r="AV67" i="1"/>
  <c r="AU67" i="1"/>
  <c r="AT67" i="1"/>
  <c r="AS67" i="1"/>
  <c r="AR67" i="1"/>
  <c r="AQ67" i="1"/>
  <c r="AP67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U67" i="1"/>
  <c r="BD66" i="1"/>
  <c r="BC66" i="1"/>
  <c r="BB66" i="1"/>
  <c r="BA66" i="1"/>
  <c r="AZ66" i="1"/>
  <c r="AY66" i="1"/>
  <c r="AX66" i="1"/>
  <c r="AW66" i="1"/>
  <c r="AV66" i="1"/>
  <c r="AU66" i="1"/>
  <c r="AT66" i="1"/>
  <c r="AS66" i="1"/>
  <c r="AR66" i="1"/>
  <c r="AQ66" i="1"/>
  <c r="AP66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U66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BD63" i="1"/>
  <c r="BC63" i="1"/>
  <c r="BB63" i="1"/>
  <c r="BA63" i="1"/>
  <c r="AZ63" i="1"/>
  <c r="AY63" i="1"/>
  <c r="AX63" i="1"/>
  <c r="AW63" i="1"/>
  <c r="AV63" i="1"/>
  <c r="AU63" i="1"/>
  <c r="AT63" i="1"/>
  <c r="AS63" i="1"/>
  <c r="AR63" i="1"/>
  <c r="AQ63" i="1"/>
  <c r="AP63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U63" i="1"/>
  <c r="S62" i="1"/>
  <c r="R62" i="1"/>
  <c r="Q62" i="1"/>
  <c r="P62" i="1"/>
  <c r="O62" i="1"/>
  <c r="N62" i="1"/>
  <c r="M62" i="1"/>
  <c r="L62" i="1"/>
  <c r="K62" i="1"/>
  <c r="J62" i="1"/>
  <c r="I62" i="1"/>
  <c r="H62" i="1"/>
  <c r="F62" i="1"/>
  <c r="E62" i="1"/>
  <c r="D62" i="1"/>
  <c r="C62" i="1"/>
  <c r="BQ59" i="1"/>
  <c r="BP59" i="1"/>
  <c r="BO59" i="1"/>
  <c r="BN59" i="1"/>
  <c r="BM59" i="1"/>
  <c r="BL59" i="1"/>
  <c r="BK59" i="1"/>
  <c r="BJ59" i="1"/>
  <c r="BI59" i="1"/>
  <c r="BH59" i="1"/>
  <c r="BG59" i="1"/>
  <c r="BF59" i="1"/>
  <c r="S59" i="1"/>
  <c r="S12" i="1"/>
  <c r="R59" i="1"/>
  <c r="R12" i="1"/>
  <c r="Q59" i="1"/>
  <c r="Q12" i="1"/>
  <c r="P59" i="1"/>
  <c r="O59" i="1"/>
  <c r="O12" i="1"/>
  <c r="N59" i="1"/>
  <c r="N12" i="1"/>
  <c r="M59" i="1"/>
  <c r="M12" i="1"/>
  <c r="L59" i="1"/>
  <c r="L12" i="1"/>
  <c r="K59" i="1"/>
  <c r="K12" i="1"/>
  <c r="J59" i="1"/>
  <c r="J12" i="1"/>
  <c r="I59" i="1"/>
  <c r="I12" i="1"/>
  <c r="H59" i="1"/>
  <c r="BD58" i="1"/>
  <c r="BC58" i="1"/>
  <c r="BB58" i="1"/>
  <c r="BA58" i="1"/>
  <c r="AZ58" i="1"/>
  <c r="AY58" i="1"/>
  <c r="AX58" i="1"/>
  <c r="AW58" i="1"/>
  <c r="AV58" i="1"/>
  <c r="AU58" i="1"/>
  <c r="AT58" i="1"/>
  <c r="AS58" i="1"/>
  <c r="AR58" i="1"/>
  <c r="AQ58" i="1"/>
  <c r="AP58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U58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S56" i="1"/>
  <c r="R56" i="1"/>
  <c r="Q56" i="1"/>
  <c r="P56" i="1"/>
  <c r="O56" i="1"/>
  <c r="N56" i="1"/>
  <c r="M56" i="1"/>
  <c r="L56" i="1"/>
  <c r="K56" i="1"/>
  <c r="J56" i="1"/>
  <c r="I56" i="1"/>
  <c r="H56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S55" i="1"/>
  <c r="R55" i="1"/>
  <c r="Q55" i="1"/>
  <c r="P55" i="1"/>
  <c r="O55" i="1"/>
  <c r="N55" i="1"/>
  <c r="M55" i="1"/>
  <c r="L55" i="1"/>
  <c r="K55" i="1"/>
  <c r="J55" i="1"/>
  <c r="I55" i="1"/>
  <c r="H55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S54" i="1"/>
  <c r="R54" i="1"/>
  <c r="Q54" i="1"/>
  <c r="P54" i="1"/>
  <c r="O54" i="1"/>
  <c r="N54" i="1"/>
  <c r="M54" i="1"/>
  <c r="L54" i="1"/>
  <c r="K54" i="1"/>
  <c r="J54" i="1"/>
  <c r="I54" i="1"/>
  <c r="H54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S53" i="1"/>
  <c r="R53" i="1"/>
  <c r="Q53" i="1"/>
  <c r="P53" i="1"/>
  <c r="O53" i="1"/>
  <c r="N53" i="1"/>
  <c r="M53" i="1"/>
  <c r="L53" i="1"/>
  <c r="K53" i="1"/>
  <c r="J53" i="1"/>
  <c r="I53" i="1"/>
  <c r="H53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S52" i="1"/>
  <c r="R52" i="1"/>
  <c r="Q52" i="1"/>
  <c r="P52" i="1"/>
  <c r="O52" i="1"/>
  <c r="N52" i="1"/>
  <c r="M52" i="1"/>
  <c r="L52" i="1"/>
  <c r="K52" i="1"/>
  <c r="J52" i="1"/>
  <c r="I52" i="1"/>
  <c r="H52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S51" i="1"/>
  <c r="R51" i="1"/>
  <c r="Q51" i="1"/>
  <c r="P51" i="1"/>
  <c r="O51" i="1"/>
  <c r="N51" i="1"/>
  <c r="M51" i="1"/>
  <c r="L51" i="1"/>
  <c r="K51" i="1"/>
  <c r="J51" i="1"/>
  <c r="I51" i="1"/>
  <c r="H51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S50" i="1"/>
  <c r="R50" i="1"/>
  <c r="Q50" i="1"/>
  <c r="P50" i="1"/>
  <c r="O50" i="1"/>
  <c r="N50" i="1"/>
  <c r="M50" i="1"/>
  <c r="L50" i="1"/>
  <c r="K50" i="1"/>
  <c r="J50" i="1"/>
  <c r="I50" i="1"/>
  <c r="H50" i="1"/>
  <c r="BQ49" i="1"/>
  <c r="BP49" i="1"/>
  <c r="BO49" i="1"/>
  <c r="BN49" i="1"/>
  <c r="BM49" i="1"/>
  <c r="BL49" i="1"/>
  <c r="BK49" i="1"/>
  <c r="BJ49" i="1"/>
  <c r="BI49" i="1"/>
  <c r="BH49" i="1"/>
  <c r="BG49" i="1"/>
  <c r="BF49" i="1"/>
  <c r="S49" i="1"/>
  <c r="R49" i="1"/>
  <c r="Q49" i="1"/>
  <c r="P49" i="1"/>
  <c r="O49" i="1"/>
  <c r="N49" i="1"/>
  <c r="M49" i="1"/>
  <c r="L49" i="1"/>
  <c r="K49" i="1"/>
  <c r="J49" i="1"/>
  <c r="I49" i="1"/>
  <c r="H49" i="1"/>
  <c r="S48" i="1"/>
  <c r="R48" i="1"/>
  <c r="Q48" i="1"/>
  <c r="P48" i="1"/>
  <c r="O48" i="1"/>
  <c r="N48" i="1"/>
  <c r="M48" i="1"/>
  <c r="L48" i="1"/>
  <c r="K48" i="1"/>
  <c r="J48" i="1"/>
  <c r="I48" i="1"/>
  <c r="H48" i="1"/>
  <c r="F48" i="1"/>
  <c r="E48" i="1"/>
  <c r="D48" i="1"/>
  <c r="C48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S43" i="1"/>
  <c r="R43" i="1"/>
  <c r="Q43" i="1"/>
  <c r="P43" i="1"/>
  <c r="O43" i="1"/>
  <c r="O44" i="1"/>
  <c r="N43" i="1"/>
  <c r="N44" i="1"/>
  <c r="M43" i="1"/>
  <c r="L43" i="1"/>
  <c r="L44" i="1"/>
  <c r="K43" i="1"/>
  <c r="K44" i="1"/>
  <c r="J43" i="1"/>
  <c r="J44" i="1"/>
  <c r="I43" i="1"/>
  <c r="H43" i="1"/>
  <c r="H44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BD41" i="1"/>
  <c r="BC41" i="1"/>
  <c r="BB41" i="1"/>
  <c r="BA41" i="1"/>
  <c r="AY41" i="1"/>
  <c r="AX41" i="1"/>
  <c r="AW41" i="1"/>
  <c r="AV41" i="1"/>
  <c r="AU41" i="1"/>
  <c r="AT41" i="1"/>
  <c r="AS41" i="1"/>
  <c r="AR41" i="1"/>
  <c r="AQ41" i="1"/>
  <c r="AP41" i="1"/>
  <c r="AO41" i="1"/>
  <c r="AM41" i="1"/>
  <c r="AL41" i="1"/>
  <c r="AK41" i="1"/>
  <c r="AJ41" i="1"/>
  <c r="AI41" i="1"/>
  <c r="AH41" i="1"/>
  <c r="AG41" i="1"/>
  <c r="AF41" i="1"/>
  <c r="AE41" i="1"/>
  <c r="AD41" i="1"/>
  <c r="AC41" i="1"/>
  <c r="AA41" i="1"/>
  <c r="Z41" i="1"/>
  <c r="Y41" i="1"/>
  <c r="X41" i="1"/>
  <c r="W41" i="1"/>
  <c r="V41" i="1"/>
  <c r="U41" i="1"/>
  <c r="S40" i="1"/>
  <c r="R40" i="1"/>
  <c r="Q40" i="1"/>
  <c r="P40" i="1"/>
  <c r="O40" i="1"/>
  <c r="N40" i="1"/>
  <c r="M40" i="1"/>
  <c r="L40" i="1"/>
  <c r="K40" i="1"/>
  <c r="J40" i="1"/>
  <c r="I40" i="1"/>
  <c r="H40" i="1"/>
  <c r="F40" i="1"/>
  <c r="E40" i="1"/>
  <c r="D40" i="1"/>
  <c r="C40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S38" i="1"/>
  <c r="R38" i="1"/>
  <c r="Q38" i="1"/>
  <c r="P38" i="1"/>
  <c r="O38" i="1"/>
  <c r="N38" i="1"/>
  <c r="M38" i="1"/>
  <c r="L38" i="1"/>
  <c r="K38" i="1"/>
  <c r="J38" i="1"/>
  <c r="I38" i="1"/>
  <c r="H38" i="1"/>
  <c r="BQ37" i="1"/>
  <c r="BP37" i="1"/>
  <c r="BO37" i="1"/>
  <c r="BN37" i="1"/>
  <c r="BM37" i="1"/>
  <c r="BL37" i="1"/>
  <c r="BK37" i="1"/>
  <c r="BJ37" i="1"/>
  <c r="BI37" i="1"/>
  <c r="BH37" i="1"/>
  <c r="BG37" i="1"/>
  <c r="BF37" i="1"/>
  <c r="S37" i="1"/>
  <c r="R37" i="1"/>
  <c r="Q37" i="1"/>
  <c r="P37" i="1"/>
  <c r="O37" i="1"/>
  <c r="N37" i="1"/>
  <c r="M37" i="1"/>
  <c r="L37" i="1"/>
  <c r="K37" i="1"/>
  <c r="J37" i="1"/>
  <c r="I37" i="1"/>
  <c r="H37" i="1"/>
  <c r="BQ36" i="1"/>
  <c r="BP36" i="1"/>
  <c r="BO36" i="1"/>
  <c r="BN36" i="1"/>
  <c r="BM36" i="1"/>
  <c r="BL36" i="1"/>
  <c r="BK36" i="1"/>
  <c r="BJ36" i="1"/>
  <c r="BI36" i="1"/>
  <c r="BH36" i="1"/>
  <c r="BG36" i="1"/>
  <c r="BF36" i="1"/>
  <c r="S36" i="1"/>
  <c r="R36" i="1"/>
  <c r="Q36" i="1"/>
  <c r="P36" i="1"/>
  <c r="O36" i="1"/>
  <c r="N36" i="1"/>
  <c r="M36" i="1"/>
  <c r="L36" i="1"/>
  <c r="K36" i="1"/>
  <c r="J36" i="1"/>
  <c r="I36" i="1"/>
  <c r="H36" i="1"/>
  <c r="BQ35" i="1"/>
  <c r="BP35" i="1"/>
  <c r="BO35" i="1"/>
  <c r="BN35" i="1"/>
  <c r="BM35" i="1"/>
  <c r="BL35" i="1"/>
  <c r="BK35" i="1"/>
  <c r="BJ35" i="1"/>
  <c r="BI35" i="1"/>
  <c r="BH35" i="1"/>
  <c r="BG35" i="1"/>
  <c r="BF35" i="1"/>
  <c r="S35" i="1"/>
  <c r="R35" i="1"/>
  <c r="Q35" i="1"/>
  <c r="P35" i="1"/>
  <c r="O35" i="1"/>
  <c r="N35" i="1"/>
  <c r="M35" i="1"/>
  <c r="L35" i="1"/>
  <c r="K35" i="1"/>
  <c r="J35" i="1"/>
  <c r="I35" i="1"/>
  <c r="H35" i="1"/>
  <c r="BQ34" i="1"/>
  <c r="BP34" i="1"/>
  <c r="BO34" i="1"/>
  <c r="BN34" i="1"/>
  <c r="BM34" i="1"/>
  <c r="BL34" i="1"/>
  <c r="BK34" i="1"/>
  <c r="BJ34" i="1"/>
  <c r="BI34" i="1"/>
  <c r="BH34" i="1"/>
  <c r="BG34" i="1"/>
  <c r="BF34" i="1"/>
  <c r="S34" i="1"/>
  <c r="R34" i="1"/>
  <c r="Q34" i="1"/>
  <c r="P34" i="1"/>
  <c r="O34" i="1"/>
  <c r="N34" i="1"/>
  <c r="M34" i="1"/>
  <c r="L34" i="1"/>
  <c r="K34" i="1"/>
  <c r="J34" i="1"/>
  <c r="I34" i="1"/>
  <c r="H34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S33" i="1"/>
  <c r="R33" i="1"/>
  <c r="Q33" i="1"/>
  <c r="P33" i="1"/>
  <c r="O33" i="1"/>
  <c r="N33" i="1"/>
  <c r="M33" i="1"/>
  <c r="L33" i="1"/>
  <c r="K33" i="1"/>
  <c r="J33" i="1"/>
  <c r="I33" i="1"/>
  <c r="H33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S32" i="1"/>
  <c r="R32" i="1"/>
  <c r="Q32" i="1"/>
  <c r="P32" i="1"/>
  <c r="O32" i="1"/>
  <c r="N32" i="1"/>
  <c r="M32" i="1"/>
  <c r="L32" i="1"/>
  <c r="K32" i="1"/>
  <c r="J32" i="1"/>
  <c r="I32" i="1"/>
  <c r="H32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S31" i="1"/>
  <c r="R31" i="1"/>
  <c r="Q31" i="1"/>
  <c r="P31" i="1"/>
  <c r="O31" i="1"/>
  <c r="N31" i="1"/>
  <c r="M31" i="1"/>
  <c r="L31" i="1"/>
  <c r="K31" i="1"/>
  <c r="J31" i="1"/>
  <c r="I31" i="1"/>
  <c r="H31" i="1"/>
  <c r="S30" i="1"/>
  <c r="R30" i="1"/>
  <c r="Q30" i="1"/>
  <c r="P30" i="1"/>
  <c r="O30" i="1"/>
  <c r="N30" i="1"/>
  <c r="M30" i="1"/>
  <c r="L30" i="1"/>
  <c r="K30" i="1"/>
  <c r="J30" i="1"/>
  <c r="I30" i="1"/>
  <c r="H30" i="1"/>
  <c r="F30" i="1"/>
  <c r="E30" i="1"/>
  <c r="D30" i="1"/>
  <c r="C30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O28" i="1"/>
  <c r="N28" i="1"/>
  <c r="M28" i="1"/>
  <c r="L28" i="1"/>
  <c r="K28" i="1"/>
  <c r="J28" i="1"/>
  <c r="I28" i="1"/>
  <c r="H28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O27" i="1"/>
  <c r="N27" i="1"/>
  <c r="M27" i="1"/>
  <c r="L27" i="1"/>
  <c r="K27" i="1"/>
  <c r="J27" i="1"/>
  <c r="I27" i="1"/>
  <c r="H27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O26" i="1"/>
  <c r="N26" i="1"/>
  <c r="M26" i="1"/>
  <c r="L26" i="1"/>
  <c r="K26" i="1"/>
  <c r="J26" i="1"/>
  <c r="I26" i="1"/>
  <c r="H26" i="1"/>
  <c r="BQ25" i="1"/>
  <c r="BP25" i="1"/>
  <c r="BO25" i="1"/>
  <c r="BN25" i="1"/>
  <c r="BM25" i="1"/>
  <c r="BL25" i="1"/>
  <c r="BK25" i="1"/>
  <c r="BJ25" i="1"/>
  <c r="BI25" i="1"/>
  <c r="BH25" i="1"/>
  <c r="BG25" i="1"/>
  <c r="BF25" i="1"/>
  <c r="O25" i="1"/>
  <c r="N25" i="1"/>
  <c r="M25" i="1"/>
  <c r="L25" i="1"/>
  <c r="K25" i="1"/>
  <c r="J25" i="1"/>
  <c r="I25" i="1"/>
  <c r="H25" i="1"/>
  <c r="BQ24" i="1"/>
  <c r="BP24" i="1"/>
  <c r="BO24" i="1"/>
  <c r="BN24" i="1"/>
  <c r="BM24" i="1"/>
  <c r="BL24" i="1"/>
  <c r="BK24" i="1"/>
  <c r="BJ24" i="1"/>
  <c r="BI24" i="1"/>
  <c r="BH24" i="1"/>
  <c r="BG24" i="1"/>
  <c r="BF24" i="1"/>
  <c r="O24" i="1"/>
  <c r="N24" i="1"/>
  <c r="M24" i="1"/>
  <c r="L24" i="1"/>
  <c r="L42" i="1"/>
  <c r="K24" i="1"/>
  <c r="J24" i="1"/>
  <c r="I24" i="1"/>
  <c r="H24" i="1"/>
  <c r="H42" i="1"/>
  <c r="BQ23" i="1"/>
  <c r="BP23" i="1"/>
  <c r="BO23" i="1"/>
  <c r="BN23" i="1"/>
  <c r="BM23" i="1"/>
  <c r="BL23" i="1"/>
  <c r="BK23" i="1"/>
  <c r="BJ23" i="1"/>
  <c r="BI23" i="1"/>
  <c r="BH23" i="1"/>
  <c r="BG23" i="1"/>
  <c r="BF23" i="1"/>
  <c r="O23" i="1"/>
  <c r="N23" i="1"/>
  <c r="M23" i="1"/>
  <c r="L23" i="1"/>
  <c r="K23" i="1"/>
  <c r="J23" i="1"/>
  <c r="I23" i="1"/>
  <c r="H23" i="1"/>
  <c r="BQ22" i="1"/>
  <c r="BP22" i="1"/>
  <c r="BO22" i="1"/>
  <c r="BN22" i="1"/>
  <c r="BM22" i="1"/>
  <c r="BL22" i="1"/>
  <c r="BK22" i="1"/>
  <c r="BJ22" i="1"/>
  <c r="BI22" i="1"/>
  <c r="BH22" i="1"/>
  <c r="BG22" i="1"/>
  <c r="BF22" i="1"/>
  <c r="O22" i="1"/>
  <c r="N22" i="1"/>
  <c r="M22" i="1"/>
  <c r="L22" i="1"/>
  <c r="K22" i="1"/>
  <c r="J22" i="1"/>
  <c r="I22" i="1"/>
  <c r="H22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O21" i="1"/>
  <c r="N21" i="1"/>
  <c r="M21" i="1"/>
  <c r="L21" i="1"/>
  <c r="K21" i="1"/>
  <c r="J21" i="1"/>
  <c r="I21" i="1"/>
  <c r="H21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O20" i="1"/>
  <c r="N20" i="1"/>
  <c r="M20" i="1"/>
  <c r="L20" i="1"/>
  <c r="K20" i="1"/>
  <c r="J20" i="1"/>
  <c r="I20" i="1"/>
  <c r="H20" i="1"/>
  <c r="S19" i="1"/>
  <c r="R19" i="1"/>
  <c r="Q19" i="1"/>
  <c r="P19" i="1"/>
  <c r="O19" i="1"/>
  <c r="N19" i="1"/>
  <c r="M19" i="1"/>
  <c r="L19" i="1"/>
  <c r="K19" i="1"/>
  <c r="J19" i="1"/>
  <c r="I19" i="1"/>
  <c r="H19" i="1"/>
  <c r="F19" i="1"/>
  <c r="E19" i="1"/>
  <c r="D19" i="1"/>
  <c r="C19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Q12" i="1"/>
  <c r="BP12" i="1"/>
  <c r="BO12" i="1"/>
  <c r="BN12" i="1"/>
  <c r="BM12" i="1"/>
  <c r="BL12" i="1"/>
  <c r="BK12" i="1"/>
  <c r="BJ12" i="1"/>
  <c r="BI12" i="1"/>
  <c r="BH12" i="1"/>
  <c r="BG12" i="1"/>
  <c r="BF12" i="1"/>
  <c r="P12" i="1"/>
  <c r="H12" i="1"/>
  <c r="BQ11" i="1"/>
  <c r="BP11" i="1"/>
  <c r="BO11" i="1"/>
  <c r="BN11" i="1"/>
  <c r="BM11" i="1"/>
  <c r="BL11" i="1"/>
  <c r="BK11" i="1"/>
  <c r="BJ11" i="1"/>
  <c r="BI11" i="1"/>
  <c r="BH11" i="1"/>
  <c r="BG11" i="1"/>
  <c r="BF11" i="1"/>
  <c r="BQ10" i="1"/>
  <c r="BP10" i="1"/>
  <c r="BO10" i="1"/>
  <c r="BN10" i="1"/>
  <c r="BM10" i="1"/>
  <c r="BL10" i="1"/>
  <c r="BK10" i="1"/>
  <c r="BJ10" i="1"/>
  <c r="BI10" i="1"/>
  <c r="BH10" i="1"/>
  <c r="BG10" i="1"/>
  <c r="BF10" i="1"/>
  <c r="R10" i="1"/>
  <c r="N10" i="1"/>
  <c r="M10" i="1"/>
  <c r="J10" i="1"/>
  <c r="BQ9" i="1"/>
  <c r="BP9" i="1"/>
  <c r="BO9" i="1"/>
  <c r="BN9" i="1"/>
  <c r="BM9" i="1"/>
  <c r="BL9" i="1"/>
  <c r="BK9" i="1"/>
  <c r="BJ9" i="1"/>
  <c r="BI9" i="1"/>
  <c r="BH9" i="1"/>
  <c r="BG9" i="1"/>
  <c r="BF9" i="1"/>
  <c r="BQ8" i="1"/>
  <c r="BP8" i="1"/>
  <c r="BO8" i="1"/>
  <c r="BN8" i="1"/>
  <c r="BM8" i="1"/>
  <c r="BL8" i="1"/>
  <c r="BK8" i="1"/>
  <c r="BJ8" i="1"/>
  <c r="BI8" i="1"/>
  <c r="BH8" i="1"/>
  <c r="BG8" i="1"/>
  <c r="BF8" i="1"/>
  <c r="K8" i="1"/>
  <c r="BQ7" i="1"/>
  <c r="BP7" i="1"/>
  <c r="BO7" i="1"/>
  <c r="BN7" i="1"/>
  <c r="BM7" i="1"/>
  <c r="BL7" i="1"/>
  <c r="BK7" i="1"/>
  <c r="BJ7" i="1"/>
  <c r="BI7" i="1"/>
  <c r="BH7" i="1"/>
  <c r="BG7" i="1"/>
  <c r="BF7" i="1"/>
  <c r="BQ6" i="1"/>
  <c r="BP6" i="1"/>
  <c r="BO6" i="1"/>
  <c r="BN6" i="1"/>
  <c r="BM6" i="1"/>
  <c r="BL6" i="1"/>
  <c r="BK6" i="1"/>
  <c r="BJ6" i="1"/>
  <c r="BI6" i="1"/>
  <c r="BH6" i="1"/>
  <c r="BG6" i="1"/>
  <c r="BF6" i="1"/>
  <c r="M6" i="1"/>
  <c r="BQ5" i="1"/>
  <c r="BP5" i="1"/>
  <c r="BO5" i="1"/>
  <c r="BN5" i="1"/>
  <c r="BM5" i="1"/>
  <c r="BL5" i="1"/>
  <c r="BK5" i="1"/>
  <c r="BJ5" i="1"/>
  <c r="BI5" i="1"/>
  <c r="BH5" i="1"/>
  <c r="BG5" i="1"/>
  <c r="BF5" i="1"/>
  <c r="L5" i="1"/>
  <c r="H5" i="1"/>
  <c r="BQ4" i="1"/>
  <c r="BP4" i="1"/>
  <c r="BO4" i="1"/>
  <c r="BN4" i="1"/>
  <c r="BM4" i="1"/>
  <c r="BL4" i="1"/>
  <c r="BK4" i="1"/>
  <c r="BJ4" i="1"/>
  <c r="BI4" i="1"/>
  <c r="BH4" i="1"/>
  <c r="BG4" i="1"/>
  <c r="BF4" i="1"/>
  <c r="L4" i="1"/>
  <c r="L8" i="1"/>
  <c r="BK42" i="1"/>
  <c r="I96" i="1"/>
  <c r="I7" i="1"/>
  <c r="R58" i="1"/>
  <c r="R71" i="1"/>
  <c r="P8" i="1"/>
  <c r="H8" i="1"/>
  <c r="I120" i="1"/>
  <c r="J120" i="1"/>
  <c r="N120" i="1"/>
  <c r="R120" i="1"/>
  <c r="M179" i="1"/>
  <c r="J96" i="1"/>
  <c r="J7" i="1"/>
  <c r="N96" i="1"/>
  <c r="N7" i="1"/>
  <c r="R96" i="1"/>
  <c r="R7" i="1"/>
  <c r="I179" i="1"/>
  <c r="Q179" i="1"/>
  <c r="M41" i="1"/>
  <c r="I58" i="1"/>
  <c r="I156" i="1"/>
  <c r="J58" i="1"/>
  <c r="J71" i="1"/>
  <c r="M58" i="1"/>
  <c r="M156" i="1"/>
  <c r="N58" i="1"/>
  <c r="N156" i="1"/>
  <c r="Q58" i="1"/>
  <c r="H120" i="1"/>
  <c r="L120" i="1"/>
  <c r="L96" i="1"/>
  <c r="L144" i="1"/>
  <c r="P120" i="1"/>
  <c r="K179" i="1"/>
  <c r="N8" i="1"/>
  <c r="J8" i="1"/>
  <c r="O8" i="1"/>
  <c r="N42" i="1"/>
  <c r="BP41" i="1"/>
  <c r="I44" i="1"/>
  <c r="M44" i="1"/>
  <c r="BK44" i="1"/>
  <c r="H96" i="1"/>
  <c r="H7" i="1"/>
  <c r="K96" i="1"/>
  <c r="K7" i="1"/>
  <c r="L7" i="1"/>
  <c r="M96" i="1"/>
  <c r="M7" i="1"/>
  <c r="O96" i="1"/>
  <c r="O7" i="1"/>
  <c r="Q96" i="1"/>
  <c r="Q7" i="1"/>
  <c r="J41" i="1"/>
  <c r="N41" i="1"/>
  <c r="H179" i="1"/>
  <c r="L179" i="1"/>
  <c r="O179" i="1"/>
  <c r="P179" i="1"/>
  <c r="BQ41" i="1"/>
  <c r="K120" i="1"/>
  <c r="M120" i="1"/>
  <c r="O120" i="1"/>
  <c r="S120" i="1"/>
  <c r="I8" i="1"/>
  <c r="M8" i="1"/>
  <c r="Q8" i="1"/>
  <c r="I41" i="1"/>
  <c r="J179" i="1"/>
  <c r="N179" i="1"/>
  <c r="R179" i="1"/>
  <c r="BJ41" i="1"/>
  <c r="BP42" i="1"/>
  <c r="BF44" i="1"/>
  <c r="BN44" i="1"/>
  <c r="BK63" i="1"/>
  <c r="BK64" i="1"/>
  <c r="BG65" i="1"/>
  <c r="BO66" i="1"/>
  <c r="BG67" i="1"/>
  <c r="BG68" i="1"/>
  <c r="BO69" i="1"/>
  <c r="BG84" i="1"/>
  <c r="K42" i="1"/>
  <c r="O42" i="1"/>
  <c r="H41" i="1"/>
  <c r="K41" i="1"/>
  <c r="L41" i="1"/>
  <c r="O41" i="1"/>
  <c r="BG41" i="1"/>
  <c r="BK41" i="1"/>
  <c r="BO41" i="1"/>
  <c r="BQ42" i="1"/>
  <c r="BG44" i="1"/>
  <c r="BO44" i="1"/>
  <c r="BH63" i="1"/>
  <c r="BL63" i="1"/>
  <c r="BP63" i="1"/>
  <c r="BH64" i="1"/>
  <c r="BL64" i="1"/>
  <c r="BP64" i="1"/>
  <c r="BH65" i="1"/>
  <c r="BL65" i="1"/>
  <c r="BP65" i="1"/>
  <c r="BH66" i="1"/>
  <c r="BL66" i="1"/>
  <c r="BP66" i="1"/>
  <c r="BH67" i="1"/>
  <c r="BL67" i="1"/>
  <c r="BP67" i="1"/>
  <c r="BH68" i="1"/>
  <c r="BL68" i="1"/>
  <c r="BP68" i="1"/>
  <c r="BH69" i="1"/>
  <c r="BL69" i="1"/>
  <c r="BP69" i="1"/>
  <c r="BH70" i="1"/>
  <c r="BL70" i="1"/>
  <c r="BP70" i="1"/>
  <c r="BH72" i="1"/>
  <c r="BL72" i="1"/>
  <c r="BP72" i="1"/>
  <c r="BF41" i="1"/>
  <c r="BH42" i="1"/>
  <c r="BJ44" i="1"/>
  <c r="BG63" i="1"/>
  <c r="BO64" i="1"/>
  <c r="BK65" i="1"/>
  <c r="BK66" i="1"/>
  <c r="BK67" i="1"/>
  <c r="BO68" i="1"/>
  <c r="BG69" i="1"/>
  <c r="BK84" i="1"/>
  <c r="Q41" i="1"/>
  <c r="BH41" i="1"/>
  <c r="BL41" i="1"/>
  <c r="BF42" i="1"/>
  <c r="BJ42" i="1"/>
  <c r="BN42" i="1"/>
  <c r="BH44" i="1"/>
  <c r="BL44" i="1"/>
  <c r="BP44" i="1"/>
  <c r="BI63" i="1"/>
  <c r="BM63" i="1"/>
  <c r="BQ63" i="1"/>
  <c r="BI64" i="1"/>
  <c r="BM64" i="1"/>
  <c r="BQ64" i="1"/>
  <c r="BI65" i="1"/>
  <c r="BM65" i="1"/>
  <c r="BQ65" i="1"/>
  <c r="BI66" i="1"/>
  <c r="BM66" i="1"/>
  <c r="BQ66" i="1"/>
  <c r="BI67" i="1"/>
  <c r="BM67" i="1"/>
  <c r="BQ67" i="1"/>
  <c r="BI68" i="1"/>
  <c r="BM68" i="1"/>
  <c r="BQ68" i="1"/>
  <c r="BI69" i="1"/>
  <c r="BM69" i="1"/>
  <c r="BQ69" i="1"/>
  <c r="BI70" i="1"/>
  <c r="BM70" i="1"/>
  <c r="BQ70" i="1"/>
  <c r="BI72" i="1"/>
  <c r="BM72" i="1"/>
  <c r="BQ72" i="1"/>
  <c r="BG148" i="1"/>
  <c r="BK148" i="1"/>
  <c r="BO148" i="1"/>
  <c r="BG149" i="1"/>
  <c r="BK149" i="1"/>
  <c r="BO149" i="1"/>
  <c r="BG150" i="1"/>
  <c r="BK150" i="1"/>
  <c r="BO150" i="1"/>
  <c r="BG151" i="1"/>
  <c r="BK151" i="1"/>
  <c r="BO151" i="1"/>
  <c r="BG152" i="1"/>
  <c r="BK152" i="1"/>
  <c r="BO152" i="1"/>
  <c r="BG153" i="1"/>
  <c r="BO153" i="1"/>
  <c r="BG154" i="1"/>
  <c r="BK154" i="1"/>
  <c r="BO154" i="1"/>
  <c r="BG155" i="1"/>
  <c r="BK155" i="1"/>
  <c r="BO155" i="1"/>
  <c r="BG157" i="1"/>
  <c r="BK157" i="1"/>
  <c r="BO157" i="1"/>
  <c r="I165" i="1"/>
  <c r="M165" i="1"/>
  <c r="Q165" i="1"/>
  <c r="I166" i="1"/>
  <c r="M166" i="1"/>
  <c r="Q166" i="1"/>
  <c r="I167" i="1"/>
  <c r="M167" i="1"/>
  <c r="Q167" i="1"/>
  <c r="I168" i="1"/>
  <c r="M168" i="1"/>
  <c r="Q168" i="1"/>
  <c r="BG165" i="1"/>
  <c r="BK165" i="1"/>
  <c r="BO165" i="1"/>
  <c r="BG166" i="1"/>
  <c r="BK166" i="1"/>
  <c r="BO166" i="1"/>
  <c r="BG167" i="1"/>
  <c r="BL42" i="1"/>
  <c r="BO63" i="1"/>
  <c r="BG64" i="1"/>
  <c r="BO65" i="1"/>
  <c r="BG66" i="1"/>
  <c r="BO67" i="1"/>
  <c r="BK68" i="1"/>
  <c r="BK69" i="1"/>
  <c r="BO84" i="1"/>
  <c r="I42" i="1"/>
  <c r="M42" i="1"/>
  <c r="R41" i="1"/>
  <c r="BI41" i="1"/>
  <c r="BM41" i="1"/>
  <c r="BG42" i="1"/>
  <c r="BO42" i="1"/>
  <c r="BI44" i="1"/>
  <c r="BM44" i="1"/>
  <c r="BQ44" i="1"/>
  <c r="BF63" i="1"/>
  <c r="BJ63" i="1"/>
  <c r="BN63" i="1"/>
  <c r="BF64" i="1"/>
  <c r="BJ64" i="1"/>
  <c r="BN64" i="1"/>
  <c r="BF65" i="1"/>
  <c r="BJ65" i="1"/>
  <c r="BN65" i="1"/>
  <c r="BF66" i="1"/>
  <c r="BJ66" i="1"/>
  <c r="BN66" i="1"/>
  <c r="BF84" i="1"/>
  <c r="BJ84" i="1"/>
  <c r="BN84" i="1"/>
  <c r="BG96" i="1"/>
  <c r="P96" i="1"/>
  <c r="P7" i="1"/>
  <c r="BK96" i="1"/>
  <c r="BO96" i="1"/>
  <c r="S96" i="1"/>
  <c r="S7" i="1"/>
  <c r="BF96" i="1"/>
  <c r="BJ96" i="1"/>
  <c r="BN96" i="1"/>
  <c r="BF148" i="1"/>
  <c r="BJ148" i="1"/>
  <c r="BN148" i="1"/>
  <c r="BF149" i="1"/>
  <c r="BJ149" i="1"/>
  <c r="BN149" i="1"/>
  <c r="BF150" i="1"/>
  <c r="BJ150" i="1"/>
  <c r="BN150" i="1"/>
  <c r="BF151" i="1"/>
  <c r="BJ151" i="1"/>
  <c r="BN151" i="1"/>
  <c r="BF152" i="1"/>
  <c r="BJ152" i="1"/>
  <c r="BN152" i="1"/>
  <c r="BF153" i="1"/>
  <c r="BF154" i="1"/>
  <c r="BJ154" i="1"/>
  <c r="BN154" i="1"/>
  <c r="BF155" i="1"/>
  <c r="BJ155" i="1"/>
  <c r="BN155" i="1"/>
  <c r="BF157" i="1"/>
  <c r="BJ157" i="1"/>
  <c r="BN157" i="1"/>
  <c r="H165" i="1"/>
  <c r="L165" i="1"/>
  <c r="P165" i="1"/>
  <c r="H166" i="1"/>
  <c r="L166" i="1"/>
  <c r="P166" i="1"/>
  <c r="H167" i="1"/>
  <c r="L167" i="1"/>
  <c r="P167" i="1"/>
  <c r="H168" i="1"/>
  <c r="L168" i="1"/>
  <c r="P168" i="1"/>
  <c r="BF165" i="1"/>
  <c r="BJ165" i="1"/>
  <c r="BN165" i="1"/>
  <c r="BF166" i="1"/>
  <c r="BJ166" i="1"/>
  <c r="BN166" i="1"/>
  <c r="BF167" i="1"/>
  <c r="BJ167" i="1"/>
  <c r="BN167" i="1"/>
  <c r="BF168" i="1"/>
  <c r="BJ168" i="1"/>
  <c r="BN168" i="1"/>
  <c r="BF179" i="1"/>
  <c r="BJ179" i="1"/>
  <c r="BN179" i="1"/>
  <c r="BK167" i="1"/>
  <c r="BO167" i="1"/>
  <c r="BG168" i="1"/>
  <c r="BK168" i="1"/>
  <c r="BO168" i="1"/>
  <c r="BG179" i="1"/>
  <c r="BK179" i="1"/>
  <c r="BO179" i="1"/>
  <c r="BF67" i="1"/>
  <c r="BJ67" i="1"/>
  <c r="BN67" i="1"/>
  <c r="BF68" i="1"/>
  <c r="BJ68" i="1"/>
  <c r="BN68" i="1"/>
  <c r="BF69" i="1"/>
  <c r="BJ69" i="1"/>
  <c r="BN69" i="1"/>
  <c r="BF70" i="1"/>
  <c r="BJ70" i="1"/>
  <c r="BN70" i="1"/>
  <c r="BF72" i="1"/>
  <c r="BJ72" i="1"/>
  <c r="BN72" i="1"/>
  <c r="BH84" i="1"/>
  <c r="BL84" i="1"/>
  <c r="BP84" i="1"/>
  <c r="BH96" i="1"/>
  <c r="BL96" i="1"/>
  <c r="BP96" i="1"/>
  <c r="BH148" i="1"/>
  <c r="BL148" i="1"/>
  <c r="BP148" i="1"/>
  <c r="BH149" i="1"/>
  <c r="BL149" i="1"/>
  <c r="BP149" i="1"/>
  <c r="BH150" i="1"/>
  <c r="BL150" i="1"/>
  <c r="BP150" i="1"/>
  <c r="BH151" i="1"/>
  <c r="BL151" i="1"/>
  <c r="BP151" i="1"/>
  <c r="BH152" i="1"/>
  <c r="BL152" i="1"/>
  <c r="BP152" i="1"/>
  <c r="BH153" i="1"/>
  <c r="BL153" i="1"/>
  <c r="BL154" i="1"/>
  <c r="BP154" i="1"/>
  <c r="BH155" i="1"/>
  <c r="BL155" i="1"/>
  <c r="BP155" i="1"/>
  <c r="BH157" i="1"/>
  <c r="BL157" i="1"/>
  <c r="BP157" i="1"/>
  <c r="J165" i="1"/>
  <c r="N165" i="1"/>
  <c r="R165" i="1"/>
  <c r="J166" i="1"/>
  <c r="N166" i="1"/>
  <c r="R166" i="1"/>
  <c r="J167" i="1"/>
  <c r="N167" i="1"/>
  <c r="R167" i="1"/>
  <c r="J168" i="1"/>
  <c r="N168" i="1"/>
  <c r="R168" i="1"/>
  <c r="BH165" i="1"/>
  <c r="BL165" i="1"/>
  <c r="BP165" i="1"/>
  <c r="BH166" i="1"/>
  <c r="BL166" i="1"/>
  <c r="BP166" i="1"/>
  <c r="BH167" i="1"/>
  <c r="BL167" i="1"/>
  <c r="BP167" i="1"/>
  <c r="BH168" i="1"/>
  <c r="BL168" i="1"/>
  <c r="BP168" i="1"/>
  <c r="BH179" i="1"/>
  <c r="BL179" i="1"/>
  <c r="BP179" i="1"/>
  <c r="BG70" i="1"/>
  <c r="BK70" i="1"/>
  <c r="BO70" i="1"/>
  <c r="BG72" i="1"/>
  <c r="BK72" i="1"/>
  <c r="BO72" i="1"/>
  <c r="BI84" i="1"/>
  <c r="BM84" i="1"/>
  <c r="BQ84" i="1"/>
  <c r="BI96" i="1"/>
  <c r="BM96" i="1"/>
  <c r="BQ96" i="1"/>
  <c r="BI148" i="1"/>
  <c r="BM148" i="1"/>
  <c r="BQ148" i="1"/>
  <c r="BI149" i="1"/>
  <c r="BM149" i="1"/>
  <c r="BQ149" i="1"/>
  <c r="BI150" i="1"/>
  <c r="BM150" i="1"/>
  <c r="BQ150" i="1"/>
  <c r="BI151" i="1"/>
  <c r="BM151" i="1"/>
  <c r="BQ151" i="1"/>
  <c r="BI152" i="1"/>
  <c r="BM152" i="1"/>
  <c r="BQ152" i="1"/>
  <c r="BI153" i="1"/>
  <c r="BM153" i="1"/>
  <c r="BQ153" i="1"/>
  <c r="BI154" i="1"/>
  <c r="BM154" i="1"/>
  <c r="BI155" i="1"/>
  <c r="BM155" i="1"/>
  <c r="BQ155" i="1"/>
  <c r="BI157" i="1"/>
  <c r="BM157" i="1"/>
  <c r="BQ157" i="1"/>
  <c r="K165" i="1"/>
  <c r="O165" i="1"/>
  <c r="S165" i="1"/>
  <c r="K166" i="1"/>
  <c r="O166" i="1"/>
  <c r="S166" i="1"/>
  <c r="K167" i="1"/>
  <c r="O167" i="1"/>
  <c r="S167" i="1"/>
  <c r="K168" i="1"/>
  <c r="O168" i="1"/>
  <c r="S168" i="1"/>
  <c r="BI165" i="1"/>
  <c r="BM165" i="1"/>
  <c r="BQ165" i="1"/>
  <c r="BI166" i="1"/>
  <c r="BM166" i="1"/>
  <c r="BQ166" i="1"/>
  <c r="BI167" i="1"/>
  <c r="BM167" i="1"/>
  <c r="BQ167" i="1"/>
  <c r="BI168" i="1"/>
  <c r="BM168" i="1"/>
  <c r="BQ168" i="1"/>
  <c r="S179" i="1"/>
  <c r="BI179" i="1"/>
  <c r="BM179" i="1"/>
  <c r="BQ179" i="1"/>
  <c r="E179" i="1"/>
  <c r="E178" i="1"/>
  <c r="E177" i="1"/>
  <c r="E176" i="1"/>
  <c r="E175" i="1"/>
  <c r="E174" i="1"/>
  <c r="E173" i="1"/>
  <c r="E172" i="1"/>
  <c r="E171" i="1"/>
  <c r="E164" i="1"/>
  <c r="E163" i="1"/>
  <c r="E162" i="1"/>
  <c r="E161" i="1"/>
  <c r="E160" i="1"/>
  <c r="D179" i="1"/>
  <c r="D178" i="1"/>
  <c r="D177" i="1"/>
  <c r="D176" i="1"/>
  <c r="D175" i="1"/>
  <c r="D174" i="1"/>
  <c r="D173" i="1"/>
  <c r="D172" i="1"/>
  <c r="D171" i="1"/>
  <c r="D164" i="1"/>
  <c r="D163" i="1"/>
  <c r="D162" i="1"/>
  <c r="D161" i="1"/>
  <c r="D160" i="1"/>
  <c r="C179" i="1"/>
  <c r="C178" i="1"/>
  <c r="C177" i="1"/>
  <c r="C176" i="1"/>
  <c r="C175" i="1"/>
  <c r="C174" i="1"/>
  <c r="C173" i="1"/>
  <c r="C172" i="1"/>
  <c r="C171" i="1"/>
  <c r="C164" i="1"/>
  <c r="C163" i="1"/>
  <c r="C162" i="1"/>
  <c r="C161" i="1"/>
  <c r="C160" i="1"/>
  <c r="S110" i="1"/>
  <c r="O110" i="1"/>
  <c r="K110" i="1"/>
  <c r="D109" i="1"/>
  <c r="D6" i="1"/>
  <c r="D108" i="1"/>
  <c r="D106" i="1"/>
  <c r="D104" i="1"/>
  <c r="D102" i="1"/>
  <c r="E119" i="1"/>
  <c r="E118" i="1"/>
  <c r="E117" i="1"/>
  <c r="E116" i="1"/>
  <c r="E115" i="1"/>
  <c r="E114" i="1"/>
  <c r="E113" i="1"/>
  <c r="E112" i="1"/>
  <c r="R110" i="1"/>
  <c r="N110" i="1"/>
  <c r="J110" i="1"/>
  <c r="C109" i="1"/>
  <c r="C6" i="1"/>
  <c r="C108" i="1"/>
  <c r="E107" i="1"/>
  <c r="C106" i="1"/>
  <c r="E105" i="1"/>
  <c r="C104" i="1"/>
  <c r="E103" i="1"/>
  <c r="C102" i="1"/>
  <c r="D119" i="1"/>
  <c r="D118" i="1"/>
  <c r="D117" i="1"/>
  <c r="D116" i="1"/>
  <c r="D115" i="1"/>
  <c r="D114" i="1"/>
  <c r="D113" i="1"/>
  <c r="D112" i="1"/>
  <c r="Q110" i="1"/>
  <c r="M110" i="1"/>
  <c r="I110" i="1"/>
  <c r="D107" i="1"/>
  <c r="D105" i="1"/>
  <c r="D103" i="1"/>
  <c r="D101" i="1"/>
  <c r="C119" i="1"/>
  <c r="C118" i="1"/>
  <c r="C117" i="1"/>
  <c r="C116" i="1"/>
  <c r="C115" i="1"/>
  <c r="C114" i="1"/>
  <c r="C113" i="1"/>
  <c r="C112" i="1"/>
  <c r="P110" i="1"/>
  <c r="L110" i="1"/>
  <c r="H110" i="1"/>
  <c r="E109" i="1"/>
  <c r="E108" i="1"/>
  <c r="C107" i="1"/>
  <c r="E106" i="1"/>
  <c r="C105" i="1"/>
  <c r="E104" i="1"/>
  <c r="F104" i="1"/>
  <c r="C103" i="1"/>
  <c r="E102" i="1"/>
  <c r="C101" i="1"/>
  <c r="C100" i="1"/>
  <c r="C95" i="1"/>
  <c r="C94" i="1"/>
  <c r="C93" i="1"/>
  <c r="C92" i="1"/>
  <c r="C91" i="1"/>
  <c r="C90" i="1"/>
  <c r="C89" i="1"/>
  <c r="C88" i="1"/>
  <c r="P85" i="1"/>
  <c r="P157" i="1"/>
  <c r="P84" i="1"/>
  <c r="P4" i="1"/>
  <c r="P83" i="1"/>
  <c r="P5" i="1"/>
  <c r="C83" i="1"/>
  <c r="C5" i="1"/>
  <c r="P82" i="1"/>
  <c r="P154" i="1"/>
  <c r="C82" i="1"/>
  <c r="P81" i="1"/>
  <c r="P153" i="1"/>
  <c r="C81" i="1"/>
  <c r="P80" i="1"/>
  <c r="P152" i="1"/>
  <c r="C80" i="1"/>
  <c r="P79" i="1"/>
  <c r="P151" i="1"/>
  <c r="C79" i="1"/>
  <c r="P78" i="1"/>
  <c r="P150" i="1"/>
  <c r="C78" i="1"/>
  <c r="P77" i="1"/>
  <c r="P44" i="1"/>
  <c r="C77" i="1"/>
  <c r="P76" i="1"/>
  <c r="P148" i="1"/>
  <c r="C76" i="1"/>
  <c r="C56" i="1"/>
  <c r="C55" i="1"/>
  <c r="C54" i="1"/>
  <c r="C53" i="1"/>
  <c r="C52" i="1"/>
  <c r="C51" i="1"/>
  <c r="C50" i="1"/>
  <c r="C49" i="1"/>
  <c r="C45" i="1"/>
  <c r="S85" i="1"/>
  <c r="S157" i="1"/>
  <c r="S84" i="1"/>
  <c r="S4" i="1"/>
  <c r="S83" i="1"/>
  <c r="S5" i="1"/>
  <c r="S82" i="1"/>
  <c r="S154" i="1"/>
  <c r="S81" i="1"/>
  <c r="S153" i="1"/>
  <c r="S80" i="1"/>
  <c r="S152" i="1"/>
  <c r="S79" i="1"/>
  <c r="S151" i="1"/>
  <c r="S78" i="1"/>
  <c r="S150" i="1"/>
  <c r="S77" i="1"/>
  <c r="S44" i="1"/>
  <c r="S76" i="1"/>
  <c r="S148" i="1"/>
  <c r="E100" i="1"/>
  <c r="E95" i="1"/>
  <c r="E94" i="1"/>
  <c r="E93" i="1"/>
  <c r="E92" i="1"/>
  <c r="E91" i="1"/>
  <c r="E90" i="1"/>
  <c r="E89" i="1"/>
  <c r="E88" i="1"/>
  <c r="R85" i="1"/>
  <c r="R157" i="1"/>
  <c r="R84" i="1"/>
  <c r="R4" i="1"/>
  <c r="R83" i="1"/>
  <c r="R5" i="1"/>
  <c r="E83" i="1"/>
  <c r="R82" i="1"/>
  <c r="R154" i="1"/>
  <c r="E82" i="1"/>
  <c r="R81" i="1"/>
  <c r="E81" i="1"/>
  <c r="R80" i="1"/>
  <c r="R152" i="1"/>
  <c r="E80" i="1"/>
  <c r="R79" i="1"/>
  <c r="R151" i="1"/>
  <c r="E79" i="1"/>
  <c r="R78" i="1"/>
  <c r="R150" i="1"/>
  <c r="E78" i="1"/>
  <c r="R77" i="1"/>
  <c r="R44" i="1"/>
  <c r="E77" i="1"/>
  <c r="R76" i="1"/>
  <c r="R148" i="1"/>
  <c r="E76" i="1"/>
  <c r="E56" i="1"/>
  <c r="E55" i="1"/>
  <c r="E54" i="1"/>
  <c r="E53" i="1"/>
  <c r="E101" i="1"/>
  <c r="D100" i="1"/>
  <c r="D95" i="1"/>
  <c r="D94" i="1"/>
  <c r="D93" i="1"/>
  <c r="D92" i="1"/>
  <c r="D91" i="1"/>
  <c r="D90" i="1"/>
  <c r="D89" i="1"/>
  <c r="D88" i="1"/>
  <c r="Q85" i="1"/>
  <c r="Q157" i="1"/>
  <c r="Q84" i="1"/>
  <c r="Q4" i="1"/>
  <c r="Q83" i="1"/>
  <c r="Q5" i="1"/>
  <c r="D83" i="1"/>
  <c r="D5" i="1"/>
  <c r="Q82" i="1"/>
  <c r="Q154" i="1"/>
  <c r="D82" i="1"/>
  <c r="Q81" i="1"/>
  <c r="Q153" i="1"/>
  <c r="D81" i="1"/>
  <c r="Q80" i="1"/>
  <c r="Q152" i="1"/>
  <c r="D80" i="1"/>
  <c r="Q79" i="1"/>
  <c r="Q151" i="1"/>
  <c r="D79" i="1"/>
  <c r="Q78" i="1"/>
  <c r="D78" i="1"/>
  <c r="Q77" i="1"/>
  <c r="Q44" i="1"/>
  <c r="D77" i="1"/>
  <c r="Q76" i="1"/>
  <c r="Q148" i="1"/>
  <c r="D76" i="1"/>
  <c r="D56" i="1"/>
  <c r="D55" i="1"/>
  <c r="D54" i="1"/>
  <c r="D53" i="1"/>
  <c r="D52" i="1"/>
  <c r="D51" i="1"/>
  <c r="D50" i="1"/>
  <c r="D49" i="1"/>
  <c r="S20" i="1"/>
  <c r="S21" i="1"/>
  <c r="S22" i="1"/>
  <c r="S23" i="1"/>
  <c r="S24" i="1"/>
  <c r="S25" i="1"/>
  <c r="S26" i="1"/>
  <c r="S27" i="1"/>
  <c r="S28" i="1"/>
  <c r="S41" i="1"/>
  <c r="J42" i="1"/>
  <c r="E49" i="1"/>
  <c r="J149" i="1"/>
  <c r="J125" i="1"/>
  <c r="J64" i="1"/>
  <c r="N149" i="1"/>
  <c r="N125" i="1"/>
  <c r="N64" i="1"/>
  <c r="R125" i="1"/>
  <c r="R64" i="1"/>
  <c r="C20" i="1"/>
  <c r="P20" i="1"/>
  <c r="C21" i="1"/>
  <c r="P21" i="1"/>
  <c r="C22" i="1"/>
  <c r="P22" i="1"/>
  <c r="C23" i="1"/>
  <c r="P23" i="1"/>
  <c r="C24" i="1"/>
  <c r="P24" i="1"/>
  <c r="C25" i="1"/>
  <c r="P25" i="1"/>
  <c r="C26" i="1"/>
  <c r="P26" i="1"/>
  <c r="C27" i="1"/>
  <c r="P27" i="1"/>
  <c r="C28" i="1"/>
  <c r="P28" i="1"/>
  <c r="C31" i="1"/>
  <c r="C32" i="1"/>
  <c r="C33" i="1"/>
  <c r="C34" i="1"/>
  <c r="C35" i="1"/>
  <c r="C36" i="1"/>
  <c r="C37" i="1"/>
  <c r="C38" i="1"/>
  <c r="P41" i="1"/>
  <c r="BN41" i="1"/>
  <c r="E50" i="1"/>
  <c r="J150" i="1"/>
  <c r="J126" i="1"/>
  <c r="J65" i="1"/>
  <c r="N150" i="1"/>
  <c r="N126" i="1"/>
  <c r="N65" i="1"/>
  <c r="R126" i="1"/>
  <c r="R65" i="1"/>
  <c r="D20" i="1"/>
  <c r="Q20" i="1"/>
  <c r="D21" i="1"/>
  <c r="Q21" i="1"/>
  <c r="D22" i="1"/>
  <c r="Q22" i="1"/>
  <c r="D23" i="1"/>
  <c r="Q23" i="1"/>
  <c r="D24" i="1"/>
  <c r="Q24" i="1"/>
  <c r="D25" i="1"/>
  <c r="Q25" i="1"/>
  <c r="D26" i="1"/>
  <c r="Q26" i="1"/>
  <c r="D27" i="1"/>
  <c r="Q27" i="1"/>
  <c r="D28" i="1"/>
  <c r="Q28" i="1"/>
  <c r="D31" i="1"/>
  <c r="D32" i="1"/>
  <c r="D33" i="1"/>
  <c r="D34" i="1"/>
  <c r="D35" i="1"/>
  <c r="D36" i="1"/>
  <c r="D37" i="1"/>
  <c r="D38" i="1"/>
  <c r="D45" i="1"/>
  <c r="E51" i="1"/>
  <c r="J151" i="1"/>
  <c r="J127" i="1"/>
  <c r="J66" i="1"/>
  <c r="N151" i="1"/>
  <c r="N127" i="1"/>
  <c r="N66" i="1"/>
  <c r="R127" i="1"/>
  <c r="R66" i="1"/>
  <c r="E20" i="1"/>
  <c r="R20" i="1"/>
  <c r="E21" i="1"/>
  <c r="R21" i="1"/>
  <c r="E22" i="1"/>
  <c r="R22" i="1"/>
  <c r="E23" i="1"/>
  <c r="R23" i="1"/>
  <c r="E24" i="1"/>
  <c r="R24" i="1"/>
  <c r="E25" i="1"/>
  <c r="R25" i="1"/>
  <c r="E26" i="1"/>
  <c r="R26" i="1"/>
  <c r="E27" i="1"/>
  <c r="R27" i="1"/>
  <c r="E28" i="1"/>
  <c r="R28" i="1"/>
  <c r="E31" i="1"/>
  <c r="E32" i="1"/>
  <c r="E33" i="1"/>
  <c r="E34" i="1"/>
  <c r="E35" i="1"/>
  <c r="E36" i="1"/>
  <c r="E37" i="1"/>
  <c r="E38" i="1"/>
  <c r="BI42" i="1"/>
  <c r="BM42" i="1"/>
  <c r="E45" i="1"/>
  <c r="F45" i="1"/>
  <c r="J148" i="1"/>
  <c r="J124" i="1"/>
  <c r="J63" i="1"/>
  <c r="N148" i="1"/>
  <c r="N124" i="1"/>
  <c r="N63" i="1"/>
  <c r="R124" i="1"/>
  <c r="R63" i="1"/>
  <c r="E52" i="1"/>
  <c r="I148" i="1"/>
  <c r="I124" i="1"/>
  <c r="M148" i="1"/>
  <c r="M124" i="1"/>
  <c r="Q124" i="1"/>
  <c r="I149" i="1"/>
  <c r="I125" i="1"/>
  <c r="M149" i="1"/>
  <c r="M125" i="1"/>
  <c r="Q125" i="1"/>
  <c r="I150" i="1"/>
  <c r="I126" i="1"/>
  <c r="M150" i="1"/>
  <c r="M126" i="1"/>
  <c r="Q150" i="1"/>
  <c r="Q126" i="1"/>
  <c r="I151" i="1"/>
  <c r="I127" i="1"/>
  <c r="M151" i="1"/>
  <c r="M127" i="1"/>
  <c r="Q127" i="1"/>
  <c r="I152" i="1"/>
  <c r="I128" i="1"/>
  <c r="M152" i="1"/>
  <c r="M128" i="1"/>
  <c r="Q128" i="1"/>
  <c r="I153" i="1"/>
  <c r="I129" i="1"/>
  <c r="M153" i="1"/>
  <c r="M129" i="1"/>
  <c r="Q129" i="1"/>
  <c r="I154" i="1"/>
  <c r="I130" i="1"/>
  <c r="M154" i="1"/>
  <c r="M130" i="1"/>
  <c r="Q130" i="1"/>
  <c r="I155" i="1"/>
  <c r="I131" i="1"/>
  <c r="M155" i="1"/>
  <c r="M131" i="1"/>
  <c r="Q131" i="1"/>
  <c r="V156" i="1"/>
  <c r="V132" i="1"/>
  <c r="Z156" i="1"/>
  <c r="Z132" i="1"/>
  <c r="AD156" i="1"/>
  <c r="AD132" i="1"/>
  <c r="AH156" i="1"/>
  <c r="AH132" i="1"/>
  <c r="AL156" i="1"/>
  <c r="AL132" i="1"/>
  <c r="AP156" i="1"/>
  <c r="AP132" i="1"/>
  <c r="AT156" i="1"/>
  <c r="AT132" i="1"/>
  <c r="AX156" i="1"/>
  <c r="AX132" i="1"/>
  <c r="BB156" i="1"/>
  <c r="BG58" i="1"/>
  <c r="BK58" i="1"/>
  <c r="BO58" i="1"/>
  <c r="I157" i="1"/>
  <c r="I133" i="1"/>
  <c r="I11" i="1"/>
  <c r="M157" i="1"/>
  <c r="M133" i="1"/>
  <c r="M11" i="1"/>
  <c r="Q133" i="1"/>
  <c r="Q11" i="1"/>
  <c r="I63" i="1"/>
  <c r="M63" i="1"/>
  <c r="Q63" i="1"/>
  <c r="I64" i="1"/>
  <c r="M64" i="1"/>
  <c r="Q64" i="1"/>
  <c r="I65" i="1"/>
  <c r="M65" i="1"/>
  <c r="Q65" i="1"/>
  <c r="I66" i="1"/>
  <c r="M66" i="1"/>
  <c r="Q66" i="1"/>
  <c r="I67" i="1"/>
  <c r="M67" i="1"/>
  <c r="Q67" i="1"/>
  <c r="I68" i="1"/>
  <c r="M68" i="1"/>
  <c r="Q68" i="1"/>
  <c r="I69" i="1"/>
  <c r="M69" i="1"/>
  <c r="Q69" i="1"/>
  <c r="I70" i="1"/>
  <c r="M70" i="1"/>
  <c r="Q70" i="1"/>
  <c r="I71" i="1"/>
  <c r="Q71" i="1"/>
  <c r="V71" i="1"/>
  <c r="Z71" i="1"/>
  <c r="AD71" i="1"/>
  <c r="AH71" i="1"/>
  <c r="AL71" i="1"/>
  <c r="AP71" i="1"/>
  <c r="AT71" i="1"/>
  <c r="AX71" i="1"/>
  <c r="BB71" i="1"/>
  <c r="I72" i="1"/>
  <c r="M72" i="1"/>
  <c r="Q72" i="1"/>
  <c r="I108" i="1"/>
  <c r="M108" i="1"/>
  <c r="J152" i="1"/>
  <c r="J128" i="1"/>
  <c r="N152" i="1"/>
  <c r="N128" i="1"/>
  <c r="R128" i="1"/>
  <c r="J153" i="1"/>
  <c r="J129" i="1"/>
  <c r="N153" i="1"/>
  <c r="N129" i="1"/>
  <c r="R153" i="1"/>
  <c r="R129" i="1"/>
  <c r="J154" i="1"/>
  <c r="J130" i="1"/>
  <c r="N154" i="1"/>
  <c r="N130" i="1"/>
  <c r="R130" i="1"/>
  <c r="J155" i="1"/>
  <c r="J131" i="1"/>
  <c r="N155" i="1"/>
  <c r="N131" i="1"/>
  <c r="R131" i="1"/>
  <c r="W156" i="1"/>
  <c r="W132" i="1"/>
  <c r="AA156" i="1"/>
  <c r="AA132" i="1"/>
  <c r="AE156" i="1"/>
  <c r="AE132" i="1"/>
  <c r="AI156" i="1"/>
  <c r="AI132" i="1"/>
  <c r="AM156" i="1"/>
  <c r="AM132" i="1"/>
  <c r="AQ156" i="1"/>
  <c r="AQ132" i="1"/>
  <c r="AU156" i="1"/>
  <c r="AU132" i="1"/>
  <c r="AY156" i="1"/>
  <c r="AY132" i="1"/>
  <c r="BC156" i="1"/>
  <c r="BH58" i="1"/>
  <c r="BL58" i="1"/>
  <c r="BP58" i="1"/>
  <c r="J157" i="1"/>
  <c r="J133" i="1"/>
  <c r="J11" i="1"/>
  <c r="N157" i="1"/>
  <c r="N133" i="1"/>
  <c r="N11" i="1"/>
  <c r="R133" i="1"/>
  <c r="R11" i="1"/>
  <c r="J67" i="1"/>
  <c r="N67" i="1"/>
  <c r="R67" i="1"/>
  <c r="J68" i="1"/>
  <c r="N68" i="1"/>
  <c r="R68" i="1"/>
  <c r="J69" i="1"/>
  <c r="N69" i="1"/>
  <c r="R69" i="1"/>
  <c r="J70" i="1"/>
  <c r="N70" i="1"/>
  <c r="R70" i="1"/>
  <c r="W71" i="1"/>
  <c r="AA71" i="1"/>
  <c r="AE71" i="1"/>
  <c r="AI71" i="1"/>
  <c r="AM71" i="1"/>
  <c r="AQ71" i="1"/>
  <c r="AU71" i="1"/>
  <c r="AY71" i="1"/>
  <c r="BC71" i="1"/>
  <c r="J72" i="1"/>
  <c r="N72" i="1"/>
  <c r="R72" i="1"/>
  <c r="J108" i="1"/>
  <c r="N108" i="1"/>
  <c r="K148" i="1"/>
  <c r="K124" i="1"/>
  <c r="O148" i="1"/>
  <c r="O124" i="1"/>
  <c r="S124" i="1"/>
  <c r="K149" i="1"/>
  <c r="K125" i="1"/>
  <c r="O149" i="1"/>
  <c r="O125" i="1"/>
  <c r="S125" i="1"/>
  <c r="K150" i="1"/>
  <c r="K126" i="1"/>
  <c r="O150" i="1"/>
  <c r="O126" i="1"/>
  <c r="S126" i="1"/>
  <c r="K151" i="1"/>
  <c r="K127" i="1"/>
  <c r="O151" i="1"/>
  <c r="O127" i="1"/>
  <c r="S127" i="1"/>
  <c r="K152" i="1"/>
  <c r="K128" i="1"/>
  <c r="O152" i="1"/>
  <c r="O128" i="1"/>
  <c r="S128" i="1"/>
  <c r="K153" i="1"/>
  <c r="K129" i="1"/>
  <c r="O153" i="1"/>
  <c r="O129" i="1"/>
  <c r="S129" i="1"/>
  <c r="K154" i="1"/>
  <c r="K130" i="1"/>
  <c r="O154" i="1"/>
  <c r="O130" i="1"/>
  <c r="S130" i="1"/>
  <c r="K155" i="1"/>
  <c r="K131" i="1"/>
  <c r="O155" i="1"/>
  <c r="O131" i="1"/>
  <c r="S131" i="1"/>
  <c r="K58" i="1"/>
  <c r="O58" i="1"/>
  <c r="S58" i="1"/>
  <c r="X156" i="1"/>
  <c r="X132" i="1"/>
  <c r="AB156" i="1"/>
  <c r="AB132" i="1"/>
  <c r="AF156" i="1"/>
  <c r="AF132" i="1"/>
  <c r="AJ156" i="1"/>
  <c r="AJ132" i="1"/>
  <c r="AN156" i="1"/>
  <c r="AN132" i="1"/>
  <c r="AR156" i="1"/>
  <c r="AR132" i="1"/>
  <c r="AV156" i="1"/>
  <c r="AV132" i="1"/>
  <c r="AZ156" i="1"/>
  <c r="BD156" i="1"/>
  <c r="BI58" i="1"/>
  <c r="BM58" i="1"/>
  <c r="BQ58" i="1"/>
  <c r="K157" i="1"/>
  <c r="K133" i="1"/>
  <c r="K11" i="1"/>
  <c r="O157" i="1"/>
  <c r="O133" i="1"/>
  <c r="O11" i="1"/>
  <c r="S133" i="1"/>
  <c r="S11" i="1"/>
  <c r="K63" i="1"/>
  <c r="O63" i="1"/>
  <c r="S63" i="1"/>
  <c r="K64" i="1"/>
  <c r="O64" i="1"/>
  <c r="S64" i="1"/>
  <c r="K65" i="1"/>
  <c r="O65" i="1"/>
  <c r="S65" i="1"/>
  <c r="K66" i="1"/>
  <c r="O66" i="1"/>
  <c r="S66" i="1"/>
  <c r="K67" i="1"/>
  <c r="O67" i="1"/>
  <c r="S67" i="1"/>
  <c r="K68" i="1"/>
  <c r="O68" i="1"/>
  <c r="S68" i="1"/>
  <c r="K69" i="1"/>
  <c r="O69" i="1"/>
  <c r="S69" i="1"/>
  <c r="K70" i="1"/>
  <c r="O70" i="1"/>
  <c r="S70" i="1"/>
  <c r="X71" i="1"/>
  <c r="AB71" i="1"/>
  <c r="AF71" i="1"/>
  <c r="AJ71" i="1"/>
  <c r="AN71" i="1"/>
  <c r="AR71" i="1"/>
  <c r="AV71" i="1"/>
  <c r="AZ71" i="1"/>
  <c r="BD71" i="1"/>
  <c r="K72" i="1"/>
  <c r="O72" i="1"/>
  <c r="S72" i="1"/>
  <c r="H148" i="1"/>
  <c r="H124" i="1"/>
  <c r="L148" i="1"/>
  <c r="L124" i="1"/>
  <c r="P124" i="1"/>
  <c r="H149" i="1"/>
  <c r="H125" i="1"/>
  <c r="L149" i="1"/>
  <c r="L125" i="1"/>
  <c r="P125" i="1"/>
  <c r="H150" i="1"/>
  <c r="H126" i="1"/>
  <c r="L150" i="1"/>
  <c r="L126" i="1"/>
  <c r="P126" i="1"/>
  <c r="H151" i="1"/>
  <c r="H127" i="1"/>
  <c r="L151" i="1"/>
  <c r="L127" i="1"/>
  <c r="P127" i="1"/>
  <c r="H152" i="1"/>
  <c r="H128" i="1"/>
  <c r="L152" i="1"/>
  <c r="L128" i="1"/>
  <c r="P128" i="1"/>
  <c r="H153" i="1"/>
  <c r="H129" i="1"/>
  <c r="L153" i="1"/>
  <c r="L129" i="1"/>
  <c r="P129" i="1"/>
  <c r="H154" i="1"/>
  <c r="H130" i="1"/>
  <c r="L154" i="1"/>
  <c r="L130" i="1"/>
  <c r="P130" i="1"/>
  <c r="H155" i="1"/>
  <c r="H131" i="1"/>
  <c r="L155" i="1"/>
  <c r="L131" i="1"/>
  <c r="P131" i="1"/>
  <c r="H58" i="1"/>
  <c r="L58" i="1"/>
  <c r="P58" i="1"/>
  <c r="U156" i="1"/>
  <c r="U132" i="1"/>
  <c r="Y156" i="1"/>
  <c r="Y132" i="1"/>
  <c r="AC156" i="1"/>
  <c r="AC132" i="1"/>
  <c r="AG156" i="1"/>
  <c r="AG132" i="1"/>
  <c r="AK156" i="1"/>
  <c r="AK132" i="1"/>
  <c r="AO156" i="1"/>
  <c r="AO132" i="1"/>
  <c r="AS156" i="1"/>
  <c r="AS132" i="1"/>
  <c r="AW156" i="1"/>
  <c r="AW132" i="1"/>
  <c r="BA156" i="1"/>
  <c r="BF58" i="1"/>
  <c r="BJ58" i="1"/>
  <c r="BN58" i="1"/>
  <c r="H157" i="1"/>
  <c r="H133" i="1"/>
  <c r="H11" i="1"/>
  <c r="L157" i="1"/>
  <c r="L133" i="1"/>
  <c r="L11" i="1"/>
  <c r="P133" i="1"/>
  <c r="P11" i="1"/>
  <c r="H63" i="1"/>
  <c r="L63" i="1"/>
  <c r="P63" i="1"/>
  <c r="H64" i="1"/>
  <c r="L64" i="1"/>
  <c r="P64" i="1"/>
  <c r="H65" i="1"/>
  <c r="L65" i="1"/>
  <c r="P65" i="1"/>
  <c r="H66" i="1"/>
  <c r="L66" i="1"/>
  <c r="P66" i="1"/>
  <c r="H67" i="1"/>
  <c r="L67" i="1"/>
  <c r="P67" i="1"/>
  <c r="H68" i="1"/>
  <c r="L68" i="1"/>
  <c r="P68" i="1"/>
  <c r="H69" i="1"/>
  <c r="L69" i="1"/>
  <c r="P69" i="1"/>
  <c r="H70" i="1"/>
  <c r="L70" i="1"/>
  <c r="P70" i="1"/>
  <c r="U71" i="1"/>
  <c r="Y71" i="1"/>
  <c r="AC71" i="1"/>
  <c r="AG71" i="1"/>
  <c r="AK71" i="1"/>
  <c r="AO71" i="1"/>
  <c r="AS71" i="1"/>
  <c r="AW71" i="1"/>
  <c r="BA71" i="1"/>
  <c r="H72" i="1"/>
  <c r="L72" i="1"/>
  <c r="P72" i="1"/>
  <c r="H136" i="1"/>
  <c r="L136" i="1"/>
  <c r="P136" i="1"/>
  <c r="H137" i="1"/>
  <c r="L137" i="1"/>
  <c r="P137" i="1"/>
  <c r="H138" i="1"/>
  <c r="L138" i="1"/>
  <c r="P138" i="1"/>
  <c r="H139" i="1"/>
  <c r="L139" i="1"/>
  <c r="P139" i="1"/>
  <c r="H140" i="1"/>
  <c r="L140" i="1"/>
  <c r="P140" i="1"/>
  <c r="H141" i="1"/>
  <c r="L141" i="1"/>
  <c r="P141" i="1"/>
  <c r="H142" i="1"/>
  <c r="L142" i="1"/>
  <c r="P142" i="1"/>
  <c r="H143" i="1"/>
  <c r="L143" i="1"/>
  <c r="P143" i="1"/>
  <c r="U144" i="1"/>
  <c r="Y144" i="1"/>
  <c r="I136" i="1"/>
  <c r="M136" i="1"/>
  <c r="Q136" i="1"/>
  <c r="I137" i="1"/>
  <c r="M137" i="1"/>
  <c r="Q137" i="1"/>
  <c r="I138" i="1"/>
  <c r="M138" i="1"/>
  <c r="Q138" i="1"/>
  <c r="I139" i="1"/>
  <c r="M139" i="1"/>
  <c r="Q139" i="1"/>
  <c r="I140" i="1"/>
  <c r="M140" i="1"/>
  <c r="Q140" i="1"/>
  <c r="I141" i="1"/>
  <c r="M141" i="1"/>
  <c r="Q141" i="1"/>
  <c r="I142" i="1"/>
  <c r="M142" i="1"/>
  <c r="Q142" i="1"/>
  <c r="I143" i="1"/>
  <c r="M143" i="1"/>
  <c r="Q143" i="1"/>
  <c r="I144" i="1"/>
  <c r="V144" i="1"/>
  <c r="Z144" i="1"/>
  <c r="J136" i="1"/>
  <c r="N136" i="1"/>
  <c r="R136" i="1"/>
  <c r="J137" i="1"/>
  <c r="N137" i="1"/>
  <c r="R137" i="1"/>
  <c r="J138" i="1"/>
  <c r="N138" i="1"/>
  <c r="R138" i="1"/>
  <c r="J139" i="1"/>
  <c r="N139" i="1"/>
  <c r="R139" i="1"/>
  <c r="J140" i="1"/>
  <c r="N140" i="1"/>
  <c r="R140" i="1"/>
  <c r="J141" i="1"/>
  <c r="N141" i="1"/>
  <c r="R141" i="1"/>
  <c r="J142" i="1"/>
  <c r="N142" i="1"/>
  <c r="R142" i="1"/>
  <c r="J143" i="1"/>
  <c r="N143" i="1"/>
  <c r="R143" i="1"/>
  <c r="J144" i="1"/>
  <c r="R144" i="1"/>
  <c r="W144" i="1"/>
  <c r="AA144" i="1"/>
  <c r="K136" i="1"/>
  <c r="O136" i="1"/>
  <c r="S136" i="1"/>
  <c r="K137" i="1"/>
  <c r="O137" i="1"/>
  <c r="S137" i="1"/>
  <c r="K138" i="1"/>
  <c r="O138" i="1"/>
  <c r="S138" i="1"/>
  <c r="K139" i="1"/>
  <c r="O139" i="1"/>
  <c r="S139" i="1"/>
  <c r="K140" i="1"/>
  <c r="O140" i="1"/>
  <c r="S140" i="1"/>
  <c r="K141" i="1"/>
  <c r="O141" i="1"/>
  <c r="S141" i="1"/>
  <c r="K142" i="1"/>
  <c r="O142" i="1"/>
  <c r="S142" i="1"/>
  <c r="K143" i="1"/>
  <c r="O143" i="1"/>
  <c r="S143" i="1"/>
  <c r="K144" i="1"/>
  <c r="X144" i="1"/>
  <c r="AB144" i="1"/>
  <c r="AF144" i="1"/>
  <c r="AJ144" i="1"/>
  <c r="AN144" i="1"/>
  <c r="AR144" i="1"/>
  <c r="AV144" i="1"/>
  <c r="BI120" i="1"/>
  <c r="BM120" i="1"/>
  <c r="BQ120" i="1"/>
  <c r="K145" i="1"/>
  <c r="K9" i="1"/>
  <c r="O145" i="1"/>
  <c r="O9" i="1"/>
  <c r="S145" i="1"/>
  <c r="S9" i="1"/>
  <c r="AC144" i="1"/>
  <c r="AG144" i="1"/>
  <c r="AK144" i="1"/>
  <c r="AO144" i="1"/>
  <c r="AS144" i="1"/>
  <c r="AW144" i="1"/>
  <c r="BF120" i="1"/>
  <c r="BJ120" i="1"/>
  <c r="BN120" i="1"/>
  <c r="H145" i="1"/>
  <c r="H9" i="1"/>
  <c r="L145" i="1"/>
  <c r="L9" i="1"/>
  <c r="P145" i="1"/>
  <c r="P9" i="1"/>
  <c r="AD144" i="1"/>
  <c r="AH144" i="1"/>
  <c r="AL144" i="1"/>
  <c r="AP144" i="1"/>
  <c r="AT144" i="1"/>
  <c r="AX144" i="1"/>
  <c r="BG120" i="1"/>
  <c r="BK120" i="1"/>
  <c r="BO120" i="1"/>
  <c r="I145" i="1"/>
  <c r="I9" i="1"/>
  <c r="M145" i="1"/>
  <c r="M9" i="1"/>
  <c r="Q145" i="1"/>
  <c r="Q9" i="1"/>
  <c r="AE144" i="1"/>
  <c r="AI144" i="1"/>
  <c r="AM144" i="1"/>
  <c r="AQ144" i="1"/>
  <c r="AU144" i="1"/>
  <c r="AY144" i="1"/>
  <c r="BH120" i="1"/>
  <c r="BL120" i="1"/>
  <c r="BP120" i="1"/>
  <c r="J145" i="1"/>
  <c r="J9" i="1"/>
  <c r="N145" i="1"/>
  <c r="N9" i="1"/>
  <c r="R145" i="1"/>
  <c r="R9" i="1"/>
  <c r="BJ153" i="1"/>
  <c r="BN153" i="1"/>
  <c r="BH154" i="1"/>
  <c r="R156" i="1"/>
  <c r="S149" i="1"/>
  <c r="BH144" i="1"/>
  <c r="BK144" i="1"/>
  <c r="BN144" i="1"/>
  <c r="K108" i="1"/>
  <c r="Q108" i="1"/>
  <c r="BG71" i="1"/>
  <c r="M71" i="1"/>
  <c r="Q156" i="1"/>
  <c r="Q144" i="1"/>
  <c r="F102" i="1"/>
  <c r="M144" i="1"/>
  <c r="P144" i="1"/>
  <c r="N144" i="1"/>
  <c r="P108" i="1"/>
  <c r="BN156" i="1"/>
  <c r="BF156" i="1"/>
  <c r="R155" i="1"/>
  <c r="F41" i="1"/>
  <c r="F35" i="1"/>
  <c r="F31" i="1"/>
  <c r="F27" i="1"/>
  <c r="F25" i="1"/>
  <c r="F23" i="1"/>
  <c r="F21" i="1"/>
  <c r="L108" i="1"/>
  <c r="F108" i="1"/>
  <c r="C165" i="1"/>
  <c r="N71" i="1"/>
  <c r="S144" i="1"/>
  <c r="H144" i="1"/>
  <c r="BI71" i="1"/>
  <c r="BF71" i="1"/>
  <c r="BQ156" i="1"/>
  <c r="BI156" i="1"/>
  <c r="O108" i="1"/>
  <c r="J156" i="1"/>
  <c r="F36" i="1"/>
  <c r="F32" i="1"/>
  <c r="H108" i="1"/>
  <c r="BH71" i="1"/>
  <c r="BP156" i="1"/>
  <c r="BH156" i="1"/>
  <c r="BO156" i="1"/>
  <c r="BG156" i="1"/>
  <c r="C167" i="1"/>
  <c r="O144" i="1"/>
  <c r="BL132" i="1"/>
  <c r="BK132" i="1"/>
  <c r="BN132" i="1"/>
  <c r="BF132" i="1"/>
  <c r="BQ132" i="1"/>
  <c r="BI132" i="1"/>
  <c r="F101" i="1"/>
  <c r="F106" i="1"/>
  <c r="D165" i="1"/>
  <c r="D180" i="1"/>
  <c r="F34" i="1"/>
  <c r="P155" i="1"/>
  <c r="P149" i="1"/>
  <c r="S155" i="1"/>
  <c r="F37" i="1"/>
  <c r="F33" i="1"/>
  <c r="F28" i="1"/>
  <c r="F26" i="1"/>
  <c r="F24" i="1"/>
  <c r="F22" i="1"/>
  <c r="F20" i="1"/>
  <c r="F38" i="1"/>
  <c r="BL71" i="1"/>
  <c r="BK71" i="1"/>
  <c r="Q155" i="1"/>
  <c r="Q149" i="1"/>
  <c r="R149" i="1"/>
  <c r="H156" i="1"/>
  <c r="H71" i="1"/>
  <c r="K156" i="1"/>
  <c r="K71" i="1"/>
  <c r="E150" i="1"/>
  <c r="E126" i="1"/>
  <c r="F51" i="1"/>
  <c r="Q42" i="1"/>
  <c r="D150" i="1"/>
  <c r="D126" i="1"/>
  <c r="D154" i="1"/>
  <c r="D130" i="1"/>
  <c r="D44" i="1"/>
  <c r="D97" i="1"/>
  <c r="D8" i="1"/>
  <c r="D96" i="1"/>
  <c r="D7" i="1"/>
  <c r="E154" i="1"/>
  <c r="E130" i="1"/>
  <c r="F55" i="1"/>
  <c r="F77" i="1"/>
  <c r="E44" i="1"/>
  <c r="F79" i="1"/>
  <c r="F81" i="1"/>
  <c r="F83" i="1"/>
  <c r="F5" i="1"/>
  <c r="E5" i="1"/>
  <c r="F88" i="1"/>
  <c r="E97" i="1"/>
  <c r="E96" i="1"/>
  <c r="F92" i="1"/>
  <c r="F100" i="1"/>
  <c r="C151" i="1"/>
  <c r="C127" i="1"/>
  <c r="C155" i="1"/>
  <c r="C131" i="1"/>
  <c r="F109" i="1"/>
  <c r="F6" i="1"/>
  <c r="E6" i="1"/>
  <c r="C136" i="1"/>
  <c r="C121" i="1"/>
  <c r="C120" i="1"/>
  <c r="C140" i="1"/>
  <c r="D137" i="1"/>
  <c r="D141" i="1"/>
  <c r="F103" i="1"/>
  <c r="F107" i="1"/>
  <c r="E138" i="1"/>
  <c r="F114" i="1"/>
  <c r="E142" i="1"/>
  <c r="F118" i="1"/>
  <c r="C166" i="1"/>
  <c r="D168" i="1"/>
  <c r="F162" i="1"/>
  <c r="E166" i="1"/>
  <c r="F172" i="1"/>
  <c r="F176" i="1"/>
  <c r="BG144" i="1"/>
  <c r="BQ144" i="1"/>
  <c r="F43" i="1"/>
  <c r="E42" i="1"/>
  <c r="R42" i="1"/>
  <c r="S42" i="1"/>
  <c r="D151" i="1"/>
  <c r="D127" i="1"/>
  <c r="D155" i="1"/>
  <c r="D131" i="1"/>
  <c r="E155" i="1"/>
  <c r="E131" i="1"/>
  <c r="F56" i="1"/>
  <c r="F89" i="1"/>
  <c r="F93" i="1"/>
  <c r="C148" i="1"/>
  <c r="C124" i="1"/>
  <c r="C59" i="1"/>
  <c r="C70" i="1"/>
  <c r="C58" i="1"/>
  <c r="C152" i="1"/>
  <c r="C128" i="1"/>
  <c r="C67" i="1"/>
  <c r="C85" i="1"/>
  <c r="C84" i="1"/>
  <c r="C4" i="1"/>
  <c r="C137" i="1"/>
  <c r="C141" i="1"/>
  <c r="D138" i="1"/>
  <c r="D142" i="1"/>
  <c r="R107" i="1"/>
  <c r="R105" i="1"/>
  <c r="R103" i="1"/>
  <c r="R109" i="1"/>
  <c r="R6" i="1"/>
  <c r="R108" i="1"/>
  <c r="R106" i="1"/>
  <c r="R104" i="1"/>
  <c r="R102" i="1"/>
  <c r="R101" i="1"/>
  <c r="R100" i="1"/>
  <c r="E139" i="1"/>
  <c r="F115" i="1"/>
  <c r="E143" i="1"/>
  <c r="F119" i="1"/>
  <c r="S107" i="1"/>
  <c r="S105" i="1"/>
  <c r="S103" i="1"/>
  <c r="S109" i="1"/>
  <c r="S6" i="1"/>
  <c r="S108" i="1"/>
  <c r="S106" i="1"/>
  <c r="S104" i="1"/>
  <c r="S102" i="1"/>
  <c r="S101" i="1"/>
  <c r="S100" i="1"/>
  <c r="F163" i="1"/>
  <c r="E167" i="1"/>
  <c r="F173" i="1"/>
  <c r="F177" i="1"/>
  <c r="BJ144" i="1"/>
  <c r="BP144" i="1"/>
  <c r="BF144" i="1"/>
  <c r="BM144" i="1"/>
  <c r="BN71" i="1"/>
  <c r="BJ132" i="1"/>
  <c r="P156" i="1"/>
  <c r="P71" i="1"/>
  <c r="BQ71" i="1"/>
  <c r="BM132" i="1"/>
  <c r="S156" i="1"/>
  <c r="S71" i="1"/>
  <c r="BP71" i="1"/>
  <c r="BL156" i="1"/>
  <c r="BO71" i="1"/>
  <c r="BK156" i="1"/>
  <c r="E151" i="1"/>
  <c r="E127" i="1"/>
  <c r="F52" i="1"/>
  <c r="D42" i="1"/>
  <c r="E148" i="1"/>
  <c r="E124" i="1"/>
  <c r="F49" i="1"/>
  <c r="E59" i="1"/>
  <c r="E69" i="1"/>
  <c r="E58" i="1"/>
  <c r="D148" i="1"/>
  <c r="D124" i="1"/>
  <c r="D59" i="1"/>
  <c r="D69" i="1"/>
  <c r="D58" i="1"/>
  <c r="D152" i="1"/>
  <c r="D128" i="1"/>
  <c r="D85" i="1"/>
  <c r="D84" i="1"/>
  <c r="D4" i="1"/>
  <c r="E152" i="1"/>
  <c r="E128" i="1"/>
  <c r="F53" i="1"/>
  <c r="F76" i="1"/>
  <c r="E85" i="1"/>
  <c r="E84" i="1"/>
  <c r="F78" i="1"/>
  <c r="F80" i="1"/>
  <c r="F82" i="1"/>
  <c r="F90" i="1"/>
  <c r="F94" i="1"/>
  <c r="C149" i="1"/>
  <c r="C125" i="1"/>
  <c r="C153" i="1"/>
  <c r="C129" i="1"/>
  <c r="C138" i="1"/>
  <c r="C142" i="1"/>
  <c r="D139" i="1"/>
  <c r="D143" i="1"/>
  <c r="F105" i="1"/>
  <c r="E136" i="1"/>
  <c r="E121" i="1"/>
  <c r="F112" i="1"/>
  <c r="E120" i="1"/>
  <c r="E140" i="1"/>
  <c r="F116" i="1"/>
  <c r="C168" i="1"/>
  <c r="D166" i="1"/>
  <c r="F160" i="1"/>
  <c r="F164" i="1"/>
  <c r="E168" i="1"/>
  <c r="F174" i="1"/>
  <c r="F178" i="1"/>
  <c r="BL144" i="1"/>
  <c r="BO144" i="1"/>
  <c r="BI144" i="1"/>
  <c r="BJ71" i="1"/>
  <c r="BJ156" i="1"/>
  <c r="L156" i="1"/>
  <c r="L71" i="1"/>
  <c r="BM71" i="1"/>
  <c r="BM156" i="1"/>
  <c r="O156" i="1"/>
  <c r="O71" i="1"/>
  <c r="BP132" i="1"/>
  <c r="BH132" i="1"/>
  <c r="BO132" i="1"/>
  <c r="BG132" i="1"/>
  <c r="E149" i="1"/>
  <c r="E125" i="1"/>
  <c r="F50" i="1"/>
  <c r="P42" i="1"/>
  <c r="D149" i="1"/>
  <c r="D125" i="1"/>
  <c r="D153" i="1"/>
  <c r="D129" i="1"/>
  <c r="E153" i="1"/>
  <c r="E129" i="1"/>
  <c r="F54" i="1"/>
  <c r="F91" i="1"/>
  <c r="F95" i="1"/>
  <c r="C42" i="1"/>
  <c r="C150" i="1"/>
  <c r="C126" i="1"/>
  <c r="C154" i="1"/>
  <c r="C130" i="1"/>
  <c r="C44" i="1"/>
  <c r="C97" i="1"/>
  <c r="C8" i="1"/>
  <c r="C96" i="1"/>
  <c r="C7" i="1"/>
  <c r="C139" i="1"/>
  <c r="C143" i="1"/>
  <c r="D136" i="1"/>
  <c r="D121" i="1"/>
  <c r="D120" i="1"/>
  <c r="D140" i="1"/>
  <c r="E137" i="1"/>
  <c r="F113" i="1"/>
  <c r="E141" i="1"/>
  <c r="F117" i="1"/>
  <c r="C180" i="1"/>
  <c r="D167" i="1"/>
  <c r="F161" i="1"/>
  <c r="E165" i="1"/>
  <c r="F165" i="1"/>
  <c r="F171" i="1"/>
  <c r="E180" i="1"/>
  <c r="F175" i="1"/>
  <c r="F179" i="1"/>
  <c r="C64" i="1"/>
  <c r="C69" i="1"/>
  <c r="D67" i="1"/>
  <c r="C68" i="1"/>
  <c r="C65" i="1"/>
  <c r="F168" i="1"/>
  <c r="F137" i="1"/>
  <c r="F151" i="1"/>
  <c r="F130" i="1"/>
  <c r="D68" i="1"/>
  <c r="D64" i="1"/>
  <c r="F127" i="1"/>
  <c r="F44" i="1"/>
  <c r="C63" i="1"/>
  <c r="F141" i="1"/>
  <c r="F125" i="1"/>
  <c r="D63" i="1"/>
  <c r="F69" i="1"/>
  <c r="F149" i="1"/>
  <c r="E67" i="1"/>
  <c r="F67" i="1"/>
  <c r="E63" i="1"/>
  <c r="F129" i="1"/>
  <c r="D144" i="1"/>
  <c r="E64" i="1"/>
  <c r="F131" i="1"/>
  <c r="F180" i="1"/>
  <c r="E68" i="1"/>
  <c r="F155" i="1"/>
  <c r="F154" i="1"/>
  <c r="F140" i="1"/>
  <c r="F136" i="1"/>
  <c r="F143" i="1"/>
  <c r="D66" i="1"/>
  <c r="F142" i="1"/>
  <c r="C144" i="1"/>
  <c r="C66" i="1"/>
  <c r="D65" i="1"/>
  <c r="E65" i="1"/>
  <c r="F153" i="1"/>
  <c r="E144" i="1"/>
  <c r="F120" i="1"/>
  <c r="F84" i="1"/>
  <c r="F4" i="1"/>
  <c r="E4" i="1"/>
  <c r="D156" i="1"/>
  <c r="D132" i="1"/>
  <c r="D71" i="1"/>
  <c r="E66" i="1"/>
  <c r="E70" i="1"/>
  <c r="D70" i="1"/>
  <c r="F42" i="1"/>
  <c r="C145" i="1"/>
  <c r="C9" i="1"/>
  <c r="C10" i="1"/>
  <c r="F96" i="1"/>
  <c r="F7" i="1"/>
  <c r="E7" i="1"/>
  <c r="D145" i="1"/>
  <c r="D9" i="1"/>
  <c r="D10" i="1"/>
  <c r="F85" i="1"/>
  <c r="F128" i="1"/>
  <c r="D157" i="1"/>
  <c r="D11" i="1"/>
  <c r="D72" i="1"/>
  <c r="D12" i="1"/>
  <c r="E156" i="1"/>
  <c r="E132" i="1"/>
  <c r="F58" i="1"/>
  <c r="E71" i="1"/>
  <c r="F71" i="1"/>
  <c r="F124" i="1"/>
  <c r="F139" i="1"/>
  <c r="C156" i="1"/>
  <c r="C132" i="1"/>
  <c r="C71" i="1"/>
  <c r="F138" i="1"/>
  <c r="F97" i="1"/>
  <c r="F8" i="1"/>
  <c r="E8" i="1"/>
  <c r="F126" i="1"/>
  <c r="E145" i="1"/>
  <c r="F121" i="1"/>
  <c r="F10" i="1"/>
  <c r="E10" i="1"/>
  <c r="F152" i="1"/>
  <c r="E157" i="1"/>
  <c r="F59" i="1"/>
  <c r="F12" i="1"/>
  <c r="E72" i="1"/>
  <c r="E12" i="1"/>
  <c r="F148" i="1"/>
  <c r="F167" i="1"/>
  <c r="C157" i="1"/>
  <c r="C11" i="1"/>
  <c r="C72" i="1"/>
  <c r="C12" i="1"/>
  <c r="F166" i="1"/>
  <c r="F150" i="1"/>
  <c r="F63" i="1"/>
  <c r="F64" i="1"/>
  <c r="F157" i="1"/>
  <c r="F156" i="1"/>
  <c r="F66" i="1"/>
  <c r="F68" i="1"/>
  <c r="F144" i="1"/>
  <c r="F65" i="1"/>
  <c r="F72" i="1"/>
  <c r="F145" i="1"/>
  <c r="F9" i="1"/>
  <c r="E9" i="1"/>
  <c r="F132" i="1"/>
  <c r="F70" i="1"/>
  <c r="F133" i="1"/>
  <c r="F11" i="1"/>
  <c r="E11" i="1"/>
  <c r="AC49" i="9"/>
  <c r="AB49" i="9"/>
  <c r="V49" i="9"/>
  <c r="R49" i="9"/>
  <c r="Q49" i="9"/>
  <c r="P49" i="9"/>
  <c r="N49" i="9"/>
  <c r="M49" i="9"/>
  <c r="L49" i="9"/>
  <c r="K49" i="9"/>
  <c r="J49" i="9"/>
  <c r="O49" i="9"/>
  <c r="F68" i="14"/>
  <c r="E68" i="14"/>
  <c r="D68" i="14"/>
  <c r="F67" i="14"/>
  <c r="E67" i="14"/>
  <c r="D67" i="14"/>
  <c r="G67" i="14"/>
  <c r="F66" i="14"/>
  <c r="E66" i="14"/>
  <c r="D66" i="14"/>
  <c r="D65" i="14"/>
  <c r="F65" i="14"/>
  <c r="E65" i="14"/>
  <c r="D64" i="14"/>
  <c r="F64" i="14"/>
  <c r="I64" i="14"/>
  <c r="E64" i="14"/>
  <c r="E63" i="14"/>
  <c r="H63" i="14"/>
  <c r="F63" i="14"/>
  <c r="D63" i="14"/>
  <c r="E62" i="14"/>
  <c r="F62" i="14"/>
  <c r="D62" i="14"/>
  <c r="G62" i="14"/>
  <c r="F61" i="14"/>
  <c r="E61" i="14"/>
  <c r="D61" i="14"/>
  <c r="E60" i="14"/>
  <c r="D60" i="14"/>
  <c r="F60" i="14"/>
  <c r="D59" i="14"/>
  <c r="G59" i="14"/>
  <c r="F59" i="14"/>
  <c r="I59" i="14"/>
  <c r="E59" i="14"/>
  <c r="H59" i="14"/>
  <c r="E58" i="14"/>
  <c r="H58" i="14"/>
  <c r="D58" i="14"/>
  <c r="G58" i="14"/>
  <c r="F58" i="14"/>
  <c r="I58" i="14"/>
  <c r="F57" i="14"/>
  <c r="I57" i="14"/>
  <c r="D57" i="14"/>
  <c r="G57" i="14"/>
  <c r="E57" i="14"/>
  <c r="H57" i="14"/>
  <c r="F56" i="14"/>
  <c r="I56" i="14"/>
  <c r="E56" i="14"/>
  <c r="H56" i="14"/>
  <c r="D56" i="14"/>
  <c r="G56" i="14"/>
  <c r="F55" i="14"/>
  <c r="I55" i="14"/>
  <c r="D55" i="14"/>
  <c r="G55" i="14"/>
  <c r="E55" i="14"/>
  <c r="H55" i="14"/>
  <c r="F54" i="14"/>
  <c r="I54" i="14"/>
  <c r="E54" i="14"/>
  <c r="D54" i="14"/>
  <c r="G54" i="14"/>
  <c r="F53" i="14"/>
  <c r="I53" i="14"/>
  <c r="E53" i="14"/>
  <c r="H53" i="14"/>
  <c r="D53" i="14"/>
  <c r="G53" i="14"/>
  <c r="F52" i="14"/>
  <c r="I52" i="14"/>
  <c r="E52" i="14"/>
  <c r="H52" i="14"/>
  <c r="D52" i="14"/>
  <c r="G52" i="14"/>
  <c r="F51" i="14"/>
  <c r="I51" i="14"/>
  <c r="E51" i="14"/>
  <c r="H51" i="14"/>
  <c r="D51" i="14"/>
  <c r="G51" i="14"/>
  <c r="F50" i="14"/>
  <c r="I50" i="14"/>
  <c r="E50" i="14"/>
  <c r="H50" i="14"/>
  <c r="D50" i="14"/>
  <c r="G50" i="14"/>
  <c r="F49" i="14"/>
  <c r="I49" i="14"/>
  <c r="E49" i="14"/>
  <c r="H49" i="14"/>
  <c r="D49" i="14"/>
  <c r="G49" i="14"/>
  <c r="F48" i="14"/>
  <c r="E48" i="14"/>
  <c r="H48" i="14"/>
  <c r="D48" i="14"/>
  <c r="G48" i="14"/>
  <c r="F47" i="14"/>
  <c r="I47" i="14"/>
  <c r="E47" i="14"/>
  <c r="H47" i="14"/>
  <c r="D47" i="14"/>
  <c r="G47" i="14"/>
  <c r="F46" i="14"/>
  <c r="I46" i="14"/>
  <c r="E46" i="14"/>
  <c r="H46" i="14"/>
  <c r="D46" i="14"/>
  <c r="G46" i="14"/>
  <c r="F45" i="14"/>
  <c r="I45" i="14"/>
  <c r="E45" i="14"/>
  <c r="H45" i="14"/>
  <c r="D45" i="14"/>
  <c r="G45" i="14"/>
  <c r="F44" i="14"/>
  <c r="I44" i="14"/>
  <c r="E44" i="14"/>
  <c r="H44" i="14"/>
  <c r="D44" i="14"/>
  <c r="G44" i="14"/>
  <c r="F43" i="14"/>
  <c r="I43" i="14"/>
  <c r="E43" i="14"/>
  <c r="H43" i="14"/>
  <c r="D43" i="14"/>
  <c r="G43" i="14"/>
  <c r="F42" i="14"/>
  <c r="I42" i="14"/>
  <c r="E42" i="14"/>
  <c r="H42" i="14"/>
  <c r="D42" i="14"/>
  <c r="G42" i="14"/>
  <c r="F41" i="14"/>
  <c r="I41" i="14"/>
  <c r="E41" i="14"/>
  <c r="H41" i="14"/>
  <c r="D41" i="14"/>
  <c r="G41" i="14"/>
  <c r="F40" i="14"/>
  <c r="I40" i="14"/>
  <c r="E40" i="14"/>
  <c r="H40" i="14"/>
  <c r="D40" i="14"/>
  <c r="G40" i="14"/>
  <c r="F39" i="14"/>
  <c r="I39" i="14"/>
  <c r="E39" i="14"/>
  <c r="H39" i="14"/>
  <c r="D39" i="14"/>
  <c r="G39" i="14"/>
  <c r="F38" i="14"/>
  <c r="I38" i="14"/>
  <c r="E38" i="14"/>
  <c r="H38" i="14"/>
  <c r="D38" i="14"/>
  <c r="G38" i="14"/>
  <c r="F37" i="14"/>
  <c r="I37" i="14"/>
  <c r="E37" i="14"/>
  <c r="H37" i="14"/>
  <c r="D37" i="14"/>
  <c r="G37" i="14"/>
  <c r="F36" i="14"/>
  <c r="I36" i="14"/>
  <c r="E36" i="14"/>
  <c r="H36" i="14"/>
  <c r="D36" i="14"/>
  <c r="G36" i="14"/>
  <c r="F35" i="14"/>
  <c r="I35" i="14"/>
  <c r="E35" i="14"/>
  <c r="H35" i="14"/>
  <c r="D35" i="14"/>
  <c r="G35" i="14"/>
  <c r="F34" i="14"/>
  <c r="I34" i="14"/>
  <c r="E34" i="14"/>
  <c r="H34" i="14"/>
  <c r="D34" i="14"/>
  <c r="G34" i="14"/>
  <c r="F33" i="14"/>
  <c r="I33" i="14"/>
  <c r="E33" i="14"/>
  <c r="H33" i="14"/>
  <c r="D33" i="14"/>
  <c r="G33" i="14"/>
  <c r="F32" i="14"/>
  <c r="I32" i="14"/>
  <c r="E32" i="14"/>
  <c r="H32" i="14"/>
  <c r="D32" i="14"/>
  <c r="G32" i="14"/>
  <c r="F31" i="14"/>
  <c r="I31" i="14"/>
  <c r="E31" i="14"/>
  <c r="H31" i="14"/>
  <c r="D31" i="14"/>
  <c r="G31" i="14"/>
  <c r="F30" i="14"/>
  <c r="I30" i="14"/>
  <c r="E30" i="14"/>
  <c r="H30" i="14"/>
  <c r="D30" i="14"/>
  <c r="G30" i="14"/>
  <c r="F29" i="14"/>
  <c r="I29" i="14"/>
  <c r="E29" i="14"/>
  <c r="H29" i="14"/>
  <c r="D29" i="14"/>
  <c r="G29" i="14"/>
  <c r="F28" i="14"/>
  <c r="I28" i="14"/>
  <c r="E28" i="14"/>
  <c r="H28" i="14"/>
  <c r="D28" i="14"/>
  <c r="G28" i="14"/>
  <c r="F27" i="14"/>
  <c r="I27" i="14"/>
  <c r="E27" i="14"/>
  <c r="H27" i="14"/>
  <c r="D27" i="14"/>
  <c r="G27" i="14"/>
  <c r="F26" i="14"/>
  <c r="I26" i="14"/>
  <c r="E26" i="14"/>
  <c r="H26" i="14"/>
  <c r="D26" i="14"/>
  <c r="G26" i="14"/>
  <c r="F25" i="14"/>
  <c r="I25" i="14"/>
  <c r="E25" i="14"/>
  <c r="H25" i="14"/>
  <c r="D25" i="14"/>
  <c r="G25" i="14"/>
  <c r="F24" i="14"/>
  <c r="I24" i="14"/>
  <c r="E24" i="14"/>
  <c r="H24" i="14"/>
  <c r="D24" i="14"/>
  <c r="G24" i="14"/>
  <c r="F23" i="14"/>
  <c r="I23" i="14"/>
  <c r="E23" i="14"/>
  <c r="H23" i="14"/>
  <c r="D23" i="14"/>
  <c r="G23" i="14"/>
  <c r="F22" i="14"/>
  <c r="I22" i="14"/>
  <c r="E22" i="14"/>
  <c r="H22" i="14"/>
  <c r="D22" i="14"/>
  <c r="G22" i="14"/>
  <c r="F21" i="14"/>
  <c r="I21" i="14"/>
  <c r="E21" i="14"/>
  <c r="H21" i="14"/>
  <c r="D21" i="14"/>
  <c r="G21" i="14"/>
  <c r="F20" i="14"/>
  <c r="I20" i="14"/>
  <c r="E20" i="14"/>
  <c r="H20" i="14"/>
  <c r="D20" i="14"/>
  <c r="G20" i="14"/>
  <c r="F19" i="14"/>
  <c r="I19" i="14"/>
  <c r="E19" i="14"/>
  <c r="H19" i="14"/>
  <c r="D19" i="14"/>
  <c r="G19" i="14"/>
  <c r="F18" i="14"/>
  <c r="I18" i="14"/>
  <c r="E18" i="14"/>
  <c r="H18" i="14"/>
  <c r="D18" i="14"/>
  <c r="G18" i="14"/>
  <c r="F17" i="14"/>
  <c r="I17" i="14"/>
  <c r="E17" i="14"/>
  <c r="H17" i="14"/>
  <c r="D17" i="14"/>
  <c r="G17" i="14"/>
  <c r="F16" i="14"/>
  <c r="I16" i="14"/>
  <c r="E16" i="14"/>
  <c r="H16" i="14"/>
  <c r="D16" i="14"/>
  <c r="G16" i="14"/>
  <c r="F15" i="14"/>
  <c r="I15" i="14"/>
  <c r="E15" i="14"/>
  <c r="H15" i="14"/>
  <c r="D15" i="14"/>
  <c r="G15" i="14"/>
  <c r="F14" i="14"/>
  <c r="I14" i="14"/>
  <c r="E14" i="14"/>
  <c r="H14" i="14"/>
  <c r="D14" i="14"/>
  <c r="G14" i="14"/>
  <c r="F13" i="14"/>
  <c r="I13" i="14"/>
  <c r="E13" i="14"/>
  <c r="H13" i="14"/>
  <c r="D13" i="14"/>
  <c r="G13" i="14"/>
  <c r="F12" i="14"/>
  <c r="I12" i="14"/>
  <c r="E12" i="14"/>
  <c r="H12" i="14"/>
  <c r="D12" i="14"/>
  <c r="G12" i="14"/>
  <c r="F11" i="14"/>
  <c r="I11" i="14"/>
  <c r="E11" i="14"/>
  <c r="H11" i="14"/>
  <c r="D11" i="14"/>
  <c r="G11" i="14"/>
  <c r="F10" i="14"/>
  <c r="I10" i="14"/>
  <c r="E10" i="14"/>
  <c r="H10" i="14"/>
  <c r="D10" i="14"/>
  <c r="G10" i="14"/>
  <c r="F9" i="14"/>
  <c r="I9" i="14"/>
  <c r="E9" i="14"/>
  <c r="H9" i="14"/>
  <c r="D9" i="14"/>
  <c r="G9" i="14"/>
  <c r="F8" i="14"/>
  <c r="I8" i="14"/>
  <c r="E8" i="14"/>
  <c r="H8" i="14"/>
  <c r="D8" i="14"/>
  <c r="G8" i="14"/>
  <c r="F7" i="14"/>
  <c r="I7" i="14"/>
  <c r="E7" i="14"/>
  <c r="H7" i="14"/>
  <c r="D7" i="14"/>
  <c r="G7" i="14"/>
  <c r="F6" i="14"/>
  <c r="I6" i="14"/>
  <c r="E6" i="14"/>
  <c r="H6" i="14"/>
  <c r="D6" i="14"/>
  <c r="G6" i="14"/>
  <c r="C4" i="14"/>
  <c r="H60" i="14"/>
  <c r="H61" i="14"/>
  <c r="G64" i="14"/>
  <c r="H65" i="14"/>
  <c r="H66" i="14"/>
  <c r="I67" i="14"/>
  <c r="I61" i="14"/>
  <c r="I63" i="14"/>
  <c r="H64" i="14"/>
  <c r="I65" i="14"/>
  <c r="I66" i="14"/>
  <c r="H67" i="14"/>
  <c r="G61" i="14"/>
  <c r="G66" i="14"/>
  <c r="G60" i="14"/>
  <c r="G63" i="14"/>
  <c r="G65" i="14"/>
  <c r="I62" i="14"/>
  <c r="H62" i="14"/>
  <c r="D4" i="14"/>
  <c r="G4" i="14"/>
  <c r="I60" i="14"/>
  <c r="I48" i="14"/>
  <c r="F4" i="14"/>
  <c r="I4" i="14"/>
  <c r="H54" i="14"/>
  <c r="E4" i="14"/>
  <c r="H4" i="14"/>
  <c r="G75" i="14"/>
  <c r="H75" i="14"/>
  <c r="I75" i="14"/>
  <c r="V41" i="2"/>
  <c r="W41" i="2"/>
  <c r="X41" i="2"/>
  <c r="Y41" i="2"/>
  <c r="Z41" i="2"/>
  <c r="AA41" i="2"/>
  <c r="AC41" i="2"/>
  <c r="AD41" i="2"/>
  <c r="AE41" i="2"/>
  <c r="AF41" i="2"/>
  <c r="AG41" i="2"/>
  <c r="AH41" i="2"/>
  <c r="AI41" i="2"/>
  <c r="AJ41" i="2"/>
  <c r="AK41" i="2"/>
  <c r="AL41" i="2"/>
  <c r="AM41" i="2"/>
  <c r="AO41" i="2"/>
  <c r="AP41" i="2"/>
  <c r="AQ41" i="2"/>
  <c r="AR41" i="2"/>
  <c r="AS41" i="2"/>
  <c r="AT41" i="2"/>
  <c r="AU41" i="2"/>
  <c r="AV41" i="2"/>
  <c r="AW41" i="2"/>
  <c r="AX41" i="2"/>
  <c r="AY41" i="2"/>
  <c r="BA41" i="2"/>
  <c r="BB41" i="2"/>
  <c r="BC41" i="2"/>
  <c r="BD41" i="2"/>
  <c r="U41" i="2"/>
  <c r="S43" i="2"/>
  <c r="R43" i="2"/>
  <c r="Q43" i="2"/>
  <c r="P43" i="2"/>
  <c r="O43" i="2"/>
  <c r="N43" i="2"/>
  <c r="M43" i="2"/>
  <c r="L43" i="2"/>
  <c r="K43" i="2"/>
  <c r="J43" i="2"/>
  <c r="I43" i="2"/>
  <c r="H43" i="2"/>
  <c r="O41" i="2"/>
  <c r="P41" i="2"/>
  <c r="L41" i="2"/>
  <c r="S41" i="2"/>
  <c r="K41" i="2"/>
  <c r="H41" i="2"/>
  <c r="R41" i="2"/>
  <c r="Q41" i="2"/>
  <c r="N41" i="2"/>
  <c r="M41" i="2"/>
  <c r="J41" i="2"/>
  <c r="I41" i="2"/>
  <c r="S164" i="2"/>
  <c r="R164" i="2"/>
  <c r="Q164" i="2"/>
  <c r="P164" i="2"/>
  <c r="O164" i="2"/>
  <c r="N164" i="2"/>
  <c r="M164" i="2"/>
  <c r="L164" i="2"/>
  <c r="K164" i="2"/>
  <c r="J164" i="2"/>
  <c r="I164" i="2"/>
  <c r="H164" i="2"/>
  <c r="S163" i="2"/>
  <c r="R163" i="2"/>
  <c r="Q163" i="2"/>
  <c r="P163" i="2"/>
  <c r="O163" i="2"/>
  <c r="N163" i="2"/>
  <c r="M163" i="2"/>
  <c r="L163" i="2"/>
  <c r="K163" i="2"/>
  <c r="J163" i="2"/>
  <c r="I163" i="2"/>
  <c r="H163" i="2"/>
  <c r="S162" i="2"/>
  <c r="R162" i="2"/>
  <c r="Q162" i="2"/>
  <c r="P162" i="2"/>
  <c r="O162" i="2"/>
  <c r="N162" i="2"/>
  <c r="M162" i="2"/>
  <c r="L162" i="2"/>
  <c r="K162" i="2"/>
  <c r="J162" i="2"/>
  <c r="I162" i="2"/>
  <c r="H162" i="2"/>
  <c r="S161" i="2"/>
  <c r="R161" i="2"/>
  <c r="Q161" i="2"/>
  <c r="P161" i="2"/>
  <c r="O161" i="2"/>
  <c r="N161" i="2"/>
  <c r="M161" i="2"/>
  <c r="L161" i="2"/>
  <c r="K161" i="2"/>
  <c r="J161" i="2"/>
  <c r="I161" i="2"/>
  <c r="H161" i="2"/>
  <c r="S160" i="2"/>
  <c r="R160" i="2"/>
  <c r="Q160" i="2"/>
  <c r="P160" i="2"/>
  <c r="O160" i="2"/>
  <c r="N160" i="2"/>
  <c r="M160" i="2"/>
  <c r="L160" i="2"/>
  <c r="K160" i="2"/>
  <c r="J160" i="2"/>
  <c r="I160" i="2"/>
  <c r="H160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Z165" i="2"/>
  <c r="BA165" i="2"/>
  <c r="BB165" i="2"/>
  <c r="BC165" i="2"/>
  <c r="BD165" i="2"/>
  <c r="AZ166" i="2"/>
  <c r="BA166" i="2"/>
  <c r="BB166" i="2"/>
  <c r="BC166" i="2"/>
  <c r="BD166" i="2"/>
  <c r="AZ167" i="2"/>
  <c r="BA167" i="2"/>
  <c r="BB167" i="2"/>
  <c r="BC167" i="2"/>
  <c r="BD167" i="2"/>
  <c r="AZ168" i="2"/>
  <c r="BA168" i="2"/>
  <c r="BB168" i="2"/>
  <c r="BC168" i="2"/>
  <c r="BD168" i="2"/>
  <c r="AY168" i="2"/>
  <c r="AY167" i="2"/>
  <c r="AY166" i="2"/>
  <c r="AY165" i="2"/>
  <c r="I165" i="2"/>
  <c r="Q165" i="2"/>
  <c r="K165" i="2"/>
  <c r="O165" i="2"/>
  <c r="S165" i="2"/>
  <c r="M165" i="2"/>
  <c r="H165" i="2"/>
  <c r="L165" i="2"/>
  <c r="P165" i="2"/>
  <c r="I166" i="2"/>
  <c r="M166" i="2"/>
  <c r="Q166" i="2"/>
  <c r="J167" i="2"/>
  <c r="N167" i="2"/>
  <c r="R167" i="2"/>
  <c r="K168" i="2"/>
  <c r="O168" i="2"/>
  <c r="S168" i="2"/>
  <c r="J166" i="2"/>
  <c r="N166" i="2"/>
  <c r="R166" i="2"/>
  <c r="K167" i="2"/>
  <c r="O167" i="2"/>
  <c r="S167" i="2"/>
  <c r="H168" i="2"/>
  <c r="L168" i="2"/>
  <c r="P168" i="2"/>
  <c r="J165" i="2"/>
  <c r="N165" i="2"/>
  <c r="R165" i="2"/>
  <c r="K166" i="2"/>
  <c r="O166" i="2"/>
  <c r="S166" i="2"/>
  <c r="H167" i="2"/>
  <c r="L167" i="2"/>
  <c r="P167" i="2"/>
  <c r="I168" i="2"/>
  <c r="M168" i="2"/>
  <c r="Q168" i="2"/>
  <c r="H166" i="2"/>
  <c r="L166" i="2"/>
  <c r="P166" i="2"/>
  <c r="I167" i="2"/>
  <c r="M167" i="2"/>
  <c r="Q167" i="2"/>
  <c r="J168" i="2"/>
  <c r="N168" i="2"/>
  <c r="R168" i="2"/>
  <c r="P110" i="2"/>
  <c r="L110" i="2"/>
  <c r="H110" i="2"/>
  <c r="E102" i="2"/>
  <c r="D101" i="2"/>
  <c r="C100" i="2"/>
  <c r="O110" i="2"/>
  <c r="K110" i="2"/>
  <c r="E104" i="2"/>
  <c r="C101" i="2"/>
  <c r="I110" i="2"/>
  <c r="C109" i="2"/>
  <c r="S110" i="2"/>
  <c r="E109" i="2"/>
  <c r="E107" i="2"/>
  <c r="E106" i="2"/>
  <c r="E105" i="2"/>
  <c r="E103" i="2"/>
  <c r="D102" i="2"/>
  <c r="M110" i="2"/>
  <c r="C105" i="2"/>
  <c r="C104" i="2"/>
  <c r="C103" i="2"/>
  <c r="D100" i="2"/>
  <c r="R110" i="2"/>
  <c r="N110" i="2"/>
  <c r="J110" i="2"/>
  <c r="D109" i="2"/>
  <c r="D107" i="2"/>
  <c r="D106" i="2"/>
  <c r="D105" i="2"/>
  <c r="D104" i="2"/>
  <c r="D103" i="2"/>
  <c r="C102" i="2"/>
  <c r="E100" i="2"/>
  <c r="Q110" i="2"/>
  <c r="C107" i="2"/>
  <c r="C106" i="2"/>
  <c r="E101" i="2"/>
  <c r="C45" i="2"/>
  <c r="D45" i="2"/>
  <c r="E45" i="2"/>
  <c r="D164" i="2"/>
  <c r="C163" i="2"/>
  <c r="E161" i="2"/>
  <c r="D160" i="2"/>
  <c r="C164" i="2"/>
  <c r="E162" i="2"/>
  <c r="D161" i="2"/>
  <c r="C160" i="2"/>
  <c r="E163" i="2"/>
  <c r="D162" i="2"/>
  <c r="C161" i="2"/>
  <c r="E164" i="2"/>
  <c r="D163" i="2"/>
  <c r="C162" i="2"/>
  <c r="E160" i="2"/>
  <c r="F106" i="2"/>
  <c r="F100" i="2"/>
  <c r="D166" i="2"/>
  <c r="C167" i="2"/>
  <c r="F41" i="2"/>
  <c r="C166" i="2"/>
  <c r="F162" i="2"/>
  <c r="E166" i="2"/>
  <c r="D167" i="2"/>
  <c r="F163" i="2"/>
  <c r="E167" i="2"/>
  <c r="C168" i="2"/>
  <c r="D168" i="2"/>
  <c r="F107" i="2"/>
  <c r="F102" i="2"/>
  <c r="F164" i="2"/>
  <c r="E168" i="2"/>
  <c r="F168" i="2"/>
  <c r="F45" i="2"/>
  <c r="F103" i="2"/>
  <c r="F109" i="2"/>
  <c r="F160" i="2"/>
  <c r="C165" i="2"/>
  <c r="D165" i="2"/>
  <c r="F161" i="2"/>
  <c r="E165" i="2"/>
  <c r="F43" i="2"/>
  <c r="F101" i="2"/>
  <c r="R101" i="2"/>
  <c r="R107" i="2"/>
  <c r="R106" i="2"/>
  <c r="R105" i="2"/>
  <c r="R104" i="2"/>
  <c r="R102" i="2"/>
  <c r="R103" i="2"/>
  <c r="R100" i="2"/>
  <c r="R109" i="2"/>
  <c r="F105" i="2"/>
  <c r="S107" i="2"/>
  <c r="S106" i="2"/>
  <c r="S105" i="2"/>
  <c r="S104" i="2"/>
  <c r="S103" i="2"/>
  <c r="S102" i="2"/>
  <c r="S109" i="2"/>
  <c r="S100" i="2"/>
  <c r="S101" i="2"/>
  <c r="F104" i="2"/>
  <c r="V84" i="2"/>
  <c r="U120" i="2"/>
  <c r="F165" i="2"/>
  <c r="F166" i="2"/>
  <c r="F167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Z44" i="2"/>
  <c r="BA44" i="2"/>
  <c r="BB44" i="2"/>
  <c r="BC44" i="2"/>
  <c r="BD44" i="2"/>
  <c r="AY44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D72" i="2"/>
  <c r="Y179" i="2"/>
  <c r="V179" i="2"/>
  <c r="U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X179" i="2"/>
  <c r="W179" i="2"/>
  <c r="X120" i="2"/>
  <c r="W120" i="2"/>
  <c r="V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U96" i="2"/>
  <c r="U144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X96" i="2"/>
  <c r="W96" i="2"/>
  <c r="V96" i="2"/>
  <c r="AJ84" i="2"/>
  <c r="U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I84" i="2"/>
  <c r="AH84" i="2"/>
  <c r="AG84" i="2"/>
  <c r="AF84" i="2"/>
  <c r="AE84" i="2"/>
  <c r="AD84" i="2"/>
  <c r="AC84" i="2"/>
  <c r="AB84" i="2"/>
  <c r="AA84" i="2"/>
  <c r="Z84" i="2"/>
  <c r="Y84" i="2"/>
  <c r="X84" i="2"/>
  <c r="W84" i="2"/>
  <c r="BD58" i="2"/>
  <c r="AU58" i="2"/>
  <c r="AV58" i="2"/>
  <c r="AW58" i="2"/>
  <c r="AX58" i="2"/>
  <c r="AY58" i="2"/>
  <c r="AZ58" i="2"/>
  <c r="BA58" i="2"/>
  <c r="BB58" i="2"/>
  <c r="BC58" i="2"/>
  <c r="AH58" i="2"/>
  <c r="AI58" i="2"/>
  <c r="AJ58" i="2"/>
  <c r="AK58" i="2"/>
  <c r="AL58" i="2"/>
  <c r="AM58" i="2"/>
  <c r="AN58" i="2"/>
  <c r="AO58" i="2"/>
  <c r="AP58" i="2"/>
  <c r="AQ58" i="2"/>
  <c r="AR58" i="2"/>
  <c r="AS58" i="2"/>
  <c r="AT58" i="2"/>
  <c r="V58" i="2"/>
  <c r="W58" i="2"/>
  <c r="X58" i="2"/>
  <c r="Y58" i="2"/>
  <c r="Z58" i="2"/>
  <c r="AA58" i="2"/>
  <c r="AB58" i="2"/>
  <c r="AC58" i="2"/>
  <c r="AD58" i="2"/>
  <c r="AE58" i="2"/>
  <c r="AF58" i="2"/>
  <c r="AG58" i="2"/>
  <c r="U58" i="2"/>
  <c r="S6" i="2"/>
  <c r="R6" i="2"/>
  <c r="R108" i="2"/>
  <c r="D108" i="2"/>
  <c r="S108" i="2"/>
  <c r="AC156" i="2"/>
  <c r="AC132" i="2"/>
  <c r="AC71" i="2"/>
  <c r="AL156" i="2"/>
  <c r="AL132" i="2"/>
  <c r="AL71" i="2"/>
  <c r="AV156" i="2"/>
  <c r="AV132" i="2"/>
  <c r="AV71" i="2"/>
  <c r="AF132" i="2"/>
  <c r="AF156" i="2"/>
  <c r="AF71" i="2"/>
  <c r="AB156" i="2"/>
  <c r="AB132" i="2"/>
  <c r="AB71" i="2"/>
  <c r="X156" i="2"/>
  <c r="X132" i="2"/>
  <c r="X71" i="2"/>
  <c r="AS156" i="2"/>
  <c r="AS132" i="2"/>
  <c r="AS71" i="2"/>
  <c r="AO156" i="2"/>
  <c r="AO132" i="2"/>
  <c r="AO71" i="2"/>
  <c r="AK156" i="2"/>
  <c r="AK132" i="2"/>
  <c r="AK71" i="2"/>
  <c r="BC156" i="2"/>
  <c r="BC71" i="2"/>
  <c r="AY156" i="2"/>
  <c r="AY132" i="2"/>
  <c r="AY71" i="2"/>
  <c r="AU156" i="2"/>
  <c r="AU132" i="2"/>
  <c r="AU71" i="2"/>
  <c r="AB144" i="2"/>
  <c r="AF144" i="2"/>
  <c r="AJ144" i="2"/>
  <c r="AN144" i="2"/>
  <c r="AR144" i="2"/>
  <c r="AV144" i="2"/>
  <c r="AT156" i="2"/>
  <c r="AT132" i="2"/>
  <c r="AT71" i="2"/>
  <c r="AE156" i="2"/>
  <c r="AE132" i="2"/>
  <c r="AE71" i="2"/>
  <c r="AA156" i="2"/>
  <c r="AA132" i="2"/>
  <c r="AA71" i="2"/>
  <c r="W156" i="2"/>
  <c r="W132" i="2"/>
  <c r="W71" i="2"/>
  <c r="AR156" i="2"/>
  <c r="AR132" i="2"/>
  <c r="AR71" i="2"/>
  <c r="AN132" i="2"/>
  <c r="AN156" i="2"/>
  <c r="AN71" i="2"/>
  <c r="AJ156" i="2"/>
  <c r="AJ132" i="2"/>
  <c r="AJ71" i="2"/>
  <c r="BB156" i="2"/>
  <c r="BB71" i="2"/>
  <c r="AX156" i="2"/>
  <c r="BK156" i="2"/>
  <c r="AX132" i="2"/>
  <c r="AX71" i="2"/>
  <c r="BD156" i="2"/>
  <c r="BD71" i="2"/>
  <c r="Y144" i="2"/>
  <c r="AC144" i="2"/>
  <c r="AG144" i="2"/>
  <c r="AK144" i="2"/>
  <c r="AO144" i="2"/>
  <c r="AS144" i="2"/>
  <c r="AW144" i="2"/>
  <c r="V144" i="2"/>
  <c r="AG156" i="2"/>
  <c r="AG132" i="2"/>
  <c r="BF132" i="2"/>
  <c r="AG71" i="2"/>
  <c r="AP156" i="2"/>
  <c r="AP132" i="2"/>
  <c r="BO132" i="2"/>
  <c r="AP71" i="2"/>
  <c r="BO71" i="2"/>
  <c r="AZ156" i="2"/>
  <c r="AZ71" i="2"/>
  <c r="U156" i="2"/>
  <c r="U132" i="2"/>
  <c r="U71" i="2"/>
  <c r="AD132" i="2"/>
  <c r="AD156" i="2"/>
  <c r="AD71" i="2"/>
  <c r="Z156" i="2"/>
  <c r="Z132" i="2"/>
  <c r="Z71" i="2"/>
  <c r="V156" i="2"/>
  <c r="V132" i="2"/>
  <c r="V71" i="2"/>
  <c r="AQ156" i="2"/>
  <c r="BP156" i="2"/>
  <c r="AQ132" i="2"/>
  <c r="AQ71" i="2"/>
  <c r="AM156" i="2"/>
  <c r="AM132" i="2"/>
  <c r="BL132" i="2"/>
  <c r="AM71" i="2"/>
  <c r="AI156" i="2"/>
  <c r="AI132" i="2"/>
  <c r="AI71" i="2"/>
  <c r="BH71" i="2"/>
  <c r="BA156" i="2"/>
  <c r="BN156" i="2"/>
  <c r="BA71" i="2"/>
  <c r="AW156" i="2"/>
  <c r="BJ156" i="2"/>
  <c r="AW132" i="2"/>
  <c r="BJ132" i="2"/>
  <c r="AW71" i="2"/>
  <c r="E108" i="2"/>
  <c r="F108" i="2"/>
  <c r="Z144" i="2"/>
  <c r="AD144" i="2"/>
  <c r="AH144" i="2"/>
  <c r="AL144" i="2"/>
  <c r="AP144" i="2"/>
  <c r="BO144" i="2"/>
  <c r="AT144" i="2"/>
  <c r="BG144" i="2"/>
  <c r="AX144" i="2"/>
  <c r="W144" i="2"/>
  <c r="Y156" i="2"/>
  <c r="Y132" i="2"/>
  <c r="Y71" i="2"/>
  <c r="AH156" i="2"/>
  <c r="BG156" i="2"/>
  <c r="AH132" i="2"/>
  <c r="AH71" i="2"/>
  <c r="C108" i="2"/>
  <c r="AA144" i="2"/>
  <c r="AE144" i="2"/>
  <c r="AI144" i="2"/>
  <c r="AM144" i="2"/>
  <c r="AY144" i="2"/>
  <c r="BL144" i="2"/>
  <c r="AQ144" i="2"/>
  <c r="BP144" i="2"/>
  <c r="AU144" i="2"/>
  <c r="BH144" i="2"/>
  <c r="X144" i="2"/>
  <c r="BF179" i="2"/>
  <c r="BG179" i="2"/>
  <c r="BH179" i="2"/>
  <c r="BI179" i="2"/>
  <c r="BJ179" i="2"/>
  <c r="BK179" i="2"/>
  <c r="BL179" i="2"/>
  <c r="BM179" i="2"/>
  <c r="BN179" i="2"/>
  <c r="BO179" i="2"/>
  <c r="BP179" i="2"/>
  <c r="BQ179" i="2"/>
  <c r="BF180" i="2"/>
  <c r="BG180" i="2"/>
  <c r="BH180" i="2"/>
  <c r="BI180" i="2"/>
  <c r="BJ180" i="2"/>
  <c r="BK180" i="2"/>
  <c r="BL180" i="2"/>
  <c r="BM180" i="2"/>
  <c r="BN180" i="2"/>
  <c r="BO180" i="2"/>
  <c r="BP180" i="2"/>
  <c r="BQ180" i="2"/>
  <c r="BF156" i="2"/>
  <c r="BI156" i="2"/>
  <c r="BL156" i="2"/>
  <c r="BK144" i="2"/>
  <c r="BM144" i="2"/>
  <c r="BF145" i="2"/>
  <c r="BG145" i="2"/>
  <c r="BH145" i="2"/>
  <c r="BI145" i="2"/>
  <c r="BJ145" i="2"/>
  <c r="BK145" i="2"/>
  <c r="BL145" i="2"/>
  <c r="BM145" i="2"/>
  <c r="BN145" i="2"/>
  <c r="BO145" i="2"/>
  <c r="BP145" i="2"/>
  <c r="BQ145" i="2"/>
  <c r="BH132" i="2"/>
  <c r="BI132" i="2"/>
  <c r="BN132" i="2"/>
  <c r="BF133" i="2"/>
  <c r="BG133" i="2"/>
  <c r="BH133" i="2"/>
  <c r="BI133" i="2"/>
  <c r="BJ133" i="2"/>
  <c r="BK133" i="2"/>
  <c r="BL133" i="2"/>
  <c r="BM133" i="2"/>
  <c r="BN133" i="2"/>
  <c r="BO133" i="2"/>
  <c r="BP133" i="2"/>
  <c r="BQ133" i="2"/>
  <c r="BF120" i="2"/>
  <c r="BG120" i="2"/>
  <c r="BH120" i="2"/>
  <c r="BI120" i="2"/>
  <c r="BJ120" i="2"/>
  <c r="BK120" i="2"/>
  <c r="BL120" i="2"/>
  <c r="BM120" i="2"/>
  <c r="BN120" i="2"/>
  <c r="BO120" i="2"/>
  <c r="BP120" i="2"/>
  <c r="BQ120" i="2"/>
  <c r="BF121" i="2"/>
  <c r="BG121" i="2"/>
  <c r="BH121" i="2"/>
  <c r="BI121" i="2"/>
  <c r="BJ121" i="2"/>
  <c r="BK121" i="2"/>
  <c r="BL121" i="2"/>
  <c r="BM121" i="2"/>
  <c r="BN121" i="2"/>
  <c r="BO121" i="2"/>
  <c r="BP121" i="2"/>
  <c r="BQ121" i="2"/>
  <c r="BF108" i="2"/>
  <c r="BG108" i="2"/>
  <c r="BH108" i="2"/>
  <c r="BI108" i="2"/>
  <c r="BJ108" i="2"/>
  <c r="BK108" i="2"/>
  <c r="BL108" i="2"/>
  <c r="BM108" i="2"/>
  <c r="BN108" i="2"/>
  <c r="BO108" i="2"/>
  <c r="BP108" i="2"/>
  <c r="BQ108" i="2"/>
  <c r="BF109" i="2"/>
  <c r="BG109" i="2"/>
  <c r="BH109" i="2"/>
  <c r="BI109" i="2"/>
  <c r="BL109" i="2"/>
  <c r="BM109" i="2"/>
  <c r="BN109" i="2"/>
  <c r="BO109" i="2"/>
  <c r="BP109" i="2"/>
  <c r="BQ109" i="2"/>
  <c r="BG71" i="2"/>
  <c r="BJ71" i="2"/>
  <c r="BN71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BQ144" i="2"/>
  <c r="BF144" i="2"/>
  <c r="BN144" i="2"/>
  <c r="BQ71" i="2"/>
  <c r="BM156" i="2"/>
  <c r="BQ156" i="2"/>
  <c r="BI71" i="2"/>
  <c r="BL71" i="2"/>
  <c r="BP132" i="2"/>
  <c r="BM132" i="2"/>
  <c r="BF71" i="2"/>
  <c r="BJ144" i="2"/>
  <c r="BK132" i="2"/>
  <c r="BP71" i="2"/>
  <c r="BO156" i="2"/>
  <c r="BM71" i="2"/>
  <c r="BQ132" i="2"/>
  <c r="BG132" i="2"/>
  <c r="BI144" i="2"/>
  <c r="BH156" i="2"/>
  <c r="BK71" i="2"/>
  <c r="S180" i="2"/>
  <c r="R180" i="2"/>
  <c r="Q180" i="2"/>
  <c r="P180" i="2"/>
  <c r="O180" i="2"/>
  <c r="N180" i="2"/>
  <c r="M180" i="2"/>
  <c r="L180" i="2"/>
  <c r="K180" i="2"/>
  <c r="J180" i="2"/>
  <c r="I180" i="2"/>
  <c r="H180" i="2"/>
  <c r="S179" i="2"/>
  <c r="R179" i="2"/>
  <c r="Q179" i="2"/>
  <c r="P179" i="2"/>
  <c r="O179" i="2"/>
  <c r="N179" i="2"/>
  <c r="M179" i="2"/>
  <c r="L179" i="2"/>
  <c r="K179" i="2"/>
  <c r="J179" i="2"/>
  <c r="I179" i="2"/>
  <c r="H179" i="2"/>
  <c r="S178" i="2"/>
  <c r="R178" i="2"/>
  <c r="Q178" i="2"/>
  <c r="P178" i="2"/>
  <c r="O178" i="2"/>
  <c r="N178" i="2"/>
  <c r="M178" i="2"/>
  <c r="L178" i="2"/>
  <c r="K178" i="2"/>
  <c r="J178" i="2"/>
  <c r="I178" i="2"/>
  <c r="H178" i="2"/>
  <c r="S177" i="2"/>
  <c r="R177" i="2"/>
  <c r="Q177" i="2"/>
  <c r="P177" i="2"/>
  <c r="O177" i="2"/>
  <c r="N177" i="2"/>
  <c r="M177" i="2"/>
  <c r="L177" i="2"/>
  <c r="K177" i="2"/>
  <c r="J177" i="2"/>
  <c r="I177" i="2"/>
  <c r="H177" i="2"/>
  <c r="S176" i="2"/>
  <c r="R176" i="2"/>
  <c r="Q176" i="2"/>
  <c r="P176" i="2"/>
  <c r="O176" i="2"/>
  <c r="N176" i="2"/>
  <c r="M176" i="2"/>
  <c r="L176" i="2"/>
  <c r="K176" i="2"/>
  <c r="J176" i="2"/>
  <c r="I176" i="2"/>
  <c r="H176" i="2"/>
  <c r="S175" i="2"/>
  <c r="R175" i="2"/>
  <c r="Q175" i="2"/>
  <c r="P175" i="2"/>
  <c r="O175" i="2"/>
  <c r="N175" i="2"/>
  <c r="M175" i="2"/>
  <c r="L175" i="2"/>
  <c r="K175" i="2"/>
  <c r="J175" i="2"/>
  <c r="I175" i="2"/>
  <c r="H175" i="2"/>
  <c r="S174" i="2"/>
  <c r="R174" i="2"/>
  <c r="Q174" i="2"/>
  <c r="P174" i="2"/>
  <c r="O174" i="2"/>
  <c r="N174" i="2"/>
  <c r="M174" i="2"/>
  <c r="L174" i="2"/>
  <c r="K174" i="2"/>
  <c r="J174" i="2"/>
  <c r="I174" i="2"/>
  <c r="H174" i="2"/>
  <c r="S173" i="2"/>
  <c r="R173" i="2"/>
  <c r="Q173" i="2"/>
  <c r="P173" i="2"/>
  <c r="O173" i="2"/>
  <c r="N173" i="2"/>
  <c r="M173" i="2"/>
  <c r="L173" i="2"/>
  <c r="K173" i="2"/>
  <c r="J173" i="2"/>
  <c r="I173" i="2"/>
  <c r="H173" i="2"/>
  <c r="S172" i="2"/>
  <c r="R172" i="2"/>
  <c r="Q172" i="2"/>
  <c r="P172" i="2"/>
  <c r="O172" i="2"/>
  <c r="N172" i="2"/>
  <c r="M172" i="2"/>
  <c r="L172" i="2"/>
  <c r="K172" i="2"/>
  <c r="J172" i="2"/>
  <c r="I172" i="2"/>
  <c r="H172" i="2"/>
  <c r="S171" i="2"/>
  <c r="R171" i="2"/>
  <c r="Q171" i="2"/>
  <c r="P171" i="2"/>
  <c r="O171" i="2"/>
  <c r="N171" i="2"/>
  <c r="M171" i="2"/>
  <c r="L171" i="2"/>
  <c r="K171" i="2"/>
  <c r="J171" i="2"/>
  <c r="I171" i="2"/>
  <c r="H171" i="2"/>
  <c r="S170" i="2"/>
  <c r="R170" i="2"/>
  <c r="Q170" i="2"/>
  <c r="P170" i="2"/>
  <c r="O170" i="2"/>
  <c r="N170" i="2"/>
  <c r="M170" i="2"/>
  <c r="L170" i="2"/>
  <c r="K170" i="2"/>
  <c r="J170" i="2"/>
  <c r="I170" i="2"/>
  <c r="H170" i="2"/>
  <c r="F170" i="2"/>
  <c r="E170" i="2"/>
  <c r="D170" i="2"/>
  <c r="C170" i="2"/>
  <c r="S159" i="2"/>
  <c r="R159" i="2"/>
  <c r="Q159" i="2"/>
  <c r="P159" i="2"/>
  <c r="O159" i="2"/>
  <c r="N159" i="2"/>
  <c r="M159" i="2"/>
  <c r="L159" i="2"/>
  <c r="K159" i="2"/>
  <c r="J159" i="2"/>
  <c r="I159" i="2"/>
  <c r="H159" i="2"/>
  <c r="F159" i="2"/>
  <c r="E159" i="2"/>
  <c r="D159" i="2"/>
  <c r="C159" i="2"/>
  <c r="S147" i="2"/>
  <c r="R147" i="2"/>
  <c r="Q147" i="2"/>
  <c r="P147" i="2"/>
  <c r="O147" i="2"/>
  <c r="N147" i="2"/>
  <c r="M147" i="2"/>
  <c r="L147" i="2"/>
  <c r="K147" i="2"/>
  <c r="J147" i="2"/>
  <c r="I147" i="2"/>
  <c r="H147" i="2"/>
  <c r="F147" i="2"/>
  <c r="E147" i="2"/>
  <c r="D147" i="2"/>
  <c r="C147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F135" i="2"/>
  <c r="E135" i="2"/>
  <c r="D135" i="2"/>
  <c r="C135" i="2"/>
  <c r="S123" i="2"/>
  <c r="R123" i="2"/>
  <c r="Q123" i="2"/>
  <c r="P123" i="2"/>
  <c r="O123" i="2"/>
  <c r="N123" i="2"/>
  <c r="M123" i="2"/>
  <c r="L123" i="2"/>
  <c r="K123" i="2"/>
  <c r="J123" i="2"/>
  <c r="I123" i="2"/>
  <c r="H123" i="2"/>
  <c r="F123" i="2"/>
  <c r="E123" i="2"/>
  <c r="D123" i="2"/>
  <c r="C123" i="2"/>
  <c r="S121" i="2"/>
  <c r="S10" i="2"/>
  <c r="R121" i="2"/>
  <c r="R10" i="2"/>
  <c r="Q121" i="2"/>
  <c r="P121" i="2"/>
  <c r="P10" i="2"/>
  <c r="O121" i="2"/>
  <c r="O10" i="2"/>
  <c r="N121" i="2"/>
  <c r="N10" i="2"/>
  <c r="M121" i="2"/>
  <c r="M10" i="2"/>
  <c r="L121" i="2"/>
  <c r="L10" i="2"/>
  <c r="K121" i="2"/>
  <c r="K10" i="2"/>
  <c r="J121" i="2"/>
  <c r="J10" i="2"/>
  <c r="I121" i="2"/>
  <c r="H121" i="2"/>
  <c r="H10" i="2"/>
  <c r="S120" i="2"/>
  <c r="R120" i="2"/>
  <c r="Q120" i="2"/>
  <c r="P120" i="2"/>
  <c r="O120" i="2"/>
  <c r="N120" i="2"/>
  <c r="M120" i="2"/>
  <c r="L120" i="2"/>
  <c r="K120" i="2"/>
  <c r="J120" i="2"/>
  <c r="I120" i="2"/>
  <c r="H120" i="2"/>
  <c r="S119" i="2"/>
  <c r="R119" i="2"/>
  <c r="Q119" i="2"/>
  <c r="P119" i="2"/>
  <c r="O119" i="2"/>
  <c r="N119" i="2"/>
  <c r="M119" i="2"/>
  <c r="L119" i="2"/>
  <c r="K119" i="2"/>
  <c r="J119" i="2"/>
  <c r="I119" i="2"/>
  <c r="H119" i="2"/>
  <c r="S118" i="2"/>
  <c r="R118" i="2"/>
  <c r="Q118" i="2"/>
  <c r="P118" i="2"/>
  <c r="O118" i="2"/>
  <c r="N118" i="2"/>
  <c r="M118" i="2"/>
  <c r="L118" i="2"/>
  <c r="K118" i="2"/>
  <c r="J118" i="2"/>
  <c r="I118" i="2"/>
  <c r="H118" i="2"/>
  <c r="S117" i="2"/>
  <c r="R117" i="2"/>
  <c r="Q117" i="2"/>
  <c r="P117" i="2"/>
  <c r="O117" i="2"/>
  <c r="N117" i="2"/>
  <c r="M117" i="2"/>
  <c r="L117" i="2"/>
  <c r="K117" i="2"/>
  <c r="J117" i="2"/>
  <c r="I117" i="2"/>
  <c r="H117" i="2"/>
  <c r="S116" i="2"/>
  <c r="R116" i="2"/>
  <c r="Q116" i="2"/>
  <c r="P116" i="2"/>
  <c r="O116" i="2"/>
  <c r="N116" i="2"/>
  <c r="M116" i="2"/>
  <c r="L116" i="2"/>
  <c r="K116" i="2"/>
  <c r="J116" i="2"/>
  <c r="I116" i="2"/>
  <c r="H116" i="2"/>
  <c r="S115" i="2"/>
  <c r="R115" i="2"/>
  <c r="Q115" i="2"/>
  <c r="P115" i="2"/>
  <c r="O115" i="2"/>
  <c r="N115" i="2"/>
  <c r="M115" i="2"/>
  <c r="L115" i="2"/>
  <c r="K115" i="2"/>
  <c r="J115" i="2"/>
  <c r="I115" i="2"/>
  <c r="H115" i="2"/>
  <c r="S114" i="2"/>
  <c r="R114" i="2"/>
  <c r="Q114" i="2"/>
  <c r="P114" i="2"/>
  <c r="O114" i="2"/>
  <c r="N114" i="2"/>
  <c r="M114" i="2"/>
  <c r="L114" i="2"/>
  <c r="K114" i="2"/>
  <c r="J114" i="2"/>
  <c r="I114" i="2"/>
  <c r="H114" i="2"/>
  <c r="S113" i="2"/>
  <c r="R113" i="2"/>
  <c r="Q113" i="2"/>
  <c r="P113" i="2"/>
  <c r="O113" i="2"/>
  <c r="N113" i="2"/>
  <c r="M113" i="2"/>
  <c r="L113" i="2"/>
  <c r="K113" i="2"/>
  <c r="J113" i="2"/>
  <c r="I113" i="2"/>
  <c r="H113" i="2"/>
  <c r="S112" i="2"/>
  <c r="R112" i="2"/>
  <c r="Q112" i="2"/>
  <c r="P112" i="2"/>
  <c r="O112" i="2"/>
  <c r="N112" i="2"/>
  <c r="M112" i="2"/>
  <c r="L112" i="2"/>
  <c r="K112" i="2"/>
  <c r="J112" i="2"/>
  <c r="I112" i="2"/>
  <c r="H112" i="2"/>
  <c r="S111" i="2"/>
  <c r="R111" i="2"/>
  <c r="Q111" i="2"/>
  <c r="P111" i="2"/>
  <c r="O111" i="2"/>
  <c r="N111" i="2"/>
  <c r="M111" i="2"/>
  <c r="L111" i="2"/>
  <c r="K111" i="2"/>
  <c r="J111" i="2"/>
  <c r="I111" i="2"/>
  <c r="H111" i="2"/>
  <c r="F111" i="2"/>
  <c r="E111" i="2"/>
  <c r="D111" i="2"/>
  <c r="C111" i="2"/>
  <c r="S99" i="2"/>
  <c r="R99" i="2"/>
  <c r="Q99" i="2"/>
  <c r="P99" i="2"/>
  <c r="O99" i="2"/>
  <c r="N99" i="2"/>
  <c r="M99" i="2"/>
  <c r="L99" i="2"/>
  <c r="K99" i="2"/>
  <c r="J99" i="2"/>
  <c r="I99" i="2"/>
  <c r="H99" i="2"/>
  <c r="F99" i="2"/>
  <c r="E99" i="2"/>
  <c r="D99" i="2"/>
  <c r="C99" i="2"/>
  <c r="S97" i="2"/>
  <c r="S8" i="2"/>
  <c r="R97" i="2"/>
  <c r="R8" i="2"/>
  <c r="Q97" i="2"/>
  <c r="P97" i="2"/>
  <c r="O97" i="2"/>
  <c r="N97" i="2"/>
  <c r="M97" i="2"/>
  <c r="L97" i="2"/>
  <c r="K97" i="2"/>
  <c r="J97" i="2"/>
  <c r="I97" i="2"/>
  <c r="H97" i="2"/>
  <c r="S96" i="2"/>
  <c r="S7" i="2"/>
  <c r="R96" i="2"/>
  <c r="R7" i="2"/>
  <c r="Q96" i="2"/>
  <c r="P96" i="2"/>
  <c r="O96" i="2"/>
  <c r="N96" i="2"/>
  <c r="M96" i="2"/>
  <c r="L96" i="2"/>
  <c r="K96" i="2"/>
  <c r="J96" i="2"/>
  <c r="I96" i="2"/>
  <c r="H96" i="2"/>
  <c r="S95" i="2"/>
  <c r="R95" i="2"/>
  <c r="Q95" i="2"/>
  <c r="Q107" i="2"/>
  <c r="P95" i="2"/>
  <c r="P107" i="2"/>
  <c r="O95" i="2"/>
  <c r="O107" i="2"/>
  <c r="N95" i="2"/>
  <c r="N107" i="2"/>
  <c r="M95" i="2"/>
  <c r="M107" i="2"/>
  <c r="L95" i="2"/>
  <c r="L107" i="2"/>
  <c r="K95" i="2"/>
  <c r="K107" i="2"/>
  <c r="J95" i="2"/>
  <c r="J107" i="2"/>
  <c r="I95" i="2"/>
  <c r="I107" i="2"/>
  <c r="H95" i="2"/>
  <c r="H107" i="2"/>
  <c r="S94" i="2"/>
  <c r="R94" i="2"/>
  <c r="Q94" i="2"/>
  <c r="Q106" i="2"/>
  <c r="P94" i="2"/>
  <c r="P106" i="2"/>
  <c r="O94" i="2"/>
  <c r="O106" i="2"/>
  <c r="N94" i="2"/>
  <c r="N106" i="2"/>
  <c r="M94" i="2"/>
  <c r="M106" i="2"/>
  <c r="L94" i="2"/>
  <c r="L106" i="2"/>
  <c r="K94" i="2"/>
  <c r="K106" i="2"/>
  <c r="J94" i="2"/>
  <c r="J106" i="2"/>
  <c r="I94" i="2"/>
  <c r="I106" i="2"/>
  <c r="H94" i="2"/>
  <c r="H106" i="2"/>
  <c r="S93" i="2"/>
  <c r="R93" i="2"/>
  <c r="Q93" i="2"/>
  <c r="Q105" i="2"/>
  <c r="P93" i="2"/>
  <c r="P105" i="2"/>
  <c r="O93" i="2"/>
  <c r="O105" i="2"/>
  <c r="N93" i="2"/>
  <c r="N105" i="2"/>
  <c r="M93" i="2"/>
  <c r="L93" i="2"/>
  <c r="L105" i="2"/>
  <c r="K93" i="2"/>
  <c r="K105" i="2"/>
  <c r="J93" i="2"/>
  <c r="J105" i="2"/>
  <c r="I93" i="2"/>
  <c r="I105" i="2"/>
  <c r="H93" i="2"/>
  <c r="H105" i="2"/>
  <c r="S92" i="2"/>
  <c r="R92" i="2"/>
  <c r="Q92" i="2"/>
  <c r="P92" i="2"/>
  <c r="P104" i="2"/>
  <c r="O92" i="2"/>
  <c r="O104" i="2"/>
  <c r="N92" i="2"/>
  <c r="N104" i="2"/>
  <c r="M92" i="2"/>
  <c r="M104" i="2"/>
  <c r="L92" i="2"/>
  <c r="L104" i="2"/>
  <c r="K92" i="2"/>
  <c r="K104" i="2"/>
  <c r="J92" i="2"/>
  <c r="J104" i="2"/>
  <c r="I92" i="2"/>
  <c r="I104" i="2"/>
  <c r="H92" i="2"/>
  <c r="H104" i="2"/>
  <c r="S91" i="2"/>
  <c r="R91" i="2"/>
  <c r="Q91" i="2"/>
  <c r="P91" i="2"/>
  <c r="P103" i="2"/>
  <c r="O91" i="2"/>
  <c r="O103" i="2"/>
  <c r="N91" i="2"/>
  <c r="N103" i="2"/>
  <c r="M91" i="2"/>
  <c r="M103" i="2"/>
  <c r="L91" i="2"/>
  <c r="L103" i="2"/>
  <c r="K91" i="2"/>
  <c r="K103" i="2"/>
  <c r="J91" i="2"/>
  <c r="J103" i="2"/>
  <c r="I91" i="2"/>
  <c r="I103" i="2"/>
  <c r="H91" i="2"/>
  <c r="H103" i="2"/>
  <c r="S90" i="2"/>
  <c r="R90" i="2"/>
  <c r="Q90" i="2"/>
  <c r="Q102" i="2"/>
  <c r="P90" i="2"/>
  <c r="P102" i="2"/>
  <c r="O90" i="2"/>
  <c r="O102" i="2"/>
  <c r="N90" i="2"/>
  <c r="N102" i="2"/>
  <c r="M90" i="2"/>
  <c r="L90" i="2"/>
  <c r="L102" i="2"/>
  <c r="K90" i="2"/>
  <c r="K102" i="2"/>
  <c r="J90" i="2"/>
  <c r="J102" i="2"/>
  <c r="I90" i="2"/>
  <c r="I102" i="2"/>
  <c r="H90" i="2"/>
  <c r="H102" i="2"/>
  <c r="S89" i="2"/>
  <c r="R89" i="2"/>
  <c r="Q89" i="2"/>
  <c r="Q101" i="2"/>
  <c r="P89" i="2"/>
  <c r="P101" i="2"/>
  <c r="O89" i="2"/>
  <c r="O101" i="2"/>
  <c r="N89" i="2"/>
  <c r="N101" i="2"/>
  <c r="M89" i="2"/>
  <c r="L89" i="2"/>
  <c r="L101" i="2"/>
  <c r="K89" i="2"/>
  <c r="K101" i="2"/>
  <c r="J89" i="2"/>
  <c r="J101" i="2"/>
  <c r="I89" i="2"/>
  <c r="I101" i="2"/>
  <c r="H89" i="2"/>
  <c r="H101" i="2"/>
  <c r="S88" i="2"/>
  <c r="R88" i="2"/>
  <c r="Q88" i="2"/>
  <c r="P88" i="2"/>
  <c r="P100" i="2"/>
  <c r="O88" i="2"/>
  <c r="O100" i="2"/>
  <c r="N88" i="2"/>
  <c r="N100" i="2"/>
  <c r="M88" i="2"/>
  <c r="L88" i="2"/>
  <c r="L100" i="2"/>
  <c r="K88" i="2"/>
  <c r="K100" i="2"/>
  <c r="J88" i="2"/>
  <c r="J100" i="2"/>
  <c r="I88" i="2"/>
  <c r="I100" i="2"/>
  <c r="H88" i="2"/>
  <c r="H100" i="2"/>
  <c r="S87" i="2"/>
  <c r="R87" i="2"/>
  <c r="Q87" i="2"/>
  <c r="P87" i="2"/>
  <c r="O87" i="2"/>
  <c r="N87" i="2"/>
  <c r="M87" i="2"/>
  <c r="L87" i="2"/>
  <c r="K87" i="2"/>
  <c r="J87" i="2"/>
  <c r="I87" i="2"/>
  <c r="H87" i="2"/>
  <c r="F87" i="2"/>
  <c r="E87" i="2"/>
  <c r="D87" i="2"/>
  <c r="C87" i="2"/>
  <c r="O85" i="2"/>
  <c r="N85" i="2"/>
  <c r="M85" i="2"/>
  <c r="L85" i="2"/>
  <c r="K85" i="2"/>
  <c r="J85" i="2"/>
  <c r="I85" i="2"/>
  <c r="H85" i="2"/>
  <c r="O84" i="2"/>
  <c r="O4" i="2"/>
  <c r="N84" i="2"/>
  <c r="N4" i="2"/>
  <c r="M84" i="2"/>
  <c r="M4" i="2"/>
  <c r="L84" i="2"/>
  <c r="L4" i="2"/>
  <c r="K84" i="2"/>
  <c r="K4" i="2"/>
  <c r="J84" i="2"/>
  <c r="J4" i="2"/>
  <c r="I84" i="2"/>
  <c r="I4" i="2"/>
  <c r="H84" i="2"/>
  <c r="H4" i="2"/>
  <c r="O83" i="2"/>
  <c r="O5" i="2"/>
  <c r="N83" i="2"/>
  <c r="N5" i="2"/>
  <c r="M83" i="2"/>
  <c r="M5" i="2"/>
  <c r="L83" i="2"/>
  <c r="L5" i="2"/>
  <c r="K83" i="2"/>
  <c r="K5" i="2"/>
  <c r="J83" i="2"/>
  <c r="J5" i="2"/>
  <c r="I83" i="2"/>
  <c r="I5" i="2"/>
  <c r="H83" i="2"/>
  <c r="O82" i="2"/>
  <c r="N82" i="2"/>
  <c r="M82" i="2"/>
  <c r="L82" i="2"/>
  <c r="K82" i="2"/>
  <c r="J82" i="2"/>
  <c r="I82" i="2"/>
  <c r="H82" i="2"/>
  <c r="O81" i="2"/>
  <c r="N81" i="2"/>
  <c r="M81" i="2"/>
  <c r="L81" i="2"/>
  <c r="K81" i="2"/>
  <c r="J81" i="2"/>
  <c r="I81" i="2"/>
  <c r="H81" i="2"/>
  <c r="O80" i="2"/>
  <c r="N80" i="2"/>
  <c r="M80" i="2"/>
  <c r="L80" i="2"/>
  <c r="K80" i="2"/>
  <c r="J80" i="2"/>
  <c r="I80" i="2"/>
  <c r="H80" i="2"/>
  <c r="O79" i="2"/>
  <c r="N79" i="2"/>
  <c r="M79" i="2"/>
  <c r="L79" i="2"/>
  <c r="K79" i="2"/>
  <c r="J79" i="2"/>
  <c r="I79" i="2"/>
  <c r="H79" i="2"/>
  <c r="O78" i="2"/>
  <c r="N78" i="2"/>
  <c r="M78" i="2"/>
  <c r="L78" i="2"/>
  <c r="K78" i="2"/>
  <c r="J78" i="2"/>
  <c r="I78" i="2"/>
  <c r="H78" i="2"/>
  <c r="O77" i="2"/>
  <c r="O44" i="2"/>
  <c r="N77" i="2"/>
  <c r="N44" i="2"/>
  <c r="M77" i="2"/>
  <c r="M44" i="2"/>
  <c r="L77" i="2"/>
  <c r="L44" i="2"/>
  <c r="K77" i="2"/>
  <c r="K44" i="2"/>
  <c r="J77" i="2"/>
  <c r="J44" i="2"/>
  <c r="I77" i="2"/>
  <c r="I44" i="2"/>
  <c r="H77" i="2"/>
  <c r="H44" i="2"/>
  <c r="O76" i="2"/>
  <c r="N76" i="2"/>
  <c r="M76" i="2"/>
  <c r="L76" i="2"/>
  <c r="K76" i="2"/>
  <c r="J76" i="2"/>
  <c r="I76" i="2"/>
  <c r="H76" i="2"/>
  <c r="S75" i="2"/>
  <c r="R75" i="2"/>
  <c r="Q75" i="2"/>
  <c r="P75" i="2"/>
  <c r="O75" i="2"/>
  <c r="N75" i="2"/>
  <c r="M75" i="2"/>
  <c r="L75" i="2"/>
  <c r="K75" i="2"/>
  <c r="J75" i="2"/>
  <c r="I75" i="2"/>
  <c r="H75" i="2"/>
  <c r="F75" i="2"/>
  <c r="E75" i="2"/>
  <c r="D75" i="2"/>
  <c r="C75" i="2"/>
  <c r="S62" i="2"/>
  <c r="R62" i="2"/>
  <c r="Q62" i="2"/>
  <c r="P62" i="2"/>
  <c r="O62" i="2"/>
  <c r="N62" i="2"/>
  <c r="M62" i="2"/>
  <c r="L62" i="2"/>
  <c r="K62" i="2"/>
  <c r="J62" i="2"/>
  <c r="I62" i="2"/>
  <c r="H62" i="2"/>
  <c r="F62" i="2"/>
  <c r="E62" i="2"/>
  <c r="D62" i="2"/>
  <c r="C62" i="2"/>
  <c r="S59" i="2"/>
  <c r="S12" i="2"/>
  <c r="R59" i="2"/>
  <c r="R12" i="2"/>
  <c r="Q59" i="2"/>
  <c r="Q12" i="2"/>
  <c r="P59" i="2"/>
  <c r="P12" i="2"/>
  <c r="O59" i="2"/>
  <c r="O12" i="2"/>
  <c r="N59" i="2"/>
  <c r="M59" i="2"/>
  <c r="M12" i="2"/>
  <c r="L59" i="2"/>
  <c r="L12" i="2"/>
  <c r="K59" i="2"/>
  <c r="K12" i="2"/>
  <c r="J59" i="2"/>
  <c r="I59" i="2"/>
  <c r="I12" i="2"/>
  <c r="H59" i="2"/>
  <c r="H72" i="2"/>
  <c r="S58" i="2"/>
  <c r="R58" i="2"/>
  <c r="Q58" i="2"/>
  <c r="P58" i="2"/>
  <c r="O58" i="2"/>
  <c r="O156" i="2"/>
  <c r="N58" i="2"/>
  <c r="N156" i="2"/>
  <c r="M58" i="2"/>
  <c r="M71" i="2"/>
  <c r="L58" i="2"/>
  <c r="K58" i="2"/>
  <c r="J58" i="2"/>
  <c r="J156" i="2"/>
  <c r="I58" i="2"/>
  <c r="I71" i="2"/>
  <c r="H58" i="2"/>
  <c r="H71" i="2"/>
  <c r="S56" i="2"/>
  <c r="R56" i="2"/>
  <c r="Q56" i="2"/>
  <c r="Q131" i="2"/>
  <c r="P56" i="2"/>
  <c r="O56" i="2"/>
  <c r="O70" i="2"/>
  <c r="N56" i="2"/>
  <c r="N155" i="2"/>
  <c r="M56" i="2"/>
  <c r="L56" i="2"/>
  <c r="K56" i="2"/>
  <c r="J56" i="2"/>
  <c r="J155" i="2"/>
  <c r="I56" i="2"/>
  <c r="H56" i="2"/>
  <c r="H70" i="2"/>
  <c r="S55" i="2"/>
  <c r="S69" i="2"/>
  <c r="R55" i="2"/>
  <c r="Q55" i="2"/>
  <c r="P55" i="2"/>
  <c r="P130" i="2"/>
  <c r="O55" i="2"/>
  <c r="N55" i="2"/>
  <c r="N154" i="2"/>
  <c r="M55" i="2"/>
  <c r="L55" i="2"/>
  <c r="L130" i="2"/>
  <c r="K55" i="2"/>
  <c r="J55" i="2"/>
  <c r="J154" i="2"/>
  <c r="I55" i="2"/>
  <c r="H55" i="2"/>
  <c r="H69" i="2"/>
  <c r="S54" i="2"/>
  <c r="R54" i="2"/>
  <c r="Q54" i="2"/>
  <c r="Q129" i="2"/>
  <c r="P54" i="2"/>
  <c r="O54" i="2"/>
  <c r="O68" i="2"/>
  <c r="N54" i="2"/>
  <c r="N153" i="2"/>
  <c r="M54" i="2"/>
  <c r="M68" i="2"/>
  <c r="L54" i="2"/>
  <c r="K54" i="2"/>
  <c r="J54" i="2"/>
  <c r="J153" i="2"/>
  <c r="I54" i="2"/>
  <c r="H54" i="2"/>
  <c r="H68" i="2"/>
  <c r="S53" i="2"/>
  <c r="S67" i="2"/>
  <c r="R53" i="2"/>
  <c r="Q53" i="2"/>
  <c r="Q128" i="2"/>
  <c r="P53" i="2"/>
  <c r="P128" i="2"/>
  <c r="O53" i="2"/>
  <c r="N53" i="2"/>
  <c r="N152" i="2"/>
  <c r="M53" i="2"/>
  <c r="M67" i="2"/>
  <c r="L53" i="2"/>
  <c r="L128" i="2"/>
  <c r="K53" i="2"/>
  <c r="K67" i="2"/>
  <c r="J53" i="2"/>
  <c r="J152" i="2"/>
  <c r="I53" i="2"/>
  <c r="I67" i="2"/>
  <c r="H53" i="2"/>
  <c r="H67" i="2"/>
  <c r="S52" i="2"/>
  <c r="R52" i="2"/>
  <c r="Q52" i="2"/>
  <c r="P52" i="2"/>
  <c r="O52" i="2"/>
  <c r="O66" i="2"/>
  <c r="N52" i="2"/>
  <c r="N151" i="2"/>
  <c r="M52" i="2"/>
  <c r="M66" i="2"/>
  <c r="L52" i="2"/>
  <c r="K52" i="2"/>
  <c r="J52" i="2"/>
  <c r="J151" i="2"/>
  <c r="I52" i="2"/>
  <c r="H52" i="2"/>
  <c r="H151" i="2"/>
  <c r="S51" i="2"/>
  <c r="S65" i="2"/>
  <c r="R51" i="2"/>
  <c r="Q51" i="2"/>
  <c r="Q126" i="2"/>
  <c r="P51" i="2"/>
  <c r="P126" i="2"/>
  <c r="O51" i="2"/>
  <c r="N51" i="2"/>
  <c r="N150" i="2"/>
  <c r="M51" i="2"/>
  <c r="M65" i="2"/>
  <c r="L51" i="2"/>
  <c r="L126" i="2"/>
  <c r="K51" i="2"/>
  <c r="J51" i="2"/>
  <c r="J150" i="2"/>
  <c r="I51" i="2"/>
  <c r="I65" i="2"/>
  <c r="H51" i="2"/>
  <c r="H65" i="2"/>
  <c r="S50" i="2"/>
  <c r="R50" i="2"/>
  <c r="Q50" i="2"/>
  <c r="Q125" i="2"/>
  <c r="P50" i="2"/>
  <c r="O50" i="2"/>
  <c r="O64" i="2"/>
  <c r="N50" i="2"/>
  <c r="N149" i="2"/>
  <c r="M50" i="2"/>
  <c r="M64" i="2"/>
  <c r="L50" i="2"/>
  <c r="K50" i="2"/>
  <c r="J50" i="2"/>
  <c r="J149" i="2"/>
  <c r="I50" i="2"/>
  <c r="H50" i="2"/>
  <c r="H149" i="2"/>
  <c r="S49" i="2"/>
  <c r="S63" i="2"/>
  <c r="R49" i="2"/>
  <c r="Q49" i="2"/>
  <c r="Q124" i="2"/>
  <c r="P49" i="2"/>
  <c r="P124" i="2"/>
  <c r="O49" i="2"/>
  <c r="N49" i="2"/>
  <c r="N148" i="2"/>
  <c r="M49" i="2"/>
  <c r="M63" i="2"/>
  <c r="L49" i="2"/>
  <c r="L124" i="2"/>
  <c r="K49" i="2"/>
  <c r="K63" i="2"/>
  <c r="J49" i="2"/>
  <c r="J148" i="2"/>
  <c r="I49" i="2"/>
  <c r="I63" i="2"/>
  <c r="H49" i="2"/>
  <c r="H63" i="2"/>
  <c r="S48" i="2"/>
  <c r="R48" i="2"/>
  <c r="Q48" i="2"/>
  <c r="P48" i="2"/>
  <c r="O48" i="2"/>
  <c r="N48" i="2"/>
  <c r="M48" i="2"/>
  <c r="L48" i="2"/>
  <c r="K48" i="2"/>
  <c r="J48" i="2"/>
  <c r="I48" i="2"/>
  <c r="H48" i="2"/>
  <c r="F48" i="2"/>
  <c r="E48" i="2"/>
  <c r="D48" i="2"/>
  <c r="C48" i="2"/>
  <c r="S40" i="2"/>
  <c r="R40" i="2"/>
  <c r="Q40" i="2"/>
  <c r="P40" i="2"/>
  <c r="O40" i="2"/>
  <c r="N40" i="2"/>
  <c r="M40" i="2"/>
  <c r="L40" i="2"/>
  <c r="K40" i="2"/>
  <c r="J40" i="2"/>
  <c r="I40" i="2"/>
  <c r="H40" i="2"/>
  <c r="F40" i="2"/>
  <c r="E40" i="2"/>
  <c r="D40" i="2"/>
  <c r="C40" i="2"/>
  <c r="S38" i="2"/>
  <c r="R38" i="2"/>
  <c r="Q38" i="2"/>
  <c r="P38" i="2"/>
  <c r="O38" i="2"/>
  <c r="N38" i="2"/>
  <c r="M38" i="2"/>
  <c r="L38" i="2"/>
  <c r="K38" i="2"/>
  <c r="J38" i="2"/>
  <c r="I38" i="2"/>
  <c r="H38" i="2"/>
  <c r="S37" i="2"/>
  <c r="R37" i="2"/>
  <c r="Q37" i="2"/>
  <c r="P37" i="2"/>
  <c r="O37" i="2"/>
  <c r="N37" i="2"/>
  <c r="M37" i="2"/>
  <c r="L37" i="2"/>
  <c r="K37" i="2"/>
  <c r="J37" i="2"/>
  <c r="I37" i="2"/>
  <c r="H37" i="2"/>
  <c r="S36" i="2"/>
  <c r="R36" i="2"/>
  <c r="Q36" i="2"/>
  <c r="P36" i="2"/>
  <c r="O36" i="2"/>
  <c r="N36" i="2"/>
  <c r="M36" i="2"/>
  <c r="L36" i="2"/>
  <c r="K36" i="2"/>
  <c r="J36" i="2"/>
  <c r="I36" i="2"/>
  <c r="H36" i="2"/>
  <c r="S35" i="2"/>
  <c r="R35" i="2"/>
  <c r="Q35" i="2"/>
  <c r="P35" i="2"/>
  <c r="O35" i="2"/>
  <c r="N35" i="2"/>
  <c r="M35" i="2"/>
  <c r="L35" i="2"/>
  <c r="K35" i="2"/>
  <c r="J35" i="2"/>
  <c r="I35" i="2"/>
  <c r="H35" i="2"/>
  <c r="S34" i="2"/>
  <c r="R34" i="2"/>
  <c r="Q34" i="2"/>
  <c r="P34" i="2"/>
  <c r="O34" i="2"/>
  <c r="N34" i="2"/>
  <c r="M34" i="2"/>
  <c r="L34" i="2"/>
  <c r="K34" i="2"/>
  <c r="J34" i="2"/>
  <c r="I34" i="2"/>
  <c r="H34" i="2"/>
  <c r="S33" i="2"/>
  <c r="R33" i="2"/>
  <c r="Q33" i="2"/>
  <c r="P33" i="2"/>
  <c r="O33" i="2"/>
  <c r="N33" i="2"/>
  <c r="M33" i="2"/>
  <c r="L33" i="2"/>
  <c r="K33" i="2"/>
  <c r="J33" i="2"/>
  <c r="I33" i="2"/>
  <c r="H33" i="2"/>
  <c r="S32" i="2"/>
  <c r="R32" i="2"/>
  <c r="Q32" i="2"/>
  <c r="P32" i="2"/>
  <c r="O32" i="2"/>
  <c r="N32" i="2"/>
  <c r="M32" i="2"/>
  <c r="L32" i="2"/>
  <c r="K32" i="2"/>
  <c r="J32" i="2"/>
  <c r="I32" i="2"/>
  <c r="H32" i="2"/>
  <c r="S31" i="2"/>
  <c r="R31" i="2"/>
  <c r="Q31" i="2"/>
  <c r="P31" i="2"/>
  <c r="O31" i="2"/>
  <c r="N31" i="2"/>
  <c r="M31" i="2"/>
  <c r="L31" i="2"/>
  <c r="K31" i="2"/>
  <c r="J31" i="2"/>
  <c r="I31" i="2"/>
  <c r="H31" i="2"/>
  <c r="S30" i="2"/>
  <c r="R30" i="2"/>
  <c r="Q30" i="2"/>
  <c r="P30" i="2"/>
  <c r="O30" i="2"/>
  <c r="N30" i="2"/>
  <c r="M30" i="2"/>
  <c r="L30" i="2"/>
  <c r="K30" i="2"/>
  <c r="J30" i="2"/>
  <c r="I30" i="2"/>
  <c r="H30" i="2"/>
  <c r="F30" i="2"/>
  <c r="E30" i="2"/>
  <c r="D30" i="2"/>
  <c r="C30" i="2"/>
  <c r="O28" i="2"/>
  <c r="N28" i="2"/>
  <c r="M28" i="2"/>
  <c r="L28" i="2"/>
  <c r="K28" i="2"/>
  <c r="J28" i="2"/>
  <c r="I28" i="2"/>
  <c r="H28" i="2"/>
  <c r="O27" i="2"/>
  <c r="N27" i="2"/>
  <c r="M27" i="2"/>
  <c r="L27" i="2"/>
  <c r="K27" i="2"/>
  <c r="J27" i="2"/>
  <c r="I27" i="2"/>
  <c r="H27" i="2"/>
  <c r="O26" i="2"/>
  <c r="N26" i="2"/>
  <c r="M26" i="2"/>
  <c r="L26" i="2"/>
  <c r="K26" i="2"/>
  <c r="J26" i="2"/>
  <c r="I26" i="2"/>
  <c r="H26" i="2"/>
  <c r="O25" i="2"/>
  <c r="N25" i="2"/>
  <c r="M25" i="2"/>
  <c r="L25" i="2"/>
  <c r="K25" i="2"/>
  <c r="J25" i="2"/>
  <c r="I25" i="2"/>
  <c r="H25" i="2"/>
  <c r="O24" i="2"/>
  <c r="O42" i="2"/>
  <c r="N24" i="2"/>
  <c r="M24" i="2"/>
  <c r="M42" i="2"/>
  <c r="L24" i="2"/>
  <c r="K24" i="2"/>
  <c r="K42" i="2"/>
  <c r="J24" i="2"/>
  <c r="J42" i="2"/>
  <c r="I24" i="2"/>
  <c r="H24" i="2"/>
  <c r="H42" i="2"/>
  <c r="O23" i="2"/>
  <c r="N23" i="2"/>
  <c r="M23" i="2"/>
  <c r="L23" i="2"/>
  <c r="K23" i="2"/>
  <c r="J23" i="2"/>
  <c r="I23" i="2"/>
  <c r="H23" i="2"/>
  <c r="O22" i="2"/>
  <c r="N22" i="2"/>
  <c r="M22" i="2"/>
  <c r="L22" i="2"/>
  <c r="K22" i="2"/>
  <c r="J22" i="2"/>
  <c r="I22" i="2"/>
  <c r="H22" i="2"/>
  <c r="O21" i="2"/>
  <c r="N21" i="2"/>
  <c r="M21" i="2"/>
  <c r="L21" i="2"/>
  <c r="K21" i="2"/>
  <c r="J21" i="2"/>
  <c r="I21" i="2"/>
  <c r="H21" i="2"/>
  <c r="O20" i="2"/>
  <c r="N20" i="2"/>
  <c r="M20" i="2"/>
  <c r="L20" i="2"/>
  <c r="K20" i="2"/>
  <c r="J20" i="2"/>
  <c r="I20" i="2"/>
  <c r="H20" i="2"/>
  <c r="S19" i="2"/>
  <c r="R19" i="2"/>
  <c r="Q19" i="2"/>
  <c r="P19" i="2"/>
  <c r="O19" i="2"/>
  <c r="N19" i="2"/>
  <c r="M19" i="2"/>
  <c r="L19" i="2"/>
  <c r="K19" i="2"/>
  <c r="J19" i="2"/>
  <c r="I19" i="2"/>
  <c r="H19" i="2"/>
  <c r="F19" i="2"/>
  <c r="E19" i="2"/>
  <c r="D19" i="2"/>
  <c r="C19" i="2"/>
  <c r="F6" i="2"/>
  <c r="E6" i="2"/>
  <c r="D6" i="2"/>
  <c r="C6" i="2"/>
  <c r="E179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AO72" i="2"/>
  <c r="AP72" i="2"/>
  <c r="AQ72" i="2"/>
  <c r="AR72" i="2"/>
  <c r="BQ72" i="2"/>
  <c r="AS72" i="2"/>
  <c r="BF72" i="2"/>
  <c r="AT72" i="2"/>
  <c r="BG72" i="2"/>
  <c r="AU72" i="2"/>
  <c r="BH72" i="2"/>
  <c r="AV72" i="2"/>
  <c r="BI72" i="2"/>
  <c r="AW72" i="2"/>
  <c r="BJ72" i="2"/>
  <c r="AX72" i="2"/>
  <c r="BK72" i="2"/>
  <c r="AY72" i="2"/>
  <c r="BL72" i="2"/>
  <c r="AZ72" i="2"/>
  <c r="BM72" i="2"/>
  <c r="BA72" i="2"/>
  <c r="BN72" i="2"/>
  <c r="BB72" i="2"/>
  <c r="BO72" i="2"/>
  <c r="BC72" i="2"/>
  <c r="BP72" i="2"/>
  <c r="AW100" i="2"/>
  <c r="AX100" i="2"/>
  <c r="AY100" i="2"/>
  <c r="BA100" i="2"/>
  <c r="BB100" i="2"/>
  <c r="BC100" i="2"/>
  <c r="BD100" i="2"/>
  <c r="AW101" i="2"/>
  <c r="AX101" i="2"/>
  <c r="AW102" i="2"/>
  <c r="AX102" i="2"/>
  <c r="AW103" i="2"/>
  <c r="AX103" i="2"/>
  <c r="AW104" i="2"/>
  <c r="AX104" i="2"/>
  <c r="AW105" i="2"/>
  <c r="AX105" i="2"/>
  <c r="AW106" i="2"/>
  <c r="AX106" i="2"/>
  <c r="AW107" i="2"/>
  <c r="AX107" i="2"/>
  <c r="BJ109" i="2"/>
  <c r="BK109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BD148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BD149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BD150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BD151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BD152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BD153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BD154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BD155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AO157" i="2"/>
  <c r="AP157" i="2"/>
  <c r="AQ157" i="2"/>
  <c r="AR157" i="2"/>
  <c r="AS157" i="2"/>
  <c r="BF157" i="2"/>
  <c r="AT157" i="2"/>
  <c r="BG157" i="2"/>
  <c r="AU157" i="2"/>
  <c r="BH157" i="2"/>
  <c r="AV157" i="2"/>
  <c r="AW157" i="2"/>
  <c r="BJ157" i="2"/>
  <c r="AX157" i="2"/>
  <c r="BK157" i="2"/>
  <c r="AY157" i="2"/>
  <c r="BL157" i="2"/>
  <c r="AZ157" i="2"/>
  <c r="BM157" i="2"/>
  <c r="BA157" i="2"/>
  <c r="BN157" i="2"/>
  <c r="BB157" i="2"/>
  <c r="BO157" i="2"/>
  <c r="BC157" i="2"/>
  <c r="BP157" i="2"/>
  <c r="BD157" i="2"/>
  <c r="BQ157" i="2"/>
  <c r="N42" i="2"/>
  <c r="I42" i="2"/>
  <c r="BI157" i="2"/>
  <c r="L42" i="2"/>
  <c r="H148" i="2"/>
  <c r="H150" i="2"/>
  <c r="H152" i="2"/>
  <c r="H153" i="2"/>
  <c r="H154" i="2"/>
  <c r="H140" i="2"/>
  <c r="N137" i="2"/>
  <c r="R137" i="2"/>
  <c r="N138" i="2"/>
  <c r="R138" i="2"/>
  <c r="N139" i="2"/>
  <c r="R139" i="2"/>
  <c r="N140" i="2"/>
  <c r="R140" i="2"/>
  <c r="N141" i="2"/>
  <c r="R141" i="2"/>
  <c r="H133" i="2"/>
  <c r="H11" i="2"/>
  <c r="H12" i="2"/>
  <c r="H64" i="2"/>
  <c r="I72" i="2"/>
  <c r="M136" i="2"/>
  <c r="M100" i="2"/>
  <c r="Q136" i="2"/>
  <c r="Q100" i="2"/>
  <c r="M137" i="2"/>
  <c r="M101" i="2"/>
  <c r="M138" i="2"/>
  <c r="M102" i="2"/>
  <c r="Q139" i="2"/>
  <c r="Q103" i="2"/>
  <c r="Q140" i="2"/>
  <c r="Q104" i="2"/>
  <c r="M141" i="2"/>
  <c r="M105" i="2"/>
  <c r="I7" i="2"/>
  <c r="I108" i="2"/>
  <c r="M7" i="2"/>
  <c r="M108" i="2"/>
  <c r="Q7" i="2"/>
  <c r="Q108" i="2"/>
  <c r="I109" i="2"/>
  <c r="I6" i="2"/>
  <c r="I8" i="2"/>
  <c r="M109" i="2"/>
  <c r="M6" i="2"/>
  <c r="M8" i="2"/>
  <c r="Q109" i="2"/>
  <c r="Q6" i="2"/>
  <c r="Q8" i="2"/>
  <c r="I145" i="2"/>
  <c r="I9" i="2"/>
  <c r="I10" i="2"/>
  <c r="Q145" i="2"/>
  <c r="Q9" i="2"/>
  <c r="Q10" i="2"/>
  <c r="H66" i="2"/>
  <c r="M72" i="2"/>
  <c r="J7" i="2"/>
  <c r="J108" i="2"/>
  <c r="N7" i="2"/>
  <c r="N108" i="2"/>
  <c r="J109" i="2"/>
  <c r="J6" i="2"/>
  <c r="J8" i="2"/>
  <c r="N109" i="2"/>
  <c r="N6" i="2"/>
  <c r="N8" i="2"/>
  <c r="J136" i="2"/>
  <c r="N136" i="2"/>
  <c r="R136" i="2"/>
  <c r="J137" i="2"/>
  <c r="J138" i="2"/>
  <c r="J139" i="2"/>
  <c r="J140" i="2"/>
  <c r="J141" i="2"/>
  <c r="Q133" i="2"/>
  <c r="Q11" i="2"/>
  <c r="J157" i="2"/>
  <c r="J12" i="2"/>
  <c r="N157" i="2"/>
  <c r="N12" i="2"/>
  <c r="O72" i="2"/>
  <c r="K7" i="2"/>
  <c r="K108" i="2"/>
  <c r="O7" i="2"/>
  <c r="O108" i="2"/>
  <c r="K109" i="2"/>
  <c r="K6" i="2"/>
  <c r="K8" i="2"/>
  <c r="O109" i="2"/>
  <c r="O6" i="2"/>
  <c r="O8" i="2"/>
  <c r="K136" i="2"/>
  <c r="O136" i="2"/>
  <c r="S136" i="2"/>
  <c r="K137" i="2"/>
  <c r="O137" i="2"/>
  <c r="S137" i="2"/>
  <c r="K138" i="2"/>
  <c r="O138" i="2"/>
  <c r="S138" i="2"/>
  <c r="K139" i="2"/>
  <c r="O139" i="2"/>
  <c r="S139" i="2"/>
  <c r="K140" i="2"/>
  <c r="O140" i="2"/>
  <c r="S140" i="2"/>
  <c r="K141" i="2"/>
  <c r="O141" i="2"/>
  <c r="S141" i="2"/>
  <c r="K142" i="2"/>
  <c r="O142" i="2"/>
  <c r="S142" i="2"/>
  <c r="K143" i="2"/>
  <c r="O143" i="2"/>
  <c r="S143" i="2"/>
  <c r="H155" i="2"/>
  <c r="H5" i="2"/>
  <c r="H7" i="2"/>
  <c r="H108" i="2"/>
  <c r="L7" i="2"/>
  <c r="L108" i="2"/>
  <c r="P7" i="2"/>
  <c r="P108" i="2"/>
  <c r="H145" i="2"/>
  <c r="H9" i="2"/>
  <c r="H109" i="2"/>
  <c r="H6" i="2"/>
  <c r="H8" i="2"/>
  <c r="L109" i="2"/>
  <c r="L6" i="2"/>
  <c r="L8" i="2"/>
  <c r="P109" i="2"/>
  <c r="P6" i="2"/>
  <c r="P8" i="2"/>
  <c r="L136" i="2"/>
  <c r="P136" i="2"/>
  <c r="L137" i="2"/>
  <c r="P137" i="2"/>
  <c r="L138" i="2"/>
  <c r="P138" i="2"/>
  <c r="L139" i="2"/>
  <c r="P139" i="2"/>
  <c r="H128" i="2"/>
  <c r="L140" i="2"/>
  <c r="P140" i="2"/>
  <c r="L141" i="2"/>
  <c r="P141" i="2"/>
  <c r="L142" i="2"/>
  <c r="P142" i="2"/>
  <c r="H131" i="2"/>
  <c r="L143" i="2"/>
  <c r="P143" i="2"/>
  <c r="H157" i="2"/>
  <c r="D23" i="2"/>
  <c r="E38" i="2"/>
  <c r="C78" i="2"/>
  <c r="D91" i="2"/>
  <c r="H144" i="2"/>
  <c r="L144" i="2"/>
  <c r="P144" i="2"/>
  <c r="I144" i="2"/>
  <c r="M144" i="2"/>
  <c r="Q144" i="2"/>
  <c r="P25" i="2"/>
  <c r="C54" i="2"/>
  <c r="C80" i="2"/>
  <c r="D112" i="2"/>
  <c r="R27" i="2"/>
  <c r="C82" i="2"/>
  <c r="D116" i="2"/>
  <c r="S20" i="2"/>
  <c r="D33" i="2"/>
  <c r="C76" i="2"/>
  <c r="P84" i="2"/>
  <c r="P4" i="2"/>
  <c r="P21" i="2"/>
  <c r="R23" i="2"/>
  <c r="C26" i="2"/>
  <c r="E28" i="2"/>
  <c r="E34" i="2"/>
  <c r="C50" i="2"/>
  <c r="D55" i="2"/>
  <c r="P76" i="2"/>
  <c r="P148" i="2"/>
  <c r="P78" i="2"/>
  <c r="P150" i="2"/>
  <c r="P80" i="2"/>
  <c r="P152" i="2"/>
  <c r="P82" i="2"/>
  <c r="P154" i="2"/>
  <c r="R85" i="2"/>
  <c r="R157" i="2"/>
  <c r="E92" i="2"/>
  <c r="D113" i="2"/>
  <c r="D117" i="2"/>
  <c r="C22" i="2"/>
  <c r="E24" i="2"/>
  <c r="Q26" i="2"/>
  <c r="S28" i="2"/>
  <c r="C36" i="2"/>
  <c r="D51" i="2"/>
  <c r="E56" i="2"/>
  <c r="C77" i="2"/>
  <c r="C44" i="2"/>
  <c r="C79" i="2"/>
  <c r="C81" i="2"/>
  <c r="C83" i="2"/>
  <c r="C5" i="2"/>
  <c r="E88" i="2"/>
  <c r="C94" i="2"/>
  <c r="D114" i="2"/>
  <c r="E20" i="2"/>
  <c r="Q22" i="2"/>
  <c r="S24" i="2"/>
  <c r="D27" i="2"/>
  <c r="C32" i="2"/>
  <c r="D37" i="2"/>
  <c r="E52" i="2"/>
  <c r="P77" i="2"/>
  <c r="P44" i="2"/>
  <c r="P79" i="2"/>
  <c r="P151" i="2"/>
  <c r="P81" i="2"/>
  <c r="P153" i="2"/>
  <c r="P83" i="2"/>
  <c r="P5" i="2"/>
  <c r="C90" i="2"/>
  <c r="D95" i="2"/>
  <c r="D115" i="2"/>
  <c r="D139" i="2"/>
  <c r="D118" i="2"/>
  <c r="D119" i="2"/>
  <c r="C172" i="2"/>
  <c r="D173" i="2"/>
  <c r="E174" i="2"/>
  <c r="C176" i="2"/>
  <c r="D177" i="2"/>
  <c r="E178" i="2"/>
  <c r="P20" i="2"/>
  <c r="C21" i="2"/>
  <c r="Q21" i="2"/>
  <c r="D22" i="2"/>
  <c r="R22" i="2"/>
  <c r="E23" i="2"/>
  <c r="S23" i="2"/>
  <c r="P24" i="2"/>
  <c r="C25" i="2"/>
  <c r="Q25" i="2"/>
  <c r="D26" i="2"/>
  <c r="R26" i="2"/>
  <c r="E27" i="2"/>
  <c r="S27" i="2"/>
  <c r="P28" i="2"/>
  <c r="C31" i="2"/>
  <c r="D32" i="2"/>
  <c r="E33" i="2"/>
  <c r="C35" i="2"/>
  <c r="D36" i="2"/>
  <c r="E37" i="2"/>
  <c r="C49" i="2"/>
  <c r="D50" i="2"/>
  <c r="E51" i="2"/>
  <c r="C53" i="2"/>
  <c r="D54" i="2"/>
  <c r="E55" i="2"/>
  <c r="D76" i="2"/>
  <c r="Q76" i="2"/>
  <c r="Q148" i="2"/>
  <c r="D77" i="2"/>
  <c r="D44" i="2"/>
  <c r="Q77" i="2"/>
  <c r="D78" i="2"/>
  <c r="Q78" i="2"/>
  <c r="Q150" i="2"/>
  <c r="D79" i="2"/>
  <c r="Q79" i="2"/>
  <c r="Q151" i="2"/>
  <c r="D80" i="2"/>
  <c r="Q80" i="2"/>
  <c r="Q152" i="2"/>
  <c r="D81" i="2"/>
  <c r="Q81" i="2"/>
  <c r="Q153" i="2"/>
  <c r="D82" i="2"/>
  <c r="Q82" i="2"/>
  <c r="Q154" i="2"/>
  <c r="D83" i="2"/>
  <c r="D5" i="2"/>
  <c r="Q83" i="2"/>
  <c r="Q5" i="2"/>
  <c r="Q84" i="2"/>
  <c r="Q4" i="2"/>
  <c r="S85" i="2"/>
  <c r="S157" i="2"/>
  <c r="C89" i="2"/>
  <c r="D90" i="2"/>
  <c r="E91" i="2"/>
  <c r="F91" i="2"/>
  <c r="C93" i="2"/>
  <c r="D94" i="2"/>
  <c r="E95" i="2"/>
  <c r="E112" i="2"/>
  <c r="E113" i="2"/>
  <c r="E114" i="2"/>
  <c r="E115" i="2"/>
  <c r="E116" i="2"/>
  <c r="E117" i="2"/>
  <c r="E118" i="2"/>
  <c r="E119" i="2"/>
  <c r="C171" i="2"/>
  <c r="D172" i="2"/>
  <c r="E173" i="2"/>
  <c r="C175" i="2"/>
  <c r="D176" i="2"/>
  <c r="E177" i="2"/>
  <c r="C179" i="2"/>
  <c r="C20" i="2"/>
  <c r="Q20" i="2"/>
  <c r="D21" i="2"/>
  <c r="R21" i="2"/>
  <c r="E22" i="2"/>
  <c r="S22" i="2"/>
  <c r="P23" i="2"/>
  <c r="C24" i="2"/>
  <c r="Q24" i="2"/>
  <c r="D25" i="2"/>
  <c r="R25" i="2"/>
  <c r="E26" i="2"/>
  <c r="S26" i="2"/>
  <c r="P27" i="2"/>
  <c r="C28" i="2"/>
  <c r="Q28" i="2"/>
  <c r="D31" i="2"/>
  <c r="E32" i="2"/>
  <c r="C34" i="2"/>
  <c r="D35" i="2"/>
  <c r="E36" i="2"/>
  <c r="C38" i="2"/>
  <c r="D49" i="2"/>
  <c r="E50" i="2"/>
  <c r="C52" i="2"/>
  <c r="D53" i="2"/>
  <c r="D152" i="2"/>
  <c r="E54" i="2"/>
  <c r="C56" i="2"/>
  <c r="E76" i="2"/>
  <c r="R76" i="2"/>
  <c r="R148" i="2"/>
  <c r="E77" i="2"/>
  <c r="E44" i="2"/>
  <c r="R77" i="2"/>
  <c r="E78" i="2"/>
  <c r="R78" i="2"/>
  <c r="R150" i="2"/>
  <c r="E79" i="2"/>
  <c r="R79" i="2"/>
  <c r="R151" i="2"/>
  <c r="E80" i="2"/>
  <c r="R80" i="2"/>
  <c r="R152" i="2"/>
  <c r="E81" i="2"/>
  <c r="R81" i="2"/>
  <c r="R153" i="2"/>
  <c r="E82" i="2"/>
  <c r="R82" i="2"/>
  <c r="R154" i="2"/>
  <c r="E83" i="2"/>
  <c r="R83" i="2"/>
  <c r="R5" i="2"/>
  <c r="R84" i="2"/>
  <c r="P85" i="2"/>
  <c r="P157" i="2"/>
  <c r="C88" i="2"/>
  <c r="D89" i="2"/>
  <c r="E90" i="2"/>
  <c r="C92" i="2"/>
  <c r="D93" i="2"/>
  <c r="E94" i="2"/>
  <c r="D171" i="2"/>
  <c r="E172" i="2"/>
  <c r="C174" i="2"/>
  <c r="D175" i="2"/>
  <c r="E176" i="2"/>
  <c r="C178" i="2"/>
  <c r="D179" i="2"/>
  <c r="F179" i="2"/>
  <c r="D20" i="2"/>
  <c r="R20" i="2"/>
  <c r="E21" i="2"/>
  <c r="S21" i="2"/>
  <c r="P22" i="2"/>
  <c r="C23" i="2"/>
  <c r="Q23" i="2"/>
  <c r="D24" i="2"/>
  <c r="R24" i="2"/>
  <c r="E25" i="2"/>
  <c r="S25" i="2"/>
  <c r="P26" i="2"/>
  <c r="C27" i="2"/>
  <c r="Q27" i="2"/>
  <c r="D28" i="2"/>
  <c r="R28" i="2"/>
  <c r="E31" i="2"/>
  <c r="C33" i="2"/>
  <c r="D34" i="2"/>
  <c r="E35" i="2"/>
  <c r="C37" i="2"/>
  <c r="D38" i="2"/>
  <c r="E49" i="2"/>
  <c r="C51" i="2"/>
  <c r="D52" i="2"/>
  <c r="E53" i="2"/>
  <c r="C55" i="2"/>
  <c r="D56" i="2"/>
  <c r="S76" i="2"/>
  <c r="S148" i="2"/>
  <c r="S77" i="2"/>
  <c r="S78" i="2"/>
  <c r="S150" i="2"/>
  <c r="S79" i="2"/>
  <c r="S151" i="2"/>
  <c r="S80" i="2"/>
  <c r="S152" i="2"/>
  <c r="S81" i="2"/>
  <c r="S153" i="2"/>
  <c r="S82" i="2"/>
  <c r="S154" i="2"/>
  <c r="S83" i="2"/>
  <c r="S5" i="2"/>
  <c r="S84" i="2"/>
  <c r="Q85" i="2"/>
  <c r="Q157" i="2"/>
  <c r="D88" i="2"/>
  <c r="E89" i="2"/>
  <c r="C91" i="2"/>
  <c r="D92" i="2"/>
  <c r="E93" i="2"/>
  <c r="C95" i="2"/>
  <c r="C112" i="2"/>
  <c r="C113" i="2"/>
  <c r="C114" i="2"/>
  <c r="C115" i="2"/>
  <c r="C116" i="2"/>
  <c r="C117" i="2"/>
  <c r="C118" i="2"/>
  <c r="C119" i="2"/>
  <c r="C143" i="2"/>
  <c r="E171" i="2"/>
  <c r="C173" i="2"/>
  <c r="D174" i="2"/>
  <c r="E175" i="2"/>
  <c r="C177" i="2"/>
  <c r="D178" i="2"/>
  <c r="I154" i="2"/>
  <c r="I130" i="2"/>
  <c r="M154" i="2"/>
  <c r="M130" i="2"/>
  <c r="Q69" i="2"/>
  <c r="I69" i="2"/>
  <c r="K125" i="2"/>
  <c r="K127" i="2"/>
  <c r="K129" i="2"/>
  <c r="K131" i="2"/>
  <c r="I149" i="2"/>
  <c r="I125" i="2"/>
  <c r="M149" i="2"/>
  <c r="M125" i="2"/>
  <c r="Q64" i="2"/>
  <c r="I153" i="2"/>
  <c r="I129" i="2"/>
  <c r="M153" i="2"/>
  <c r="M129" i="2"/>
  <c r="Q68" i="2"/>
  <c r="K157" i="2"/>
  <c r="K133" i="2"/>
  <c r="K11" i="2"/>
  <c r="K72" i="2"/>
  <c r="O157" i="2"/>
  <c r="O133" i="2"/>
  <c r="O11" i="2"/>
  <c r="S133" i="2"/>
  <c r="S11" i="2"/>
  <c r="S64" i="2"/>
  <c r="S66" i="2"/>
  <c r="S68" i="2"/>
  <c r="M69" i="2"/>
  <c r="S70" i="2"/>
  <c r="S72" i="2"/>
  <c r="H124" i="2"/>
  <c r="H136" i="2"/>
  <c r="H125" i="2"/>
  <c r="H137" i="2"/>
  <c r="H138" i="2"/>
  <c r="H126" i="2"/>
  <c r="H127" i="2"/>
  <c r="H139" i="2"/>
  <c r="H141" i="2"/>
  <c r="H129" i="2"/>
  <c r="H142" i="2"/>
  <c r="H130" i="2"/>
  <c r="M145" i="2"/>
  <c r="M9" i="2"/>
  <c r="M133" i="2"/>
  <c r="M11" i="2"/>
  <c r="L125" i="2"/>
  <c r="L127" i="2"/>
  <c r="L129" i="2"/>
  <c r="Q130" i="2"/>
  <c r="L131" i="2"/>
  <c r="H143" i="2"/>
  <c r="I151" i="2"/>
  <c r="I127" i="2"/>
  <c r="M151" i="2"/>
  <c r="M127" i="2"/>
  <c r="Q66" i="2"/>
  <c r="I155" i="2"/>
  <c r="I131" i="2"/>
  <c r="M155" i="2"/>
  <c r="M131" i="2"/>
  <c r="Q70" i="2"/>
  <c r="K156" i="2"/>
  <c r="K71" i="2"/>
  <c r="M70" i="2"/>
  <c r="S71" i="2"/>
  <c r="Q127" i="2"/>
  <c r="I150" i="2"/>
  <c r="I126" i="2"/>
  <c r="M150" i="2"/>
  <c r="M126" i="2"/>
  <c r="Q65" i="2"/>
  <c r="H156" i="2"/>
  <c r="I148" i="2"/>
  <c r="I124" i="2"/>
  <c r="M148" i="2"/>
  <c r="M124" i="2"/>
  <c r="Q63" i="2"/>
  <c r="K65" i="2"/>
  <c r="I152" i="2"/>
  <c r="I128" i="2"/>
  <c r="M152" i="2"/>
  <c r="M128" i="2"/>
  <c r="Q67" i="2"/>
  <c r="L157" i="2"/>
  <c r="L72" i="2"/>
  <c r="P133" i="2"/>
  <c r="P11" i="2"/>
  <c r="P72" i="2"/>
  <c r="P69" i="2"/>
  <c r="P67" i="2"/>
  <c r="P65" i="2"/>
  <c r="P63" i="2"/>
  <c r="P70" i="2"/>
  <c r="P68" i="2"/>
  <c r="P66" i="2"/>
  <c r="P64" i="2"/>
  <c r="O63" i="2"/>
  <c r="I64" i="2"/>
  <c r="O65" i="2"/>
  <c r="I66" i="2"/>
  <c r="O67" i="2"/>
  <c r="I68" i="2"/>
  <c r="O69" i="2"/>
  <c r="I70" i="2"/>
  <c r="O71" i="2"/>
  <c r="I136" i="2"/>
  <c r="I137" i="2"/>
  <c r="Q137" i="2"/>
  <c r="Q138" i="2"/>
  <c r="M139" i="2"/>
  <c r="M140" i="2"/>
  <c r="Q141" i="2"/>
  <c r="K124" i="2"/>
  <c r="P125" i="2"/>
  <c r="K126" i="2"/>
  <c r="P127" i="2"/>
  <c r="K128" i="2"/>
  <c r="P129" i="2"/>
  <c r="K130" i="2"/>
  <c r="P131" i="2"/>
  <c r="L133" i="2"/>
  <c r="L11" i="2"/>
  <c r="O148" i="2"/>
  <c r="K149" i="2"/>
  <c r="O150" i="2"/>
  <c r="K151" i="2"/>
  <c r="O152" i="2"/>
  <c r="O153" i="2"/>
  <c r="K154" i="2"/>
  <c r="K155" i="2"/>
  <c r="L156" i="2"/>
  <c r="M157" i="2"/>
  <c r="I138" i="2"/>
  <c r="I139" i="2"/>
  <c r="I140" i="2"/>
  <c r="I141" i="2"/>
  <c r="I142" i="2"/>
  <c r="M142" i="2"/>
  <c r="Q142" i="2"/>
  <c r="I143" i="2"/>
  <c r="M143" i="2"/>
  <c r="K148" i="2"/>
  <c r="O149" i="2"/>
  <c r="K150" i="2"/>
  <c r="O151" i="2"/>
  <c r="K152" i="2"/>
  <c r="K153" i="2"/>
  <c r="O154" i="2"/>
  <c r="O155" i="2"/>
  <c r="I157" i="2"/>
  <c r="K64" i="2"/>
  <c r="K66" i="2"/>
  <c r="K68" i="2"/>
  <c r="K69" i="2"/>
  <c r="K70" i="2"/>
  <c r="P71" i="2"/>
  <c r="Q143" i="2"/>
  <c r="K145" i="2"/>
  <c r="K9" i="2"/>
  <c r="O145" i="2"/>
  <c r="O9" i="2"/>
  <c r="S145" i="2"/>
  <c r="S9" i="2"/>
  <c r="S124" i="2"/>
  <c r="S125" i="2"/>
  <c r="S126" i="2"/>
  <c r="S127" i="2"/>
  <c r="S128" i="2"/>
  <c r="S129" i="2"/>
  <c r="S130" i="2"/>
  <c r="S131" i="2"/>
  <c r="I133" i="2"/>
  <c r="I11" i="2"/>
  <c r="L148" i="2"/>
  <c r="L149" i="2"/>
  <c r="L150" i="2"/>
  <c r="L151" i="2"/>
  <c r="L152" i="2"/>
  <c r="L153" i="2"/>
  <c r="L154" i="2"/>
  <c r="L155" i="2"/>
  <c r="I156" i="2"/>
  <c r="M156" i="2"/>
  <c r="L63" i="2"/>
  <c r="L64" i="2"/>
  <c r="L65" i="2"/>
  <c r="L66" i="2"/>
  <c r="L67" i="2"/>
  <c r="L68" i="2"/>
  <c r="L69" i="2"/>
  <c r="L70" i="2"/>
  <c r="L71" i="2"/>
  <c r="Q71" i="2"/>
  <c r="Q72" i="2"/>
  <c r="K144" i="2"/>
  <c r="O144" i="2"/>
  <c r="S144" i="2"/>
  <c r="L145" i="2"/>
  <c r="L9" i="2"/>
  <c r="P145" i="2"/>
  <c r="P9" i="2"/>
  <c r="O124" i="2"/>
  <c r="O125" i="2"/>
  <c r="O126" i="2"/>
  <c r="O127" i="2"/>
  <c r="O128" i="2"/>
  <c r="O129" i="2"/>
  <c r="O130" i="2"/>
  <c r="O131" i="2"/>
  <c r="J63" i="2"/>
  <c r="N63" i="2"/>
  <c r="R63" i="2"/>
  <c r="J64" i="2"/>
  <c r="N64" i="2"/>
  <c r="R64" i="2"/>
  <c r="J65" i="2"/>
  <c r="N65" i="2"/>
  <c r="R65" i="2"/>
  <c r="J66" i="2"/>
  <c r="N66" i="2"/>
  <c r="R66" i="2"/>
  <c r="J67" i="2"/>
  <c r="N67" i="2"/>
  <c r="R67" i="2"/>
  <c r="J68" i="2"/>
  <c r="N68" i="2"/>
  <c r="R68" i="2"/>
  <c r="J69" i="2"/>
  <c r="N69" i="2"/>
  <c r="R69" i="2"/>
  <c r="J70" i="2"/>
  <c r="N70" i="2"/>
  <c r="R70" i="2"/>
  <c r="J71" i="2"/>
  <c r="N71" i="2"/>
  <c r="R71" i="2"/>
  <c r="J72" i="2"/>
  <c r="N72" i="2"/>
  <c r="R72" i="2"/>
  <c r="J142" i="2"/>
  <c r="N142" i="2"/>
  <c r="R142" i="2"/>
  <c r="J143" i="2"/>
  <c r="N143" i="2"/>
  <c r="R143" i="2"/>
  <c r="J144" i="2"/>
  <c r="N144" i="2"/>
  <c r="R144" i="2"/>
  <c r="J145" i="2"/>
  <c r="J9" i="2"/>
  <c r="N145" i="2"/>
  <c r="N9" i="2"/>
  <c r="R145" i="2"/>
  <c r="R9" i="2"/>
  <c r="J124" i="2"/>
  <c r="N124" i="2"/>
  <c r="R124" i="2"/>
  <c r="J125" i="2"/>
  <c r="N125" i="2"/>
  <c r="R125" i="2"/>
  <c r="J126" i="2"/>
  <c r="N126" i="2"/>
  <c r="R126" i="2"/>
  <c r="J127" i="2"/>
  <c r="N127" i="2"/>
  <c r="R127" i="2"/>
  <c r="J128" i="2"/>
  <c r="N128" i="2"/>
  <c r="R128" i="2"/>
  <c r="J129" i="2"/>
  <c r="N129" i="2"/>
  <c r="R129" i="2"/>
  <c r="J130" i="2"/>
  <c r="N130" i="2"/>
  <c r="R130" i="2"/>
  <c r="J131" i="2"/>
  <c r="N131" i="2"/>
  <c r="R131" i="2"/>
  <c r="J133" i="2"/>
  <c r="J11" i="2"/>
  <c r="N133" i="2"/>
  <c r="N11" i="2"/>
  <c r="R133" i="2"/>
  <c r="R11" i="2"/>
  <c r="F38" i="2"/>
  <c r="F34" i="2"/>
  <c r="D131" i="2"/>
  <c r="F175" i="2"/>
  <c r="R155" i="2"/>
  <c r="F119" i="2"/>
  <c r="D138" i="2"/>
  <c r="P149" i="2"/>
  <c r="F92" i="2"/>
  <c r="F44" i="2"/>
  <c r="D124" i="2"/>
  <c r="F27" i="2"/>
  <c r="S42" i="2"/>
  <c r="P42" i="2"/>
  <c r="S149" i="2"/>
  <c r="S44" i="2"/>
  <c r="Q149" i="2"/>
  <c r="Q44" i="2"/>
  <c r="F24" i="2"/>
  <c r="D42" i="2"/>
  <c r="Q42" i="2"/>
  <c r="R42" i="2"/>
  <c r="R149" i="2"/>
  <c r="R44" i="2"/>
  <c r="C42" i="2"/>
  <c r="F23" i="2"/>
  <c r="E42" i="2"/>
  <c r="D143" i="2"/>
  <c r="F56" i="2"/>
  <c r="F33" i="2"/>
  <c r="F88" i="2"/>
  <c r="C149" i="2"/>
  <c r="Q156" i="2"/>
  <c r="D127" i="2"/>
  <c r="D120" i="2"/>
  <c r="D129" i="2"/>
  <c r="C148" i="2"/>
  <c r="C129" i="2"/>
  <c r="C150" i="2"/>
  <c r="D141" i="2"/>
  <c r="E155" i="2"/>
  <c r="F54" i="2"/>
  <c r="E143" i="2"/>
  <c r="Q155" i="2"/>
  <c r="D154" i="2"/>
  <c r="C84" i="2"/>
  <c r="C4" i="2"/>
  <c r="F50" i="2"/>
  <c r="F52" i="2"/>
  <c r="E127" i="2"/>
  <c r="P156" i="2"/>
  <c r="S155" i="2"/>
  <c r="C142" i="2"/>
  <c r="P155" i="2"/>
  <c r="E151" i="2"/>
  <c r="F177" i="2"/>
  <c r="E125" i="2"/>
  <c r="C152" i="2"/>
  <c r="E131" i="2"/>
  <c r="D137" i="2"/>
  <c r="C125" i="2"/>
  <c r="C131" i="2"/>
  <c r="F171" i="2"/>
  <c r="F28" i="2"/>
  <c r="C85" i="2"/>
  <c r="D150" i="2"/>
  <c r="R156" i="2"/>
  <c r="R4" i="2"/>
  <c r="S156" i="2"/>
  <c r="S4" i="2"/>
  <c r="C136" i="2"/>
  <c r="D148" i="2"/>
  <c r="F176" i="2"/>
  <c r="F82" i="2"/>
  <c r="F80" i="2"/>
  <c r="F78" i="2"/>
  <c r="E84" i="2"/>
  <c r="E4" i="2"/>
  <c r="F95" i="2"/>
  <c r="E129" i="2"/>
  <c r="D140" i="2"/>
  <c r="D128" i="2"/>
  <c r="C138" i="2"/>
  <c r="D97" i="2"/>
  <c r="D8" i="2"/>
  <c r="F20" i="2"/>
  <c r="F173" i="2"/>
  <c r="F55" i="2"/>
  <c r="D126" i="2"/>
  <c r="C58" i="2"/>
  <c r="D136" i="2"/>
  <c r="D149" i="2"/>
  <c r="C120" i="2"/>
  <c r="C139" i="2"/>
  <c r="E96" i="2"/>
  <c r="E7" i="2"/>
  <c r="E152" i="2"/>
  <c r="F152" i="2"/>
  <c r="E148" i="2"/>
  <c r="F172" i="2"/>
  <c r="D121" i="2"/>
  <c r="D10" i="2"/>
  <c r="C153" i="2"/>
  <c r="F37" i="2"/>
  <c r="D130" i="2"/>
  <c r="E180" i="2"/>
  <c r="E58" i="2"/>
  <c r="D58" i="2"/>
  <c r="D125" i="2"/>
  <c r="D59" i="2"/>
  <c r="D67" i="2"/>
  <c r="F51" i="2"/>
  <c r="C141" i="2"/>
  <c r="F35" i="2"/>
  <c r="F94" i="2"/>
  <c r="D153" i="2"/>
  <c r="D151" i="2"/>
  <c r="F151" i="2"/>
  <c r="F36" i="2"/>
  <c r="F22" i="2"/>
  <c r="F178" i="2"/>
  <c r="F118" i="2"/>
  <c r="E142" i="2"/>
  <c r="F114" i="2"/>
  <c r="E138" i="2"/>
  <c r="E97" i="2"/>
  <c r="C121" i="2"/>
  <c r="F53" i="2"/>
  <c r="F49" i="2"/>
  <c r="D96" i="2"/>
  <c r="D7" i="2"/>
  <c r="D180" i="2"/>
  <c r="E85" i="2"/>
  <c r="F76" i="2"/>
  <c r="F21" i="2"/>
  <c r="E141" i="2"/>
  <c r="F117" i="2"/>
  <c r="E137" i="2"/>
  <c r="F113" i="2"/>
  <c r="F26" i="2"/>
  <c r="C127" i="2"/>
  <c r="D142" i="2"/>
  <c r="D155" i="2"/>
  <c r="C137" i="2"/>
  <c r="F89" i="2"/>
  <c r="C155" i="2"/>
  <c r="C151" i="2"/>
  <c r="F25" i="2"/>
  <c r="C180" i="2"/>
  <c r="E140" i="2"/>
  <c r="F116" i="2"/>
  <c r="E136" i="2"/>
  <c r="F112" i="2"/>
  <c r="D84" i="2"/>
  <c r="D4" i="2"/>
  <c r="D85" i="2"/>
  <c r="C128" i="2"/>
  <c r="C124" i="2"/>
  <c r="C59" i="2"/>
  <c r="C70" i="2"/>
  <c r="E130" i="2"/>
  <c r="E128" i="2"/>
  <c r="E126" i="2"/>
  <c r="E124" i="2"/>
  <c r="E121" i="2"/>
  <c r="E120" i="2"/>
  <c r="E59" i="2"/>
  <c r="E63" i="2"/>
  <c r="C140" i="2"/>
  <c r="C130" i="2"/>
  <c r="C126" i="2"/>
  <c r="F93" i="2"/>
  <c r="C96" i="2"/>
  <c r="C7" i="2"/>
  <c r="C97" i="2"/>
  <c r="C8" i="2"/>
  <c r="F83" i="2"/>
  <c r="F5" i="2"/>
  <c r="E5" i="2"/>
  <c r="F81" i="2"/>
  <c r="F79" i="2"/>
  <c r="F77" i="2"/>
  <c r="E153" i="2"/>
  <c r="E149" i="2"/>
  <c r="F149" i="2"/>
  <c r="F31" i="2"/>
  <c r="E139" i="2"/>
  <c r="F139" i="2"/>
  <c r="F115" i="2"/>
  <c r="F90" i="2"/>
  <c r="E154" i="2"/>
  <c r="E150" i="2"/>
  <c r="F32" i="2"/>
  <c r="F174" i="2"/>
  <c r="C154" i="2"/>
  <c r="F131" i="2"/>
  <c r="F124" i="2"/>
  <c r="F138" i="2"/>
  <c r="F143" i="2"/>
  <c r="F42" i="2"/>
  <c r="F127" i="2"/>
  <c r="F150" i="2"/>
  <c r="C71" i="2"/>
  <c r="F154" i="2"/>
  <c r="F155" i="2"/>
  <c r="F130" i="2"/>
  <c r="F148" i="2"/>
  <c r="F140" i="2"/>
  <c r="F137" i="2"/>
  <c r="F141" i="2"/>
  <c r="F129" i="2"/>
  <c r="F128" i="2"/>
  <c r="D70" i="2"/>
  <c r="E157" i="2"/>
  <c r="E144" i="2"/>
  <c r="F136" i="2"/>
  <c r="C132" i="2"/>
  <c r="E156" i="2"/>
  <c r="D12" i="2"/>
  <c r="C156" i="2"/>
  <c r="F58" i="2"/>
  <c r="F125" i="2"/>
  <c r="F96" i="2"/>
  <c r="F7" i="2"/>
  <c r="F153" i="2"/>
  <c r="F121" i="2"/>
  <c r="F10" i="2"/>
  <c r="C69" i="2"/>
  <c r="F180" i="2"/>
  <c r="D68" i="2"/>
  <c r="D72" i="2"/>
  <c r="D65" i="2"/>
  <c r="F120" i="2"/>
  <c r="D66" i="2"/>
  <c r="D157" i="2"/>
  <c r="F85" i="2"/>
  <c r="D71" i="2"/>
  <c r="D63" i="2"/>
  <c r="F63" i="2"/>
  <c r="E132" i="2"/>
  <c r="D69" i="2"/>
  <c r="F59" i="2"/>
  <c r="F12" i="2"/>
  <c r="F142" i="2"/>
  <c r="F126" i="2"/>
  <c r="C63" i="2"/>
  <c r="C66" i="2"/>
  <c r="E71" i="2"/>
  <c r="D145" i="2"/>
  <c r="D9" i="2"/>
  <c r="E12" i="2"/>
  <c r="D132" i="2"/>
  <c r="C65" i="2"/>
  <c r="C145" i="2"/>
  <c r="C9" i="2"/>
  <c r="D11" i="2"/>
  <c r="E72" i="2"/>
  <c r="E11" i="2"/>
  <c r="C67" i="2"/>
  <c r="D64" i="2"/>
  <c r="C144" i="2"/>
  <c r="E10" i="2"/>
  <c r="C11" i="2"/>
  <c r="C10" i="2"/>
  <c r="E145" i="2"/>
  <c r="E9" i="2"/>
  <c r="D156" i="2"/>
  <c r="E64" i="2"/>
  <c r="E65" i="2"/>
  <c r="F65" i="2"/>
  <c r="E66" i="2"/>
  <c r="E68" i="2"/>
  <c r="E69" i="2"/>
  <c r="E70" i="2"/>
  <c r="C72" i="2"/>
  <c r="C12" i="2"/>
  <c r="C68" i="2"/>
  <c r="C64" i="2"/>
  <c r="C157" i="2"/>
  <c r="E67" i="2"/>
  <c r="F67" i="2"/>
  <c r="E8" i="2"/>
  <c r="F97" i="2"/>
  <c r="F8" i="2"/>
  <c r="F84" i="2"/>
  <c r="F4" i="2"/>
  <c r="D144" i="2"/>
  <c r="F68" i="2"/>
  <c r="F156" i="2"/>
  <c r="F157" i="2"/>
  <c r="F144" i="2"/>
  <c r="F72" i="2"/>
  <c r="F70" i="2"/>
  <c r="F133" i="2"/>
  <c r="F11" i="2"/>
  <c r="F66" i="2"/>
  <c r="F71" i="2"/>
  <c r="F69" i="2"/>
  <c r="F64" i="2"/>
  <c r="F145" i="2"/>
  <c r="F9" i="2"/>
  <c r="F132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L17" i="2"/>
  <c r="BF15" i="2"/>
  <c r="BG15" i="2"/>
  <c r="BH15" i="2"/>
  <c r="BI15" i="2"/>
  <c r="BJ15" i="2"/>
  <c r="BK15" i="2"/>
  <c r="BL15" i="2"/>
  <c r="BM15" i="2"/>
  <c r="BN15" i="2"/>
  <c r="BO15" i="2"/>
  <c r="BP15" i="2"/>
  <c r="BQ15" i="2"/>
  <c r="BF16" i="2"/>
  <c r="BG16" i="2"/>
  <c r="BH16" i="2"/>
  <c r="BI16" i="2"/>
  <c r="BJ16" i="2"/>
  <c r="BK16" i="2"/>
  <c r="BL16" i="2"/>
  <c r="BM16" i="2"/>
  <c r="BN16" i="2"/>
  <c r="BO16" i="2"/>
  <c r="BP16" i="2"/>
  <c r="BQ16" i="2"/>
  <c r="BF17" i="2"/>
  <c r="BG17" i="2"/>
  <c r="BH17" i="2"/>
  <c r="BI17" i="2"/>
  <c r="BJ17" i="2"/>
  <c r="BK17" i="2"/>
  <c r="BM17" i="2"/>
  <c r="BN17" i="2"/>
  <c r="BO17" i="2"/>
  <c r="BP17" i="2"/>
  <c r="BQ17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F12" i="2"/>
  <c r="BG12" i="2"/>
  <c r="BH12" i="2"/>
  <c r="BI12" i="2"/>
  <c r="BJ12" i="2"/>
  <c r="BK12" i="2"/>
  <c r="BL12" i="2"/>
  <c r="BM12" i="2"/>
  <c r="BN12" i="2"/>
  <c r="BO12" i="2"/>
  <c r="BP12" i="2"/>
  <c r="BQ12" i="2"/>
  <c r="BF5" i="2"/>
  <c r="BG5" i="2"/>
  <c r="BH5" i="2"/>
  <c r="BI5" i="2"/>
  <c r="BJ5" i="2"/>
  <c r="BK5" i="2"/>
  <c r="BL5" i="2"/>
  <c r="BM5" i="2"/>
  <c r="BN5" i="2"/>
  <c r="BO5" i="2"/>
  <c r="BP5" i="2"/>
  <c r="BQ5" i="2"/>
  <c r="BF6" i="2"/>
  <c r="BG6" i="2"/>
  <c r="BH6" i="2"/>
  <c r="BI6" i="2"/>
  <c r="BJ6" i="2"/>
  <c r="BK6" i="2"/>
  <c r="BL6" i="2"/>
  <c r="BM6" i="2"/>
  <c r="BN6" i="2"/>
  <c r="BO6" i="2"/>
  <c r="BP6" i="2"/>
  <c r="BQ6" i="2"/>
  <c r="BF7" i="2"/>
  <c r="BG7" i="2"/>
  <c r="BH7" i="2"/>
  <c r="BI7" i="2"/>
  <c r="BJ7" i="2"/>
  <c r="BK7" i="2"/>
  <c r="BL7" i="2"/>
  <c r="BM7" i="2"/>
  <c r="BN7" i="2"/>
  <c r="BO7" i="2"/>
  <c r="BP7" i="2"/>
  <c r="BQ7" i="2"/>
  <c r="BF8" i="2"/>
  <c r="BG8" i="2"/>
  <c r="BH8" i="2"/>
  <c r="BI8" i="2"/>
  <c r="BJ8" i="2"/>
  <c r="BK8" i="2"/>
  <c r="BL8" i="2"/>
  <c r="BM8" i="2"/>
  <c r="BN8" i="2"/>
  <c r="BO8" i="2"/>
  <c r="BP8" i="2"/>
  <c r="BQ8" i="2"/>
  <c r="BF9" i="2"/>
  <c r="BG9" i="2"/>
  <c r="BH9" i="2"/>
  <c r="BI9" i="2"/>
  <c r="BJ9" i="2"/>
  <c r="BK9" i="2"/>
  <c r="BL9" i="2"/>
  <c r="BM9" i="2"/>
  <c r="BN9" i="2"/>
  <c r="BO9" i="2"/>
  <c r="BP9" i="2"/>
  <c r="BQ9" i="2"/>
  <c r="BF10" i="2"/>
  <c r="BG10" i="2"/>
  <c r="BH10" i="2"/>
  <c r="BI10" i="2"/>
  <c r="BJ10" i="2"/>
  <c r="BK10" i="2"/>
  <c r="BL10" i="2"/>
  <c r="BM10" i="2"/>
  <c r="BN10" i="2"/>
  <c r="BO10" i="2"/>
  <c r="BP10" i="2"/>
  <c r="BQ10" i="2"/>
  <c r="BF11" i="2"/>
  <c r="BG11" i="2"/>
  <c r="BH11" i="2"/>
  <c r="BI11" i="2"/>
  <c r="BJ11" i="2"/>
  <c r="BK11" i="2"/>
  <c r="BL11" i="2"/>
  <c r="BM11" i="2"/>
  <c r="BN11" i="2"/>
  <c r="BO11" i="2"/>
  <c r="BP11" i="2"/>
  <c r="BQ11" i="2"/>
  <c r="BQ4" i="2"/>
  <c r="BG4" i="2"/>
  <c r="BH4" i="2"/>
  <c r="BI4" i="2"/>
  <c r="BJ4" i="2"/>
  <c r="BK4" i="2"/>
  <c r="BL4" i="2"/>
  <c r="BM4" i="2"/>
  <c r="BN4" i="2"/>
  <c r="BO4" i="2"/>
  <c r="BP4" i="2"/>
  <c r="BF4" i="2"/>
</calcChain>
</file>

<file path=xl/sharedStrings.xml><?xml version="1.0" encoding="utf-8"?>
<sst xmlns="http://schemas.openxmlformats.org/spreadsheetml/2006/main" count="7575" uniqueCount="936">
  <si>
    <t>YoY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</si>
  <si>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</si>
  <si>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</si>
  <si>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</si>
  <si>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</si>
  <si>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</si>
  <si>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</si>
  <si>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</si>
  <si>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</si>
  <si>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</si>
  <si>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</si>
  <si>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</si>
  <si>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</si>
  <si>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</si>
  <si>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</si>
  <si>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</si>
  <si>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</si>
  <si>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</si>
  <si>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</si>
  <si>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</si>
  <si>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</si>
  <si>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</si>
  <si>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</si>
  <si>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</si>
  <si>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</si>
  <si>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</si>
  <si>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</si>
  <si>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</si>
  <si>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</si>
  <si>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</si>
  <si>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</si>
  <si>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Activity Ratio</t>
  </si>
  <si>
    <t># Active</t>
  </si>
  <si>
    <t/>
  </si>
  <si>
    <t xml:space="preserve">Overall KPI performance </t>
  </si>
  <si>
    <t xml:space="preserve">Ending MP </t>
  </si>
  <si>
    <t>AG</t>
  </si>
  <si>
    <t>US</t>
  </si>
  <si>
    <t>UM</t>
  </si>
  <si>
    <t>SUM</t>
  </si>
  <si>
    <t>BM</t>
  </si>
  <si>
    <t>SBM</t>
  </si>
  <si>
    <t xml:space="preserve">Recruitment </t>
  </si>
  <si>
    <t xml:space="preserve">AL recruitment KPIs </t>
  </si>
  <si>
    <t>Rookie in month</t>
  </si>
  <si>
    <t>Rookie last month</t>
  </si>
  <si>
    <t>2-3 months</t>
  </si>
  <si>
    <t>4 - 6 mths</t>
  </si>
  <si>
    <t>7-12mth</t>
  </si>
  <si>
    <t>13+mth</t>
  </si>
  <si>
    <t>SA</t>
  </si>
  <si>
    <t xml:space="preserve">APE </t>
  </si>
  <si>
    <t xml:space="preserve"># Active </t>
  </si>
  <si>
    <t># Case</t>
  </si>
  <si>
    <t>CaseSize</t>
  </si>
  <si>
    <t>Overall KPI performance:% case with 4 riders</t>
  </si>
  <si>
    <t>Overall KPI performance:Persistency K1</t>
  </si>
  <si>
    <t>Overall KPI performance:Persistency K2</t>
  </si>
  <si>
    <t>MDRT/ GEN Lion (from Apr '17)</t>
  </si>
  <si>
    <t xml:space="preserve"># Manpower </t>
  </si>
  <si>
    <t>APE contribution</t>
  </si>
  <si>
    <t>Total</t>
  </si>
  <si>
    <t>Ending Manpower_ExSA</t>
  </si>
  <si>
    <t># SA</t>
  </si>
  <si>
    <t># Active_ExSA</t>
  </si>
  <si>
    <t>#cases</t>
  </si>
  <si>
    <t>% case with 4 riders</t>
  </si>
  <si>
    <t>Persistency K1</t>
  </si>
  <si>
    <t>Persistency K2</t>
  </si>
  <si>
    <t># Case/active</t>
  </si>
  <si>
    <t>Casesize</t>
  </si>
  <si>
    <t>Ending Manpower_Total</t>
  </si>
  <si>
    <t># AG</t>
  </si>
  <si>
    <t># US</t>
  </si>
  <si>
    <t># UM</t>
  </si>
  <si>
    <t># SUM</t>
  </si>
  <si>
    <t># BM</t>
  </si>
  <si>
    <t># SBM</t>
  </si>
  <si>
    <t>Total # New recruits</t>
  </si>
  <si>
    <t>Total recruited AL</t>
  </si>
  <si>
    <t># recruit</t>
  </si>
  <si>
    <t>%active leader</t>
  </si>
  <si>
    <t>avg recruit/ a. leader</t>
  </si>
  <si>
    <t>APE/Manpower</t>
  </si>
  <si>
    <t>Case/Active</t>
  </si>
  <si>
    <t>API</t>
  </si>
  <si>
    <t>Rider attachment</t>
  </si>
  <si>
    <t>#leader</t>
  </si>
  <si>
    <t>#active leader</t>
  </si>
  <si>
    <t>Rookie Performance</t>
  </si>
  <si>
    <t>recruit</t>
  </si>
  <si>
    <t>1case/15d</t>
  </si>
  <si>
    <t>1case/30d</t>
  </si>
  <si>
    <t>3case/60d</t>
  </si>
  <si>
    <t>5case/90d</t>
  </si>
  <si>
    <t>%1case/15d</t>
  </si>
  <si>
    <t>%1case/30d</t>
  </si>
  <si>
    <t>%3case/60d</t>
  </si>
  <si>
    <t>%5case/90d</t>
  </si>
  <si>
    <t>Jul-17</t>
  </si>
  <si>
    <t>Aug-17</t>
  </si>
  <si>
    <t>Sep-17</t>
  </si>
  <si>
    <t>Oct-17</t>
  </si>
  <si>
    <t>Nov-17</t>
  </si>
  <si>
    <t>Dec-17</t>
  </si>
  <si>
    <t># Manpower_by_designation:Total (excl. SA)</t>
  </si>
  <si>
    <t># Manpower_by_designation:SA</t>
  </si>
  <si>
    <t># Manpower_by_designation:AG</t>
  </si>
  <si>
    <t># Manpower_by_designation:US</t>
  </si>
  <si>
    <t># Manpower_by_designation:UM</t>
  </si>
  <si>
    <t># Manpower_by_designation:SUM</t>
  </si>
  <si>
    <t># Manpower_by_designation:BM</t>
  </si>
  <si>
    <t># Manpower_by_designation:SBM</t>
  </si>
  <si>
    <t># Manpower_by_designation:Total</t>
  </si>
  <si>
    <t>Recruit_by_designation:AG</t>
  </si>
  <si>
    <t>Recruit_by_designation:US</t>
  </si>
  <si>
    <t>Recruit_by_designation:UM</t>
  </si>
  <si>
    <t>Recruit_by_designation:SUM</t>
  </si>
  <si>
    <t>Recruit_by_designation:BM</t>
  </si>
  <si>
    <t>Recruit_by_designation:SBM</t>
  </si>
  <si>
    <t>Q1 '15</t>
  </si>
  <si>
    <t>Q2 '15</t>
  </si>
  <si>
    <t>Q3 '15</t>
  </si>
  <si>
    <t>Q4 '15</t>
  </si>
  <si>
    <t>Q1 '17</t>
  </si>
  <si>
    <t>Q2 '17</t>
  </si>
  <si>
    <t>Q3 '17</t>
  </si>
  <si>
    <t>Q4 '17</t>
  </si>
  <si>
    <t>Q1 '16</t>
  </si>
  <si>
    <t>Q2 '16</t>
  </si>
  <si>
    <t>Q3 '16</t>
  </si>
  <si>
    <t>Q4 '16</t>
  </si>
  <si>
    <t>YTD '15</t>
  </si>
  <si>
    <t>YTD '16</t>
  </si>
  <si>
    <t>YTD '17</t>
  </si>
  <si>
    <t># Manpower_by_rookie_mdrt:MDRT</t>
  </si>
  <si>
    <t># Manpower_by_rookie_mdrt:Rookie in month</t>
  </si>
  <si>
    <t># Manpower_by_rookie_mdrt:Rookie last month</t>
  </si>
  <si>
    <t># Manpower_by_rookie_mdrt:2-3 months</t>
  </si>
  <si>
    <t># Manpower_by_rookie_mdrt:4 - 6 mths</t>
  </si>
  <si>
    <t># Manpower_by_rookie_mdrt:7-12mth</t>
  </si>
  <si>
    <t># Manpower_by_rookie_mdrt:13+mth</t>
  </si>
  <si>
    <t># Manpower_by_rookie_mdrt:SA</t>
  </si>
  <si>
    <t># Active_by_rookie_mdrt:MDRT</t>
  </si>
  <si>
    <t># Active_by_rookie_mdrt:Rookie in month</t>
  </si>
  <si>
    <t># Active_by_rookie_mdrt:Rookie last month</t>
  </si>
  <si>
    <t># Active_by_rookie_mdrt:2-3 months</t>
  </si>
  <si>
    <t># Active_by_rookie_mdrt:4 - 6 mths</t>
  </si>
  <si>
    <t># Active_by_rookie_mdrt:7-12mth</t>
  </si>
  <si>
    <t># Active_by_rookie_mdrt:13+mth</t>
  </si>
  <si>
    <t># Active_by_rookie_mdrt:SA</t>
  </si>
  <si>
    <t># Active_by_rookie_mdrt:Total (excl. SA)</t>
  </si>
  <si>
    <t># Active_by_rookie_mdrt:Total</t>
  </si>
  <si>
    <t>Total (excl. SA)</t>
  </si>
  <si>
    <t>Activity Ratio_by_rookie_mdrt:MDRT</t>
  </si>
  <si>
    <t>Activity Ratio_by_rookie_mdrt:Rookie in month</t>
  </si>
  <si>
    <t>Activity Ratio_by_rookie_mdrt:Rookie last month</t>
  </si>
  <si>
    <t>Activity Ratio_by_rookie_mdrt:2-3 months</t>
  </si>
  <si>
    <t>Activity Ratio_by_rookie_mdrt:4 - 6 mths</t>
  </si>
  <si>
    <t>Activity Ratio_by_rookie_mdrt:7-12mth</t>
  </si>
  <si>
    <t>Activity Ratio_by_rookie_mdrt:13+mth</t>
  </si>
  <si>
    <t>Activity Ratio_by_rookie_mdrt:SA</t>
  </si>
  <si>
    <t># Case_by_rookie_mdrt:MDRT</t>
  </si>
  <si>
    <t># Case_by_rookie_mdrt:Rookie in month</t>
  </si>
  <si>
    <t># Case_by_rookie_mdrt:Rookie last month</t>
  </si>
  <si>
    <t># Case_by_rookie_mdrt:2-3 months</t>
  </si>
  <si>
    <t># Case_by_rookie_mdrt:4 - 6 mths</t>
  </si>
  <si>
    <t># Case_by_rookie_mdrt:7-12mth</t>
  </si>
  <si>
    <t># Case_by_rookie_mdrt:13+mth</t>
  </si>
  <si>
    <t># Case_by_rookie_mdrt:SA</t>
  </si>
  <si>
    <t># Case/Active_by_rookie_mdrt:MDRT</t>
  </si>
  <si>
    <t># Case/Active_by_rookie_mdrt:Rookie in month</t>
  </si>
  <si>
    <t># Case/Active_by_rookie_mdrt:Rookie last month</t>
  </si>
  <si>
    <t># Case/Active_by_rookie_mdrt:2-3 months</t>
  </si>
  <si>
    <t># Case/Active_by_rookie_mdrt:4 - 6 mths</t>
  </si>
  <si>
    <t># Case/Active_by_rookie_mdrt:7-12mth</t>
  </si>
  <si>
    <t># Case/Active_by_rookie_mdrt:13+mth</t>
  </si>
  <si>
    <t># Case/Active_by_rookie_mdrt:SA</t>
  </si>
  <si>
    <t>CaseSize_by_rookie_mdrt:MDRT</t>
  </si>
  <si>
    <t>CaseSize_by_rookie_mdrt:Rookie in month</t>
  </si>
  <si>
    <t>CaseSize_by_rookie_mdrt:Rookie last month</t>
  </si>
  <si>
    <t>CaseSize_by_rookie_mdrt:2-3 months</t>
  </si>
  <si>
    <t>CaseSize_by_rookie_mdrt:4 - 6 mths</t>
  </si>
  <si>
    <t>CaseSize_by_rookie_mdrt:7-12mth</t>
  </si>
  <si>
    <t>CaseSize_by_rookie_mdrt:13+mth</t>
  </si>
  <si>
    <t>CaseSize_by_rookie_mdrt:SA</t>
  </si>
  <si>
    <t>APE_by_rookie_mdrt:MDRT</t>
  </si>
  <si>
    <t>APE_by_rookie_mdrt:Rookie in month</t>
  </si>
  <si>
    <t>APE_by_rookie_mdrt:Rookie last month</t>
  </si>
  <si>
    <t>APE_by_rookie_mdrt:2-3 months</t>
  </si>
  <si>
    <t>APE_by_rookie_mdrt:4 - 6 mths</t>
  </si>
  <si>
    <t>APE_by_rookie_mdrt:7-12mth</t>
  </si>
  <si>
    <t>APE_by_rookie_mdrt:13+mth</t>
  </si>
  <si>
    <t>APE_by_rookie_mdrt:SA</t>
  </si>
  <si>
    <t>APE contribution_by_rookie_mdrt:Rookie in month</t>
  </si>
  <si>
    <t>APE contribution_by_rookie_mdrt:Rookie last month</t>
  </si>
  <si>
    <t>APE contribution_by_rookie_mdrt:2-3 months</t>
  </si>
  <si>
    <t>APE contribution_by_rookie_mdrt:4 - 6 mths</t>
  </si>
  <si>
    <t>APE contribution_by_rookie_mdrt:7-12mth</t>
  </si>
  <si>
    <t>APE contribution_by_rookie_mdrt:13+mth</t>
  </si>
  <si>
    <t>APE contribution_by_rookie_mdrt:SA</t>
  </si>
  <si>
    <t>APE contribution_by_rookie_mdrt:Total</t>
  </si>
  <si>
    <t>APE contribution_by_rookie_mdrt:MDRT</t>
  </si>
  <si>
    <t>MoM</t>
  </si>
  <si>
    <t>Recruit_by_designation:Total</t>
  </si>
  <si>
    <t>Overall KPI performance</t>
  </si>
  <si>
    <t>Activity Ratio_by_rookie_mdrt:Total</t>
  </si>
  <si>
    <t># Case/Active_by_rookie_mdrt:Total</t>
  </si>
  <si>
    <t># Case_by_rookie_mdrt:Total</t>
  </si>
  <si>
    <t>CaseSize_by_rookie_mdrt:Total</t>
  </si>
  <si>
    <t>APE_by_rookie_mdrt:Total</t>
  </si>
  <si>
    <t>APE</t>
  </si>
  <si>
    <t># Manpower</t>
  </si>
  <si>
    <t>RYP</t>
  </si>
  <si>
    <t>RYP_by_rookie_mdrt:MDRT</t>
  </si>
  <si>
    <t>MDRT</t>
  </si>
  <si>
    <t>RYP_by_rookie_mdrt:Rookie in month</t>
  </si>
  <si>
    <t>RYP_by_rookie_mdrt:Rookie last month</t>
  </si>
  <si>
    <t>RYP_by_rookie_mdrt:2-3 months</t>
  </si>
  <si>
    <t>RYP_by_rookie_mdrt:4 - 6 mths</t>
  </si>
  <si>
    <t>RYP_by_rookie_mdrt:7-12mth</t>
  </si>
  <si>
    <t>RYP_by_rookie_mdrt:13+mth</t>
  </si>
  <si>
    <t>RYP_by_rookie_mdrt:SA</t>
  </si>
  <si>
    <t>RYP_by_rookie_mdrt:Total</t>
  </si>
  <si>
    <t>Generali Life Vietnam</t>
  </si>
  <si>
    <t>MONTHLY AGENCY PERFORMANCE REPORT</t>
  </si>
  <si>
    <t xml:space="preserve"> </t>
  </si>
  <si>
    <t>Content:</t>
  </si>
  <si>
    <t>GA Performance</t>
  </si>
  <si>
    <t xml:space="preserve">As at: </t>
  </si>
  <si>
    <t>Recruit_AL</t>
  </si>
  <si>
    <t>active_recruit_leader</t>
  </si>
  <si>
    <t>Level</t>
  </si>
  <si>
    <t>NAME</t>
  </si>
  <si>
    <t>Zone</t>
  </si>
  <si>
    <t>Region</t>
  </si>
  <si>
    <t>Territory</t>
  </si>
  <si>
    <t>Province</t>
  </si>
  <si>
    <t>KPIs</t>
  </si>
  <si>
    <t>YTD 2016</t>
  </si>
  <si>
    <t>YTD 2017</t>
  </si>
  <si>
    <t>Manpower &amp; Activity</t>
  </si>
  <si>
    <t>Production</t>
  </si>
  <si>
    <t>Persistency</t>
  </si>
  <si>
    <t>Office</t>
  </si>
  <si>
    <t>GA Name</t>
  </si>
  <si>
    <t>GAD</t>
  </si>
  <si>
    <t>GAD Name</t>
  </si>
  <si>
    <t>Contract</t>
  </si>
  <si>
    <t>Effective</t>
  </si>
  <si>
    <t>Opening</t>
  </si>
  <si>
    <t>Start</t>
  </si>
  <si>
    <t>End</t>
  </si>
  <si>
    <t>Recruit</t>
  </si>
  <si>
    <t>AL</t>
  </si>
  <si>
    <t>Actv AG</t>
  </si>
  <si>
    <t>Actv Ratio</t>
  </si>
  <si>
    <t>Feb APE</t>
  </si>
  <si>
    <t>YTD APE</t>
  </si>
  <si>
    <t>K2</t>
  </si>
  <si>
    <t>2K</t>
  </si>
  <si>
    <t>GA Total</t>
  </si>
  <si>
    <t>(*) Manpower excl. Servicing agent</t>
  </si>
  <si>
    <t>&gt;= 1bn</t>
  </si>
  <si>
    <t>&gt;= 500 mil</t>
  </si>
  <si>
    <t>&lt; 500 mil</t>
  </si>
  <si>
    <t>(**) TT APE: Production from Opening date</t>
  </si>
  <si>
    <t>Rider</t>
  </si>
  <si>
    <t>Agency retention ratio</t>
  </si>
  <si>
    <t>Back to cover page</t>
  </si>
  <si>
    <t>Recruits</t>
  </si>
  <si>
    <t># AG after 
mth 3</t>
  </si>
  <si>
    <t># AG after 
mth 6</t>
  </si>
  <si>
    <t># AG after 
mth 12</t>
  </si>
  <si>
    <t>%Retention after 
mth3</t>
  </si>
  <si>
    <t>%Retention
after
mth6</t>
  </si>
  <si>
    <t>%Retention
after
first year</t>
  </si>
  <si>
    <t>1) Team Production &amp; Recruitment in month:</t>
  </si>
  <si>
    <t>Production &amp; KPIs</t>
  </si>
  <si>
    <t>Manpower</t>
  </si>
  <si>
    <t>Recruitment</t>
  </si>
  <si>
    <t>AL Activity</t>
  </si>
  <si>
    <t>Active ratio</t>
  </si>
  <si>
    <t>Team</t>
  </si>
  <si>
    <t xml:space="preserve">Team Head </t>
  </si>
  <si>
    <t>Ter</t>
  </si>
  <si>
    <t>New AG,US</t>
  </si>
  <si>
    <t>New AL</t>
  </si>
  <si>
    <t>Actv AL</t>
  </si>
  <si>
    <t>% Actv AL</t>
  </si>
  <si>
    <t>Actv US</t>
  </si>
  <si>
    <t>%Actv US</t>
  </si>
  <si>
    <t>Jan APE</t>
  </si>
  <si>
    <t>CSize</t>
  </si>
  <si>
    <t>North</t>
  </si>
  <si>
    <t>South</t>
  </si>
  <si>
    <t>Production_AD Structure</t>
  </si>
  <si>
    <t>Ending MP_Structure</t>
  </si>
  <si>
    <t>Recruitment_Structure</t>
  </si>
  <si>
    <t>new_crecuted_inmonth</t>
  </si>
  <si>
    <t>agent_retention:recruited_in_201204</t>
  </si>
  <si>
    <t>agent_retention:recruited_in_201205</t>
  </si>
  <si>
    <t>agent_retention:recruited_in_201206</t>
  </si>
  <si>
    <t>agent_retention:recruited_in_201207</t>
  </si>
  <si>
    <t>agent_retention:recruited_in_201208</t>
  </si>
  <si>
    <t>agent_retention:recruited_in_201209</t>
  </si>
  <si>
    <t>agent_retention:recruited_in_201210</t>
  </si>
  <si>
    <t>agent_retention:recruited_in_201211</t>
  </si>
  <si>
    <t>agent_retention:recruited_in_201212</t>
  </si>
  <si>
    <t>agent_retention:recruited_in_201301</t>
  </si>
  <si>
    <t>agent_retention:recruited_in_201302</t>
  </si>
  <si>
    <t>agent_retention:recruited_in_201303</t>
  </si>
  <si>
    <t>agent_retention:recruited_in_201304</t>
  </si>
  <si>
    <t>agent_retention:recruited_in_201305</t>
  </si>
  <si>
    <t>agent_retention:recruited_in_201306</t>
  </si>
  <si>
    <t>agent_retention:recruited_in_201307</t>
  </si>
  <si>
    <t>agent_retention:recruited_in_201308</t>
  </si>
  <si>
    <t>agent_retention:recruited_in_201309</t>
  </si>
  <si>
    <t>agent_retention:recruited_in_201310</t>
  </si>
  <si>
    <t>agent_retention:recruited_in_201311</t>
  </si>
  <si>
    <t>agent_retention:recruited_in_201312</t>
  </si>
  <si>
    <t>agent_retention:recruited_in_201401</t>
  </si>
  <si>
    <t>agent_retention:recruited_in_201402</t>
  </si>
  <si>
    <t>agent_retention:recruited_in_201403</t>
  </si>
  <si>
    <t>agent_retention:recruited_in_201404</t>
  </si>
  <si>
    <t>agent_retention:recruited_in_201405</t>
  </si>
  <si>
    <t>agent_retention:recruited_in_201406</t>
  </si>
  <si>
    <t>agent_retention:recruited_in_201407</t>
  </si>
  <si>
    <t>agent_retention:recruited_in_201408</t>
  </si>
  <si>
    <t>agent_retention:recruited_in_201409</t>
  </si>
  <si>
    <t>agent_retention:recruited_in_201410</t>
  </si>
  <si>
    <t>agent_retention:recruited_in_201411</t>
  </si>
  <si>
    <t>agent_retention:recruited_in_201412</t>
  </si>
  <si>
    <t>agent_retention:recruited_in_201501</t>
  </si>
  <si>
    <t>agent_retention:recruited_in_201502</t>
  </si>
  <si>
    <t>agent_retention:recruited_in_201503</t>
  </si>
  <si>
    <t>agent_retention:recruited_in_201504</t>
  </si>
  <si>
    <t>agent_retention:recruited_in_201505</t>
  </si>
  <si>
    <t>agent_retention:recruited_in_201506</t>
  </si>
  <si>
    <t>agent_retention:recruited_in_201507</t>
  </si>
  <si>
    <t>agent_retention:recruited_in_201508</t>
  </si>
  <si>
    <t>agent_retention:recruited_in_201509</t>
  </si>
  <si>
    <t>agent_retention:recruited_in_201510</t>
  </si>
  <si>
    <t>agent_retention:recruited_in_201511</t>
  </si>
  <si>
    <t>agent_retention:recruited_in_201512</t>
  </si>
  <si>
    <t>agent_retention:recruited_in_201601</t>
  </si>
  <si>
    <t>agent_retention:recruited_in_201602</t>
  </si>
  <si>
    <t>agent_retention:recruited_in_201603</t>
  </si>
  <si>
    <t>agent_retention:recruited_in_201604</t>
  </si>
  <si>
    <t>agent_retention:recruited_in_201605</t>
  </si>
  <si>
    <t>agent_retention:recruited_in_201606</t>
  </si>
  <si>
    <t>agent_retention:recruited_in_201607</t>
  </si>
  <si>
    <t>agent_retention:recruited_in_201608</t>
  </si>
  <si>
    <t>agent_retention:recruited_in_201609</t>
  </si>
  <si>
    <t>agent_retention:recruited_in_201610</t>
  </si>
  <si>
    <t>agent_retention:recruited_in_201611</t>
  </si>
  <si>
    <t>agent_retention:recruited_in_201612</t>
  </si>
  <si>
    <t>agent_retention:recruited_in_201701</t>
  </si>
  <si>
    <t>agent_retention:recruited_in_201702</t>
  </si>
  <si>
    <t>agent_retention:recruited_in_201703</t>
  </si>
  <si>
    <t>agent_retention:recruited_in_201704</t>
  </si>
  <si>
    <t>agent_retention:recruited_in_201705</t>
  </si>
  <si>
    <t>agent_retention:recruited_in_201706</t>
  </si>
  <si>
    <t>agent_retention:recruited_in_201707</t>
  </si>
  <si>
    <t>agent_retention:recruited_in_201708</t>
  </si>
  <si>
    <t>agent_retention:recruited_in_201709</t>
  </si>
  <si>
    <t>agent_retention:recruited_in_201710</t>
  </si>
  <si>
    <t>agent_retention:recruited_in_201711</t>
  </si>
  <si>
    <t>agent_retention:recruited_in_201712</t>
  </si>
  <si>
    <t>Recruitment KPI_Structure</t>
  </si>
  <si>
    <t>Rookie Metric</t>
  </si>
  <si>
    <t>Retention</t>
  </si>
  <si>
    <t>APE_by_rookie_mdrt:SP 100%</t>
  </si>
  <si>
    <t>SP 100%</t>
  </si>
  <si>
    <t>APE_total_mdrt_rookie_sa_10%sp</t>
  </si>
  <si>
    <t>Total (incl. 10%SP)</t>
  </si>
  <si>
    <t>Sort by APE Jun '17</t>
  </si>
  <si>
    <t>Mar APE</t>
  </si>
  <si>
    <t>Apr APE</t>
  </si>
  <si>
    <t>May APE</t>
  </si>
  <si>
    <t>Jun APE</t>
  </si>
  <si>
    <t>Jul APE</t>
  </si>
  <si>
    <t>GA_Name</t>
  </si>
  <si>
    <t>GAD_Name</t>
  </si>
  <si>
    <t>Add</t>
  </si>
  <si>
    <t>Actv</t>
  </si>
  <si>
    <t>Ratio</t>
  </si>
  <si>
    <t>201701_APE</t>
  </si>
  <si>
    <t>201702_APE</t>
  </si>
  <si>
    <t>201703_APE</t>
  </si>
  <si>
    <t>201704_APE</t>
  </si>
  <si>
    <t>201705_APE</t>
  </si>
  <si>
    <t>201706_APE</t>
  </si>
  <si>
    <t>201707_APE</t>
  </si>
  <si>
    <t>2017_APE_YTD</t>
  </si>
  <si>
    <t>PERSISTENCY_Y2</t>
  </si>
  <si>
    <t>PERSISTENCY2Y</t>
  </si>
  <si>
    <t>201708_APE</t>
  </si>
  <si>
    <t>201709_APE</t>
  </si>
  <si>
    <t>201710_APE</t>
  </si>
  <si>
    <t>201711_APE</t>
  </si>
  <si>
    <t>201712_APE</t>
  </si>
  <si>
    <t>CASE_MTD</t>
  </si>
  <si>
    <t>REGION_NAME</t>
  </si>
  <si>
    <t>ZONE_NAME</t>
  </si>
  <si>
    <t>TEAM_NAME</t>
  </si>
  <si>
    <t>TEAM_HEAD_NAME</t>
  </si>
  <si>
    <t>RecruitAGUS</t>
  </si>
  <si>
    <t>RecruitAL</t>
  </si>
  <si>
    <t>ActvAL</t>
  </si>
  <si>
    <t>ActvALR</t>
  </si>
  <si>
    <t>ActvUS</t>
  </si>
  <si>
    <t>ActvUSR</t>
  </si>
  <si>
    <t>2017_APE</t>
  </si>
  <si>
    <t>territory</t>
  </si>
  <si>
    <t>kpi</t>
  </si>
  <si>
    <t>level</t>
  </si>
  <si>
    <t>province</t>
  </si>
  <si>
    <t>region</t>
  </si>
  <si>
    <t>zone</t>
  </si>
  <si>
    <t>name</t>
  </si>
  <si>
    <t>Agency Product mix</t>
  </si>
  <si>
    <t>Sort by Total mix</t>
  </si>
  <si>
    <t>Product Name</t>
  </si>
  <si>
    <t>Basic</t>
  </si>
  <si>
    <t>Activity Ratio_by_rookie_mdrt:Total_Excl_SA</t>
  </si>
  <si>
    <t>CaseSize_by_rookie_mdrt:Total_exclude_SA</t>
  </si>
  <si>
    <t># Case/Active_by_rookie_mdrt:Total_exclude_SA</t>
  </si>
  <si>
    <t>RYP_by_rookie_mdrt:Total_EXCL_SA</t>
  </si>
  <si>
    <t>product_code</t>
  </si>
  <si>
    <t>product_name</t>
  </si>
  <si>
    <t>Product Mix</t>
  </si>
  <si>
    <t>Product</t>
  </si>
  <si>
    <t>Aug APE</t>
  </si>
  <si>
    <t>Sep APE</t>
  </si>
  <si>
    <t>Oct APE</t>
  </si>
  <si>
    <t>Nov APE</t>
  </si>
  <si>
    <t>Dec APE</t>
  </si>
  <si>
    <t>BD  Performance</t>
  </si>
  <si>
    <t>Country</t>
  </si>
  <si>
    <t>FYP</t>
  </si>
  <si>
    <t>FYP_by_rookie_mdrt:MDRT</t>
  </si>
  <si>
    <t>FYP_by_rookie_mdrt:Rookie in month</t>
  </si>
  <si>
    <t>FYP_by_rookie_mdrt:Rookie last month</t>
  </si>
  <si>
    <t>FYP_by_rookie_mdrt:2-3 months</t>
  </si>
  <si>
    <t>FYP_by_rookie_mdrt:4 - 6 mths</t>
  </si>
  <si>
    <t>FYP_by_rookie_mdrt:7-12mth</t>
  </si>
  <si>
    <t>FYP_by_rookie_mdrt:13+mth</t>
  </si>
  <si>
    <t>FYP_by_rookie_mdrt:SA</t>
  </si>
  <si>
    <t>FYP_by_rookie_mdrt:Total_EXCL_SA</t>
  </si>
  <si>
    <t>FYP_by_rookie_mdrt:Total</t>
  </si>
  <si>
    <t>FYP_total_mdrt_rookie_sa_10%sp</t>
  </si>
  <si>
    <t>CIB1</t>
  </si>
  <si>
    <t>CIB2</t>
  </si>
  <si>
    <t>ULP2</t>
  </si>
  <si>
    <t>YCB1</t>
  </si>
  <si>
    <t>WLP1</t>
  </si>
  <si>
    <t>EDU3</t>
  </si>
  <si>
    <t>EDU4</t>
  </si>
  <si>
    <t>ULP1</t>
  </si>
  <si>
    <t>YCB2</t>
  </si>
  <si>
    <t>END1</t>
  </si>
  <si>
    <t>YCB3</t>
  </si>
  <si>
    <t>YCB4</t>
  </si>
  <si>
    <t>TLB1</t>
  </si>
  <si>
    <t>EDU1</t>
  </si>
  <si>
    <t>CI Endowment</t>
  </si>
  <si>
    <t>Enhanced critial illness</t>
  </si>
  <si>
    <t>Universal Life</t>
  </si>
  <si>
    <t>Yearly Cash Back Basic Regular</t>
  </si>
  <si>
    <t>Education Endowment Enhancement</t>
  </si>
  <si>
    <t>Yearly Cash Back Basic Limited</t>
  </si>
  <si>
    <t>Years Term Endowment</t>
  </si>
  <si>
    <t>BAO AN DANG KHOA Regular</t>
  </si>
  <si>
    <t>BAO AN DANG KHOA Limited</t>
  </si>
  <si>
    <t>Level Term Basic</t>
  </si>
  <si>
    <t>Education Endowment</t>
  </si>
  <si>
    <t>Basic Total</t>
  </si>
  <si>
    <t>RIDER</t>
  </si>
  <si>
    <t>SME</t>
  </si>
  <si>
    <t>Grand Total</t>
  </si>
  <si>
    <t>APE (bil)</t>
  </si>
  <si>
    <t>HỒ CHÍ MINH</t>
  </si>
  <si>
    <t>MIỀN TRUNG</t>
  </si>
  <si>
    <t>ĐÔNG NAM</t>
  </si>
  <si>
    <t>BẮC TRUNG 2</t>
  </si>
  <si>
    <t>BẮC TRUNG 1</t>
  </si>
  <si>
    <t>DUYÊN HẢI</t>
  </si>
  <si>
    <t>TÂY NAM</t>
  </si>
  <si>
    <t>HÀ NỘI</t>
  </si>
  <si>
    <t>ĐÔNG BẮC</t>
  </si>
  <si>
    <t>TÂY BẮC</t>
  </si>
  <si>
    <t>010 GA TIỀN GIANG 1</t>
  </si>
  <si>
    <t>003 GA HCM 2</t>
  </si>
  <si>
    <t>018 GA HUẾ 1</t>
  </si>
  <si>
    <t>008 GA BÀ RỊA - VŨNG TÀU 1</t>
  </si>
  <si>
    <t>011 GA NGHỆ AN 2</t>
  </si>
  <si>
    <t>015 GA THANH HÓA 1</t>
  </si>
  <si>
    <t>023 GA QUẢNG NINH 1</t>
  </si>
  <si>
    <t>020 GA BẾN TRE 1</t>
  </si>
  <si>
    <t>014 GA ĐÀ NẴNG 1</t>
  </si>
  <si>
    <t>004 GA NGHỆ AN 1</t>
  </si>
  <si>
    <t>005 GA THÁI BÌNH 1</t>
  </si>
  <si>
    <t>021 GA HÀ NỘI 4</t>
  </si>
  <si>
    <t>028 GA BÀ RỊA - VŨNG TÀU 2</t>
  </si>
  <si>
    <t>025 GA HCM 4</t>
  </si>
  <si>
    <t>002 GA BẮC NINH 1</t>
  </si>
  <si>
    <t>022 GA LẠNG SƠN 1</t>
  </si>
  <si>
    <t>027 GA THANH HÓA 3</t>
  </si>
  <si>
    <t>029 GA HÀ NỘI 5</t>
  </si>
  <si>
    <t>026 GA HÀ TĨNH 1</t>
  </si>
  <si>
    <t>033 GA HẢI PHÒNG 1</t>
  </si>
  <si>
    <t>007 GA HÀ NỘI 1</t>
  </si>
  <si>
    <t>001 GA HCM 1</t>
  </si>
  <si>
    <t>034 GA LÀO CAI 1</t>
  </si>
  <si>
    <t>012 GA NAM ĐỊNH 1</t>
  </si>
  <si>
    <t>024 GA HẢI DƯƠNG 1</t>
  </si>
  <si>
    <t>016 GA THANH HÓA 2</t>
  </si>
  <si>
    <t>019 GA HCM 3</t>
  </si>
  <si>
    <t>030 GA AN GIANG 1</t>
  </si>
  <si>
    <t>013 GA YÊN BÁI 1</t>
  </si>
  <si>
    <t>036 GA ĐÀ NẴNG 2</t>
  </si>
  <si>
    <t>006 GA HƯNG YÊN 1</t>
  </si>
  <si>
    <t>031 GA HÀ NỘI 6</t>
  </si>
  <si>
    <t>009 GA HÀ NỘI 2</t>
  </si>
  <si>
    <t>017 GA HÀ NỘI 3</t>
  </si>
  <si>
    <t>032 GA HƯNG YÊN 2</t>
  </si>
  <si>
    <t>035 GA TUYÊN QUANG 1</t>
  </si>
  <si>
    <t>CÔNG TY TNHH MỘT THÀNH VIÊN VIỆT Ý TIỀN GIANG</t>
  </si>
  <si>
    <t>CÔNG TY TNHH TỔNG ĐẠI LÝ KHANG LỘC</t>
  </si>
  <si>
    <t>CÔNG TY TNHH MTV ĐẠI LÝ BHNT THIÊN HƯNG</t>
  </si>
  <si>
    <t>CÔNG TY TNHH KIM LONG NGƯ</t>
  </si>
  <si>
    <t>CÔNG TY TNHH GENCASA NGHỆ AN</t>
  </si>
  <si>
    <t>CÔNG TY TNHH MTV GIA ĐẠI HƯNG</t>
  </si>
  <si>
    <t>CÔNG TY TNHH MỘT THÀNH VIÊN GREEN P&amp;G</t>
  </si>
  <si>
    <t>CÔNG TY TNHH MTV ĐẠI LÝ BẢO HIỂM THUẬN PHÁT</t>
  </si>
  <si>
    <t>CÔNG TY TNHH MTV BẢO MINH KHOA</t>
  </si>
  <si>
    <t>CÔNG TY TNHH MỘT THÀNH VIÊN BẢO AN GIA VIỆT</t>
  </si>
  <si>
    <t>CÔNG TY TNHH MTV ĐẠI LÝ BẢO HIỂM THÁI BÌNH</t>
  </si>
  <si>
    <t>CÔNG TY TNHH MTK HÀ NỘI</t>
  </si>
  <si>
    <t>CÔNG TY TNHH GENCASA VŨNG TÀU</t>
  </si>
  <si>
    <t>CÔNG TY TNHH THÁI TƯỜNG NGÂN</t>
  </si>
  <si>
    <t>CÔNG TY TNHH CƯỜNG MINH BẮC NINH</t>
  </si>
  <si>
    <t>CÔNG TY TNHH MỘT THÀNH VIÊN HUYỀN ANH LẠNG SƠN</t>
  </si>
  <si>
    <t>CÔNG TY TNHH BẢO AN TOÀN PHÁT</t>
  </si>
  <si>
    <t>CÔNG TY TNHH GEN HỒNG MINH</t>
  </si>
  <si>
    <t>CÔNG TY TNHH ĐẠI VIỆT Ý</t>
  </si>
  <si>
    <t>CÔNG TY TNHH GEN NGỌC TRANG</t>
  </si>
  <si>
    <t>CÔNG TY TNHH MTV NGOAN ĐOÀN LONG BIÊN</t>
  </si>
  <si>
    <t>CTY TNHH MTV PHẠM PHƯƠNG THANH BẢO</t>
  </si>
  <si>
    <t>CÔNG TY TNHH MỘT THÀNH VIÊN THIÊN TRƯỜNG HẠNH PHÚC</t>
  </si>
  <si>
    <t>CÔNG TY TNHH MỘT THÀNH VIÊN GENCASA NAM ĐỊNH</t>
  </si>
  <si>
    <t>CÔNG TY TNHH MTV TÀI CHÍNH BẢO AN VIỆT</t>
  </si>
  <si>
    <t>CÔNG TY TNHH MTV HOÀNG GIA BẢO TH</t>
  </si>
  <si>
    <t>CÔNG TY TNHH TỔNG ĐẠI LÝ KIM NHẬT</t>
  </si>
  <si>
    <t>CTY TNHH MTV VĨNH LINH CHÂU ĐỐC</t>
  </si>
  <si>
    <t>CÔNG TY TNHH BẢO AN PHÁT YÊN BÁI</t>
  </si>
  <si>
    <t>CÔNG TY TNHH MTV KHA GIA LONG</t>
  </si>
  <si>
    <t>CÔNG TY TNHH BẢO AN BÌNH</t>
  </si>
  <si>
    <t>CÔNG TY TNHH GENCASA THANH XUÂN</t>
  </si>
  <si>
    <t>CÔNG TY TNHH MTV TÂM PHÚC HÀ ĐÔNG</t>
  </si>
  <si>
    <t>CÔNG TY TNHH MDRT TRÀNG AN</t>
  </si>
  <si>
    <t>CÔNG TY TNHH GIANG MINH HUY</t>
  </si>
  <si>
    <t>CÔNG TY TNHH MỘT THÀNH VIÊN TRỊNH XUÂN QUANG</t>
  </si>
  <si>
    <t>AG015629</t>
  </si>
  <si>
    <t>AG004412</t>
  </si>
  <si>
    <t>AG011599</t>
  </si>
  <si>
    <t>AG017653</t>
  </si>
  <si>
    <t>AG017309</t>
  </si>
  <si>
    <t>AG015967</t>
  </si>
  <si>
    <t>AG020350</t>
  </si>
  <si>
    <t>AG005391</t>
  </si>
  <si>
    <t>AG007574</t>
  </si>
  <si>
    <t>AG012344</t>
  </si>
  <si>
    <t>AG015537</t>
  </si>
  <si>
    <t>AG000698</t>
  </si>
  <si>
    <t>AG008864</t>
  </si>
  <si>
    <t>AG009553</t>
  </si>
  <si>
    <t>AG007815</t>
  </si>
  <si>
    <t>AG016511</t>
  </si>
  <si>
    <t>AG023677</t>
  </si>
  <si>
    <t>AG006640</t>
  </si>
  <si>
    <t>AG022170</t>
  </si>
  <si>
    <t>AG003132</t>
  </si>
  <si>
    <t>AG010997</t>
  </si>
  <si>
    <t>AG002040</t>
  </si>
  <si>
    <t>AG008253</t>
  </si>
  <si>
    <t>AG012233</t>
  </si>
  <si>
    <t>AG019466</t>
  </si>
  <si>
    <t>AG017662</t>
  </si>
  <si>
    <t>AG002921</t>
  </si>
  <si>
    <t>AG017832</t>
  </si>
  <si>
    <t>AG018066</t>
  </si>
  <si>
    <t>AG017312</t>
  </si>
  <si>
    <t>AG011259</t>
  </si>
  <si>
    <t>AG006939</t>
  </si>
  <si>
    <t>AG015409</t>
  </si>
  <si>
    <t>AG004172</t>
  </si>
  <si>
    <t>AG017307</t>
  </si>
  <si>
    <t>AG020141</t>
  </si>
  <si>
    <t>ĐẶNG PHONG LƯU</t>
  </si>
  <si>
    <t>PHAN THỊ TIỀN TUYẾN</t>
  </si>
  <si>
    <t>ĐỖ VĂN BIÊN</t>
  </si>
  <si>
    <t>NGUYỄN THỊ THANH THÚY</t>
  </si>
  <si>
    <t>BẠCH THỊ HẢI YẾN</t>
  </si>
  <si>
    <t>HÀ THỊ ĐÀO</t>
  </si>
  <si>
    <t>VŨ THỊ LỆ HẰNG</t>
  </si>
  <si>
    <t>TRƯƠNG LỆ HẰNG</t>
  </si>
  <si>
    <t>NGUYỄN ĐĂNG HUY</t>
  </si>
  <si>
    <t>NGUYỄN HẢI HOÀNG</t>
  </si>
  <si>
    <t>VŨ VĂN VĨNH</t>
  </si>
  <si>
    <t>TẠ THỊ THANH PHONG</t>
  </si>
  <si>
    <t>TRẦN THỊ BÍCH NGỌC</t>
  </si>
  <si>
    <t>ĐINH THỊ HIỀN</t>
  </si>
  <si>
    <t>PHẠM VĂN CƯỜNG</t>
  </si>
  <si>
    <t>BÙI THỊ HUYỀN</t>
  </si>
  <si>
    <t>NGUYỄN VĂN TUẤN</t>
  </si>
  <si>
    <t>LÊ THỊ HỒNG MINH</t>
  </si>
  <si>
    <t>NGUYỄN VĂN THỐNG</t>
  </si>
  <si>
    <t>TRẦN THỊ TOÀN</t>
  </si>
  <si>
    <t>ĐOÀN THỊ NGOAN</t>
  </si>
  <si>
    <t>PHẠM THỊ KIM HƯƠNG</t>
  </si>
  <si>
    <t>ĐOÀN NGỌC QUỲNH</t>
  </si>
  <si>
    <t>HOÀNG THỊ ĐÀO</t>
  </si>
  <si>
    <t>HOÀNG THỊ HỰU</t>
  </si>
  <si>
    <t>HOÀNG HỮU HẢI</t>
  </si>
  <si>
    <t>TRƯƠNG THỊ THU TRANG</t>
  </si>
  <si>
    <t>NGUYỄN VĨNH LINH</t>
  </si>
  <si>
    <t>PHAN THU HIÊN</t>
  </si>
  <si>
    <t>VŨ THỊ LY KHA</t>
  </si>
  <si>
    <t>HOÀNG VĂN MINH</t>
  </si>
  <si>
    <t>ĐỖ KIM DUNG</t>
  </si>
  <si>
    <t>NGUYỄN THỊ HỘI</t>
  </si>
  <si>
    <t>TRẦN THỊ KIỀU HOA</t>
  </si>
  <si>
    <t>ĐÀO GIANG HẢI</t>
  </si>
  <si>
    <t>TRỊNH XUÂN QUANG</t>
  </si>
  <si>
    <t>2016-10-14</t>
  </si>
  <si>
    <t>2016-07-12</t>
  </si>
  <si>
    <t>2016-12-07</t>
  </si>
  <si>
    <t>2016-10-21</t>
  </si>
  <si>
    <t>2016-11-15</t>
  </si>
  <si>
    <t>2016-12-05</t>
  </si>
  <si>
    <t>2017-03-13</t>
  </si>
  <si>
    <t>2016-12-15</t>
  </si>
  <si>
    <t>2016-12-08</t>
  </si>
  <si>
    <t>2016-07-15</t>
  </si>
  <si>
    <t>2016-07-26</t>
  </si>
  <si>
    <t>2017-03-03</t>
  </si>
  <si>
    <t>2017-06-08</t>
  </si>
  <si>
    <t>2017-05-31</t>
  </si>
  <si>
    <t>2016-09-01</t>
  </si>
  <si>
    <t>2017-06-06</t>
  </si>
  <si>
    <t>2017-06-20</t>
  </si>
  <si>
    <t>2017-06-02</t>
  </si>
  <si>
    <t>2017-08-04</t>
  </si>
  <si>
    <t>2016-10-27</t>
  </si>
  <si>
    <t>2016-06-22</t>
  </si>
  <si>
    <t>2016-10-17</t>
  </si>
  <si>
    <t>2016-12-19</t>
  </si>
  <si>
    <t>2016-12-02</t>
  </si>
  <si>
    <t>2017-07-19</t>
  </si>
  <si>
    <t>2016-11-03</t>
  </si>
  <si>
    <t>2016-09-19</t>
  </si>
  <si>
    <t>2016-10-28</t>
  </si>
  <si>
    <t>2017-07-14</t>
  </si>
  <si>
    <t>2017-07-27</t>
  </si>
  <si>
    <t>2016-11-14</t>
  </si>
  <si>
    <t>2016-12-26</t>
  </si>
  <si>
    <t>2016-11-21</t>
  </si>
  <si>
    <t>2016-11-24</t>
  </si>
  <si>
    <t>2016-12-16</t>
  </si>
  <si>
    <t>2017-04-20</t>
  </si>
  <si>
    <t>2016-12-29</t>
  </si>
  <si>
    <t>2016-10-19</t>
  </si>
  <si>
    <t>2016-09-23</t>
  </si>
  <si>
    <t>2017-03-27</t>
  </si>
  <si>
    <t>2017-07-06</t>
  </si>
  <si>
    <t>2017-06-13</t>
  </si>
  <si>
    <t>2017-04-07</t>
  </si>
  <si>
    <t>2017-06-30</t>
  </si>
  <si>
    <t>2017-07-24</t>
  </si>
  <si>
    <t>2017-06-23</t>
  </si>
  <si>
    <t>2017-08-16</t>
  </si>
  <si>
    <t>2016-07-05</t>
  </si>
  <si>
    <t>2017-08-17</t>
  </si>
  <si>
    <t>2016-11-25</t>
  </si>
  <si>
    <t>2017-05-19</t>
  </si>
  <si>
    <t>2016-12-23</t>
  </si>
  <si>
    <t>2017-08-02</t>
  </si>
  <si>
    <t>2016-11-29</t>
  </si>
  <si>
    <t>2017-08-23</t>
  </si>
  <si>
    <t>2016-09-30</t>
  </si>
  <si>
    <t>2017-08-14</t>
  </si>
  <si>
    <t>2017-08-21</t>
  </si>
  <si>
    <t>2016-09-28</t>
  </si>
  <si>
    <t>2016-11-22</t>
  </si>
  <si>
    <t>2016-12-13</t>
  </si>
  <si>
    <t>2016-12-21</t>
  </si>
  <si>
    <t>2017-04-27</t>
  </si>
  <si>
    <t>2016-12-31</t>
  </si>
  <si>
    <t>2016-10-22</t>
  </si>
  <si>
    <t>2016-09-24</t>
  </si>
  <si>
    <t>2017-04-13</t>
  </si>
  <si>
    <t>2017-07-18</t>
  </si>
  <si>
    <t>2017-06-22</t>
  </si>
  <si>
    <t>2017-04-21</t>
  </si>
  <si>
    <t>2017-07-13</t>
  </si>
  <si>
    <t>2017-08-15</t>
  </si>
  <si>
    <t>2017-07-11</t>
  </si>
  <si>
    <t>2016-07-22</t>
  </si>
  <si>
    <t>2017-05-30</t>
  </si>
  <si>
    <t>2016-12-14</t>
  </si>
  <si>
    <t>2017-08-25</t>
  </si>
  <si>
    <t>2016-11-30</t>
  </si>
  <si>
    <t>2016-12-28</t>
  </si>
  <si>
    <t>NA</t>
  </si>
  <si>
    <t>ANT</t>
  </si>
  <si>
    <t>PANDA</t>
  </si>
  <si>
    <t>REDBULL</t>
  </si>
  <si>
    <t>BATTLE HORSE</t>
  </si>
  <si>
    <t>RACE HORSE</t>
  </si>
  <si>
    <t>CAO NGUYÊN</t>
  </si>
  <si>
    <t>ĐÔNG NAM 1</t>
  </si>
  <si>
    <t>ĐÔNG NAM 2</t>
  </si>
  <si>
    <t>DOLPHIN</t>
  </si>
  <si>
    <t>SEALION</t>
  </si>
  <si>
    <t>HỒ CHÍ MINH 1</t>
  </si>
  <si>
    <t>HỒ CHÍ MINH 2</t>
  </si>
  <si>
    <t>HỒ CHÍ MINH 3</t>
  </si>
  <si>
    <t>HỒ CHÍ MINH 4</t>
  </si>
  <si>
    <t>HỒ CHÍ MINH 5</t>
  </si>
  <si>
    <t>HỒ CHÍ MINH 6</t>
  </si>
  <si>
    <t>DRAGON</t>
  </si>
  <si>
    <t>LION</t>
  </si>
  <si>
    <t>SPIDER</t>
  </si>
  <si>
    <t>MIỀN TRUNG 1</t>
  </si>
  <si>
    <t>BEAR</t>
  </si>
  <si>
    <t>PANTHER</t>
  </si>
  <si>
    <t>TÂY NAM 1</t>
  </si>
  <si>
    <t>TÂY NAM 2</t>
  </si>
  <si>
    <t>GENCASA HÀ TRUNG</t>
  </si>
  <si>
    <t>GENCASA LAM SƠN</t>
  </si>
  <si>
    <t>GENCASA THANH HÓA</t>
  </si>
  <si>
    <t>SPRING</t>
  </si>
  <si>
    <t>GENCASA NAM ĐỊNH</t>
  </si>
  <si>
    <t>GENCASA THÁI BÌNH</t>
  </si>
  <si>
    <t>TBH VĂN PHÒNG TVBH THÁI BÌNH</t>
  </si>
  <si>
    <t>GENCASA HÀ TĨNH</t>
  </si>
  <si>
    <t>GENCASA NGHỆ AN 1</t>
  </si>
  <si>
    <t>GENCASA NGHỆ AN 2</t>
  </si>
  <si>
    <t>HTI VĂN PHÒNG TVBH HÀ TĨNH</t>
  </si>
  <si>
    <t>BẮC GIANG</t>
  </si>
  <si>
    <t>GENCASA BẮC GIANG</t>
  </si>
  <si>
    <t>GENCASA BẮC NINH</t>
  </si>
  <si>
    <t>GENCASA LẠNG SƠN</t>
  </si>
  <si>
    <t>GENCASA HƯNG YÊN</t>
  </si>
  <si>
    <t>GENCASA NHƯ QUỲNH</t>
  </si>
  <si>
    <t>GENCASA THÁI NGUYÊN</t>
  </si>
  <si>
    <t>HYN VĂN PHÒNG TVBH HƯNG YÊN</t>
  </si>
  <si>
    <t>DAKLAK</t>
  </si>
  <si>
    <t>GIALAI</t>
  </si>
  <si>
    <t>LÂM ĐỒNG</t>
  </si>
  <si>
    <t>BIÊN HÒA 1</t>
  </si>
  <si>
    <t>BIÊN HÒA 2</t>
  </si>
  <si>
    <t>ĐẮK NÔNG</t>
  </si>
  <si>
    <t>TÂY NINH</t>
  </si>
  <si>
    <t>VTU VĂN PHÒNG TVBH VŨNG TÀU</t>
  </si>
  <si>
    <t>VŨNG TÀU</t>
  </si>
  <si>
    <t>BÌNH DƯƠNG</t>
  </si>
  <si>
    <t>GENCASA BÀ RỊA</t>
  </si>
  <si>
    <t>GENCASA HẢI PHÒNG</t>
  </si>
  <si>
    <t>HẢI DƯƠNG 1</t>
  </si>
  <si>
    <t>HẢI DƯƠNG 2</t>
  </si>
  <si>
    <t>HP2 VĂN PHÒNG TVBH HẢI PHÒNG</t>
  </si>
  <si>
    <t>GENCASA HẠ LONG 1</t>
  </si>
  <si>
    <t>GENCASA UÔNG BÍ</t>
  </si>
  <si>
    <t>ALLEGRO</t>
  </si>
  <si>
    <t>EVEREST</t>
  </si>
  <si>
    <t>GENCASA TÂN PHÚ</t>
  </si>
  <si>
    <t>LIB</t>
  </si>
  <si>
    <t>LLA VĂN PHÒNG CHÍNH LÊ LAI</t>
  </si>
  <si>
    <t>MIGHTY WARRIORS</t>
  </si>
  <si>
    <t>RAINBOW</t>
  </si>
  <si>
    <t>BELIEVE IN FUTURE</t>
  </si>
  <si>
    <t>GENCASA BÌNH THẠNH</t>
  </si>
  <si>
    <t>THE QUEEN</t>
  </si>
  <si>
    <t>BIG HERO</t>
  </si>
  <si>
    <t>GENCASA MỸ THO</t>
  </si>
  <si>
    <t>GENCASA PHÚ NHUẬN</t>
  </si>
  <si>
    <t>GENCASA TÂN BÌNH</t>
  </si>
  <si>
    <t>LUCKY STAR</t>
  </si>
  <si>
    <t>PHOENIX</t>
  </si>
  <si>
    <t>FAST</t>
  </si>
  <si>
    <t>FLYING HORSE</t>
  </si>
  <si>
    <t>LET WE GO</t>
  </si>
  <si>
    <t>GENCASA HÀ ĐÔNG</t>
  </si>
  <si>
    <t>GENCASA THANH XUÂN</t>
  </si>
  <si>
    <t>F.B.I</t>
  </si>
  <si>
    <t>GENCASA BA ĐÌNH</t>
  </si>
  <si>
    <t>GENCASA CẦU GIẤY</t>
  </si>
  <si>
    <t>LDH VĂN PHÒNG CHI NHÁNH 14 LÊ ĐẠI HÀNH</t>
  </si>
  <si>
    <t>NAN VĂN PHÒNG TVBH NGHỆ AN</t>
  </si>
  <si>
    <t>GENCASA HOÀNG MAI</t>
  </si>
  <si>
    <t>GENCASA LONG BIÊN</t>
  </si>
  <si>
    <t>THĂNG LONG</t>
  </si>
  <si>
    <t>DANANG1</t>
  </si>
  <si>
    <t>GENCASA ĐÀ NẴNG 1</t>
  </si>
  <si>
    <t>GENCASA ĐÀ NẴNG 2</t>
  </si>
  <si>
    <t>GENCASA HUẾ 1</t>
  </si>
  <si>
    <t>HUẾ 2</t>
  </si>
  <si>
    <t>KHÁNH HÒA</t>
  </si>
  <si>
    <t>PHÚ YÊN</t>
  </si>
  <si>
    <t>QUẢNG TRỊ</t>
  </si>
  <si>
    <t>GENCASA HÒA BÌNH</t>
  </si>
  <si>
    <t>GENCASA LÀO CAI</t>
  </si>
  <si>
    <t>GENCASA YÊN BÁI</t>
  </si>
  <si>
    <t>BÌNH MINH</t>
  </si>
  <si>
    <t>GENCASA TUYÊN QUANG</t>
  </si>
  <si>
    <t>PHÚ THỌ</t>
  </si>
  <si>
    <t>CÀ MAU</t>
  </si>
  <si>
    <t>CT2 VĂN PHÒNG TVBH CẦN THƠ</t>
  </si>
  <si>
    <t>ĐỒNG THÁP</t>
  </si>
  <si>
    <t>GENCASA LONG XUYÊN</t>
  </si>
  <si>
    <t>KIÊN GIANG</t>
  </si>
  <si>
    <t>CẦN THƠ</t>
  </si>
  <si>
    <t>GENCASA BẾN TRE</t>
  </si>
  <si>
    <t>LX1 VĂN PHÒNG TVBH LONG XUYÊN</t>
  </si>
  <si>
    <t>VĨNH LONG</t>
  </si>
  <si>
    <t>TRỊNH VĂN HÒA</t>
  </si>
  <si>
    <t>HOÀNG NGỌC PHƯƠNG</t>
  </si>
  <si>
    <t>LÊ VĂN TÙNG</t>
  </si>
  <si>
    <t>ĐINH THỊ KIM LIÊN</t>
  </si>
  <si>
    <t>TRẦN NGỌC ANH</t>
  </si>
  <si>
    <t>TRẦN ĐẮC THẾ</t>
  </si>
  <si>
    <t>NGUYỄN TUẤN VŨ</t>
  </si>
  <si>
    <t>NGUYỄN NGỌC BÁ</t>
  </si>
  <si>
    <t>TRẦN QUANG HÒA</t>
  </si>
  <si>
    <t>NGÔ XUÂN HƯỞNG</t>
  </si>
  <si>
    <t>NGUYỄN THÀNH LONG</t>
  </si>
  <si>
    <t>NGUYỄN HỒNG PHƯƠNG</t>
  </si>
  <si>
    <t>ĐỖ NGỌC PHƯƠNG QUỲNH</t>
  </si>
  <si>
    <t>TRÀ HỮU VINH</t>
  </si>
  <si>
    <t>TRẦN MAI PHƯƠNG</t>
  </si>
  <si>
    <t>NGUYỄN TRÍ TÀI</t>
  </si>
  <si>
    <t>NGUYỄN THÚY HÒA</t>
  </si>
  <si>
    <t>ĐỖ THỊ MƠ</t>
  </si>
  <si>
    <t>MẠC NGUYỄN DƯƠNG</t>
  </si>
  <si>
    <t>LÊ THỊ THƠI</t>
  </si>
  <si>
    <t>NGUYỄN HẢI LINH</t>
  </si>
  <si>
    <t>NGUYỄN THANH MỸ</t>
  </si>
  <si>
    <t>NGUYỄN DUY SƠN</t>
  </si>
  <si>
    <t>TRƯƠNG THỊ THU TRÂM</t>
  </si>
  <si>
    <t>THÁI THỊ ANH THƯ</t>
  </si>
  <si>
    <t>PHẠM TẤN PHÁT</t>
  </si>
  <si>
    <t>ĐẶNG THỊ THU THỦY</t>
  </si>
  <si>
    <t>TRẦN THỊ THÚY HẰNG</t>
  </si>
  <si>
    <t>TRẦN HOÀNG NGÂN KHÁNH</t>
  </si>
  <si>
    <t>LƯƠNG HỮU PHÚC</t>
  </si>
  <si>
    <t>NGUYỄN QUÝ NHÂN</t>
  </si>
  <si>
    <t>HOÀNG NGUYỆT HẰNG</t>
  </si>
  <si>
    <t>LÊ MINH HÙNG</t>
  </si>
  <si>
    <t>NGUYỄN HỮU NGHIỆM</t>
  </si>
  <si>
    <t>NGUYỄN THU HẰNG</t>
  </si>
  <si>
    <t>LƯƠNG CÔNG BẢO NGHIỆP</t>
  </si>
  <si>
    <t>HÀ VĂN NGỌC</t>
  </si>
  <si>
    <t>MAI VIỆT HÒA</t>
  </si>
  <si>
    <t>NGUYỄN THỊ HOÀNG YẾN</t>
  </si>
  <si>
    <t>NGUYỄN CAO MINH</t>
  </si>
  <si>
    <t>TRẦN THỊ THU GIANG</t>
  </si>
  <si>
    <t>NGUYỄN THỊ BÌNH</t>
  </si>
  <si>
    <t>TRẦN THỊ HẢI YẾN</t>
  </si>
  <si>
    <t>NGUYỄN ĐỨC DUY</t>
  </si>
  <si>
    <t>TRẦN TRUNG HIẾU</t>
  </si>
  <si>
    <t>NGUYỄN THỊ KIM CHUNG</t>
  </si>
  <si>
    <t>PHAN THỊ THANH LAN</t>
  </si>
  <si>
    <t>DƯƠNG NGỌC THANH</t>
  </si>
  <si>
    <t>NGUYỄN THỊ KIM HOÀNG</t>
  </si>
  <si>
    <t>PHAN ĐÌNH LONG</t>
  </si>
  <si>
    <t>NGUYỄN VĂN CÔNG</t>
  </si>
  <si>
    <t>TRẦN VĂN NAM</t>
  </si>
  <si>
    <t>PHẠM CHÍ THANH</t>
  </si>
  <si>
    <t>TÔ MI SA</t>
  </si>
  <si>
    <t>LÊ VIỆT DŨNG</t>
  </si>
  <si>
    <t>NGUYỄN THÀNH TRUNG</t>
  </si>
  <si>
    <t>TRẦN THẾ HUY</t>
  </si>
  <si>
    <t>NGUYỄN VĂN HUYỆN</t>
  </si>
  <si>
    <t>PHẠM THỊ THU CÚC</t>
  </si>
  <si>
    <t>NGUYỄN KHẮC BẢO CHUYÊN</t>
  </si>
  <si>
    <t>NGUYỄN MINH HIẾU</t>
  </si>
  <si>
    <t>NGUYỄN HỒNG TRÍ</t>
  </si>
  <si>
    <t>TERRITORY</t>
  </si>
  <si>
    <t>NORTH</t>
  </si>
  <si>
    <t>SOUTH</t>
  </si>
  <si>
    <t>COUNTRY</t>
  </si>
  <si>
    <t>MP</t>
  </si>
  <si>
    <t>AR</t>
  </si>
  <si>
    <t>Active</t>
  </si>
  <si>
    <t>Case</t>
  </si>
  <si>
    <t>Active_excSA</t>
  </si>
  <si>
    <t>Leader</t>
  </si>
  <si>
    <t>active_leader</t>
  </si>
  <si>
    <t>%a.leader</t>
  </si>
  <si>
    <t xml:space="preserve"> recruit/a.leader</t>
  </si>
  <si>
    <t>TEAM</t>
  </si>
  <si>
    <t>ZONE</t>
  </si>
  <si>
    <t>REGION</t>
  </si>
  <si>
    <t>EAGLES</t>
  </si>
  <si>
    <t>G-G</t>
  </si>
  <si>
    <t>THANH HÓA</t>
  </si>
  <si>
    <t>THIÊN SƠN</t>
  </si>
  <si>
    <t>GENCASA HẠ LONG 2</t>
  </si>
  <si>
    <t>HẢI PHÒNG</t>
  </si>
  <si>
    <t>THE CAPITAL</t>
  </si>
  <si>
    <t>DIAMOND</t>
  </si>
  <si>
    <t>LION 2</t>
  </si>
  <si>
    <t>THE TIGERS</t>
  </si>
  <si>
    <t>CUPID</t>
  </si>
  <si>
    <t>GOLD DRAGON</t>
  </si>
  <si>
    <t>LUCKY CAT</t>
  </si>
  <si>
    <t>RED DRAGON</t>
  </si>
  <si>
    <t>THÁI DƯƠNG</t>
  </si>
  <si>
    <t>THIÊN LONG</t>
  </si>
  <si>
    <t>MEGA</t>
  </si>
  <si>
    <t>BORN TO WIN</t>
  </si>
  <si>
    <t>WHITE HORSE</t>
  </si>
  <si>
    <t>PHI MÃ</t>
  </si>
  <si>
    <t>MARS</t>
  </si>
  <si>
    <t>NEW IDEA</t>
  </si>
  <si>
    <t>NEW VISION</t>
  </si>
  <si>
    <t>THE SUN</t>
  </si>
  <si>
    <t>THE WINNERS</t>
  </si>
  <si>
    <t>VENUS</t>
  </si>
  <si>
    <t>WE ARE 1</t>
  </si>
  <si>
    <t>LONG XUYÊN 1</t>
  </si>
  <si>
    <t>rider_attach</t>
  </si>
  <si>
    <t>ratio_case4riders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</si>
</sst>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3" formatCode="_(* #,##0.00_);_(* \(#,##0.00\);_(* &quot;-&quot;??_);_(@_)"/>
    <numFmt numFmtId="164" formatCode="#,##0.0"/>
    <numFmt numFmtId="165" formatCode="#,##0.0%"/>
    <numFmt numFmtId="166" formatCode="_(* #,##0_);_(* \(#,##0\);_(* &quot;-&quot;??_);_(@_)"/>
    <numFmt numFmtId="167" formatCode="_(* #,##0.0_);_(* \(#,##0.0\);_(* &quot;-&quot;??_);_(@_)"/>
    <numFmt numFmtId="168" formatCode="0%;\-0%;&quot;-&quot;"/>
    <numFmt numFmtId="169" formatCode="0.0;\-0.0;&quot;-&quot;"/>
    <numFmt numFmtId="170" formatCode="#,##0;\-#,##0;&quot;-&quot;"/>
    <numFmt numFmtId="171" formatCode="_-[$€]* #,##0.00_-;\-[$€]* #,##0.00_-;_-[$€]* &quot;-&quot;??_-;_-@_-"/>
    <numFmt numFmtId="172" formatCode="0.0%"/>
    <numFmt numFmtId="173" formatCode="[$-409]mmm\-yy;@"/>
    <numFmt numFmtId="174" formatCode="[$-409]mmm/yy;@"/>
    <numFmt numFmtId="175" formatCode="mmm\ \'yy"/>
    <numFmt numFmtId="176" formatCode="0;;&quot;-&quot;"/>
    <numFmt numFmtId="177" formatCode="0%;;&quot;-&quot;"/>
    <numFmt numFmtId="178" formatCode="\'yyyymm"/>
    <numFmt numFmtId="179" formatCode="B1mmm\-yy"/>
    <numFmt numFmtId="180" formatCode="#,###.0"/>
  </numFmts>
  <fonts count="69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sz val="11"/>
      <name val="Calibri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4646FF"/>
      <name val="Arial"/>
      <family val="2"/>
      <charset val="163"/>
    </font>
    <font>
      <b/>
      <sz val="11"/>
      <color indexed="8"/>
      <name val="Calibri"/>
      <family val="2"/>
      <scheme val="minor"/>
    </font>
    <font>
      <sz val="11"/>
      <color rgb="FFFFF2CC"/>
      <name val="Calibri"/>
      <family val="2"/>
      <scheme val="minor"/>
    </font>
    <font>
      <sz val="11"/>
      <color rgb="FFD9E1F2"/>
      <name val="Calibri"/>
      <family val="2"/>
      <scheme val="minor"/>
    </font>
    <font>
      <sz val="11"/>
      <color rgb="FFC6E0B4"/>
      <name val="Calibri"/>
      <family val="2"/>
      <scheme val="minor"/>
    </font>
    <font>
      <sz val="11"/>
      <color rgb="FFFCE4D6"/>
      <name val="Calibri"/>
      <family val="2"/>
      <scheme val="minor"/>
    </font>
    <font>
      <b/>
      <sz val="11"/>
      <color rgb="FF4646FF"/>
      <name val="Arial"/>
      <family val="2"/>
      <charset val="163"/>
    </font>
    <font>
      <b/>
      <sz val="11"/>
      <color theme="1"/>
      <name val="Arial"/>
      <family val="2"/>
      <charset val="163"/>
    </font>
    <font>
      <sz val="16"/>
      <name val="Arial"/>
      <family val="2"/>
    </font>
    <font>
      <sz val="16"/>
      <color theme="1"/>
      <name val="Arial"/>
      <family val="2"/>
    </font>
    <font>
      <b/>
      <sz val="14"/>
      <name val="Calibri Light"/>
      <family val="1"/>
      <charset val="163"/>
      <scheme val="major"/>
    </font>
    <font>
      <b/>
      <i/>
      <sz val="14"/>
      <name val="Calibri Light"/>
      <family val="1"/>
      <charset val="163"/>
      <scheme val="major"/>
    </font>
    <font>
      <b/>
      <i/>
      <sz val="14"/>
      <color rgb="FFFF0000"/>
      <name val="Calibri Light"/>
      <family val="1"/>
      <charset val="163"/>
      <scheme val="major"/>
    </font>
    <font>
      <sz val="14"/>
      <name val="Arial"/>
      <family val="2"/>
    </font>
    <font>
      <b/>
      <u/>
      <sz val="14"/>
      <name val="Arial"/>
      <family val="2"/>
    </font>
    <font>
      <b/>
      <sz val="14"/>
      <name val="Arial"/>
      <family val="2"/>
    </font>
    <font>
      <u/>
      <sz val="10"/>
      <color theme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  <font>
      <b/>
      <sz val="10"/>
      <color theme="0"/>
      <name val="Arial"/>
      <family val="2"/>
      <charset val="163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i/>
      <sz val="10"/>
      <color rgb="FFC00000"/>
      <name val="Arial"/>
      <family val="2"/>
      <charset val="163"/>
    </font>
    <font>
      <i/>
      <sz val="10"/>
      <color theme="1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theme="4" tint="-0.499984740745262"/>
      <name val="Arial"/>
      <family val="2"/>
    </font>
    <font>
      <sz val="10"/>
      <color rgb="FFFFFF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i/>
      <u/>
      <sz val="8"/>
      <color theme="10"/>
      <name val="Arial"/>
      <family val="2"/>
      <charset val="163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1"/>
      <name val="Calibri"/>
      <family val="2"/>
      <scheme val="minor"/>
    </font>
    <font>
      <b/>
      <sz val="11"/>
      <name val="Calibri"/>
      <family val="2"/>
      <charset val="163"/>
      <scheme val="minor"/>
    </font>
    <font>
      <sz val="10"/>
      <color rgb="FF1F497D"/>
      <name val="Arial"/>
      <family val="2"/>
      <charset val="163"/>
    </font>
    <font>
      <sz val="10"/>
      <color indexed="8"/>
      <name val="Arial"/>
      <family val="2"/>
    </font>
    <font>
      <sz val="11"/>
      <color indexed="8"/>
      <name val="Calibri"/>
      <family val="2"/>
    </font>
    <font>
      <i/>
      <u/>
      <sz val="9"/>
      <color theme="10"/>
      <name val="Arial"/>
      <family val="2"/>
      <charset val="163"/>
    </font>
    <font>
      <b/>
      <u/>
      <sz val="11"/>
      <color rgb="FFC00000"/>
      <name val="Arial"/>
      <family val="2"/>
      <charset val="163"/>
    </font>
    <font>
      <b/>
      <u/>
      <sz val="10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10"/>
      <color theme="0"/>
      <name val="Lucida Console"/>
      <family val="3"/>
    </font>
    <font>
      <b/>
      <sz val="12"/>
      <color theme="1"/>
      <name val="Arial"/>
      <family val="2"/>
    </font>
    <font>
      <b/>
      <sz val="9"/>
      <name val="Arial"/>
      <family val="2"/>
    </font>
    <font>
      <sz val="10"/>
      <color rgb="FF000000"/>
      <name val="Lucida Console"/>
      <family val="3"/>
    </font>
  </fonts>
  <fills count="45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CCFF"/>
        <bgColor rgb="FF00CCFF"/>
      </patternFill>
    </fill>
    <fill>
      <patternFill patternType="solid">
        <fgColor rgb="FF993366"/>
        <bgColor rgb="FF993366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00CCFF"/>
        <bgColor rgb="FF00CCFF"/>
      </patternFill>
    </fill>
    <fill>
      <patternFill patternType="solid">
        <fgColor rgb="FFCCFFFF"/>
        <bgColor rgb="FFCCFFFF"/>
      </patternFill>
    </fill>
    <fill>
      <patternFill patternType="solid">
        <fgColor rgb="FF00CCFF"/>
        <bgColor rgb="FF00CCFF"/>
      </patternFill>
    </fill>
    <fill>
      <patternFill patternType="solid">
        <fgColor rgb="FFCCFFFF"/>
        <bgColor rgb="FFCCFFFF"/>
      </patternFill>
    </fill>
    <fill>
      <patternFill patternType="solid">
        <fgColor rgb="FF00CCFF"/>
        <bgColor rgb="FF00CCFF"/>
      </patternFill>
    </fill>
    <fill>
      <patternFill patternType="solid">
        <fgColor rgb="FFCCFFFF"/>
        <bgColor rgb="FFCCFFFF"/>
      </patternFill>
    </fill>
    <fill>
      <patternFill patternType="solid">
        <fgColor rgb="FF00CCFF"/>
        <bgColor rgb="FF00CCFF"/>
      </patternFill>
    </fill>
    <fill>
      <patternFill patternType="solid">
        <fgColor rgb="FFCCFFFF"/>
        <bgColor rgb="FFCCFFFF"/>
      </patternFill>
    </fill>
    <fill>
      <patternFill patternType="solid">
        <fgColor rgb="FF00CCFF"/>
        <bgColor rgb="FF00CCFF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00CCFF"/>
        <bgColor rgb="FF00CCFF"/>
      </patternFill>
    </fill>
  </fills>
  <borders count="4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medium">
        <color indexed="64"/>
      </bottom>
      <diagonal/>
    </border>
  </borders>
  <cellStyleXfs count="32">
    <xf numFmtId="0" fontId="0" fillId="0" borderId="0"/>
    <xf numFmtId="43" fontId="12" fillId="0" borderId="0" applyFont="0" applyFill="0" applyBorder="0" applyAlignment="0" applyProtection="0"/>
    <xf numFmtId="0" fontId="16" fillId="0" borderId="0"/>
    <xf numFmtId="43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7" fillId="0" borderId="0"/>
    <xf numFmtId="0" fontId="8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171" fontId="17" fillId="0" borderId="0"/>
    <xf numFmtId="171" fontId="34" fillId="0" borderId="0" applyNumberFormat="0" applyFill="0" applyBorder="0" applyAlignment="0" applyProtection="0">
      <alignment vertical="top"/>
      <protection locked="0"/>
    </xf>
    <xf numFmtId="171" fontId="44" fillId="0" borderId="3">
      <alignment horizontal="left" vertical="center"/>
    </xf>
    <xf numFmtId="9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58" fillId="0" borderId="0"/>
    <xf numFmtId="171" fontId="16" fillId="0" borderId="0"/>
    <xf numFmtId="0" fontId="48" fillId="0" borderId="0"/>
    <xf numFmtId="0" fontId="35" fillId="25" borderId="0" applyNumberFormat="0" applyBorder="0" applyAlignment="0" applyProtection="0"/>
  </cellStyleXfs>
  <cellXfs count="1953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1" fillId="0" borderId="0" xfId="0" applyFont="1" applyAlignment="1">
      <alignment horizontal="right" wrapText="1"/>
    </xf>
    <xf numFmtId="3" fontId="0" fillId="0" borderId="0" xfId="0" applyNumberFormat="1"/>
    <xf numFmtId="0" fontId="14" fillId="0" borderId="0" xfId="0" applyFont="1"/>
    <xf numFmtId="3" fontId="14" fillId="0" borderId="0" xfId="0" applyNumberFormat="1" applyFont="1"/>
    <xf numFmtId="0" fontId="0" fillId="0" borderId="0" xfId="0" applyAlignment="1">
      <alignment horizontal="left" indent="2"/>
    </xf>
    <xf numFmtId="9" fontId="0" fillId="0" borderId="0" xfId="0" applyNumberFormat="1"/>
    <xf numFmtId="9" fontId="14" fillId="0" borderId="0" xfId="0" applyNumberFormat="1" applyFont="1"/>
    <xf numFmtId="164" fontId="14" fillId="0" borderId="0" xfId="0" applyNumberFormat="1" applyFont="1"/>
    <xf numFmtId="166" fontId="0" fillId="0" borderId="0" xfId="1" applyNumberFormat="1" applyFont="1"/>
    <xf numFmtId="167" fontId="0" fillId="0" borderId="0" xfId="1" applyNumberFormat="1" applyFont="1"/>
    <xf numFmtId="167" fontId="14" fillId="0" borderId="0" xfId="1" applyNumberFormat="1" applyFont="1"/>
    <xf numFmtId="0" fontId="11" fillId="0" borderId="0" xfId="0" applyFont="1" applyBorder="1" applyAlignment="1">
      <alignment horizontal="right" wrapText="1"/>
    </xf>
    <xf numFmtId="0" fontId="15" fillId="0" borderId="0" xfId="0" applyFont="1" applyBorder="1" applyAlignment="1">
      <alignment horizontal="right" wrapText="1"/>
    </xf>
    <xf numFmtId="0" fontId="15" fillId="0" borderId="0" xfId="0" applyFont="1" applyAlignment="1">
      <alignment horizontal="right" wrapText="1"/>
    </xf>
    <xf numFmtId="0" fontId="11" fillId="0" borderId="2" xfId="0" applyFont="1" applyBorder="1" applyAlignment="1">
      <alignment horizontal="right" wrapText="1"/>
    </xf>
    <xf numFmtId="3" fontId="13" fillId="0" borderId="0" xfId="0" applyNumberFormat="1" applyFont="1"/>
    <xf numFmtId="0" fontId="13" fillId="0" borderId="0" xfId="0" applyFont="1"/>
    <xf numFmtId="0" fontId="6" fillId="3" borderId="0" xfId="17" applyBorder="1" applyAlignment="1">
      <alignment horizontal="right" wrapText="1"/>
    </xf>
    <xf numFmtId="0" fontId="6" fillId="3" borderId="2" xfId="17" applyBorder="1" applyAlignment="1">
      <alignment horizontal="right" wrapText="1"/>
    </xf>
    <xf numFmtId="0" fontId="0" fillId="0" borderId="0" xfId="0" applyAlignment="1">
      <alignment horizontal="right"/>
    </xf>
    <xf numFmtId="0" fontId="18" fillId="0" borderId="1" xfId="0" applyFont="1" applyBorder="1" applyAlignment="1">
      <alignment horizontal="right"/>
    </xf>
    <xf numFmtId="0" fontId="6" fillId="2" borderId="0" xfId="16" applyBorder="1" applyAlignment="1">
      <alignment horizontal="right" wrapText="1"/>
    </xf>
    <xf numFmtId="0" fontId="6" fillId="2" borderId="2" xfId="16" applyBorder="1" applyAlignment="1">
      <alignment horizontal="right" wrapText="1"/>
    </xf>
    <xf numFmtId="0" fontId="6" fillId="5" borderId="0" xfId="19" applyBorder="1" applyAlignment="1">
      <alignment horizontal="right" wrapText="1"/>
    </xf>
    <xf numFmtId="0" fontId="6" fillId="5" borderId="2" xfId="19" applyBorder="1" applyAlignment="1">
      <alignment horizontal="right" wrapText="1"/>
    </xf>
    <xf numFmtId="0" fontId="6" fillId="4" borderId="0" xfId="18" applyBorder="1" applyAlignment="1">
      <alignment horizontal="right" wrapText="1"/>
    </xf>
    <xf numFmtId="0" fontId="6" fillId="4" borderId="2" xfId="18" applyBorder="1" applyAlignment="1">
      <alignment horizontal="right" wrapText="1"/>
    </xf>
    <xf numFmtId="0" fontId="6" fillId="6" borderId="2" xfId="20" applyBorder="1" applyAlignment="1">
      <alignment horizontal="right" wrapText="1"/>
    </xf>
    <xf numFmtId="49" fontId="6" fillId="2" borderId="2" xfId="16" applyNumberFormat="1" applyBorder="1" applyAlignment="1">
      <alignment horizontal="right" wrapText="1"/>
    </xf>
    <xf numFmtId="17" fontId="6" fillId="4" borderId="1" xfId="18" applyNumberFormat="1" applyBorder="1"/>
    <xf numFmtId="165" fontId="19" fillId="0" borderId="0" xfId="0" applyNumberFormat="1" applyFont="1"/>
    <xf numFmtId="164" fontId="19" fillId="0" borderId="0" xfId="0" applyNumberFormat="1" applyFont="1"/>
    <xf numFmtId="0" fontId="19" fillId="0" borderId="0" xfId="0" applyFont="1"/>
    <xf numFmtId="3" fontId="13" fillId="0" borderId="0" xfId="0" applyNumberFormat="1" applyFont="1" applyFill="1"/>
    <xf numFmtId="3" fontId="5" fillId="0" borderId="0" xfId="0" applyNumberFormat="1" applyFont="1"/>
    <xf numFmtId="0" fontId="20" fillId="3" borderId="0" xfId="17" applyFont="1" applyBorder="1" applyAlignment="1">
      <alignment horizontal="right" wrapText="1"/>
    </xf>
    <xf numFmtId="0" fontId="21" fillId="5" borderId="0" xfId="19" applyFont="1" applyBorder="1" applyAlignment="1">
      <alignment horizontal="right" wrapText="1"/>
    </xf>
    <xf numFmtId="0" fontId="22" fillId="6" borderId="0" xfId="20" applyFont="1" applyBorder="1" applyAlignment="1">
      <alignment horizontal="right" wrapText="1"/>
    </xf>
    <xf numFmtId="0" fontId="23" fillId="2" borderId="0" xfId="16" applyFont="1" applyBorder="1" applyAlignment="1">
      <alignment horizontal="right" wrapText="1"/>
    </xf>
    <xf numFmtId="0" fontId="0" fillId="0" borderId="0" xfId="0" applyFont="1"/>
    <xf numFmtId="0" fontId="24" fillId="0" borderId="1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0" fontId="6" fillId="4" borderId="0" xfId="18" applyBorder="1" applyAlignment="1">
      <alignment horizontal="left" wrapText="1"/>
    </xf>
    <xf numFmtId="168" fontId="0" fillId="0" borderId="0" xfId="0" applyNumberFormat="1" applyFill="1" applyBorder="1"/>
    <xf numFmtId="169" fontId="0" fillId="0" borderId="0" xfId="0" applyNumberFormat="1"/>
    <xf numFmtId="170" fontId="0" fillId="0" borderId="0" xfId="0" applyNumberFormat="1"/>
    <xf numFmtId="9" fontId="0" fillId="0" borderId="0" xfId="0" applyNumberFormat="1" applyAlignment="1">
      <alignment horizontal="left" indent="2"/>
    </xf>
    <xf numFmtId="171" fontId="26" fillId="7" borderId="0" xfId="21" applyFont="1" applyFill="1"/>
    <xf numFmtId="171" fontId="27" fillId="0" borderId="0" xfId="21" applyFont="1"/>
    <xf numFmtId="171" fontId="29" fillId="7" borderId="0" xfId="21" applyFont="1" applyFill="1" applyAlignment="1">
      <alignment horizontal="left" indent="4"/>
    </xf>
    <xf numFmtId="171" fontId="29" fillId="7" borderId="0" xfId="21" applyFont="1" applyFill="1" applyAlignment="1">
      <alignment horizontal="left" indent="8"/>
    </xf>
    <xf numFmtId="171" fontId="29" fillId="7" borderId="0" xfId="21" applyFont="1" applyFill="1" applyAlignment="1">
      <alignment horizontal="right"/>
    </xf>
    <xf numFmtId="14" fontId="30" fillId="7" borderId="0" xfId="21" quotePrefix="1" applyNumberFormat="1" applyFont="1" applyFill="1" applyAlignment="1">
      <alignment horizontal="left"/>
    </xf>
    <xf numFmtId="171" fontId="31" fillId="7" borderId="0" xfId="21" applyFont="1" applyFill="1"/>
    <xf numFmtId="171" fontId="32" fillId="7" borderId="0" xfId="21" applyFont="1" applyFill="1"/>
    <xf numFmtId="171" fontId="33" fillId="7" borderId="0" xfId="21" applyFont="1" applyFill="1"/>
    <xf numFmtId="171" fontId="17" fillId="0" borderId="0" xfId="21"/>
    <xf numFmtId="3" fontId="0" fillId="0" borderId="0" xfId="1" applyNumberFormat="1" applyFont="1"/>
    <xf numFmtId="3" fontId="0" fillId="0" borderId="0" xfId="0" applyNumberFormat="1" applyAlignment="1">
      <alignment horizontal="left" indent="2"/>
    </xf>
    <xf numFmtId="3" fontId="19" fillId="0" borderId="0" xfId="0" applyNumberFormat="1" applyFont="1"/>
    <xf numFmtId="3" fontId="13" fillId="0" borderId="0" xfId="1" applyNumberFormat="1" applyFont="1"/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9" fontId="19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166" fontId="0" fillId="0" borderId="0" xfId="1" applyNumberFormat="1" applyFont="1" applyAlignment="1">
      <alignment horizontal="right"/>
    </xf>
    <xf numFmtId="3" fontId="0" fillId="0" borderId="0" xfId="1" applyNumberFormat="1" applyFont="1" applyAlignment="1">
      <alignment horizontal="right"/>
    </xf>
    <xf numFmtId="3" fontId="19" fillId="0" borderId="0" xfId="1" applyNumberFormat="1" applyFont="1" applyAlignment="1">
      <alignment horizontal="right"/>
    </xf>
    <xf numFmtId="172" fontId="0" fillId="0" borderId="0" xfId="0" applyNumberFormat="1" applyAlignment="1">
      <alignment horizontal="right"/>
    </xf>
    <xf numFmtId="172" fontId="0" fillId="0" borderId="0" xfId="0" applyNumberFormat="1"/>
    <xf numFmtId="172" fontId="0" fillId="0" borderId="0" xfId="1" applyNumberFormat="1" applyFont="1"/>
    <xf numFmtId="172" fontId="0" fillId="0" borderId="0" xfId="0" applyNumberFormat="1" applyFill="1" applyBorder="1"/>
    <xf numFmtId="1" fontId="0" fillId="0" borderId="0" xfId="0" applyNumberFormat="1" applyFill="1" applyBorder="1"/>
    <xf numFmtId="1" fontId="0" fillId="0" borderId="0" xfId="1" applyNumberFormat="1" applyFont="1"/>
    <xf numFmtId="1" fontId="0" fillId="0" borderId="0" xfId="0" applyNumberFormat="1"/>
    <xf numFmtId="0" fontId="3" fillId="3" borderId="2" xfId="17" applyFont="1" applyBorder="1" applyAlignment="1">
      <alignment horizontal="right" wrapText="1"/>
    </xf>
    <xf numFmtId="3" fontId="3" fillId="0" borderId="0" xfId="0" applyNumberFormat="1" applyFont="1" applyAlignment="1">
      <alignment horizontal="right"/>
    </xf>
    <xf numFmtId="37" fontId="0" fillId="0" borderId="0" xfId="1" applyNumberFormat="1" applyFont="1" applyAlignment="1">
      <alignment horizontal="right"/>
    </xf>
    <xf numFmtId="37" fontId="0" fillId="0" borderId="0" xfId="0" applyNumberFormat="1" applyAlignment="1">
      <alignment horizontal="right"/>
    </xf>
    <xf numFmtId="172" fontId="0" fillId="0" borderId="0" xfId="0" applyNumberFormat="1" applyFill="1" applyBorder="1" applyAlignment="1">
      <alignment horizontal="right"/>
    </xf>
    <xf numFmtId="0" fontId="35" fillId="0" borderId="0" xfId="0" applyFont="1"/>
    <xf numFmtId="0" fontId="36" fillId="0" borderId="0" xfId="0" applyFont="1" applyBorder="1" applyAlignment="1">
      <alignment horizontal="right" wrapText="1"/>
    </xf>
    <xf numFmtId="165" fontId="35" fillId="0" borderId="0" xfId="0" applyNumberFormat="1" applyFont="1"/>
    <xf numFmtId="0" fontId="24" fillId="0" borderId="0" xfId="0" applyFont="1" applyBorder="1" applyAlignment="1">
      <alignment horizontal="right"/>
    </xf>
    <xf numFmtId="1" fontId="37" fillId="8" borderId="0" xfId="21" applyNumberFormat="1" applyFont="1" applyFill="1" applyAlignment="1">
      <alignment horizontal="left"/>
    </xf>
    <xf numFmtId="1" fontId="37" fillId="8" borderId="0" xfId="21" applyNumberFormat="1" applyFont="1" applyFill="1"/>
    <xf numFmtId="171" fontId="17" fillId="0" borderId="0" xfId="21" applyAlignment="1">
      <alignment horizontal="right"/>
    </xf>
    <xf numFmtId="3" fontId="2" fillId="0" borderId="0" xfId="0" applyNumberFormat="1" applyFont="1"/>
    <xf numFmtId="0" fontId="0" fillId="0" borderId="0" xfId="0" applyNumberFormat="1" applyAlignment="1">
      <alignment horizontal="right"/>
    </xf>
    <xf numFmtId="3" fontId="35" fillId="0" borderId="0" xfId="0" applyNumberFormat="1" applyFont="1"/>
    <xf numFmtId="0" fontId="49" fillId="0" borderId="0" xfId="26" applyFont="1" applyProtection="1">
      <protection locked="0"/>
    </xf>
    <xf numFmtId="0" fontId="1" fillId="0" borderId="0" xfId="26" applyProtection="1">
      <protection locked="0"/>
    </xf>
    <xf numFmtId="171" fontId="50" fillId="0" borderId="0" xfId="22" applyFont="1" applyAlignment="1" applyProtection="1"/>
    <xf numFmtId="0" fontId="1" fillId="0" borderId="0" xfId="26" applyAlignment="1" applyProtection="1">
      <alignment horizontal="center" vertical="center"/>
      <protection locked="0"/>
    </xf>
    <xf numFmtId="0" fontId="51" fillId="0" borderId="0" xfId="26" applyFont="1" applyProtection="1">
      <protection locked="0"/>
    </xf>
    <xf numFmtId="0" fontId="35" fillId="0" borderId="0" xfId="26" applyFont="1" applyAlignment="1" applyProtection="1">
      <alignment horizontal="center" vertical="center"/>
      <protection locked="0"/>
    </xf>
    <xf numFmtId="0" fontId="39" fillId="0" borderId="0" xfId="26" applyFont="1" applyAlignment="1" applyProtection="1">
      <alignment horizontal="center" vertical="center"/>
      <protection locked="0"/>
    </xf>
    <xf numFmtId="0" fontId="52" fillId="0" borderId="0" xfId="26" applyFont="1" applyAlignment="1" applyProtection="1">
      <alignment horizontal="center" vertical="center"/>
      <protection locked="0"/>
    </xf>
    <xf numFmtId="0" fontId="1" fillId="0" borderId="12" xfId="26" applyBorder="1" applyProtection="1">
      <protection locked="0"/>
    </xf>
    <xf numFmtId="0" fontId="1" fillId="19" borderId="12" xfId="26" applyFill="1" applyBorder="1" applyAlignment="1" applyProtection="1">
      <alignment horizontal="center" vertical="center"/>
      <protection locked="0"/>
    </xf>
    <xf numFmtId="0" fontId="1" fillId="9" borderId="12" xfId="26" applyFill="1" applyBorder="1" applyAlignment="1" applyProtection="1">
      <alignment horizontal="center" vertical="center" wrapText="1"/>
      <protection locked="0"/>
    </xf>
    <xf numFmtId="0" fontId="53" fillId="20" borderId="12" xfId="26" applyFont="1" applyFill="1" applyBorder="1" applyAlignment="1" applyProtection="1">
      <alignment horizontal="center" vertical="center" wrapText="1"/>
      <protection locked="0"/>
    </xf>
    <xf numFmtId="174" fontId="1" fillId="0" borderId="0" xfId="26" applyNumberFormat="1" applyProtection="1">
      <protection locked="0"/>
    </xf>
    <xf numFmtId="175" fontId="1" fillId="13" borderId="12" xfId="26" applyNumberFormat="1" applyFill="1" applyBorder="1" applyAlignment="1" applyProtection="1">
      <alignment horizontal="center" vertical="center"/>
      <protection locked="0"/>
    </xf>
    <xf numFmtId="175" fontId="14" fillId="13" borderId="12" xfId="26" applyNumberFormat="1" applyFont="1" applyFill="1" applyBorder="1" applyAlignment="1" applyProtection="1">
      <alignment horizontal="center" vertical="center"/>
      <protection locked="0"/>
    </xf>
    <xf numFmtId="175" fontId="54" fillId="13" borderId="12" xfId="26" applyNumberFormat="1" applyFont="1" applyFill="1" applyBorder="1" applyAlignment="1" applyProtection="1">
      <alignment horizontal="center" vertical="center"/>
      <protection locked="0"/>
    </xf>
    <xf numFmtId="0" fontId="55" fillId="0" borderId="12" xfId="26" applyFont="1" applyFill="1" applyBorder="1" applyAlignment="1" applyProtection="1">
      <alignment horizontal="right"/>
      <protection locked="0"/>
    </xf>
    <xf numFmtId="3" fontId="0" fillId="21" borderId="12" xfId="27" applyNumberFormat="1" applyFont="1" applyFill="1" applyBorder="1" applyProtection="1">
      <protection locked="0"/>
    </xf>
    <xf numFmtId="9" fontId="56" fillId="22" borderId="12" xfId="27" applyNumberFormat="1" applyFont="1" applyFill="1" applyBorder="1" applyAlignment="1" applyProtection="1">
      <alignment vertical="center" wrapText="1"/>
    </xf>
    <xf numFmtId="0" fontId="55" fillId="21" borderId="0" xfId="26" applyFont="1" applyFill="1" applyProtection="1">
      <protection locked="0"/>
    </xf>
    <xf numFmtId="174" fontId="55" fillId="21" borderId="12" xfId="26" applyNumberFormat="1" applyFont="1" applyFill="1" applyBorder="1" applyAlignment="1" applyProtection="1">
      <alignment horizontal="center" vertical="center"/>
      <protection locked="0"/>
    </xf>
    <xf numFmtId="3" fontId="55" fillId="21" borderId="12" xfId="26" applyNumberFormat="1" applyFont="1" applyFill="1" applyBorder="1" applyAlignment="1" applyProtection="1">
      <alignment horizontal="center" vertical="center"/>
      <protection locked="0"/>
    </xf>
    <xf numFmtId="9" fontId="55" fillId="22" borderId="12" xfId="27" applyNumberFormat="1" applyFont="1" applyFill="1" applyBorder="1" applyAlignment="1" applyProtection="1">
      <alignment vertical="center" wrapText="1"/>
    </xf>
    <xf numFmtId="0" fontId="1" fillId="21" borderId="3" xfId="26" applyFill="1" applyBorder="1" applyProtection="1">
      <protection locked="0"/>
    </xf>
    <xf numFmtId="0" fontId="35" fillId="21" borderId="3" xfId="26" applyFont="1" applyFill="1" applyBorder="1" applyAlignment="1" applyProtection="1">
      <alignment horizontal="center" vertical="center" wrapText="1"/>
      <protection locked="0"/>
    </xf>
    <xf numFmtId="171" fontId="57" fillId="0" borderId="0" xfId="21" applyFont="1"/>
    <xf numFmtId="0" fontId="1" fillId="21" borderId="0" xfId="26" applyFill="1" applyBorder="1" applyProtection="1">
      <protection locked="0"/>
    </xf>
    <xf numFmtId="174" fontId="1" fillId="0" borderId="0" xfId="26" applyNumberFormat="1" applyFill="1" applyBorder="1" applyAlignment="1" applyProtection="1">
      <alignment horizontal="center" vertical="center"/>
      <protection locked="0"/>
    </xf>
    <xf numFmtId="174" fontId="1" fillId="21" borderId="0" xfId="26" applyNumberFormat="1" applyFill="1" applyBorder="1" applyAlignment="1" applyProtection="1">
      <alignment horizontal="center" vertical="center"/>
      <protection locked="0"/>
    </xf>
    <xf numFmtId="174" fontId="1" fillId="21" borderId="1" xfId="26" applyNumberFormat="1" applyFill="1" applyBorder="1" applyAlignment="1" applyProtection="1">
      <alignment horizontal="center" vertical="center"/>
      <protection locked="0"/>
    </xf>
    <xf numFmtId="174" fontId="1" fillId="21" borderId="3" xfId="26" applyNumberFormat="1" applyFill="1" applyBorder="1" applyAlignment="1" applyProtection="1">
      <alignment horizontal="center" vertical="center"/>
      <protection locked="0"/>
    </xf>
    <xf numFmtId="0" fontId="1" fillId="21" borderId="0" xfId="26" applyFill="1" applyBorder="1" applyAlignment="1" applyProtection="1">
      <alignment horizontal="center" vertical="center"/>
      <protection locked="0"/>
    </xf>
    <xf numFmtId="0" fontId="1" fillId="21" borderId="0" xfId="26" applyFill="1" applyAlignment="1" applyProtection="1">
      <alignment horizontal="center" vertical="center"/>
      <protection locked="0"/>
    </xf>
    <xf numFmtId="175" fontId="1" fillId="0" borderId="13" xfId="26" applyNumberFormat="1" applyBorder="1" applyAlignment="1" applyProtection="1">
      <alignment horizontal="right" indent="1"/>
      <protection locked="0"/>
    </xf>
    <xf numFmtId="0" fontId="1" fillId="19" borderId="13" xfId="26" applyFill="1" applyBorder="1" applyAlignment="1" applyProtection="1">
      <alignment horizontal="right" indent="1"/>
      <protection locked="0"/>
    </xf>
    <xf numFmtId="176" fontId="1" fillId="9" borderId="13" xfId="26" applyNumberFormat="1" applyFill="1" applyBorder="1" applyAlignment="1" applyProtection="1">
      <alignment horizontal="right" indent="1"/>
      <protection locked="0"/>
    </xf>
    <xf numFmtId="177" fontId="0" fillId="0" borderId="13" xfId="27" applyNumberFormat="1" applyFont="1" applyBorder="1" applyAlignment="1" applyProtection="1">
      <alignment horizontal="right" indent="1"/>
      <protection locked="0"/>
    </xf>
    <xf numFmtId="0" fontId="1" fillId="0" borderId="15" xfId="26" applyBorder="1" applyAlignment="1" applyProtection="1">
      <alignment horizontal="right" vertical="center" indent="1"/>
      <protection locked="0"/>
    </xf>
    <xf numFmtId="0" fontId="1" fillId="21" borderId="15" xfId="26" applyFill="1" applyBorder="1" applyAlignment="1" applyProtection="1">
      <alignment horizontal="right" vertical="center" indent="1"/>
      <protection locked="0"/>
    </xf>
    <xf numFmtId="0" fontId="59" fillId="21" borderId="15" xfId="28" applyFont="1" applyFill="1" applyBorder="1" applyAlignment="1">
      <alignment horizontal="right" vertical="center" wrapText="1" indent="1"/>
    </xf>
    <xf numFmtId="3" fontId="1" fillId="21" borderId="15" xfId="26" applyNumberFormat="1" applyFill="1" applyBorder="1" applyAlignment="1" applyProtection="1">
      <alignment horizontal="right" vertical="center" indent="1"/>
      <protection locked="0"/>
    </xf>
    <xf numFmtId="9" fontId="0" fillId="0" borderId="12" xfId="27" applyFont="1" applyBorder="1" applyProtection="1">
      <protection locked="0"/>
    </xf>
    <xf numFmtId="0" fontId="1" fillId="0" borderId="16" xfId="26" applyBorder="1" applyAlignment="1" applyProtection="1">
      <alignment horizontal="right" vertical="center" indent="1"/>
      <protection locked="0"/>
    </xf>
    <xf numFmtId="0" fontId="1" fillId="21" borderId="13" xfId="26" applyFill="1" applyBorder="1" applyAlignment="1" applyProtection="1">
      <alignment horizontal="right" vertical="center" indent="1"/>
      <protection locked="0"/>
    </xf>
    <xf numFmtId="0" fontId="58" fillId="21" borderId="13" xfId="28" applyFill="1" applyBorder="1" applyAlignment="1">
      <alignment horizontal="right" vertical="center" indent="1"/>
    </xf>
    <xf numFmtId="3" fontId="1" fillId="21" borderId="13" xfId="26" applyNumberFormat="1" applyFill="1" applyBorder="1" applyAlignment="1" applyProtection="1">
      <alignment horizontal="right" vertical="center" indent="1"/>
      <protection locked="0"/>
    </xf>
    <xf numFmtId="0" fontId="59" fillId="21" borderId="13" xfId="28" applyFont="1" applyFill="1" applyBorder="1" applyAlignment="1">
      <alignment horizontal="right" vertical="center" wrapText="1" indent="1"/>
    </xf>
    <xf numFmtId="0" fontId="1" fillId="0" borderId="13" xfId="26" applyBorder="1" applyAlignment="1" applyProtection="1">
      <alignment horizontal="right" vertical="center" indent="1"/>
      <protection locked="0"/>
    </xf>
    <xf numFmtId="0" fontId="52" fillId="21" borderId="13" xfId="26" applyFont="1" applyFill="1" applyBorder="1" applyAlignment="1" applyProtection="1">
      <alignment horizontal="right" vertical="center" indent="1"/>
      <protection locked="0"/>
    </xf>
    <xf numFmtId="9" fontId="0" fillId="21" borderId="12" xfId="27" applyFont="1" applyFill="1" applyBorder="1" applyProtection="1">
      <protection locked="0"/>
    </xf>
    <xf numFmtId="3" fontId="1" fillId="19" borderId="13" xfId="26" applyNumberFormat="1" applyFill="1" applyBorder="1" applyAlignment="1" applyProtection="1">
      <alignment horizontal="right" indent="1"/>
      <protection locked="0"/>
    </xf>
    <xf numFmtId="175" fontId="1" fillId="0" borderId="17" xfId="26" applyNumberFormat="1" applyBorder="1" applyAlignment="1" applyProtection="1">
      <alignment horizontal="right" indent="1"/>
      <protection locked="0"/>
    </xf>
    <xf numFmtId="0" fontId="1" fillId="19" borderId="17" xfId="26" applyFill="1" applyBorder="1" applyAlignment="1" applyProtection="1">
      <alignment horizontal="right" indent="1"/>
      <protection locked="0"/>
    </xf>
    <xf numFmtId="176" fontId="1" fillId="9" borderId="17" xfId="26" applyNumberFormat="1" applyFill="1" applyBorder="1" applyAlignment="1" applyProtection="1">
      <alignment horizontal="right" indent="1"/>
      <protection locked="0"/>
    </xf>
    <xf numFmtId="177" fontId="0" fillId="0" borderId="17" xfId="27" applyNumberFormat="1" applyFont="1" applyBorder="1" applyAlignment="1" applyProtection="1">
      <alignment horizontal="right" indent="1"/>
      <protection locked="0"/>
    </xf>
    <xf numFmtId="0" fontId="1" fillId="0" borderId="17" xfId="26" applyBorder="1" applyAlignment="1" applyProtection="1">
      <alignment horizontal="right" vertical="center" indent="1"/>
      <protection locked="0"/>
    </xf>
    <xf numFmtId="0" fontId="1" fillId="21" borderId="17" xfId="26" applyFill="1" applyBorder="1" applyAlignment="1" applyProtection="1">
      <alignment horizontal="right" vertical="center" indent="1"/>
      <protection locked="0"/>
    </xf>
    <xf numFmtId="3" fontId="1" fillId="21" borderId="17" xfId="26" applyNumberFormat="1" applyFill="1" applyBorder="1" applyAlignment="1" applyProtection="1">
      <alignment horizontal="right" vertical="center" indent="1"/>
      <protection locked="0"/>
    </xf>
    <xf numFmtId="171" fontId="16" fillId="12" borderId="0" xfId="29" applyFont="1" applyFill="1"/>
    <xf numFmtId="171" fontId="16" fillId="0" borderId="0" xfId="29" applyFont="1"/>
    <xf numFmtId="171" fontId="60" fillId="0" borderId="0" xfId="22" applyFont="1" applyAlignment="1" applyProtection="1"/>
    <xf numFmtId="0" fontId="48" fillId="0" borderId="0" xfId="30"/>
    <xf numFmtId="171" fontId="33" fillId="0" borderId="0" xfId="29" applyFont="1"/>
    <xf numFmtId="171" fontId="43" fillId="0" borderId="0" xfId="29" applyFont="1"/>
    <xf numFmtId="171" fontId="61" fillId="0" borderId="0" xfId="29" applyFont="1" applyAlignment="1">
      <alignment vertical="top"/>
    </xf>
    <xf numFmtId="171" fontId="62" fillId="0" borderId="0" xfId="29" applyFont="1" applyBorder="1"/>
    <xf numFmtId="171" fontId="16" fillId="0" borderId="0" xfId="29" applyFont="1" applyBorder="1"/>
    <xf numFmtId="0" fontId="47" fillId="15" borderId="0" xfId="30" applyFont="1" applyFill="1"/>
    <xf numFmtId="0" fontId="48" fillId="15" borderId="0" xfId="30" applyFill="1"/>
    <xf numFmtId="0" fontId="47" fillId="23" borderId="0" xfId="30" applyFont="1" applyFill="1"/>
    <xf numFmtId="0" fontId="48" fillId="23" borderId="0" xfId="30" applyFill="1"/>
    <xf numFmtId="0" fontId="47" fillId="24" borderId="0" xfId="30" applyFont="1" applyFill="1"/>
    <xf numFmtId="0" fontId="48" fillId="24" borderId="0" xfId="30" applyFill="1"/>
    <xf numFmtId="0" fontId="47" fillId="11" borderId="0" xfId="30" applyFont="1" applyFill="1"/>
    <xf numFmtId="1" fontId="31" fillId="7" borderId="0" xfId="21" quotePrefix="1" applyNumberFormat="1" applyFont="1" applyFill="1" applyAlignment="1">
      <alignment horizontal="right"/>
    </xf>
    <xf numFmtId="0" fontId="35" fillId="0" borderId="0" xfId="26" applyFont="1" applyProtection="1">
      <protection locked="0"/>
    </xf>
    <xf numFmtId="0" fontId="38" fillId="21" borderId="0" xfId="26" applyFont="1" applyFill="1" applyProtection="1">
      <protection locked="0"/>
    </xf>
    <xf numFmtId="0" fontId="35" fillId="21" borderId="0" xfId="26" applyFont="1" applyFill="1" applyBorder="1" applyProtection="1">
      <protection locked="0"/>
    </xf>
    <xf numFmtId="177" fontId="0" fillId="0" borderId="15" xfId="27" applyNumberFormat="1" applyFont="1" applyBorder="1" applyAlignment="1" applyProtection="1">
      <alignment horizontal="right" indent="1"/>
      <protection locked="0"/>
    </xf>
    <xf numFmtId="178" fontId="0" fillId="0" borderId="14" xfId="27" applyNumberFormat="1" applyFont="1" applyBorder="1" applyProtection="1">
      <protection locked="0"/>
    </xf>
    <xf numFmtId="177" fontId="1" fillId="0" borderId="0" xfId="26" applyNumberFormat="1" applyProtection="1">
      <protection locked="0"/>
    </xf>
    <xf numFmtId="1" fontId="63" fillId="0" borderId="0" xfId="21" applyNumberFormat="1" applyFont="1"/>
    <xf numFmtId="171" fontId="63" fillId="0" borderId="0" xfId="21" applyFont="1"/>
    <xf numFmtId="0" fontId="6" fillId="4" borderId="0" xfId="18" applyBorder="1" applyAlignment="1">
      <alignment horizontal="left" wrapText="1"/>
    </xf>
    <xf numFmtId="0" fontId="40" fillId="0" borderId="0" xfId="0" applyFont="1"/>
    <xf numFmtId="173" fontId="41" fillId="12" borderId="0" xfId="0" applyNumberFormat="1" applyFont="1" applyFill="1" applyAlignment="1">
      <alignment horizontal="left" indent="1"/>
    </xf>
    <xf numFmtId="0" fontId="42" fillId="0" borderId="0" xfId="0" applyFont="1"/>
    <xf numFmtId="0" fontId="40" fillId="13" borderId="4" xfId="0" applyFont="1" applyFill="1" applyBorder="1" applyAlignment="1">
      <alignment horizontal="centerContinuous"/>
    </xf>
    <xf numFmtId="0" fontId="40" fillId="13" borderId="5" xfId="0" applyFont="1" applyFill="1" applyBorder="1" applyAlignment="1">
      <alignment horizontal="centerContinuous"/>
    </xf>
    <xf numFmtId="0" fontId="43" fillId="14" borderId="5" xfId="0" applyFont="1" applyFill="1" applyBorder="1" applyAlignment="1">
      <alignment horizontal="centerContinuous"/>
    </xf>
    <xf numFmtId="0" fontId="40" fillId="15" borderId="5" xfId="0" applyFont="1" applyFill="1" applyBorder="1" applyAlignment="1">
      <alignment horizontal="centerContinuous"/>
    </xf>
    <xf numFmtId="0" fontId="40" fillId="15" borderId="19" xfId="0" applyFont="1" applyFill="1" applyBorder="1" applyAlignment="1">
      <alignment horizontal="centerContinuous"/>
    </xf>
    <xf numFmtId="171" fontId="44" fillId="0" borderId="4" xfId="23" applyBorder="1" applyAlignment="1">
      <alignment horizontal="center" vertical="center" wrapText="1"/>
    </xf>
    <xf numFmtId="171" fontId="44" fillId="0" borderId="5" xfId="23" applyBorder="1" applyAlignment="1">
      <alignment horizontal="center" vertical="center" wrapText="1"/>
    </xf>
    <xf numFmtId="171" fontId="44" fillId="10" borderId="6" xfId="23" applyFill="1" applyBorder="1" applyAlignment="1">
      <alignment horizontal="center" vertical="center" wrapText="1"/>
    </xf>
    <xf numFmtId="171" fontId="44" fillId="9" borderId="6" xfId="23" applyFill="1" applyBorder="1" applyAlignment="1">
      <alignment horizontal="center" vertical="center" wrapText="1"/>
    </xf>
    <xf numFmtId="171" fontId="44" fillId="14" borderId="6" xfId="23" applyFill="1" applyBorder="1" applyAlignment="1">
      <alignment horizontal="center" vertical="center" wrapText="1"/>
    </xf>
    <xf numFmtId="171" fontId="44" fillId="16" borderId="7" xfId="23" applyFill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8" xfId="0" applyBorder="1"/>
    <xf numFmtId="15" fontId="0" fillId="0" borderId="8" xfId="0" applyNumberFormat="1" applyBorder="1"/>
    <xf numFmtId="14" fontId="0" fillId="0" borderId="8" xfId="0" applyNumberFormat="1" applyBorder="1"/>
    <xf numFmtId="14" fontId="0" fillId="0" borderId="9" xfId="0" applyNumberFormat="1" applyBorder="1"/>
    <xf numFmtId="0" fontId="0" fillId="10" borderId="23" xfId="0" applyNumberFormat="1" applyFill="1" applyBorder="1"/>
    <xf numFmtId="0" fontId="0" fillId="10" borderId="24" xfId="0" applyNumberFormat="1" applyFill="1" applyBorder="1"/>
    <xf numFmtId="9" fontId="0" fillId="10" borderId="24" xfId="24" applyNumberFormat="1" applyFont="1" applyFill="1" applyBorder="1"/>
    <xf numFmtId="166" fontId="0" fillId="9" borderId="24" xfId="25" applyNumberFormat="1" applyFont="1" applyFill="1" applyBorder="1"/>
    <xf numFmtId="166" fontId="40" fillId="14" borderId="24" xfId="25" applyNumberFormat="1" applyFont="1" applyFill="1" applyBorder="1"/>
    <xf numFmtId="0" fontId="0" fillId="14" borderId="24" xfId="0" applyNumberFormat="1" applyFill="1" applyBorder="1"/>
    <xf numFmtId="166" fontId="0" fillId="16" borderId="24" xfId="25" applyNumberFormat="1" applyFont="1" applyFill="1" applyBorder="1"/>
    <xf numFmtId="9" fontId="0" fillId="0" borderId="24" xfId="0" applyNumberFormat="1" applyBorder="1"/>
    <xf numFmtId="9" fontId="0" fillId="0" borderId="21" xfId="0" applyNumberForma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0" xfId="0" applyBorder="1"/>
    <xf numFmtId="15" fontId="0" fillId="0" borderId="10" xfId="0" applyNumberFormat="1" applyBorder="1"/>
    <xf numFmtId="14" fontId="0" fillId="0" borderId="10" xfId="0" applyNumberFormat="1" applyBorder="1"/>
    <xf numFmtId="14" fontId="0" fillId="0" borderId="11" xfId="0" applyNumberFormat="1" applyBorder="1"/>
    <xf numFmtId="0" fontId="0" fillId="10" borderId="28" xfId="0" applyNumberFormat="1" applyFill="1" applyBorder="1"/>
    <xf numFmtId="0" fontId="0" fillId="10" borderId="29" xfId="0" applyNumberFormat="1" applyFill="1" applyBorder="1"/>
    <xf numFmtId="9" fontId="0" fillId="10" borderId="29" xfId="24" applyNumberFormat="1" applyFont="1" applyFill="1" applyBorder="1"/>
    <xf numFmtId="166" fontId="0" fillId="9" borderId="29" xfId="25" applyNumberFormat="1" applyFont="1" applyFill="1" applyBorder="1"/>
    <xf numFmtId="166" fontId="40" fillId="14" borderId="29" xfId="25" applyNumberFormat="1" applyFont="1" applyFill="1" applyBorder="1"/>
    <xf numFmtId="0" fontId="0" fillId="14" borderId="29" xfId="0" applyNumberFormat="1" applyFill="1" applyBorder="1"/>
    <xf numFmtId="166" fontId="0" fillId="16" borderId="29" xfId="25" applyNumberFormat="1" applyFont="1" applyFill="1" applyBorder="1"/>
    <xf numFmtId="9" fontId="0" fillId="0" borderId="29" xfId="0" applyNumberFormat="1" applyBorder="1"/>
    <xf numFmtId="9" fontId="0" fillId="0" borderId="26" xfId="0" applyNumberFormat="1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15" fontId="0" fillId="0" borderId="33" xfId="0" applyNumberFormat="1" applyBorder="1"/>
    <xf numFmtId="0" fontId="0" fillId="10" borderId="34" xfId="0" applyNumberFormat="1" applyFill="1" applyBorder="1"/>
    <xf numFmtId="0" fontId="0" fillId="10" borderId="35" xfId="0" applyNumberFormat="1" applyFill="1" applyBorder="1"/>
    <xf numFmtId="9" fontId="0" fillId="10" borderId="35" xfId="24" applyNumberFormat="1" applyFont="1" applyFill="1" applyBorder="1"/>
    <xf numFmtId="166" fontId="0" fillId="9" borderId="35" xfId="25" applyNumberFormat="1" applyFont="1" applyFill="1" applyBorder="1"/>
    <xf numFmtId="166" fontId="40" fillId="14" borderId="35" xfId="25" applyNumberFormat="1" applyFont="1" applyFill="1" applyBorder="1"/>
    <xf numFmtId="0" fontId="0" fillId="14" borderId="35" xfId="0" applyNumberFormat="1" applyFill="1" applyBorder="1"/>
    <xf numFmtId="166" fontId="0" fillId="16" borderId="35" xfId="25" applyNumberFormat="1" applyFont="1" applyFill="1" applyBorder="1"/>
    <xf numFmtId="9" fontId="0" fillId="0" borderId="35" xfId="0" applyNumberFormat="1" applyBorder="1"/>
    <xf numFmtId="9" fontId="0" fillId="0" borderId="31" xfId="0" applyNumberFormat="1" applyBorder="1"/>
    <xf numFmtId="0" fontId="0" fillId="0" borderId="36" xfId="0" applyBorder="1"/>
    <xf numFmtId="0" fontId="45" fillId="0" borderId="37" xfId="0" applyFont="1" applyBorder="1"/>
    <xf numFmtId="0" fontId="0" fillId="0" borderId="38" xfId="0" applyBorder="1"/>
    <xf numFmtId="3" fontId="40" fillId="10" borderId="39" xfId="0" applyNumberFormat="1" applyFont="1" applyFill="1" applyBorder="1"/>
    <xf numFmtId="3" fontId="40" fillId="10" borderId="40" xfId="0" applyNumberFormat="1" applyFont="1" applyFill="1" applyBorder="1"/>
    <xf numFmtId="9" fontId="40" fillId="10" borderId="40" xfId="0" applyNumberFormat="1" applyFont="1" applyFill="1" applyBorder="1"/>
    <xf numFmtId="3" fontId="40" fillId="9" borderId="40" xfId="0" applyNumberFormat="1" applyFont="1" applyFill="1" applyBorder="1"/>
    <xf numFmtId="3" fontId="40" fillId="14" borderId="40" xfId="0" applyNumberFormat="1" applyFont="1" applyFill="1" applyBorder="1"/>
    <xf numFmtId="3" fontId="40" fillId="16" borderId="40" xfId="0" applyNumberFormat="1" applyFont="1" applyFill="1" applyBorder="1"/>
    <xf numFmtId="3" fontId="40" fillId="0" borderId="40" xfId="0" applyNumberFormat="1" applyFont="1" applyFill="1" applyBorder="1"/>
    <xf numFmtId="3" fontId="40" fillId="0" borderId="37" xfId="0" applyNumberFormat="1" applyFont="1" applyFill="1" applyBorder="1"/>
    <xf numFmtId="0" fontId="0" fillId="0" borderId="0" xfId="0" quotePrefix="1"/>
    <xf numFmtId="0" fontId="0" fillId="17" borderId="0" xfId="0" applyFill="1"/>
    <xf numFmtId="0" fontId="0" fillId="12" borderId="0" xfId="0" applyFill="1"/>
    <xf numFmtId="0" fontId="46" fillId="18" borderId="0" xfId="0" applyFont="1" applyFill="1"/>
    <xf numFmtId="0" fontId="63" fillId="0" borderId="0" xfId="0" quotePrefix="1" applyFont="1"/>
    <xf numFmtId="17" fontId="41" fillId="21" borderId="0" xfId="0" applyNumberFormat="1" applyFont="1" applyFill="1" applyAlignment="1">
      <alignment horizontal="center"/>
    </xf>
    <xf numFmtId="0" fontId="35" fillId="25" borderId="0" xfId="31" applyAlignment="1">
      <alignment horizontal="center"/>
    </xf>
    <xf numFmtId="0" fontId="35" fillId="25" borderId="18" xfId="31" applyBorder="1" applyAlignment="1">
      <alignment horizontal="center"/>
    </xf>
    <xf numFmtId="0" fontId="35" fillId="25" borderId="14" xfId="31" applyBorder="1" applyAlignment="1">
      <alignment horizontal="center"/>
    </xf>
    <xf numFmtId="0" fontId="35" fillId="25" borderId="0" xfId="31" applyBorder="1" applyAlignment="1">
      <alignment horizontal="center"/>
    </xf>
    <xf numFmtId="0" fontId="64" fillId="0" borderId="0" xfId="30" applyFont="1" applyFill="1"/>
    <xf numFmtId="0" fontId="65" fillId="0" borderId="0" xfId="0" applyFont="1" applyAlignment="1">
      <alignment vertical="center"/>
    </xf>
    <xf numFmtId="0" fontId="64" fillId="0" borderId="0" xfId="30" applyFont="1"/>
    <xf numFmtId="164" fontId="17" fillId="0" borderId="0" xfId="21" applyNumberFormat="1"/>
    <xf numFmtId="164" fontId="17" fillId="0" borderId="0" xfId="21" applyNumberFormat="1" applyAlignment="1">
      <alignment horizontal="right"/>
    </xf>
    <xf numFmtId="171" fontId="17" fillId="0" borderId="0" xfId="21" applyFill="1"/>
    <xf numFmtId="164" fontId="17" fillId="0" borderId="0" xfId="21" applyNumberFormat="1" applyFill="1"/>
    <xf numFmtId="164" fontId="17" fillId="0" borderId="0" xfId="21" applyNumberFormat="1" applyFill="1" applyAlignment="1">
      <alignment horizontal="right"/>
    </xf>
    <xf numFmtId="1" fontId="63" fillId="0" borderId="0" xfId="21" applyNumberFormat="1" applyFont="1" applyAlignment="1">
      <alignment horizontal="right"/>
    </xf>
    <xf numFmtId="171" fontId="63" fillId="0" borderId="0" xfId="21" applyFont="1" applyAlignment="1">
      <alignment horizontal="right"/>
    </xf>
    <xf numFmtId="171" fontId="17" fillId="0" borderId="0" xfId="21" applyFill="1" applyAlignment="1">
      <alignment horizontal="right"/>
    </xf>
    <xf numFmtId="171" fontId="66" fillId="0" borderId="0" xfId="21" applyFont="1"/>
    <xf numFmtId="171" fontId="42" fillId="0" borderId="0" xfId="21" applyFont="1"/>
    <xf numFmtId="171" fontId="47" fillId="26" borderId="1" xfId="21" applyFont="1" applyFill="1" applyBorder="1"/>
    <xf numFmtId="179" fontId="67" fillId="26" borderId="1" xfId="21" applyNumberFormat="1" applyFont="1" applyFill="1" applyBorder="1" applyAlignment="1">
      <alignment horizontal="center"/>
    </xf>
    <xf numFmtId="171" fontId="47" fillId="0" borderId="0" xfId="21" applyFont="1"/>
    <xf numFmtId="171" fontId="47" fillId="0" borderId="0" xfId="21" applyFont="1" applyFill="1" applyBorder="1"/>
    <xf numFmtId="171" fontId="48" fillId="0" borderId="0" xfId="21" applyFont="1" applyAlignment="1">
      <alignment horizontal="left" indent="1"/>
    </xf>
    <xf numFmtId="171" fontId="17" fillId="0" borderId="0" xfId="21" applyFont="1" applyAlignment="1">
      <alignment horizontal="left" indent="1"/>
    </xf>
    <xf numFmtId="172" fontId="17" fillId="0" borderId="0" xfId="21" applyNumberFormat="1" applyFont="1"/>
    <xf numFmtId="0" fontId="68" fillId="0" borderId="0" xfId="0" applyFont="1" applyAlignment="1">
      <alignment vertical="center"/>
    </xf>
    <xf numFmtId="0" fontId="6" fillId="4" borderId="0" xfId="18" applyBorder="1" applyAlignment="1">
      <alignment horizontal="left" wrapText="1"/>
    </xf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7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8" borderId="0" xfId="0" applyNumberFormat="1" applyFill="1"/>
    <xf numFmtId="172" fontId="0" fillId="29" borderId="0" xfId="0" applyNumberFormat="1" applyFill="1"/>
    <xf numFmtId="172" fontId="0" fillId="29" borderId="0" xfId="0" applyNumberFormat="1" applyFill="1"/>
    <xf numFmtId="172" fontId="0" fillId="29" borderId="0" xfId="0" applyNumberFormat="1" applyFill="1"/>
    <xf numFmtId="172" fontId="0" fillId="29" borderId="0" xfId="0" applyNumberFormat="1" applyFill="1"/>
    <xf numFmtId="172" fontId="0" fillId="29" borderId="0" xfId="0" applyNumberFormat="1" applyFill="1"/>
    <xf numFmtId="172" fontId="0" fillId="29" borderId="0" xfId="0" applyNumberFormat="1" applyFill="1"/>
    <xf numFmtId="172" fontId="0" fillId="29" borderId="0" xfId="0" applyNumberFormat="1" applyFill="1"/>
    <xf numFmtId="172" fontId="0" fillId="29" borderId="0" xfId="0" applyNumberFormat="1" applyFill="1"/>
    <xf numFmtId="172" fontId="0" fillId="29" borderId="0" xfId="0" applyNumberFormat="1" applyFill="1"/>
    <xf numFmtId="172" fontId="0" fillId="29" borderId="0" xfId="0" applyNumberFormat="1" applyFill="1"/>
    <xf numFmtId="172" fontId="0" fillId="29" borderId="0" xfId="0" applyNumberFormat="1" applyFill="1"/>
    <xf numFmtId="172" fontId="0" fillId="29" borderId="0" xfId="0" applyNumberFormat="1" applyFill="1"/>
    <xf numFmtId="172" fontId="0" fillId="29" borderId="0" xfId="0" applyNumberFormat="1" applyFill="1"/>
    <xf numFmtId="172" fontId="0" fillId="29" borderId="0" xfId="0" applyNumberFormat="1" applyFill="1"/>
    <xf numFmtId="172" fontId="0" fillId="29" borderId="0" xfId="0" applyNumberFormat="1" applyFill="1"/>
    <xf numFmtId="172" fontId="0" fillId="29" borderId="0" xfId="0" applyNumberFormat="1" applyFill="1"/>
    <xf numFmtId="172" fontId="0" fillId="29" borderId="0" xfId="0" applyNumberFormat="1" applyFill="1"/>
    <xf numFmtId="172" fontId="0" fillId="29" borderId="0" xfId="0" applyNumberFormat="1" applyFill="1"/>
    <xf numFmtId="172" fontId="0" fillId="29" borderId="0" xfId="0" applyNumberFormat="1" applyFill="1"/>
    <xf numFmtId="172" fontId="0" fillId="29" borderId="0" xfId="0" applyNumberFormat="1" applyFill="1"/>
    <xf numFmtId="172" fontId="0" fillId="29" borderId="0" xfId="0" applyNumberFormat="1" applyFill="1"/>
    <xf numFmtId="172" fontId="0" fillId="29" borderId="0" xfId="0" applyNumberFormat="1" applyFill="1"/>
    <xf numFmtId="172" fontId="0" fillId="29" borderId="0" xfId="0" applyNumberFormat="1" applyFill="1"/>
    <xf numFmtId="3" fontId="0" fillId="30" borderId="0" xfId="0" applyNumberFormat="1" applyFill="1"/>
    <xf numFmtId="3" fontId="0" fillId="30" borderId="0" xfId="0" applyNumberFormat="1" applyFill="1"/>
    <xf numFmtId="3" fontId="0" fillId="30" borderId="0" xfId="0" applyNumberFormat="1" applyFill="1"/>
    <xf numFmtId="3" fontId="0" fillId="30" borderId="0" xfId="0" applyNumberFormat="1" applyFill="1"/>
    <xf numFmtId="3" fontId="0" fillId="30" borderId="0" xfId="0" applyNumberFormat="1" applyFill="1"/>
    <xf numFmtId="3" fontId="0" fillId="30" borderId="0" xfId="0" applyNumberFormat="1" applyFill="1"/>
    <xf numFmtId="3" fontId="0" fillId="30" borderId="0" xfId="0" applyNumberFormat="1" applyFill="1"/>
    <xf numFmtId="3" fontId="0" fillId="30" borderId="0" xfId="0" applyNumberFormat="1" applyFill="1"/>
    <xf numFmtId="3" fontId="0" fillId="30" borderId="0" xfId="0" applyNumberFormat="1" applyFill="1"/>
    <xf numFmtId="3" fontId="0" fillId="30" borderId="0" xfId="0" applyNumberFormat="1" applyFill="1"/>
    <xf numFmtId="3" fontId="0" fillId="30" borderId="0" xfId="0" applyNumberFormat="1" applyFill="1"/>
    <xf numFmtId="3" fontId="0" fillId="30" borderId="0" xfId="0" applyNumberFormat="1" applyFill="1"/>
    <xf numFmtId="3" fontId="0" fillId="30" borderId="0" xfId="0" applyNumberFormat="1" applyFill="1"/>
    <xf numFmtId="3" fontId="0" fillId="30" borderId="0" xfId="0" applyNumberFormat="1" applyFill="1"/>
    <xf numFmtId="3" fontId="0" fillId="30" borderId="0" xfId="0" applyNumberFormat="1" applyFill="1"/>
    <xf numFmtId="3" fontId="0" fillId="30" borderId="0" xfId="0" applyNumberFormat="1" applyFill="1"/>
    <xf numFmtId="3" fontId="0" fillId="30" borderId="0" xfId="0" applyNumberFormat="1" applyFill="1"/>
    <xf numFmtId="3" fontId="0" fillId="30" borderId="0" xfId="0" applyNumberFormat="1" applyFill="1"/>
    <xf numFmtId="3" fontId="0" fillId="30" borderId="0" xfId="0" applyNumberFormat="1" applyFill="1"/>
    <xf numFmtId="3" fontId="0" fillId="30" borderId="0" xfId="0" applyNumberFormat="1" applyFill="1"/>
    <xf numFmtId="3" fontId="0" fillId="30" borderId="0" xfId="0" applyNumberFormat="1" applyFill="1"/>
    <xf numFmtId="3" fontId="0" fillId="30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1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3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9" fontId="0" fillId="32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3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9" fontId="0" fillId="33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4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5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164" fontId="0" fillId="36" borderId="0" xfId="0" applyNumberFormat="1" applyFill="1"/>
    <xf numFmtId="164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6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164" fontId="0" fillId="37" borderId="0" xfId="0" applyNumberFormat="1" applyFill="1"/>
    <xf numFmtId="164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7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8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39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3" fontId="0" fillId="40" borderId="0" xfId="0" applyNumberFormat="1" applyFill="1"/>
    <xf numFmtId="172" fontId="0" fillId="40" borderId="0" xfId="0" applyNumberFormat="1" applyFill="1"/>
    <xf numFmtId="180" fontId="0" fillId="40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3" fontId="0" fillId="41" borderId="0" xfId="0" applyNumberFormat="1" applyFill="1"/>
    <xf numFmtId="172" fontId="0" fillId="41" borderId="0" xfId="0" applyNumberFormat="1" applyFill="1"/>
    <xf numFmtId="180" fontId="0" fillId="41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4" borderId="0" xfId="0" applyNumberFormat="1" applyFill="1"/>
    <xf numFmtId="172" fontId="0" fillId="44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172" fontId="0" fillId="43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3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172" fontId="0" fillId="42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43" borderId="0" xfId="0" applyNumberFormat="1" applyFill="1"/>
    <xf numFmtId="172" fontId="0" fillId="43" borderId="0" xfId="0" applyNumberFormat="1" applyFill="1"/>
    <xf numFmtId="3" fontId="0" fillId="0" borderId="0" xfId="0" applyNumberFormat="1"/>
    <xf numFmtId="3" fontId="0" fillId="44" borderId="0" xfId="0" applyNumberFormat="1" applyFill="1"/>
    <xf numFmtId="0" fontId="0" fillId="0" borderId="0" xfId="0"/>
    <xf numFmtId="172" fontId="0" fillId="44" borderId="0" xfId="0" applyNumberFormat="1" applyFill="1"/>
    <xf numFmtId="171" fontId="31" fillId="7" borderId="0" xfId="22" applyFont="1" applyFill="1" applyAlignment="1" applyProtection="1">
      <alignment horizontal="left" indent="3"/>
    </xf>
    <xf numFmtId="171" fontId="28" fillId="7" borderId="0" xfId="21" applyFont="1" applyFill="1" applyAlignment="1">
      <alignment horizontal="center"/>
    </xf>
    <xf numFmtId="0" fontId="4" fillId="4" borderId="0" xfId="18" applyFont="1" applyBorder="1" applyAlignment="1">
      <alignment horizontal="left" wrapText="1"/>
    </xf>
    <xf numFmtId="0" fontId="6" fillId="4" borderId="0" xfId="18" applyBorder="1" applyAlignment="1">
      <alignment horizontal="left" wrapText="1"/>
    </xf>
  </cellXfs>
  <cellStyles count="32">
    <cellStyle name="20% - Accent2" xfId="16" builtinId="34"/>
    <cellStyle name="20% - Accent4" xfId="17" builtinId="42"/>
    <cellStyle name="20% - Accent5" xfId="19" builtinId="46"/>
    <cellStyle name="40% - Accent4" xfId="18" builtinId="43"/>
    <cellStyle name="40% - Accent6" xfId="20" builtinId="51"/>
    <cellStyle name="Accent5" xfId="31" builtinId="45"/>
    <cellStyle name="Comma" xfId="1" builtinId="3"/>
    <cellStyle name="Comma 2" xfId="3"/>
    <cellStyle name="Comma 3" xfId="7"/>
    <cellStyle name="Comma 4" xfId="11"/>
    <cellStyle name="Comma 5" xfId="15"/>
    <cellStyle name="Comma 6" xfId="25"/>
    <cellStyle name="Header2" xfId="23"/>
    <cellStyle name="Hyperlink" xfId="22" builtinId="8"/>
    <cellStyle name="Normal" xfId="0" builtinId="0"/>
    <cellStyle name="Normal 13" xfId="26"/>
    <cellStyle name="Normal 15" xfId="30"/>
    <cellStyle name="Normal 2" xfId="4"/>
    <cellStyle name="Normal 3" xfId="6"/>
    <cellStyle name="Normal 4" xfId="10"/>
    <cellStyle name="Normal 4 2" xfId="2"/>
    <cellStyle name="Normal 5" xfId="13"/>
    <cellStyle name="Normal 6" xfId="9"/>
    <cellStyle name="Normal 7" xfId="21"/>
    <cellStyle name="Normal_KPI_BDM" xfId="29"/>
    <cellStyle name="Normal_Sheet3" xfId="28"/>
    <cellStyle name="Percent 2" xfId="5"/>
    <cellStyle name="Percent 3" xfId="8"/>
    <cellStyle name="Percent 4" xfId="12"/>
    <cellStyle name="Percent 5" xfId="14"/>
    <cellStyle name="Percent 6" xfId="24"/>
    <cellStyle name="Percent 7" xfId="27"/>
  </cellStyles>
  <dxfs count="3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CE4D6"/>
      <color rgb="FFC6E0B4"/>
      <color rgb="FFD9E1F2"/>
      <color rgb="FFFFF2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externalLink" Target="externalLinks/externalLink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~1\hcmtmd\LOCALS~1\Temp\notesE1EF34\Temp\notesE1EF34\MRTA%20TestScript,%20Feb%20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hcmddn/LOCALS~1/Temp/notesE1EF34/DOCUME~1/HCMNTH~1/LOCALS~1/Temp/notesE1EF34/Products/Thach_PremCal/Prem%20Calculation_VT6.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DOCUME~1\hcmtmd\LOCALS~1\Temp\_ZCTmp.Dir\MRTA_NB%20Test%20Plan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MS\MIS\Monthly\201706\201706_GVL_Agency%20reports_v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_data_processing/gvl_data_utilities/KPI_PRODUCTION/output/Agency%20Performance%20by%20Segmentation/201702_GVL_Agency%20reports_Revised%20Template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M/Chi%20Diem/Project%201%20-%20Phan%20tich%20Agency%20Performance/201702_GVL_Agency%20reports_Revised%20Template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MS\MIS\Monthly\201609\201609_GVL_Agency%20reports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1.0%20Agency%20Model/Agency%20Plan_SP2013%202015_hybrid_Jan%20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P41"/>
      <sheetName val="ENP42"/>
      <sheetName val="ADD41"/>
      <sheetName val="ADD42"/>
      <sheetName val="TLR41"/>
      <sheetName val="TLR42"/>
      <sheetName val="TLR1"/>
      <sheetName val="CIR1"/>
      <sheetName val="DSR2"/>
      <sheetName val="ADD1"/>
      <sheetName val="ADB1"/>
      <sheetName val="OPW2"/>
      <sheetName val="OPW1"/>
      <sheetName val="HSR1"/>
      <sheetName val="Mort Fac"/>
      <sheetName val="PM Fac"/>
      <sheetName val="EENP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"/>
      <sheetName val="PremCal"/>
      <sheetName val="Mix"/>
      <sheetName val="ENP1"/>
      <sheetName val="ENP2"/>
      <sheetName val="EEP1"/>
      <sheetName val="EAP1"/>
      <sheetName val="WLP1"/>
      <sheetName val="TLR1"/>
      <sheetName val="CIR1"/>
      <sheetName val="DSR1"/>
      <sheetName val="DSR2"/>
      <sheetName val="OPW2"/>
      <sheetName val="OPW3"/>
      <sheetName val="OPW1"/>
      <sheetName val="TLN1"/>
      <sheetName val="FCR"/>
      <sheetName val="FSR"/>
      <sheetName val="TLN1X"/>
      <sheetName val="EAP2"/>
    </sheetNames>
    <sheetDataSet>
      <sheetData sheetId="0" refreshError="1"/>
      <sheetData sheetId="1" refreshError="1"/>
      <sheetData sheetId="2" refreshError="1"/>
      <sheetData sheetId="3" refreshError="1">
        <row r="7">
          <cell r="A7">
            <v>0</v>
          </cell>
          <cell r="B7">
            <v>202.06</v>
          </cell>
          <cell r="C7">
            <v>180.83</v>
          </cell>
          <cell r="D7">
            <v>159.11000000000001</v>
          </cell>
          <cell r="E7">
            <v>136.91</v>
          </cell>
          <cell r="F7">
            <v>114.22</v>
          </cell>
          <cell r="G7">
            <v>91.01</v>
          </cell>
          <cell r="H7">
            <v>83.71</v>
          </cell>
          <cell r="I7">
            <v>76.3</v>
          </cell>
          <cell r="J7">
            <v>68.78</v>
          </cell>
          <cell r="K7">
            <v>61.16</v>
          </cell>
          <cell r="L7">
            <v>53.39</v>
          </cell>
          <cell r="M7">
            <v>49.94</v>
          </cell>
          <cell r="N7">
            <v>46.45</v>
          </cell>
          <cell r="O7">
            <v>42.91</v>
          </cell>
          <cell r="P7">
            <v>39.31</v>
          </cell>
          <cell r="Q7">
            <v>35.64</v>
          </cell>
          <cell r="R7">
            <v>33.33</v>
          </cell>
          <cell r="S7">
            <v>30.99</v>
          </cell>
          <cell r="T7">
            <v>28.62</v>
          </cell>
          <cell r="U7">
            <v>26.21</v>
          </cell>
          <cell r="V7">
            <v>23.72</v>
          </cell>
          <cell r="W7">
            <v>22.34</v>
          </cell>
          <cell r="X7">
            <v>20.94</v>
          </cell>
          <cell r="Y7">
            <v>19.510000000000002</v>
          </cell>
          <cell r="Z7">
            <v>18.07</v>
          </cell>
          <cell r="AA7">
            <v>16.559999999999999</v>
          </cell>
        </row>
        <row r="8">
          <cell r="A8">
            <v>1</v>
          </cell>
          <cell r="B8">
            <v>202.49</v>
          </cell>
          <cell r="C8">
            <v>181.3</v>
          </cell>
          <cell r="D8">
            <v>159.61000000000001</v>
          </cell>
          <cell r="E8">
            <v>137.44999999999999</v>
          </cell>
          <cell r="F8">
            <v>114.79</v>
          </cell>
          <cell r="G8">
            <v>91.63</v>
          </cell>
          <cell r="H8">
            <v>84.37</v>
          </cell>
          <cell r="I8">
            <v>76.989999999999995</v>
          </cell>
          <cell r="J8">
            <v>69.510000000000005</v>
          </cell>
          <cell r="K8">
            <v>61.92</v>
          </cell>
          <cell r="L8">
            <v>54.21</v>
          </cell>
          <cell r="M8">
            <v>50.82</v>
          </cell>
          <cell r="N8">
            <v>47.37</v>
          </cell>
          <cell r="O8">
            <v>43.88</v>
          </cell>
          <cell r="P8">
            <v>40.33</v>
          </cell>
          <cell r="Q8">
            <v>36.69</v>
          </cell>
          <cell r="R8">
            <v>34.39</v>
          </cell>
          <cell r="S8">
            <v>32.049999999999997</v>
          </cell>
          <cell r="T8">
            <v>29.69</v>
          </cell>
          <cell r="U8">
            <v>27.29</v>
          </cell>
          <cell r="V8">
            <v>24.84</v>
          </cell>
          <cell r="W8">
            <v>23.45</v>
          </cell>
          <cell r="X8">
            <v>22.04</v>
          </cell>
          <cell r="Y8">
            <v>20.62</v>
          </cell>
          <cell r="Z8">
            <v>19.170000000000002</v>
          </cell>
          <cell r="AA8">
            <v>17.670000000000002</v>
          </cell>
        </row>
        <row r="9">
          <cell r="A9">
            <v>2</v>
          </cell>
          <cell r="B9">
            <v>202.88</v>
          </cell>
          <cell r="C9">
            <v>181.72</v>
          </cell>
          <cell r="D9">
            <v>160.07</v>
          </cell>
          <cell r="E9">
            <v>137.94</v>
          </cell>
          <cell r="F9">
            <v>115.32</v>
          </cell>
          <cell r="G9">
            <v>92.18</v>
          </cell>
          <cell r="H9">
            <v>84.96</v>
          </cell>
          <cell r="I9">
            <v>77.63</v>
          </cell>
          <cell r="J9">
            <v>70.19</v>
          </cell>
          <cell r="K9">
            <v>62.65</v>
          </cell>
          <cell r="L9">
            <v>54.96</v>
          </cell>
          <cell r="M9">
            <v>51.6</v>
          </cell>
          <cell r="N9">
            <v>48.19</v>
          </cell>
          <cell r="O9">
            <v>44.73</v>
          </cell>
          <cell r="P9">
            <v>41.22</v>
          </cell>
          <cell r="Q9">
            <v>37.65</v>
          </cell>
          <cell r="R9">
            <v>35.369999999999997</v>
          </cell>
          <cell r="S9">
            <v>33.049999999999997</v>
          </cell>
          <cell r="T9">
            <v>30.7</v>
          </cell>
          <cell r="U9">
            <v>28.32</v>
          </cell>
          <cell r="V9">
            <v>25.86</v>
          </cell>
          <cell r="W9">
            <v>24.46</v>
          </cell>
          <cell r="X9">
            <v>23.05</v>
          </cell>
          <cell r="Y9">
            <v>21.62</v>
          </cell>
          <cell r="Z9">
            <v>20.170000000000002</v>
          </cell>
          <cell r="AA9">
            <v>18.670000000000002</v>
          </cell>
        </row>
        <row r="10">
          <cell r="A10">
            <v>3</v>
          </cell>
          <cell r="B10">
            <v>203.24</v>
          </cell>
          <cell r="C10">
            <v>182.1</v>
          </cell>
          <cell r="D10">
            <v>160.47999999999999</v>
          </cell>
          <cell r="E10">
            <v>138.37</v>
          </cell>
          <cell r="F10">
            <v>115.77</v>
          </cell>
          <cell r="G10">
            <v>92.69</v>
          </cell>
          <cell r="H10">
            <v>85.5</v>
          </cell>
          <cell r="I10">
            <v>78.209999999999994</v>
          </cell>
          <cell r="J10">
            <v>70.81</v>
          </cell>
          <cell r="K10">
            <v>63.29</v>
          </cell>
          <cell r="L10">
            <v>55.63</v>
          </cell>
          <cell r="M10">
            <v>52.31</v>
          </cell>
          <cell r="N10">
            <v>48.94</v>
          </cell>
          <cell r="O10">
            <v>45.51</v>
          </cell>
          <cell r="P10">
            <v>42.04</v>
          </cell>
          <cell r="Q10">
            <v>38.51</v>
          </cell>
          <cell r="R10">
            <v>36.229999999999997</v>
          </cell>
          <cell r="S10">
            <v>33.92</v>
          </cell>
          <cell r="T10">
            <v>31.57</v>
          </cell>
          <cell r="U10">
            <v>29.2</v>
          </cell>
          <cell r="V10">
            <v>26.77</v>
          </cell>
          <cell r="W10">
            <v>25.38</v>
          </cell>
          <cell r="X10">
            <v>23.96</v>
          </cell>
          <cell r="Y10">
            <v>22.52</v>
          </cell>
          <cell r="Z10">
            <v>21.06</v>
          </cell>
          <cell r="AA10">
            <v>19.559999999999999</v>
          </cell>
        </row>
        <row r="11">
          <cell r="A11">
            <v>4</v>
          </cell>
          <cell r="B11">
            <v>203.56</v>
          </cell>
          <cell r="C11">
            <v>182.45</v>
          </cell>
          <cell r="D11">
            <v>160.86000000000001</v>
          </cell>
          <cell r="E11">
            <v>138.78</v>
          </cell>
          <cell r="F11">
            <v>116.22</v>
          </cell>
          <cell r="G11">
            <v>93.14</v>
          </cell>
          <cell r="H11">
            <v>85.98</v>
          </cell>
          <cell r="I11">
            <v>78.709999999999994</v>
          </cell>
          <cell r="J11">
            <v>71.33</v>
          </cell>
          <cell r="K11">
            <v>63.84</v>
          </cell>
          <cell r="L11">
            <v>56.24</v>
          </cell>
          <cell r="M11">
            <v>52.95</v>
          </cell>
          <cell r="N11">
            <v>49.62</v>
          </cell>
          <cell r="O11">
            <v>46.23</v>
          </cell>
          <cell r="P11">
            <v>42.8</v>
          </cell>
          <cell r="Q11">
            <v>39.28</v>
          </cell>
          <cell r="R11">
            <v>37.020000000000003</v>
          </cell>
          <cell r="S11">
            <v>34.72</v>
          </cell>
          <cell r="T11">
            <v>32.39</v>
          </cell>
          <cell r="U11">
            <v>30.03</v>
          </cell>
          <cell r="V11">
            <v>27.59</v>
          </cell>
          <cell r="W11">
            <v>26.19</v>
          </cell>
          <cell r="X11">
            <v>24.76</v>
          </cell>
          <cell r="Y11">
            <v>23.32</v>
          </cell>
          <cell r="Z11">
            <v>21.86</v>
          </cell>
          <cell r="AA11">
            <v>20.37</v>
          </cell>
        </row>
        <row r="12">
          <cell r="A12">
            <v>5</v>
          </cell>
          <cell r="B12">
            <v>203.84</v>
          </cell>
          <cell r="C12">
            <v>182.76</v>
          </cell>
          <cell r="D12">
            <v>161.18</v>
          </cell>
          <cell r="E12">
            <v>139.13</v>
          </cell>
          <cell r="F12">
            <v>116.59</v>
          </cell>
          <cell r="G12">
            <v>93.55</v>
          </cell>
          <cell r="H12">
            <v>86.42</v>
          </cell>
          <cell r="I12">
            <v>79.180000000000007</v>
          </cell>
          <cell r="J12">
            <v>71.84</v>
          </cell>
          <cell r="K12">
            <v>64.38</v>
          </cell>
          <cell r="L12">
            <v>56.78</v>
          </cell>
          <cell r="M12">
            <v>53.52</v>
          </cell>
          <cell r="N12">
            <v>50.21</v>
          </cell>
          <cell r="O12">
            <v>46.84</v>
          </cell>
          <cell r="P12">
            <v>43.43</v>
          </cell>
          <cell r="Q12">
            <v>39.96</v>
          </cell>
          <cell r="R12">
            <v>37.71</v>
          </cell>
          <cell r="S12">
            <v>35.409999999999997</v>
          </cell>
          <cell r="T12">
            <v>33.090000000000003</v>
          </cell>
          <cell r="U12">
            <v>30.73</v>
          </cell>
          <cell r="V12">
            <v>28.31</v>
          </cell>
          <cell r="W12">
            <v>26.91</v>
          </cell>
          <cell r="X12">
            <v>25.49</v>
          </cell>
          <cell r="Y12">
            <v>24.05</v>
          </cell>
          <cell r="Z12">
            <v>22.59</v>
          </cell>
          <cell r="AA12">
            <v>21.09</v>
          </cell>
        </row>
        <row r="13">
          <cell r="A13">
            <v>6</v>
          </cell>
          <cell r="B13">
            <v>204.1</v>
          </cell>
          <cell r="C13">
            <v>183.03</v>
          </cell>
          <cell r="D13">
            <v>161.49</v>
          </cell>
          <cell r="E13">
            <v>139.44999999999999</v>
          </cell>
          <cell r="F13">
            <v>116.94</v>
          </cell>
          <cell r="G13">
            <v>93.9</v>
          </cell>
          <cell r="H13">
            <v>86.79</v>
          </cell>
          <cell r="I13">
            <v>79.58</v>
          </cell>
          <cell r="J13">
            <v>72.260000000000005</v>
          </cell>
          <cell r="K13">
            <v>64.83</v>
          </cell>
          <cell r="L13">
            <v>57.26</v>
          </cell>
          <cell r="M13">
            <v>54.02</v>
          </cell>
          <cell r="N13">
            <v>50.73</v>
          </cell>
          <cell r="O13">
            <v>47.39</v>
          </cell>
          <cell r="P13">
            <v>44.01</v>
          </cell>
          <cell r="Q13">
            <v>40.57</v>
          </cell>
          <cell r="R13">
            <v>38.32</v>
          </cell>
          <cell r="S13">
            <v>36.03</v>
          </cell>
          <cell r="T13">
            <v>33.71</v>
          </cell>
          <cell r="U13">
            <v>31.36</v>
          </cell>
          <cell r="V13">
            <v>28.95</v>
          </cell>
          <cell r="W13">
            <v>27.54</v>
          </cell>
          <cell r="X13">
            <v>26.12</v>
          </cell>
          <cell r="Y13">
            <v>24.67</v>
          </cell>
          <cell r="Z13">
            <v>23.2</v>
          </cell>
          <cell r="AA13">
            <v>21.72</v>
          </cell>
        </row>
        <row r="14">
          <cell r="A14">
            <v>7</v>
          </cell>
          <cell r="B14">
            <v>204.32</v>
          </cell>
          <cell r="C14">
            <v>183.26</v>
          </cell>
          <cell r="D14">
            <v>161.72999999999999</v>
          </cell>
          <cell r="E14">
            <v>139.71</v>
          </cell>
          <cell r="F14">
            <v>117.21</v>
          </cell>
          <cell r="G14">
            <v>94.22</v>
          </cell>
          <cell r="H14">
            <v>87.13</v>
          </cell>
          <cell r="I14">
            <v>79.92</v>
          </cell>
          <cell r="J14">
            <v>72.61</v>
          </cell>
          <cell r="K14">
            <v>65.2</v>
          </cell>
          <cell r="L14">
            <v>57.67</v>
          </cell>
          <cell r="M14">
            <v>54.45</v>
          </cell>
          <cell r="N14">
            <v>51.19</v>
          </cell>
          <cell r="O14">
            <v>47.88</v>
          </cell>
          <cell r="P14">
            <v>44.52</v>
          </cell>
          <cell r="Q14">
            <v>41.1</v>
          </cell>
          <cell r="R14">
            <v>38.85</v>
          </cell>
          <cell r="S14">
            <v>36.56</v>
          </cell>
          <cell r="T14">
            <v>34.25</v>
          </cell>
          <cell r="U14">
            <v>31.9</v>
          </cell>
          <cell r="V14">
            <v>29.51</v>
          </cell>
          <cell r="W14">
            <v>28.11</v>
          </cell>
          <cell r="X14">
            <v>26.69</v>
          </cell>
          <cell r="Y14">
            <v>25.24</v>
          </cell>
          <cell r="Z14">
            <v>23.78</v>
          </cell>
          <cell r="AA14">
            <v>22.26</v>
          </cell>
        </row>
        <row r="15">
          <cell r="A15">
            <v>8</v>
          </cell>
          <cell r="B15">
            <v>204.52</v>
          </cell>
          <cell r="C15">
            <v>183.48</v>
          </cell>
          <cell r="D15">
            <v>161.97</v>
          </cell>
          <cell r="E15">
            <v>139.97</v>
          </cell>
          <cell r="F15">
            <v>117.49</v>
          </cell>
          <cell r="G15">
            <v>94.49</v>
          </cell>
          <cell r="H15">
            <v>87.42</v>
          </cell>
          <cell r="I15">
            <v>80.239999999999995</v>
          </cell>
          <cell r="J15">
            <v>72.95</v>
          </cell>
          <cell r="K15">
            <v>65.56</v>
          </cell>
          <cell r="L15">
            <v>58.03</v>
          </cell>
          <cell r="M15">
            <v>54.84</v>
          </cell>
          <cell r="N15">
            <v>51.6</v>
          </cell>
          <cell r="O15">
            <v>48.31</v>
          </cell>
          <cell r="P15">
            <v>44.98</v>
          </cell>
          <cell r="Q15">
            <v>41.56</v>
          </cell>
          <cell r="R15">
            <v>39.32</v>
          </cell>
          <cell r="S15">
            <v>37.049999999999997</v>
          </cell>
          <cell r="T15">
            <v>34.75</v>
          </cell>
          <cell r="U15">
            <v>32.409999999999997</v>
          </cell>
          <cell r="V15">
            <v>30</v>
          </cell>
          <cell r="W15">
            <v>28.59</v>
          </cell>
          <cell r="X15">
            <v>27.16</v>
          </cell>
          <cell r="Y15">
            <v>25.71</v>
          </cell>
          <cell r="Z15">
            <v>24.23</v>
          </cell>
          <cell r="AA15">
            <v>22.74</v>
          </cell>
        </row>
        <row r="16">
          <cell r="A16">
            <v>9</v>
          </cell>
          <cell r="B16">
            <v>204.68</v>
          </cell>
          <cell r="C16">
            <v>183.66</v>
          </cell>
          <cell r="D16">
            <v>162.15</v>
          </cell>
          <cell r="E16">
            <v>140.16999999999999</v>
          </cell>
          <cell r="F16">
            <v>117.7</v>
          </cell>
          <cell r="G16">
            <v>94.72</v>
          </cell>
          <cell r="H16">
            <v>87.66</v>
          </cell>
          <cell r="I16">
            <v>80.489999999999995</v>
          </cell>
          <cell r="J16">
            <v>73.22</v>
          </cell>
          <cell r="K16">
            <v>65.83</v>
          </cell>
          <cell r="L16">
            <v>58.34</v>
          </cell>
          <cell r="M16">
            <v>55.16</v>
          </cell>
          <cell r="N16">
            <v>51.94</v>
          </cell>
          <cell r="O16">
            <v>48.66</v>
          </cell>
          <cell r="P16">
            <v>45.34</v>
          </cell>
          <cell r="Q16">
            <v>41.95</v>
          </cell>
          <cell r="R16">
            <v>39.72</v>
          </cell>
          <cell r="S16">
            <v>37.450000000000003</v>
          </cell>
          <cell r="T16">
            <v>35.15</v>
          </cell>
          <cell r="U16">
            <v>32.82</v>
          </cell>
          <cell r="V16">
            <v>30.41</v>
          </cell>
          <cell r="W16">
            <v>29</v>
          </cell>
          <cell r="X16">
            <v>27.57</v>
          </cell>
          <cell r="Y16">
            <v>26.12</v>
          </cell>
          <cell r="Z16">
            <v>24.65</v>
          </cell>
          <cell r="AA16">
            <v>23.15</v>
          </cell>
        </row>
        <row r="17">
          <cell r="A17">
            <v>10</v>
          </cell>
          <cell r="B17">
            <v>204.82</v>
          </cell>
          <cell r="C17">
            <v>183.81</v>
          </cell>
          <cell r="D17">
            <v>162.32</v>
          </cell>
          <cell r="E17">
            <v>140.35</v>
          </cell>
          <cell r="F17">
            <v>117.89</v>
          </cell>
          <cell r="G17">
            <v>94.92</v>
          </cell>
          <cell r="H17">
            <v>87.87</v>
          </cell>
          <cell r="I17">
            <v>80.709999999999994</v>
          </cell>
          <cell r="J17">
            <v>73.45</v>
          </cell>
          <cell r="K17">
            <v>66.08</v>
          </cell>
          <cell r="L17">
            <v>58.6</v>
          </cell>
          <cell r="M17">
            <v>55.43</v>
          </cell>
          <cell r="N17">
            <v>52.22</v>
          </cell>
          <cell r="O17">
            <v>48.96</v>
          </cell>
          <cell r="P17">
            <v>45.65</v>
          </cell>
          <cell r="Q17">
            <v>42.29</v>
          </cell>
          <cell r="R17">
            <v>40.049999999999997</v>
          </cell>
          <cell r="S17">
            <v>37.79</v>
          </cell>
          <cell r="T17">
            <v>35.49</v>
          </cell>
          <cell r="U17">
            <v>33.159999999999997</v>
          </cell>
          <cell r="V17">
            <v>30.76</v>
          </cell>
          <cell r="W17">
            <v>29.36</v>
          </cell>
          <cell r="X17">
            <v>27.93</v>
          </cell>
          <cell r="Y17">
            <v>26.48</v>
          </cell>
          <cell r="Z17">
            <v>25.02</v>
          </cell>
          <cell r="AA17">
            <v>23.5</v>
          </cell>
        </row>
        <row r="18">
          <cell r="A18">
            <v>11</v>
          </cell>
          <cell r="B18">
            <v>204.94</v>
          </cell>
          <cell r="C18">
            <v>183.94</v>
          </cell>
          <cell r="D18">
            <v>162.44999999999999</v>
          </cell>
          <cell r="E18">
            <v>140.47</v>
          </cell>
          <cell r="F18">
            <v>118.02</v>
          </cell>
          <cell r="G18">
            <v>95.08</v>
          </cell>
          <cell r="H18">
            <v>88.04</v>
          </cell>
          <cell r="I18">
            <v>80.900000000000006</v>
          </cell>
          <cell r="J18">
            <v>73.64</v>
          </cell>
          <cell r="K18">
            <v>66.290000000000006</v>
          </cell>
          <cell r="L18">
            <v>58.82</v>
          </cell>
          <cell r="M18">
            <v>55.66</v>
          </cell>
          <cell r="N18">
            <v>52.46</v>
          </cell>
          <cell r="O18">
            <v>49.21</v>
          </cell>
          <cell r="P18">
            <v>45.91</v>
          </cell>
          <cell r="Q18">
            <v>42.55</v>
          </cell>
          <cell r="R18">
            <v>40.32</v>
          </cell>
          <cell r="S18">
            <v>38.06</v>
          </cell>
          <cell r="T18">
            <v>35.76</v>
          </cell>
          <cell r="U18">
            <v>33.43</v>
          </cell>
          <cell r="V18">
            <v>31.04</v>
          </cell>
          <cell r="W18">
            <v>29.63</v>
          </cell>
          <cell r="X18">
            <v>28.21</v>
          </cell>
          <cell r="Y18">
            <v>26.77</v>
          </cell>
          <cell r="Z18">
            <v>25.3</v>
          </cell>
          <cell r="AA18">
            <v>23.78</v>
          </cell>
        </row>
        <row r="19">
          <cell r="A19">
            <v>12</v>
          </cell>
          <cell r="B19">
            <v>205.04</v>
          </cell>
          <cell r="C19">
            <v>184.04</v>
          </cell>
          <cell r="D19">
            <v>162.56</v>
          </cell>
          <cell r="E19">
            <v>140.6</v>
          </cell>
          <cell r="F19">
            <v>118.16</v>
          </cell>
          <cell r="G19">
            <v>95.21</v>
          </cell>
          <cell r="H19">
            <v>88.18</v>
          </cell>
          <cell r="I19">
            <v>81.05</v>
          </cell>
          <cell r="J19">
            <v>73.81</v>
          </cell>
          <cell r="K19">
            <v>66.459999999999994</v>
          </cell>
          <cell r="L19">
            <v>58.98</v>
          </cell>
          <cell r="M19">
            <v>55.84</v>
          </cell>
          <cell r="N19">
            <v>52.65</v>
          </cell>
          <cell r="O19">
            <v>49.41</v>
          </cell>
          <cell r="P19">
            <v>46.12</v>
          </cell>
          <cell r="Q19">
            <v>42.77</v>
          </cell>
          <cell r="R19">
            <v>40.54</v>
          </cell>
          <cell r="S19">
            <v>38.28</v>
          </cell>
          <cell r="T19">
            <v>35.979999999999997</v>
          </cell>
          <cell r="U19">
            <v>33.65</v>
          </cell>
          <cell r="V19">
            <v>31.27</v>
          </cell>
          <cell r="W19">
            <v>29.87</v>
          </cell>
          <cell r="X19">
            <v>28.44</v>
          </cell>
          <cell r="Y19">
            <v>27</v>
          </cell>
          <cell r="Z19">
            <v>25.54</v>
          </cell>
          <cell r="AA19">
            <v>24.01</v>
          </cell>
        </row>
        <row r="20">
          <cell r="A20">
            <v>13</v>
          </cell>
          <cell r="B20">
            <v>205.11</v>
          </cell>
          <cell r="C20">
            <v>184.13</v>
          </cell>
          <cell r="D20">
            <v>162.66</v>
          </cell>
          <cell r="E20">
            <v>140.71</v>
          </cell>
          <cell r="F20">
            <v>118.28</v>
          </cell>
          <cell r="G20">
            <v>95.32</v>
          </cell>
          <cell r="H20">
            <v>88.29</v>
          </cell>
          <cell r="I20">
            <v>81.16</v>
          </cell>
          <cell r="J20">
            <v>73.92</v>
          </cell>
          <cell r="K20">
            <v>66.569999999999993</v>
          </cell>
          <cell r="L20">
            <v>59.12</v>
          </cell>
          <cell r="M20">
            <v>55.99</v>
          </cell>
          <cell r="N20">
            <v>52.81</v>
          </cell>
          <cell r="O20">
            <v>49.58</v>
          </cell>
          <cell r="P20">
            <v>46.3</v>
          </cell>
          <cell r="Q20">
            <v>42.94</v>
          </cell>
          <cell r="R20">
            <v>40.71</v>
          </cell>
          <cell r="S20">
            <v>38.450000000000003</v>
          </cell>
          <cell r="T20">
            <v>36.159999999999997</v>
          </cell>
          <cell r="U20">
            <v>33.83</v>
          </cell>
          <cell r="V20">
            <v>31.45</v>
          </cell>
          <cell r="W20">
            <v>30.05</v>
          </cell>
          <cell r="X20">
            <v>28.62</v>
          </cell>
          <cell r="Y20">
            <v>27.18</v>
          </cell>
          <cell r="Z20">
            <v>25.72</v>
          </cell>
          <cell r="AA20">
            <v>24.19</v>
          </cell>
        </row>
        <row r="21">
          <cell r="A21">
            <v>14</v>
          </cell>
          <cell r="B21">
            <v>205.17</v>
          </cell>
          <cell r="C21">
            <v>184.19</v>
          </cell>
          <cell r="D21">
            <v>162.72</v>
          </cell>
          <cell r="E21">
            <v>140.77000000000001</v>
          </cell>
          <cell r="F21">
            <v>118.33</v>
          </cell>
          <cell r="G21">
            <v>95.39</v>
          </cell>
          <cell r="H21">
            <v>88.37</v>
          </cell>
          <cell r="I21">
            <v>81.25</v>
          </cell>
          <cell r="J21">
            <v>74.02</v>
          </cell>
          <cell r="K21">
            <v>66.69</v>
          </cell>
          <cell r="L21">
            <v>59.21</v>
          </cell>
          <cell r="M21">
            <v>56.08</v>
          </cell>
          <cell r="N21">
            <v>52.9</v>
          </cell>
          <cell r="O21">
            <v>49.67</v>
          </cell>
          <cell r="P21">
            <v>46.4</v>
          </cell>
          <cell r="Q21">
            <v>43.06</v>
          </cell>
          <cell r="R21">
            <v>40.83</v>
          </cell>
          <cell r="S21">
            <v>38.57</v>
          </cell>
          <cell r="T21">
            <v>36.28</v>
          </cell>
          <cell r="U21">
            <v>33.950000000000003</v>
          </cell>
          <cell r="V21">
            <v>31.58</v>
          </cell>
          <cell r="W21">
            <v>30.18</v>
          </cell>
          <cell r="X21">
            <v>28.76</v>
          </cell>
          <cell r="Y21">
            <v>27.32</v>
          </cell>
          <cell r="Z21">
            <v>25.86</v>
          </cell>
          <cell r="AA21">
            <v>24.33</v>
          </cell>
        </row>
        <row r="22">
          <cell r="A22">
            <v>15</v>
          </cell>
          <cell r="B22">
            <v>205.21</v>
          </cell>
          <cell r="C22">
            <v>184.22</v>
          </cell>
          <cell r="D22">
            <v>162.76</v>
          </cell>
          <cell r="E22">
            <v>140.81</v>
          </cell>
          <cell r="F22">
            <v>118.37</v>
          </cell>
          <cell r="G22">
            <v>95.44</v>
          </cell>
          <cell r="H22">
            <v>88.42</v>
          </cell>
          <cell r="I22">
            <v>81.3</v>
          </cell>
          <cell r="J22">
            <v>74.069999999999993</v>
          </cell>
          <cell r="K22">
            <v>66.739999999999995</v>
          </cell>
          <cell r="L22">
            <v>59.28</v>
          </cell>
          <cell r="M22">
            <v>56.15</v>
          </cell>
          <cell r="N22">
            <v>52.97</v>
          </cell>
          <cell r="O22">
            <v>49.75</v>
          </cell>
          <cell r="P22">
            <v>46.47</v>
          </cell>
          <cell r="Q22">
            <v>43.14</v>
          </cell>
          <cell r="R22">
            <v>40.92</v>
          </cell>
          <cell r="S22">
            <v>38.659999999999997</v>
          </cell>
          <cell r="T22">
            <v>36.36</v>
          </cell>
          <cell r="U22">
            <v>34.04</v>
          </cell>
          <cell r="V22">
            <v>31.67</v>
          </cell>
          <cell r="W22">
            <v>30.27</v>
          </cell>
          <cell r="X22">
            <v>28.85</v>
          </cell>
          <cell r="Y22">
            <v>27.41</v>
          </cell>
          <cell r="Z22">
            <v>25.95</v>
          </cell>
          <cell r="AA22">
            <v>24.42</v>
          </cell>
        </row>
        <row r="23">
          <cell r="A23">
            <v>16</v>
          </cell>
          <cell r="B23">
            <v>205.23</v>
          </cell>
          <cell r="C23">
            <v>184.24</v>
          </cell>
          <cell r="D23">
            <v>162.78</v>
          </cell>
          <cell r="E23">
            <v>140.83000000000001</v>
          </cell>
          <cell r="F23">
            <v>118.39</v>
          </cell>
          <cell r="G23">
            <v>95.47</v>
          </cell>
          <cell r="H23">
            <v>88.45</v>
          </cell>
          <cell r="I23">
            <v>81.33</v>
          </cell>
          <cell r="J23">
            <v>74.099999999999994</v>
          </cell>
          <cell r="K23">
            <v>66.77</v>
          </cell>
          <cell r="L23">
            <v>59.32</v>
          </cell>
          <cell r="M23">
            <v>56.18</v>
          </cell>
          <cell r="N23">
            <v>53.01</v>
          </cell>
          <cell r="O23">
            <v>49.78</v>
          </cell>
          <cell r="P23">
            <v>46.51</v>
          </cell>
          <cell r="Q23">
            <v>43.19</v>
          </cell>
          <cell r="R23">
            <v>40.96</v>
          </cell>
          <cell r="S23">
            <v>38.700000000000003</v>
          </cell>
          <cell r="T23">
            <v>36.409999999999997</v>
          </cell>
          <cell r="U23">
            <v>34.08</v>
          </cell>
          <cell r="V23">
            <v>31.72</v>
          </cell>
          <cell r="W23">
            <v>30.32</v>
          </cell>
          <cell r="X23">
            <v>28.9</v>
          </cell>
          <cell r="Y23">
            <v>27.46</v>
          </cell>
          <cell r="Z23">
            <v>26</v>
          </cell>
          <cell r="AA23">
            <v>24.49</v>
          </cell>
        </row>
        <row r="24">
          <cell r="A24">
            <v>17</v>
          </cell>
          <cell r="B24">
            <v>205.24</v>
          </cell>
          <cell r="C24">
            <v>184.25</v>
          </cell>
          <cell r="D24">
            <v>162.79</v>
          </cell>
          <cell r="E24">
            <v>140.84</v>
          </cell>
          <cell r="F24">
            <v>118.4</v>
          </cell>
          <cell r="G24">
            <v>95.49</v>
          </cell>
          <cell r="H24">
            <v>88.48</v>
          </cell>
          <cell r="I24">
            <v>81.349999999999994</v>
          </cell>
          <cell r="J24">
            <v>74.12</v>
          </cell>
          <cell r="K24">
            <v>66.790000000000006</v>
          </cell>
          <cell r="L24">
            <v>59.33</v>
          </cell>
          <cell r="M24">
            <v>56.21</v>
          </cell>
          <cell r="N24">
            <v>53.04</v>
          </cell>
          <cell r="O24">
            <v>49.82</v>
          </cell>
          <cell r="P24">
            <v>46.56</v>
          </cell>
          <cell r="Q24">
            <v>43.21</v>
          </cell>
          <cell r="R24">
            <v>40.98</v>
          </cell>
          <cell r="S24">
            <v>38.72</v>
          </cell>
          <cell r="T24">
            <v>36.43</v>
          </cell>
          <cell r="U24">
            <v>34.1</v>
          </cell>
          <cell r="V24">
            <v>31.75</v>
          </cell>
          <cell r="W24">
            <v>30.35</v>
          </cell>
          <cell r="X24">
            <v>28.93</v>
          </cell>
          <cell r="Y24">
            <v>27.49</v>
          </cell>
          <cell r="Z24">
            <v>26.03</v>
          </cell>
          <cell r="AA24">
            <v>24.52</v>
          </cell>
        </row>
        <row r="25">
          <cell r="A25">
            <v>18</v>
          </cell>
          <cell r="B25">
            <v>205.24</v>
          </cell>
          <cell r="C25">
            <v>184.25</v>
          </cell>
          <cell r="D25">
            <v>162.79</v>
          </cell>
          <cell r="E25">
            <v>140.84</v>
          </cell>
          <cell r="F25">
            <v>118.4</v>
          </cell>
          <cell r="G25">
            <v>95.49</v>
          </cell>
          <cell r="H25">
            <v>88.48</v>
          </cell>
          <cell r="I25">
            <v>81.349999999999994</v>
          </cell>
          <cell r="J25">
            <v>74.12</v>
          </cell>
          <cell r="K25">
            <v>66.790000000000006</v>
          </cell>
          <cell r="L25">
            <v>59.33</v>
          </cell>
          <cell r="M25">
            <v>56.21</v>
          </cell>
          <cell r="N25">
            <v>53.04</v>
          </cell>
          <cell r="O25">
            <v>49.82</v>
          </cell>
          <cell r="P25">
            <v>46.56</v>
          </cell>
          <cell r="Q25">
            <v>43.21</v>
          </cell>
          <cell r="R25">
            <v>40.98</v>
          </cell>
          <cell r="S25">
            <v>38.72</v>
          </cell>
          <cell r="T25">
            <v>36.43</v>
          </cell>
          <cell r="U25">
            <v>34.1</v>
          </cell>
          <cell r="V25">
            <v>31.75</v>
          </cell>
          <cell r="W25">
            <v>30.35</v>
          </cell>
          <cell r="X25">
            <v>28.93</v>
          </cell>
          <cell r="Y25">
            <v>27.49</v>
          </cell>
          <cell r="Z25">
            <v>26.03</v>
          </cell>
          <cell r="AA25">
            <v>24.53</v>
          </cell>
        </row>
        <row r="26">
          <cell r="A26">
            <v>19</v>
          </cell>
          <cell r="B26">
            <v>205.24</v>
          </cell>
          <cell r="C26">
            <v>184.25</v>
          </cell>
          <cell r="D26">
            <v>162.79</v>
          </cell>
          <cell r="E26">
            <v>140.84</v>
          </cell>
          <cell r="F26">
            <v>118.4</v>
          </cell>
          <cell r="G26">
            <v>95.49</v>
          </cell>
          <cell r="H26">
            <v>88.48</v>
          </cell>
          <cell r="I26">
            <v>81.349999999999994</v>
          </cell>
          <cell r="J26">
            <v>74.12</v>
          </cell>
          <cell r="K26">
            <v>66.790000000000006</v>
          </cell>
          <cell r="L26">
            <v>59.33</v>
          </cell>
          <cell r="M26">
            <v>56.21</v>
          </cell>
          <cell r="N26">
            <v>53.04</v>
          </cell>
          <cell r="O26">
            <v>49.82</v>
          </cell>
          <cell r="P26">
            <v>46.56</v>
          </cell>
          <cell r="Q26">
            <v>43.21</v>
          </cell>
          <cell r="R26">
            <v>40.98</v>
          </cell>
          <cell r="S26">
            <v>38.72</v>
          </cell>
          <cell r="T26">
            <v>36.43</v>
          </cell>
          <cell r="U26">
            <v>34.1</v>
          </cell>
          <cell r="V26">
            <v>31.75</v>
          </cell>
          <cell r="W26">
            <v>30.35</v>
          </cell>
          <cell r="X26">
            <v>28.93</v>
          </cell>
          <cell r="Y26">
            <v>27.49</v>
          </cell>
          <cell r="Z26">
            <v>26.03</v>
          </cell>
          <cell r="AA26">
            <v>24.53</v>
          </cell>
        </row>
        <row r="27">
          <cell r="A27">
            <v>20</v>
          </cell>
          <cell r="B27">
            <v>205.24</v>
          </cell>
          <cell r="C27">
            <v>184.25</v>
          </cell>
          <cell r="D27">
            <v>162.79</v>
          </cell>
          <cell r="E27">
            <v>140.84</v>
          </cell>
          <cell r="F27">
            <v>118.4</v>
          </cell>
          <cell r="G27">
            <v>95.49</v>
          </cell>
          <cell r="H27">
            <v>88.48</v>
          </cell>
          <cell r="I27">
            <v>81.349999999999994</v>
          </cell>
          <cell r="J27">
            <v>74.12</v>
          </cell>
          <cell r="K27">
            <v>66.790000000000006</v>
          </cell>
          <cell r="L27">
            <v>59.33</v>
          </cell>
          <cell r="M27">
            <v>56.21</v>
          </cell>
          <cell r="N27">
            <v>53.04</v>
          </cell>
          <cell r="O27">
            <v>49.82</v>
          </cell>
          <cell r="P27">
            <v>46.56</v>
          </cell>
          <cell r="Q27">
            <v>43.21</v>
          </cell>
          <cell r="R27">
            <v>40.98</v>
          </cell>
          <cell r="S27">
            <v>38.72</v>
          </cell>
          <cell r="T27">
            <v>36.43</v>
          </cell>
          <cell r="U27">
            <v>34.1</v>
          </cell>
          <cell r="V27">
            <v>31.75</v>
          </cell>
          <cell r="W27">
            <v>30.35</v>
          </cell>
          <cell r="X27">
            <v>28.93</v>
          </cell>
          <cell r="Y27">
            <v>27.49</v>
          </cell>
          <cell r="Z27">
            <v>26.03</v>
          </cell>
          <cell r="AA27">
            <v>24.53</v>
          </cell>
        </row>
        <row r="28">
          <cell r="A28">
            <v>21</v>
          </cell>
          <cell r="B28">
            <v>205.24</v>
          </cell>
          <cell r="C28">
            <v>184.25</v>
          </cell>
          <cell r="D28">
            <v>162.79</v>
          </cell>
          <cell r="E28">
            <v>140.84</v>
          </cell>
          <cell r="F28">
            <v>118.4</v>
          </cell>
          <cell r="G28">
            <v>95.49</v>
          </cell>
          <cell r="H28">
            <v>88.48</v>
          </cell>
          <cell r="I28">
            <v>81.349999999999994</v>
          </cell>
          <cell r="J28">
            <v>74.12</v>
          </cell>
          <cell r="K28">
            <v>66.790000000000006</v>
          </cell>
          <cell r="L28">
            <v>59.33</v>
          </cell>
          <cell r="M28">
            <v>56.21</v>
          </cell>
          <cell r="N28">
            <v>53.04</v>
          </cell>
          <cell r="O28">
            <v>49.82</v>
          </cell>
          <cell r="P28">
            <v>46.56</v>
          </cell>
          <cell r="Q28">
            <v>43.21</v>
          </cell>
          <cell r="R28">
            <v>40.98</v>
          </cell>
          <cell r="S28">
            <v>38.72</v>
          </cell>
          <cell r="T28">
            <v>36.43</v>
          </cell>
          <cell r="U28">
            <v>34.1</v>
          </cell>
          <cell r="V28">
            <v>31.75</v>
          </cell>
          <cell r="W28">
            <v>30.35</v>
          </cell>
          <cell r="X28">
            <v>28.93</v>
          </cell>
          <cell r="Y28">
            <v>27.49</v>
          </cell>
          <cell r="Z28">
            <v>26.03</v>
          </cell>
          <cell r="AA28">
            <v>24.53</v>
          </cell>
        </row>
        <row r="29">
          <cell r="A29">
            <v>22</v>
          </cell>
          <cell r="B29">
            <v>205.24</v>
          </cell>
          <cell r="C29">
            <v>184.25</v>
          </cell>
          <cell r="D29">
            <v>162.79</v>
          </cell>
          <cell r="E29">
            <v>140.84</v>
          </cell>
          <cell r="F29">
            <v>118.4</v>
          </cell>
          <cell r="G29">
            <v>95.49</v>
          </cell>
          <cell r="H29">
            <v>88.48</v>
          </cell>
          <cell r="I29">
            <v>81.349999999999994</v>
          </cell>
          <cell r="J29">
            <v>74.12</v>
          </cell>
          <cell r="K29">
            <v>66.790000000000006</v>
          </cell>
          <cell r="L29">
            <v>59.33</v>
          </cell>
          <cell r="M29">
            <v>56.21</v>
          </cell>
          <cell r="N29">
            <v>53.04</v>
          </cell>
          <cell r="O29">
            <v>49.82</v>
          </cell>
          <cell r="P29">
            <v>46.56</v>
          </cell>
          <cell r="Q29">
            <v>43.21</v>
          </cell>
          <cell r="R29">
            <v>40.98</v>
          </cell>
          <cell r="S29">
            <v>38.72</v>
          </cell>
          <cell r="T29">
            <v>36.43</v>
          </cell>
          <cell r="U29">
            <v>34.1</v>
          </cell>
          <cell r="V29">
            <v>31.75</v>
          </cell>
          <cell r="W29">
            <v>30.35</v>
          </cell>
          <cell r="X29">
            <v>28.93</v>
          </cell>
          <cell r="Y29">
            <v>27.49</v>
          </cell>
          <cell r="Z29">
            <v>26.03</v>
          </cell>
          <cell r="AA29">
            <v>24.53</v>
          </cell>
        </row>
        <row r="30">
          <cell r="A30">
            <v>23</v>
          </cell>
          <cell r="B30">
            <v>205.24</v>
          </cell>
          <cell r="C30">
            <v>184.25</v>
          </cell>
          <cell r="D30">
            <v>162.79</v>
          </cell>
          <cell r="E30">
            <v>140.84</v>
          </cell>
          <cell r="F30">
            <v>118.4</v>
          </cell>
          <cell r="G30">
            <v>95.49</v>
          </cell>
          <cell r="H30">
            <v>88.48</v>
          </cell>
          <cell r="I30">
            <v>81.349999999999994</v>
          </cell>
          <cell r="J30">
            <v>74.12</v>
          </cell>
          <cell r="K30">
            <v>66.790000000000006</v>
          </cell>
          <cell r="L30">
            <v>59.33</v>
          </cell>
          <cell r="M30">
            <v>56.21</v>
          </cell>
          <cell r="N30">
            <v>53.04</v>
          </cell>
          <cell r="O30">
            <v>49.82</v>
          </cell>
          <cell r="P30">
            <v>46.56</v>
          </cell>
          <cell r="Q30">
            <v>43.21</v>
          </cell>
          <cell r="R30">
            <v>40.98</v>
          </cell>
          <cell r="S30">
            <v>38.72</v>
          </cell>
          <cell r="T30">
            <v>36.43</v>
          </cell>
          <cell r="U30">
            <v>34.1</v>
          </cell>
          <cell r="V30">
            <v>31.75</v>
          </cell>
          <cell r="W30">
            <v>30.35</v>
          </cell>
          <cell r="X30">
            <v>28.93</v>
          </cell>
          <cell r="Y30">
            <v>27.49</v>
          </cell>
          <cell r="Z30">
            <v>26.03</v>
          </cell>
          <cell r="AA30">
            <v>24.53</v>
          </cell>
        </row>
        <row r="31">
          <cell r="A31">
            <v>24</v>
          </cell>
          <cell r="B31">
            <v>205.24</v>
          </cell>
          <cell r="C31">
            <v>184.25</v>
          </cell>
          <cell r="D31">
            <v>162.79</v>
          </cell>
          <cell r="E31">
            <v>140.84</v>
          </cell>
          <cell r="F31">
            <v>118.4</v>
          </cell>
          <cell r="G31">
            <v>95.49</v>
          </cell>
          <cell r="H31">
            <v>88.48</v>
          </cell>
          <cell r="I31">
            <v>81.349999999999994</v>
          </cell>
          <cell r="J31">
            <v>74.12</v>
          </cell>
          <cell r="K31">
            <v>66.790000000000006</v>
          </cell>
          <cell r="L31">
            <v>59.33</v>
          </cell>
          <cell r="M31">
            <v>56.21</v>
          </cell>
          <cell r="N31">
            <v>53.04</v>
          </cell>
          <cell r="O31">
            <v>49.82</v>
          </cell>
          <cell r="P31">
            <v>46.56</v>
          </cell>
          <cell r="Q31">
            <v>43.21</v>
          </cell>
          <cell r="R31">
            <v>40.98</v>
          </cell>
          <cell r="S31">
            <v>38.72</v>
          </cell>
          <cell r="T31">
            <v>36.43</v>
          </cell>
          <cell r="U31">
            <v>34.1</v>
          </cell>
          <cell r="V31">
            <v>31.75</v>
          </cell>
          <cell r="W31">
            <v>30.35</v>
          </cell>
          <cell r="X31">
            <v>28.93</v>
          </cell>
          <cell r="Y31">
            <v>27.49</v>
          </cell>
          <cell r="Z31">
            <v>26.03</v>
          </cell>
          <cell r="AA31">
            <v>24.53</v>
          </cell>
        </row>
        <row r="32">
          <cell r="A32">
            <v>25</v>
          </cell>
          <cell r="B32">
            <v>205.24</v>
          </cell>
          <cell r="C32">
            <v>184.25</v>
          </cell>
          <cell r="D32">
            <v>162.79</v>
          </cell>
          <cell r="E32">
            <v>140.84</v>
          </cell>
          <cell r="F32">
            <v>118.4</v>
          </cell>
          <cell r="G32">
            <v>95.49</v>
          </cell>
          <cell r="H32">
            <v>88.48</v>
          </cell>
          <cell r="I32">
            <v>81.349999999999994</v>
          </cell>
          <cell r="J32">
            <v>74.12</v>
          </cell>
          <cell r="K32">
            <v>66.790000000000006</v>
          </cell>
          <cell r="L32">
            <v>59.33</v>
          </cell>
          <cell r="M32">
            <v>56.21</v>
          </cell>
          <cell r="N32">
            <v>53.04</v>
          </cell>
          <cell r="O32">
            <v>49.82</v>
          </cell>
          <cell r="P32">
            <v>46.56</v>
          </cell>
          <cell r="Q32">
            <v>43.21</v>
          </cell>
          <cell r="R32">
            <v>40.98</v>
          </cell>
          <cell r="S32">
            <v>38.72</v>
          </cell>
          <cell r="T32">
            <v>36.43</v>
          </cell>
          <cell r="U32">
            <v>34.1</v>
          </cell>
          <cell r="V32">
            <v>31.75</v>
          </cell>
          <cell r="W32">
            <v>30.35</v>
          </cell>
          <cell r="X32">
            <v>28.93</v>
          </cell>
          <cell r="Y32">
            <v>27.49</v>
          </cell>
          <cell r="Z32">
            <v>26.03</v>
          </cell>
          <cell r="AA32">
            <v>24.53</v>
          </cell>
        </row>
        <row r="33">
          <cell r="A33">
            <v>26</v>
          </cell>
          <cell r="B33">
            <v>205.24</v>
          </cell>
          <cell r="C33">
            <v>184.25</v>
          </cell>
          <cell r="D33">
            <v>162.79</v>
          </cell>
          <cell r="E33">
            <v>140.84</v>
          </cell>
          <cell r="F33">
            <v>118.4</v>
          </cell>
          <cell r="G33">
            <v>95.49</v>
          </cell>
          <cell r="H33">
            <v>88.48</v>
          </cell>
          <cell r="I33">
            <v>81.349999999999994</v>
          </cell>
          <cell r="J33">
            <v>74.12</v>
          </cell>
          <cell r="K33">
            <v>66.790000000000006</v>
          </cell>
          <cell r="L33">
            <v>59.33</v>
          </cell>
          <cell r="M33">
            <v>56.21</v>
          </cell>
          <cell r="N33">
            <v>53.04</v>
          </cell>
          <cell r="O33">
            <v>49.82</v>
          </cell>
          <cell r="P33">
            <v>46.56</v>
          </cell>
          <cell r="Q33">
            <v>43.21</v>
          </cell>
          <cell r="R33">
            <v>40.98</v>
          </cell>
          <cell r="S33">
            <v>38.72</v>
          </cell>
          <cell r="T33">
            <v>36.43</v>
          </cell>
          <cell r="U33">
            <v>34.1</v>
          </cell>
          <cell r="V33">
            <v>31.75</v>
          </cell>
          <cell r="W33">
            <v>30.35</v>
          </cell>
          <cell r="X33">
            <v>28.93</v>
          </cell>
          <cell r="Y33">
            <v>27.49</v>
          </cell>
          <cell r="Z33">
            <v>26.03</v>
          </cell>
          <cell r="AA33">
            <v>24.53</v>
          </cell>
        </row>
        <row r="34">
          <cell r="A34">
            <v>27</v>
          </cell>
          <cell r="B34">
            <v>205.24</v>
          </cell>
          <cell r="C34">
            <v>184.25</v>
          </cell>
          <cell r="D34">
            <v>162.79</v>
          </cell>
          <cell r="E34">
            <v>140.84</v>
          </cell>
          <cell r="F34">
            <v>118.4</v>
          </cell>
          <cell r="G34">
            <v>95.49</v>
          </cell>
          <cell r="H34">
            <v>88.48</v>
          </cell>
          <cell r="I34">
            <v>81.349999999999994</v>
          </cell>
          <cell r="J34">
            <v>74.12</v>
          </cell>
          <cell r="K34">
            <v>66.790000000000006</v>
          </cell>
          <cell r="L34">
            <v>59.33</v>
          </cell>
          <cell r="M34">
            <v>56.21</v>
          </cell>
          <cell r="N34">
            <v>53.04</v>
          </cell>
          <cell r="O34">
            <v>49.82</v>
          </cell>
          <cell r="P34">
            <v>46.56</v>
          </cell>
          <cell r="Q34">
            <v>43.21</v>
          </cell>
          <cell r="R34">
            <v>40.98</v>
          </cell>
          <cell r="S34">
            <v>38.72</v>
          </cell>
          <cell r="T34">
            <v>36.43</v>
          </cell>
          <cell r="U34">
            <v>34.1</v>
          </cell>
          <cell r="V34">
            <v>31.75</v>
          </cell>
          <cell r="W34">
            <v>30.35</v>
          </cell>
          <cell r="X34">
            <v>28.93</v>
          </cell>
          <cell r="Y34">
            <v>27.49</v>
          </cell>
          <cell r="Z34">
            <v>26.03</v>
          </cell>
          <cell r="AA34">
            <v>24.53</v>
          </cell>
        </row>
        <row r="35">
          <cell r="A35">
            <v>28</v>
          </cell>
          <cell r="B35">
            <v>205.24</v>
          </cell>
          <cell r="C35">
            <v>184.25</v>
          </cell>
          <cell r="D35">
            <v>162.79</v>
          </cell>
          <cell r="E35">
            <v>140.84</v>
          </cell>
          <cell r="F35">
            <v>118.4</v>
          </cell>
          <cell r="G35">
            <v>95.49</v>
          </cell>
          <cell r="H35">
            <v>88.48</v>
          </cell>
          <cell r="I35">
            <v>81.349999999999994</v>
          </cell>
          <cell r="J35">
            <v>74.12</v>
          </cell>
          <cell r="K35">
            <v>66.790000000000006</v>
          </cell>
          <cell r="L35">
            <v>59.33</v>
          </cell>
          <cell r="M35">
            <v>56.21</v>
          </cell>
          <cell r="N35">
            <v>53.04</v>
          </cell>
          <cell r="O35">
            <v>49.82</v>
          </cell>
          <cell r="P35">
            <v>46.56</v>
          </cell>
          <cell r="Q35">
            <v>43.21</v>
          </cell>
          <cell r="R35">
            <v>40.98</v>
          </cell>
          <cell r="S35">
            <v>38.72</v>
          </cell>
          <cell r="T35">
            <v>36.43</v>
          </cell>
          <cell r="U35">
            <v>34.1</v>
          </cell>
          <cell r="V35">
            <v>31.75</v>
          </cell>
          <cell r="W35">
            <v>30.35</v>
          </cell>
          <cell r="X35">
            <v>28.93</v>
          </cell>
          <cell r="Y35">
            <v>27.49</v>
          </cell>
          <cell r="Z35">
            <v>26.03</v>
          </cell>
          <cell r="AA35">
            <v>24.53</v>
          </cell>
        </row>
        <row r="36">
          <cell r="A36">
            <v>29</v>
          </cell>
          <cell r="B36">
            <v>205.24</v>
          </cell>
          <cell r="C36">
            <v>184.25</v>
          </cell>
          <cell r="D36">
            <v>162.79</v>
          </cell>
          <cell r="E36">
            <v>140.84</v>
          </cell>
          <cell r="F36">
            <v>118.4</v>
          </cell>
          <cell r="G36">
            <v>95.49</v>
          </cell>
          <cell r="H36">
            <v>88.48</v>
          </cell>
          <cell r="I36">
            <v>81.349999999999994</v>
          </cell>
          <cell r="J36">
            <v>74.12</v>
          </cell>
          <cell r="K36">
            <v>66.790000000000006</v>
          </cell>
          <cell r="L36">
            <v>59.33</v>
          </cell>
          <cell r="M36">
            <v>56.21</v>
          </cell>
          <cell r="N36">
            <v>53.04</v>
          </cell>
          <cell r="O36">
            <v>49.82</v>
          </cell>
          <cell r="P36">
            <v>46.56</v>
          </cell>
          <cell r="Q36">
            <v>43.21</v>
          </cell>
          <cell r="R36">
            <v>40.98</v>
          </cell>
          <cell r="S36">
            <v>38.72</v>
          </cell>
          <cell r="T36">
            <v>36.43</v>
          </cell>
          <cell r="U36">
            <v>34.1</v>
          </cell>
          <cell r="V36">
            <v>31.75</v>
          </cell>
          <cell r="W36">
            <v>30.36</v>
          </cell>
          <cell r="X36">
            <v>28.95</v>
          </cell>
          <cell r="Y36">
            <v>27.52</v>
          </cell>
          <cell r="Z36">
            <v>26.07</v>
          </cell>
          <cell r="AA36">
            <v>24.58</v>
          </cell>
        </row>
        <row r="37">
          <cell r="A37">
            <v>30</v>
          </cell>
          <cell r="B37">
            <v>205.24</v>
          </cell>
          <cell r="C37">
            <v>184.25</v>
          </cell>
          <cell r="D37">
            <v>162.79</v>
          </cell>
          <cell r="E37">
            <v>140.84</v>
          </cell>
          <cell r="F37">
            <v>118.4</v>
          </cell>
          <cell r="G37">
            <v>95.49</v>
          </cell>
          <cell r="H37">
            <v>88.48</v>
          </cell>
          <cell r="I37">
            <v>81.349999999999994</v>
          </cell>
          <cell r="J37">
            <v>74.12</v>
          </cell>
          <cell r="K37">
            <v>66.790000000000006</v>
          </cell>
          <cell r="L37">
            <v>59.33</v>
          </cell>
          <cell r="M37">
            <v>56.21</v>
          </cell>
          <cell r="N37">
            <v>53.04</v>
          </cell>
          <cell r="O37">
            <v>49.82</v>
          </cell>
          <cell r="P37">
            <v>46.56</v>
          </cell>
          <cell r="Q37">
            <v>43.21</v>
          </cell>
          <cell r="R37">
            <v>40.98</v>
          </cell>
          <cell r="S37">
            <v>38.72</v>
          </cell>
          <cell r="T37">
            <v>36.43</v>
          </cell>
          <cell r="U37">
            <v>34.1</v>
          </cell>
          <cell r="V37">
            <v>31.75</v>
          </cell>
          <cell r="W37">
            <v>30.38</v>
          </cell>
          <cell r="X37">
            <v>28.99</v>
          </cell>
          <cell r="Y37">
            <v>27.59</v>
          </cell>
          <cell r="Z37">
            <v>26.16</v>
          </cell>
          <cell r="AA37">
            <v>24.7</v>
          </cell>
        </row>
        <row r="38">
          <cell r="A38">
            <v>31</v>
          </cell>
          <cell r="B38">
            <v>205.24</v>
          </cell>
          <cell r="C38">
            <v>184.25</v>
          </cell>
          <cell r="D38">
            <v>162.79</v>
          </cell>
          <cell r="E38">
            <v>140.84</v>
          </cell>
          <cell r="F38">
            <v>118.4</v>
          </cell>
          <cell r="G38">
            <v>95.49</v>
          </cell>
          <cell r="H38">
            <v>88.48</v>
          </cell>
          <cell r="I38">
            <v>81.349999999999994</v>
          </cell>
          <cell r="J38">
            <v>74.12</v>
          </cell>
          <cell r="K38">
            <v>66.790000000000006</v>
          </cell>
          <cell r="L38">
            <v>59.33</v>
          </cell>
          <cell r="M38">
            <v>56.21</v>
          </cell>
          <cell r="N38">
            <v>53.04</v>
          </cell>
          <cell r="O38">
            <v>49.82</v>
          </cell>
          <cell r="P38">
            <v>46.56</v>
          </cell>
          <cell r="Q38">
            <v>43.21</v>
          </cell>
          <cell r="R38">
            <v>40.98</v>
          </cell>
          <cell r="S38">
            <v>38.72</v>
          </cell>
          <cell r="T38">
            <v>36.43</v>
          </cell>
          <cell r="U38">
            <v>34.1</v>
          </cell>
          <cell r="V38">
            <v>31.75</v>
          </cell>
          <cell r="W38">
            <v>30.41</v>
          </cell>
          <cell r="X38">
            <v>29.06</v>
          </cell>
          <cell r="Y38">
            <v>27.69</v>
          </cell>
          <cell r="Z38">
            <v>26.3</v>
          </cell>
          <cell r="AA38">
            <v>24.87</v>
          </cell>
        </row>
        <row r="39">
          <cell r="A39">
            <v>32</v>
          </cell>
          <cell r="B39">
            <v>205.24</v>
          </cell>
          <cell r="C39">
            <v>184.25</v>
          </cell>
          <cell r="D39">
            <v>162.79</v>
          </cell>
          <cell r="E39">
            <v>140.84</v>
          </cell>
          <cell r="F39">
            <v>118.4</v>
          </cell>
          <cell r="G39">
            <v>95.49</v>
          </cell>
          <cell r="H39">
            <v>88.48</v>
          </cell>
          <cell r="I39">
            <v>81.349999999999994</v>
          </cell>
          <cell r="J39">
            <v>74.12</v>
          </cell>
          <cell r="K39">
            <v>66.790000000000006</v>
          </cell>
          <cell r="L39">
            <v>59.33</v>
          </cell>
          <cell r="M39">
            <v>56.21</v>
          </cell>
          <cell r="N39">
            <v>53.04</v>
          </cell>
          <cell r="O39">
            <v>49.82</v>
          </cell>
          <cell r="P39">
            <v>46.56</v>
          </cell>
          <cell r="Q39">
            <v>43.21</v>
          </cell>
          <cell r="R39">
            <v>40.98</v>
          </cell>
          <cell r="S39">
            <v>38.72</v>
          </cell>
          <cell r="T39">
            <v>36.43</v>
          </cell>
          <cell r="U39">
            <v>34.1</v>
          </cell>
          <cell r="V39">
            <v>31.75</v>
          </cell>
          <cell r="W39">
            <v>30.46</v>
          </cell>
          <cell r="X39">
            <v>29.15</v>
          </cell>
          <cell r="Y39">
            <v>27.82</v>
          </cell>
          <cell r="Z39">
            <v>26.48</v>
          </cell>
          <cell r="AA39">
            <v>25.09</v>
          </cell>
        </row>
        <row r="40">
          <cell r="A40">
            <v>33</v>
          </cell>
          <cell r="B40">
            <v>205.24</v>
          </cell>
          <cell r="C40">
            <v>184.25</v>
          </cell>
          <cell r="D40">
            <v>162.79</v>
          </cell>
          <cell r="E40">
            <v>140.84</v>
          </cell>
          <cell r="F40">
            <v>118.4</v>
          </cell>
          <cell r="G40">
            <v>95.49</v>
          </cell>
          <cell r="H40">
            <v>88.48</v>
          </cell>
          <cell r="I40">
            <v>81.349999999999994</v>
          </cell>
          <cell r="J40">
            <v>74.12</v>
          </cell>
          <cell r="K40">
            <v>66.790000000000006</v>
          </cell>
          <cell r="L40">
            <v>59.33</v>
          </cell>
          <cell r="M40">
            <v>56.21</v>
          </cell>
          <cell r="N40">
            <v>53.04</v>
          </cell>
          <cell r="O40">
            <v>49.82</v>
          </cell>
          <cell r="P40">
            <v>46.56</v>
          </cell>
          <cell r="Q40">
            <v>43.21</v>
          </cell>
          <cell r="R40">
            <v>40.98</v>
          </cell>
          <cell r="S40">
            <v>38.72</v>
          </cell>
          <cell r="T40">
            <v>36.43</v>
          </cell>
          <cell r="U40">
            <v>34.1</v>
          </cell>
          <cell r="V40">
            <v>31.75</v>
          </cell>
          <cell r="W40">
            <v>30.51</v>
          </cell>
          <cell r="X40">
            <v>29.26</v>
          </cell>
          <cell r="Y40">
            <v>27.99</v>
          </cell>
          <cell r="Z40">
            <v>26.7</v>
          </cell>
          <cell r="AA40">
            <v>25.37</v>
          </cell>
        </row>
        <row r="41">
          <cell r="A41">
            <v>34</v>
          </cell>
          <cell r="B41">
            <v>205.24</v>
          </cell>
          <cell r="C41">
            <v>184.25</v>
          </cell>
          <cell r="D41">
            <v>162.79</v>
          </cell>
          <cell r="E41">
            <v>140.84</v>
          </cell>
          <cell r="F41">
            <v>118.4</v>
          </cell>
          <cell r="G41">
            <v>95.49</v>
          </cell>
          <cell r="H41">
            <v>88.48</v>
          </cell>
          <cell r="I41">
            <v>81.349999999999994</v>
          </cell>
          <cell r="J41">
            <v>74.12</v>
          </cell>
          <cell r="K41">
            <v>66.790000000000006</v>
          </cell>
          <cell r="L41">
            <v>59.33</v>
          </cell>
          <cell r="M41">
            <v>56.21</v>
          </cell>
          <cell r="N41">
            <v>53.04</v>
          </cell>
          <cell r="O41">
            <v>49.82</v>
          </cell>
          <cell r="P41">
            <v>46.56</v>
          </cell>
          <cell r="Q41">
            <v>43.21</v>
          </cell>
          <cell r="R41">
            <v>41.03</v>
          </cell>
          <cell r="S41">
            <v>38.83</v>
          </cell>
          <cell r="T41">
            <v>36.590000000000003</v>
          </cell>
          <cell r="U41">
            <v>34.32</v>
          </cell>
          <cell r="V41">
            <v>31.98</v>
          </cell>
          <cell r="W41">
            <v>30.76</v>
          </cell>
          <cell r="X41">
            <v>29.52</v>
          </cell>
          <cell r="Y41">
            <v>28.26</v>
          </cell>
          <cell r="Z41">
            <v>26.99</v>
          </cell>
          <cell r="AA41">
            <v>25.7</v>
          </cell>
        </row>
        <row r="42">
          <cell r="A42">
            <v>35</v>
          </cell>
          <cell r="B42">
            <v>205.24</v>
          </cell>
          <cell r="C42">
            <v>184.25</v>
          </cell>
          <cell r="D42">
            <v>162.79</v>
          </cell>
          <cell r="E42">
            <v>140.84</v>
          </cell>
          <cell r="F42">
            <v>118.4</v>
          </cell>
          <cell r="G42">
            <v>95.49</v>
          </cell>
          <cell r="H42">
            <v>88.48</v>
          </cell>
          <cell r="I42">
            <v>81.349999999999994</v>
          </cell>
          <cell r="J42">
            <v>74.12</v>
          </cell>
          <cell r="K42">
            <v>66.790000000000006</v>
          </cell>
          <cell r="L42">
            <v>59.33</v>
          </cell>
          <cell r="M42">
            <v>56.21</v>
          </cell>
          <cell r="N42">
            <v>53.04</v>
          </cell>
          <cell r="O42">
            <v>49.82</v>
          </cell>
          <cell r="P42">
            <v>46.56</v>
          </cell>
          <cell r="Q42">
            <v>43.21</v>
          </cell>
          <cell r="R42">
            <v>41.09</v>
          </cell>
          <cell r="S42">
            <v>38.94</v>
          </cell>
          <cell r="T42">
            <v>36.76</v>
          </cell>
          <cell r="U42">
            <v>34.54</v>
          </cell>
          <cell r="V42">
            <v>32.25</v>
          </cell>
          <cell r="W42">
            <v>31.06</v>
          </cell>
          <cell r="X42">
            <v>29.84</v>
          </cell>
          <cell r="Y42">
            <v>28.61</v>
          </cell>
          <cell r="Z42">
            <v>27.36</v>
          </cell>
          <cell r="AA42">
            <v>26.09</v>
          </cell>
        </row>
        <row r="43">
          <cell r="A43">
            <v>36</v>
          </cell>
          <cell r="B43">
            <v>205.24</v>
          </cell>
          <cell r="C43">
            <v>184.25</v>
          </cell>
          <cell r="D43">
            <v>162.79</v>
          </cell>
          <cell r="E43">
            <v>140.84</v>
          </cell>
          <cell r="F43">
            <v>118.4</v>
          </cell>
          <cell r="G43">
            <v>95.49</v>
          </cell>
          <cell r="H43">
            <v>88.48</v>
          </cell>
          <cell r="I43">
            <v>81.349999999999994</v>
          </cell>
          <cell r="J43">
            <v>74.12</v>
          </cell>
          <cell r="K43">
            <v>66.790000000000006</v>
          </cell>
          <cell r="L43">
            <v>59.33</v>
          </cell>
          <cell r="M43">
            <v>56.24</v>
          </cell>
          <cell r="N43">
            <v>53.1</v>
          </cell>
          <cell r="O43">
            <v>49.92</v>
          </cell>
          <cell r="P43">
            <v>46.69</v>
          </cell>
          <cell r="Q43">
            <v>43.38</v>
          </cell>
          <cell r="R43">
            <v>41.29</v>
          </cell>
          <cell r="S43">
            <v>39.18</v>
          </cell>
          <cell r="T43">
            <v>37.03</v>
          </cell>
          <cell r="U43">
            <v>34.85</v>
          </cell>
          <cell r="V43">
            <v>32.61</v>
          </cell>
          <cell r="W43">
            <v>31.44</v>
          </cell>
          <cell r="X43">
            <v>30.25</v>
          </cell>
          <cell r="Y43">
            <v>29.04</v>
          </cell>
          <cell r="Z43">
            <v>27.82</v>
          </cell>
          <cell r="AA43">
            <v>26.55</v>
          </cell>
        </row>
        <row r="44">
          <cell r="A44">
            <v>37</v>
          </cell>
          <cell r="B44">
            <v>205.24</v>
          </cell>
          <cell r="C44">
            <v>184.25</v>
          </cell>
          <cell r="D44">
            <v>162.79</v>
          </cell>
          <cell r="E44">
            <v>140.84</v>
          </cell>
          <cell r="F44">
            <v>118.4</v>
          </cell>
          <cell r="G44">
            <v>95.49</v>
          </cell>
          <cell r="H44">
            <v>88.49</v>
          </cell>
          <cell r="I44">
            <v>81.37</v>
          </cell>
          <cell r="J44">
            <v>74.16</v>
          </cell>
          <cell r="K44">
            <v>66.83</v>
          </cell>
          <cell r="L44">
            <v>59.39</v>
          </cell>
          <cell r="M44">
            <v>56.34</v>
          </cell>
          <cell r="N44">
            <v>53.25</v>
          </cell>
          <cell r="O44">
            <v>50.11</v>
          </cell>
          <cell r="P44">
            <v>46.92</v>
          </cell>
          <cell r="Q44">
            <v>43.69</v>
          </cell>
          <cell r="R44">
            <v>41.62</v>
          </cell>
          <cell r="S44">
            <v>39.51</v>
          </cell>
          <cell r="T44">
            <v>37.380000000000003</v>
          </cell>
          <cell r="U44">
            <v>35.21</v>
          </cell>
          <cell r="V44">
            <v>33.020000000000003</v>
          </cell>
          <cell r="W44">
            <v>31.87</v>
          </cell>
          <cell r="X44">
            <v>30.71</v>
          </cell>
          <cell r="Y44">
            <v>29.52</v>
          </cell>
          <cell r="Z44">
            <v>28.32</v>
          </cell>
          <cell r="AA44">
            <v>27.09</v>
          </cell>
        </row>
        <row r="45">
          <cell r="A45">
            <v>38</v>
          </cell>
          <cell r="B45">
            <v>205.36</v>
          </cell>
          <cell r="C45">
            <v>184.39</v>
          </cell>
          <cell r="D45">
            <v>162.93</v>
          </cell>
          <cell r="E45">
            <v>140.99</v>
          </cell>
          <cell r="F45">
            <v>118.57</v>
          </cell>
          <cell r="G45">
            <v>95.66</v>
          </cell>
          <cell r="H45">
            <v>88.68</v>
          </cell>
          <cell r="I45">
            <v>81.59</v>
          </cell>
          <cell r="J45">
            <v>74.39</v>
          </cell>
          <cell r="K45">
            <v>67.09</v>
          </cell>
          <cell r="L45">
            <v>59.65</v>
          </cell>
          <cell r="M45">
            <v>56.62</v>
          </cell>
          <cell r="N45">
            <v>53.55</v>
          </cell>
          <cell r="O45">
            <v>50.43</v>
          </cell>
          <cell r="P45">
            <v>47.27</v>
          </cell>
          <cell r="Q45">
            <v>44.06</v>
          </cell>
          <cell r="R45">
            <v>42.01</v>
          </cell>
          <cell r="S45">
            <v>39.93</v>
          </cell>
          <cell r="T45">
            <v>37.82</v>
          </cell>
          <cell r="U45">
            <v>35.69</v>
          </cell>
          <cell r="V45">
            <v>33.5</v>
          </cell>
          <cell r="W45">
            <v>32.380000000000003</v>
          </cell>
          <cell r="X45">
            <v>31.24</v>
          </cell>
          <cell r="Y45">
            <v>30.09</v>
          </cell>
          <cell r="Z45">
            <v>28.91</v>
          </cell>
          <cell r="AA45">
            <v>27.7</v>
          </cell>
        </row>
        <row r="46">
          <cell r="A46">
            <v>39</v>
          </cell>
          <cell r="B46">
            <v>205.5</v>
          </cell>
          <cell r="C46">
            <v>184.55</v>
          </cell>
          <cell r="D46">
            <v>163.12</v>
          </cell>
          <cell r="E46">
            <v>141.19999999999999</v>
          </cell>
          <cell r="F46">
            <v>118.8</v>
          </cell>
          <cell r="G46">
            <v>95.88</v>
          </cell>
          <cell r="H46">
            <v>88.91</v>
          </cell>
          <cell r="I46">
            <v>81.83</v>
          </cell>
          <cell r="J46">
            <v>74.650000000000006</v>
          </cell>
          <cell r="K46">
            <v>67.349999999999994</v>
          </cell>
          <cell r="L46">
            <v>59.96</v>
          </cell>
          <cell r="M46">
            <v>56.97</v>
          </cell>
          <cell r="N46">
            <v>53.93</v>
          </cell>
          <cell r="O46">
            <v>50.85</v>
          </cell>
          <cell r="P46">
            <v>47.72</v>
          </cell>
          <cell r="Q46">
            <v>44.51</v>
          </cell>
          <cell r="R46">
            <v>42.49</v>
          </cell>
          <cell r="S46">
            <v>40.43</v>
          </cell>
          <cell r="T46">
            <v>38.35</v>
          </cell>
          <cell r="U46">
            <v>36.229999999999997</v>
          </cell>
          <cell r="V46">
            <v>34.07</v>
          </cell>
          <cell r="W46">
            <v>32.97</v>
          </cell>
          <cell r="X46">
            <v>31.86</v>
          </cell>
          <cell r="Y46">
            <v>30.73</v>
          </cell>
          <cell r="Z46">
            <v>29.58</v>
          </cell>
          <cell r="AA46">
            <v>28.4</v>
          </cell>
        </row>
        <row r="47">
          <cell r="A47">
            <v>40</v>
          </cell>
          <cell r="B47">
            <v>205.68</v>
          </cell>
          <cell r="C47">
            <v>184.73</v>
          </cell>
          <cell r="D47">
            <v>163.31</v>
          </cell>
          <cell r="E47">
            <v>141.4</v>
          </cell>
          <cell r="F47">
            <v>119.02</v>
          </cell>
          <cell r="G47">
            <v>96.13</v>
          </cell>
          <cell r="H47">
            <v>89.18</v>
          </cell>
          <cell r="I47">
            <v>82.12</v>
          </cell>
          <cell r="J47">
            <v>74.959999999999994</v>
          </cell>
          <cell r="K47">
            <v>67.69</v>
          </cell>
          <cell r="L47">
            <v>60.31</v>
          </cell>
          <cell r="M47">
            <v>57.34</v>
          </cell>
          <cell r="N47">
            <v>54.33</v>
          </cell>
          <cell r="O47">
            <v>51.27</v>
          </cell>
          <cell r="P47">
            <v>48.16</v>
          </cell>
          <cell r="Q47">
            <v>45.01</v>
          </cell>
          <cell r="R47">
            <v>43.02</v>
          </cell>
          <cell r="S47">
            <v>40.99</v>
          </cell>
          <cell r="T47">
            <v>38.93</v>
          </cell>
          <cell r="U47">
            <v>36.840000000000003</v>
          </cell>
          <cell r="V47">
            <v>34.71</v>
          </cell>
          <cell r="W47">
            <v>33.64</v>
          </cell>
          <cell r="X47">
            <v>32.549999999999997</v>
          </cell>
          <cell r="Y47">
            <v>31.45</v>
          </cell>
          <cell r="Z47">
            <v>30.33</v>
          </cell>
          <cell r="AA47">
            <v>29.18</v>
          </cell>
        </row>
        <row r="48">
          <cell r="A48">
            <v>41</v>
          </cell>
          <cell r="B48">
            <v>205.87</v>
          </cell>
          <cell r="C48">
            <v>184.94</v>
          </cell>
          <cell r="D48">
            <v>163.54</v>
          </cell>
          <cell r="E48">
            <v>141.66</v>
          </cell>
          <cell r="F48">
            <v>119.3</v>
          </cell>
          <cell r="G48">
            <v>96.42</v>
          </cell>
          <cell r="H48">
            <v>89.5</v>
          </cell>
          <cell r="I48">
            <v>82.48</v>
          </cell>
          <cell r="J48">
            <v>75.349999999999994</v>
          </cell>
          <cell r="K48">
            <v>68.12</v>
          </cell>
          <cell r="L48">
            <v>60.73</v>
          </cell>
          <cell r="M48">
            <v>57.8</v>
          </cell>
          <cell r="N48">
            <v>54.82</v>
          </cell>
          <cell r="O48">
            <v>51.8</v>
          </cell>
          <cell r="P48">
            <v>48.73</v>
          </cell>
          <cell r="Q48">
            <v>45.6</v>
          </cell>
          <cell r="R48">
            <v>43.63</v>
          </cell>
          <cell r="S48">
            <v>41.63</v>
          </cell>
          <cell r="T48">
            <v>39.590000000000003</v>
          </cell>
          <cell r="U48">
            <v>37.53</v>
          </cell>
          <cell r="V48">
            <v>35.43</v>
          </cell>
          <cell r="W48">
            <v>34.39</v>
          </cell>
          <cell r="X48">
            <v>33.35</v>
          </cell>
          <cell r="Y48">
            <v>32.28</v>
          </cell>
          <cell r="Z48">
            <v>31.2</v>
          </cell>
          <cell r="AA48">
            <v>30.06</v>
          </cell>
        </row>
        <row r="49">
          <cell r="A49">
            <v>42</v>
          </cell>
          <cell r="B49">
            <v>206.09</v>
          </cell>
          <cell r="C49">
            <v>185.19</v>
          </cell>
          <cell r="D49">
            <v>163.81</v>
          </cell>
          <cell r="E49">
            <v>141.94999999999999</v>
          </cell>
          <cell r="F49">
            <v>119.61</v>
          </cell>
          <cell r="G49">
            <v>96.76</v>
          </cell>
          <cell r="H49">
            <v>89.86</v>
          </cell>
          <cell r="I49">
            <v>82.86</v>
          </cell>
          <cell r="J49">
            <v>75.760000000000005</v>
          </cell>
          <cell r="K49">
            <v>68.55</v>
          </cell>
          <cell r="L49">
            <v>61.2</v>
          </cell>
          <cell r="M49">
            <v>58.31</v>
          </cell>
          <cell r="N49">
            <v>55.38</v>
          </cell>
          <cell r="O49">
            <v>52.4</v>
          </cell>
          <cell r="P49">
            <v>49.38</v>
          </cell>
          <cell r="Q49">
            <v>46.27</v>
          </cell>
          <cell r="R49">
            <v>44.33</v>
          </cell>
          <cell r="S49">
            <v>42.36</v>
          </cell>
          <cell r="T49">
            <v>40.369999999999997</v>
          </cell>
          <cell r="U49">
            <v>38.340000000000003</v>
          </cell>
          <cell r="V49">
            <v>36.24</v>
          </cell>
          <cell r="W49">
            <v>35.24</v>
          </cell>
          <cell r="X49">
            <v>34.22</v>
          </cell>
          <cell r="Y49">
            <v>33.18</v>
          </cell>
          <cell r="Z49">
            <v>32.130000000000003</v>
          </cell>
          <cell r="AA49">
            <v>31.04</v>
          </cell>
        </row>
        <row r="50">
          <cell r="A50">
            <v>43</v>
          </cell>
          <cell r="B50">
            <v>206.35</v>
          </cell>
          <cell r="C50">
            <v>185.47</v>
          </cell>
          <cell r="D50">
            <v>164.11</v>
          </cell>
          <cell r="E50">
            <v>142.28</v>
          </cell>
          <cell r="F50">
            <v>119.96</v>
          </cell>
          <cell r="G50">
            <v>97.14</v>
          </cell>
          <cell r="H50">
            <v>90.28</v>
          </cell>
          <cell r="I50">
            <v>83.31</v>
          </cell>
          <cell r="J50">
            <v>76.239999999999995</v>
          </cell>
          <cell r="K50">
            <v>69.06</v>
          </cell>
          <cell r="L50">
            <v>61.74</v>
          </cell>
          <cell r="M50">
            <v>58.88</v>
          </cell>
          <cell r="N50">
            <v>55.99</v>
          </cell>
          <cell r="O50">
            <v>53.04</v>
          </cell>
          <cell r="P50">
            <v>50.06</v>
          </cell>
          <cell r="Q50">
            <v>47.02</v>
          </cell>
          <cell r="R50">
            <v>45.1</v>
          </cell>
          <cell r="S50">
            <v>43.16</v>
          </cell>
          <cell r="T50">
            <v>41.2</v>
          </cell>
          <cell r="U50">
            <v>39.200000000000003</v>
          </cell>
          <cell r="V50">
            <v>37.159999999999997</v>
          </cell>
          <cell r="W50">
            <v>36.18</v>
          </cell>
          <cell r="X50">
            <v>35.19</v>
          </cell>
          <cell r="Y50">
            <v>34.19</v>
          </cell>
          <cell r="Z50">
            <v>33.159999999999997</v>
          </cell>
          <cell r="AA50">
            <v>32.130000000000003</v>
          </cell>
        </row>
        <row r="51">
          <cell r="A51">
            <v>44</v>
          </cell>
          <cell r="B51">
            <v>206.64</v>
          </cell>
          <cell r="C51">
            <v>185.79</v>
          </cell>
          <cell r="D51">
            <v>164.45</v>
          </cell>
          <cell r="E51">
            <v>142.63999999999999</v>
          </cell>
          <cell r="F51">
            <v>120.34</v>
          </cell>
          <cell r="G51">
            <v>97.56</v>
          </cell>
          <cell r="H51">
            <v>90.73</v>
          </cell>
          <cell r="I51">
            <v>83.8</v>
          </cell>
          <cell r="J51">
            <v>76.760000000000005</v>
          </cell>
          <cell r="K51">
            <v>69.62</v>
          </cell>
          <cell r="L51">
            <v>62.35</v>
          </cell>
          <cell r="M51">
            <v>59.54</v>
          </cell>
          <cell r="N51">
            <v>56.69</v>
          </cell>
          <cell r="O51">
            <v>53.79</v>
          </cell>
          <cell r="P51">
            <v>50.85</v>
          </cell>
          <cell r="Q51">
            <v>47.85</v>
          </cell>
          <cell r="R51">
            <v>45.98</v>
          </cell>
          <cell r="S51">
            <v>44.08</v>
          </cell>
          <cell r="T51">
            <v>42.15</v>
          </cell>
          <cell r="U51">
            <v>40.19</v>
          </cell>
          <cell r="V51">
            <v>38.18</v>
          </cell>
          <cell r="W51">
            <v>37.24</v>
          </cell>
          <cell r="X51">
            <v>36.29</v>
          </cell>
          <cell r="Y51">
            <v>35.32</v>
          </cell>
          <cell r="Z51">
            <v>34.340000000000003</v>
          </cell>
          <cell r="AA51">
            <v>33.31</v>
          </cell>
        </row>
        <row r="52">
          <cell r="A52">
            <v>45</v>
          </cell>
          <cell r="B52">
            <v>206.97</v>
          </cell>
          <cell r="C52">
            <v>186.14</v>
          </cell>
          <cell r="D52">
            <v>164.84</v>
          </cell>
          <cell r="E52">
            <v>143.06</v>
          </cell>
          <cell r="F52">
            <v>120.8</v>
          </cell>
          <cell r="G52">
            <v>98.04</v>
          </cell>
          <cell r="H52">
            <v>91.24</v>
          </cell>
          <cell r="I52">
            <v>84.34</v>
          </cell>
          <cell r="J52">
            <v>77.34</v>
          </cell>
          <cell r="K52">
            <v>70.23</v>
          </cell>
          <cell r="L52">
            <v>63.02</v>
          </cell>
          <cell r="M52">
            <v>60.26</v>
          </cell>
          <cell r="N52">
            <v>57.45</v>
          </cell>
          <cell r="O52">
            <v>54.61</v>
          </cell>
          <cell r="P52">
            <v>51.71</v>
          </cell>
          <cell r="Q52">
            <v>48.78</v>
          </cell>
          <cell r="R52">
            <v>46.95</v>
          </cell>
          <cell r="S52">
            <v>45.08</v>
          </cell>
          <cell r="T52">
            <v>43.19</v>
          </cell>
          <cell r="U52">
            <v>41.27</v>
          </cell>
          <cell r="V52">
            <v>39.29</v>
          </cell>
          <cell r="W52">
            <v>38.39</v>
          </cell>
          <cell r="X52">
            <v>37.46</v>
          </cell>
          <cell r="Y52">
            <v>36.53</v>
          </cell>
          <cell r="Z52">
            <v>35.58</v>
          </cell>
          <cell r="AA52">
            <v>34.61</v>
          </cell>
        </row>
        <row r="53">
          <cell r="A53">
            <v>46</v>
          </cell>
          <cell r="B53">
            <v>207.32</v>
          </cell>
          <cell r="C53">
            <v>186.53</v>
          </cell>
          <cell r="D53">
            <v>165.26</v>
          </cell>
          <cell r="E53">
            <v>143.51</v>
          </cell>
          <cell r="F53">
            <v>121.28</v>
          </cell>
          <cell r="G53">
            <v>98.57</v>
          </cell>
          <cell r="H53">
            <v>91.82</v>
          </cell>
          <cell r="I53">
            <v>84.96</v>
          </cell>
          <cell r="J53">
            <v>78</v>
          </cell>
          <cell r="K53">
            <v>70.94</v>
          </cell>
          <cell r="L53">
            <v>63.77</v>
          </cell>
          <cell r="M53">
            <v>61.06</v>
          </cell>
          <cell r="N53">
            <v>58.31</v>
          </cell>
          <cell r="O53">
            <v>55.52</v>
          </cell>
          <cell r="P53">
            <v>52.69</v>
          </cell>
          <cell r="Q53">
            <v>49.81</v>
          </cell>
          <cell r="R53">
            <v>48.01</v>
          </cell>
          <cell r="S53">
            <v>46.19</v>
          </cell>
          <cell r="T53">
            <v>44.34</v>
          </cell>
          <cell r="U53">
            <v>42.46</v>
          </cell>
          <cell r="V53">
            <v>40.520000000000003</v>
          </cell>
          <cell r="W53">
            <v>39.65</v>
          </cell>
          <cell r="X53">
            <v>38.770000000000003</v>
          </cell>
          <cell r="Y53">
            <v>37.880000000000003</v>
          </cell>
          <cell r="Z53">
            <v>36.97</v>
          </cell>
        </row>
        <row r="54">
          <cell r="A54">
            <v>47</v>
          </cell>
          <cell r="B54">
            <v>207.72</v>
          </cell>
          <cell r="C54">
            <v>186.96</v>
          </cell>
          <cell r="D54">
            <v>165.72</v>
          </cell>
          <cell r="E54">
            <v>144.01</v>
          </cell>
          <cell r="F54">
            <v>121.82</v>
          </cell>
          <cell r="G54">
            <v>99.15</v>
          </cell>
          <cell r="H54">
            <v>92.44</v>
          </cell>
          <cell r="I54">
            <v>85.63</v>
          </cell>
          <cell r="J54">
            <v>78.72</v>
          </cell>
          <cell r="K54">
            <v>71.7</v>
          </cell>
          <cell r="L54">
            <v>64.58</v>
          </cell>
          <cell r="M54">
            <v>61.95</v>
          </cell>
          <cell r="N54">
            <v>59.27</v>
          </cell>
          <cell r="O54">
            <v>56.55</v>
          </cell>
          <cell r="P54">
            <v>53.79</v>
          </cell>
          <cell r="Q54">
            <v>50.94</v>
          </cell>
          <cell r="R54">
            <v>49.19</v>
          </cell>
          <cell r="S54">
            <v>47.4</v>
          </cell>
          <cell r="T54">
            <v>45.59</v>
          </cell>
          <cell r="U54">
            <v>43.76</v>
          </cell>
          <cell r="V54">
            <v>41.87</v>
          </cell>
          <cell r="W54">
            <v>41.04</v>
          </cell>
          <cell r="X54">
            <v>40.21</v>
          </cell>
          <cell r="Y54">
            <v>39.35</v>
          </cell>
        </row>
        <row r="55">
          <cell r="A55">
            <v>48</v>
          </cell>
          <cell r="B55">
            <v>208.15</v>
          </cell>
          <cell r="C55">
            <v>187.44</v>
          </cell>
          <cell r="D55">
            <v>166.25</v>
          </cell>
          <cell r="E55">
            <v>144.58000000000001</v>
          </cell>
          <cell r="F55">
            <v>122.43</v>
          </cell>
          <cell r="G55">
            <v>99.8</v>
          </cell>
          <cell r="H55">
            <v>93.15</v>
          </cell>
          <cell r="I55">
            <v>86.39</v>
          </cell>
          <cell r="J55">
            <v>79.540000000000006</v>
          </cell>
          <cell r="K55">
            <v>72.58</v>
          </cell>
          <cell r="L55">
            <v>65.48</v>
          </cell>
          <cell r="M55">
            <v>62.91</v>
          </cell>
          <cell r="N55">
            <v>60.29</v>
          </cell>
          <cell r="O55">
            <v>57.63</v>
          </cell>
          <cell r="P55">
            <v>54.93</v>
          </cell>
          <cell r="Q55">
            <v>52.17</v>
          </cell>
          <cell r="R55">
            <v>50.46</v>
          </cell>
          <cell r="S55">
            <v>48.71</v>
          </cell>
          <cell r="T55">
            <v>46.95</v>
          </cell>
          <cell r="U55">
            <v>45.15</v>
          </cell>
          <cell r="V55">
            <v>43.33</v>
          </cell>
          <cell r="W55">
            <v>42.55</v>
          </cell>
          <cell r="X55">
            <v>41.75</v>
          </cell>
        </row>
        <row r="56">
          <cell r="A56">
            <v>49</v>
          </cell>
          <cell r="B56">
            <v>208.63</v>
          </cell>
          <cell r="C56">
            <v>187.96</v>
          </cell>
          <cell r="D56">
            <v>166.81</v>
          </cell>
          <cell r="E56">
            <v>145.19</v>
          </cell>
          <cell r="F56">
            <v>123.09</v>
          </cell>
          <cell r="G56">
            <v>100.5</v>
          </cell>
          <cell r="H56">
            <v>93.9</v>
          </cell>
          <cell r="I56">
            <v>87.2</v>
          </cell>
          <cell r="J56">
            <v>80.400000000000006</v>
          </cell>
          <cell r="K56">
            <v>73.5</v>
          </cell>
          <cell r="L56">
            <v>66.47</v>
          </cell>
          <cell r="M56">
            <v>63.96</v>
          </cell>
          <cell r="N56">
            <v>61.41</v>
          </cell>
          <cell r="O56">
            <v>58.82</v>
          </cell>
          <cell r="P56">
            <v>56.19</v>
          </cell>
          <cell r="Q56">
            <v>53.51</v>
          </cell>
          <cell r="R56">
            <v>51.85</v>
          </cell>
          <cell r="S56">
            <v>50.16</v>
          </cell>
          <cell r="T56">
            <v>48.44</v>
          </cell>
          <cell r="U56">
            <v>46.7</v>
          </cell>
          <cell r="V56">
            <v>44.92</v>
          </cell>
          <cell r="W56">
            <v>44.18</v>
          </cell>
        </row>
        <row r="57">
          <cell r="A57">
            <v>50</v>
          </cell>
          <cell r="B57">
            <v>209.15</v>
          </cell>
          <cell r="C57">
            <v>188.52</v>
          </cell>
          <cell r="D57">
            <v>167.42</v>
          </cell>
          <cell r="E57">
            <v>145.84</v>
          </cell>
          <cell r="F57">
            <v>123.79</v>
          </cell>
          <cell r="G57">
            <v>101.26</v>
          </cell>
          <cell r="H57">
            <v>94.72</v>
          </cell>
          <cell r="I57">
            <v>88.08</v>
          </cell>
          <cell r="J57">
            <v>81.33</v>
          </cell>
          <cell r="K57">
            <v>74.489999999999995</v>
          </cell>
          <cell r="L57">
            <v>67.540000000000006</v>
          </cell>
          <cell r="M57">
            <v>65.11</v>
          </cell>
          <cell r="N57">
            <v>62.65</v>
          </cell>
          <cell r="O57">
            <v>60.14</v>
          </cell>
          <cell r="P57">
            <v>57.59</v>
          </cell>
          <cell r="Q57">
            <v>54.98</v>
          </cell>
          <cell r="R57">
            <v>53.37</v>
          </cell>
          <cell r="S57">
            <v>51.73</v>
          </cell>
          <cell r="T57">
            <v>50.07</v>
          </cell>
          <cell r="U57">
            <v>48.38</v>
          </cell>
          <cell r="V57">
            <v>46.64</v>
          </cell>
        </row>
        <row r="58">
          <cell r="A58">
            <v>51</v>
          </cell>
          <cell r="B58">
            <v>209.71</v>
          </cell>
          <cell r="C58">
            <v>189.14</v>
          </cell>
          <cell r="D58">
            <v>168.09</v>
          </cell>
          <cell r="E58">
            <v>146.57</v>
          </cell>
          <cell r="F58">
            <v>124.57</v>
          </cell>
          <cell r="G58">
            <v>102.09</v>
          </cell>
          <cell r="H58">
            <v>95.61</v>
          </cell>
          <cell r="I58">
            <v>89.04</v>
          </cell>
          <cell r="J58">
            <v>82.36</v>
          </cell>
          <cell r="K58">
            <v>75.59</v>
          </cell>
          <cell r="L58">
            <v>68.7</v>
          </cell>
          <cell r="M58">
            <v>66.349999999999994</v>
          </cell>
          <cell r="N58">
            <v>63.97</v>
          </cell>
          <cell r="O58">
            <v>61.54</v>
          </cell>
          <cell r="P58">
            <v>59.08</v>
          </cell>
          <cell r="Q58">
            <v>56.55</v>
          </cell>
          <cell r="R58">
            <v>54.99</v>
          </cell>
          <cell r="S58">
            <v>53.41</v>
          </cell>
          <cell r="T58">
            <v>51.8</v>
          </cell>
          <cell r="U58">
            <v>50.17</v>
          </cell>
        </row>
        <row r="59">
          <cell r="A59">
            <v>52</v>
          </cell>
          <cell r="B59">
            <v>210.33</v>
          </cell>
          <cell r="C59">
            <v>189.81</v>
          </cell>
          <cell r="D59">
            <v>168.82</v>
          </cell>
          <cell r="E59">
            <v>147.35</v>
          </cell>
          <cell r="F59">
            <v>125.41</v>
          </cell>
          <cell r="G59">
            <v>102.99</v>
          </cell>
          <cell r="H59">
            <v>96.58</v>
          </cell>
          <cell r="I59">
            <v>90.07</v>
          </cell>
          <cell r="J59">
            <v>83.47</v>
          </cell>
          <cell r="K59">
            <v>76.760000000000005</v>
          </cell>
          <cell r="L59">
            <v>69.959999999999994</v>
          </cell>
          <cell r="M59">
            <v>67.69</v>
          </cell>
          <cell r="N59">
            <v>65.38</v>
          </cell>
          <cell r="O59">
            <v>63.04</v>
          </cell>
          <cell r="P59">
            <v>60.67</v>
          </cell>
          <cell r="Q59">
            <v>58.25</v>
          </cell>
          <cell r="R59">
            <v>56.75</v>
          </cell>
          <cell r="S59">
            <v>55.22</v>
          </cell>
          <cell r="T59">
            <v>53.67</v>
          </cell>
        </row>
        <row r="60">
          <cell r="A60">
            <v>53</v>
          </cell>
          <cell r="B60">
            <v>210.99</v>
          </cell>
          <cell r="C60">
            <v>190.53</v>
          </cell>
          <cell r="D60">
            <v>169.6</v>
          </cell>
          <cell r="E60">
            <v>148.21</v>
          </cell>
          <cell r="F60">
            <v>126.33</v>
          </cell>
          <cell r="G60">
            <v>103.95</v>
          </cell>
          <cell r="H60">
            <v>97.62</v>
          </cell>
          <cell r="I60">
            <v>91.19</v>
          </cell>
          <cell r="J60">
            <v>84.66</v>
          </cell>
          <cell r="K60">
            <v>78.040000000000006</v>
          </cell>
          <cell r="L60">
            <v>71.31</v>
          </cell>
          <cell r="M60">
            <v>69.14</v>
          </cell>
          <cell r="N60">
            <v>66.930000000000007</v>
          </cell>
          <cell r="O60">
            <v>64.680000000000007</v>
          </cell>
          <cell r="P60">
            <v>62.4</v>
          </cell>
          <cell r="Q60">
            <v>60.08</v>
          </cell>
          <cell r="R60">
            <v>58.64</v>
          </cell>
          <cell r="S60">
            <v>57.18</v>
          </cell>
        </row>
        <row r="61">
          <cell r="A61">
            <v>54</v>
          </cell>
          <cell r="B61">
            <v>211.69</v>
          </cell>
          <cell r="C61">
            <v>191.3</v>
          </cell>
          <cell r="D61">
            <v>170.44</v>
          </cell>
          <cell r="E61">
            <v>149.11000000000001</v>
          </cell>
          <cell r="F61">
            <v>127.3</v>
          </cell>
          <cell r="G61">
            <v>104.99</v>
          </cell>
          <cell r="H61">
            <v>98.75</v>
          </cell>
          <cell r="I61">
            <v>92.41</v>
          </cell>
          <cell r="J61">
            <v>85.97</v>
          </cell>
          <cell r="K61">
            <v>79.430000000000007</v>
          </cell>
          <cell r="L61">
            <v>72.760000000000005</v>
          </cell>
          <cell r="M61">
            <v>70.69</v>
          </cell>
          <cell r="N61">
            <v>68.58</v>
          </cell>
          <cell r="O61">
            <v>66.44</v>
          </cell>
          <cell r="P61">
            <v>64.27</v>
          </cell>
          <cell r="Q61">
            <v>62.04</v>
          </cell>
          <cell r="R61">
            <v>60.67</v>
          </cell>
        </row>
        <row r="62">
          <cell r="A62">
            <v>55</v>
          </cell>
          <cell r="B62">
            <v>212.45</v>
          </cell>
          <cell r="C62">
            <v>192.12</v>
          </cell>
          <cell r="D62">
            <v>171.33</v>
          </cell>
          <cell r="E62">
            <v>150.07</v>
          </cell>
          <cell r="F62">
            <v>128.33000000000001</v>
          </cell>
          <cell r="G62">
            <v>106.1</v>
          </cell>
          <cell r="H62">
            <v>99.93</v>
          </cell>
          <cell r="I62">
            <v>93.67</v>
          </cell>
          <cell r="J62">
            <v>87.32</v>
          </cell>
          <cell r="K62">
            <v>80.86</v>
          </cell>
          <cell r="L62">
            <v>74.31</v>
          </cell>
          <cell r="M62">
            <v>72.349999999999994</v>
          </cell>
          <cell r="N62">
            <v>70.349999999999994</v>
          </cell>
          <cell r="O62">
            <v>68.31</v>
          </cell>
          <cell r="P62">
            <v>66.25</v>
          </cell>
          <cell r="Q62">
            <v>64.14</v>
          </cell>
        </row>
        <row r="63">
          <cell r="A63">
            <v>56</v>
          </cell>
          <cell r="B63">
            <v>213.27</v>
          </cell>
          <cell r="C63">
            <v>193.01</v>
          </cell>
          <cell r="D63">
            <v>172.28</v>
          </cell>
          <cell r="E63">
            <v>151.09</v>
          </cell>
          <cell r="F63">
            <v>129.41999999999999</v>
          </cell>
          <cell r="G63">
            <v>107.29</v>
          </cell>
          <cell r="H63">
            <v>101.22</v>
          </cell>
          <cell r="I63">
            <v>95.06</v>
          </cell>
          <cell r="J63">
            <v>88.81</v>
          </cell>
          <cell r="K63">
            <v>82.46</v>
          </cell>
          <cell r="L63">
            <v>75.98</v>
          </cell>
          <cell r="M63">
            <v>74.13</v>
          </cell>
          <cell r="N63">
            <v>72.239999999999995</v>
          </cell>
          <cell r="O63">
            <v>70.33</v>
          </cell>
          <cell r="P63">
            <v>68.38</v>
          </cell>
        </row>
        <row r="64">
          <cell r="A64">
            <v>57</v>
          </cell>
          <cell r="B64">
            <v>214.13</v>
          </cell>
          <cell r="C64">
            <v>193.96</v>
          </cell>
          <cell r="D64">
            <v>173.32</v>
          </cell>
          <cell r="E64">
            <v>152.21</v>
          </cell>
          <cell r="F64">
            <v>130.63999999999999</v>
          </cell>
          <cell r="G64">
            <v>108.56</v>
          </cell>
          <cell r="H64">
            <v>102.59</v>
          </cell>
          <cell r="I64">
            <v>96.53</v>
          </cell>
          <cell r="J64">
            <v>90.38</v>
          </cell>
          <cell r="K64">
            <v>84.13</v>
          </cell>
          <cell r="L64">
            <v>77.75</v>
          </cell>
          <cell r="M64">
            <v>76.010000000000005</v>
          </cell>
          <cell r="N64">
            <v>74.25</v>
          </cell>
          <cell r="O64">
            <v>72.45</v>
          </cell>
        </row>
        <row r="65">
          <cell r="A65">
            <v>58</v>
          </cell>
          <cell r="B65">
            <v>215.05</v>
          </cell>
          <cell r="C65">
            <v>194.96</v>
          </cell>
          <cell r="D65">
            <v>174.4</v>
          </cell>
          <cell r="E65">
            <v>153.37</v>
          </cell>
          <cell r="F65">
            <v>131.88</v>
          </cell>
          <cell r="G65">
            <v>109.91</v>
          </cell>
          <cell r="H65">
            <v>104.04</v>
          </cell>
          <cell r="I65">
            <v>98.08</v>
          </cell>
          <cell r="J65">
            <v>92.03</v>
          </cell>
          <cell r="K65">
            <v>85.89</v>
          </cell>
          <cell r="L65">
            <v>79.63</v>
          </cell>
          <cell r="M65">
            <v>78.02</v>
          </cell>
          <cell r="N65">
            <v>76.39</v>
          </cell>
        </row>
        <row r="66">
          <cell r="A66">
            <v>59</v>
          </cell>
          <cell r="B66">
            <v>216.03</v>
          </cell>
          <cell r="C66">
            <v>196.02</v>
          </cell>
          <cell r="D66">
            <v>175.55</v>
          </cell>
          <cell r="E66">
            <v>154.61000000000001</v>
          </cell>
          <cell r="F66">
            <v>133.21</v>
          </cell>
          <cell r="G66">
            <v>111.35</v>
          </cell>
          <cell r="H66">
            <v>105.59</v>
          </cell>
          <cell r="I66">
            <v>99.75</v>
          </cell>
          <cell r="J66">
            <v>93.81</v>
          </cell>
          <cell r="K66">
            <v>87.78</v>
          </cell>
          <cell r="L66">
            <v>81.63</v>
          </cell>
          <cell r="M66">
            <v>80.16</v>
          </cell>
        </row>
        <row r="67">
          <cell r="A67">
            <v>60</v>
          </cell>
          <cell r="B67">
            <v>217.08</v>
          </cell>
          <cell r="C67">
            <v>197.16</v>
          </cell>
          <cell r="D67">
            <v>176.79</v>
          </cell>
          <cell r="E67">
            <v>155.96</v>
          </cell>
          <cell r="F67">
            <v>134.66</v>
          </cell>
          <cell r="G67">
            <v>112.87</v>
          </cell>
          <cell r="H67">
            <v>107.23</v>
          </cell>
          <cell r="I67">
            <v>101.49</v>
          </cell>
          <cell r="J67">
            <v>95.67</v>
          </cell>
          <cell r="K67">
            <v>89.75</v>
          </cell>
          <cell r="L67">
            <v>83.75</v>
          </cell>
        </row>
        <row r="68">
          <cell r="A68">
            <v>61</v>
          </cell>
          <cell r="B68">
            <v>218.17</v>
          </cell>
          <cell r="C68">
            <v>198.36</v>
          </cell>
          <cell r="D68">
            <v>178.08</v>
          </cell>
          <cell r="E68">
            <v>157.35</v>
          </cell>
          <cell r="F68">
            <v>136.15</v>
          </cell>
          <cell r="G68">
            <v>114.48</v>
          </cell>
          <cell r="H68">
            <v>108.97</v>
          </cell>
          <cell r="I68">
            <v>103.37</v>
          </cell>
          <cell r="J68">
            <v>97.68</v>
          </cell>
          <cell r="K68">
            <v>91.9</v>
          </cell>
        </row>
        <row r="69">
          <cell r="A69">
            <v>62</v>
          </cell>
          <cell r="B69">
            <v>219.34</v>
          </cell>
          <cell r="C69">
            <v>199.63</v>
          </cell>
          <cell r="D69">
            <v>179.47</v>
          </cell>
          <cell r="E69">
            <v>158.85</v>
          </cell>
          <cell r="F69">
            <v>137.77000000000001</v>
          </cell>
          <cell r="G69">
            <v>116.19</v>
          </cell>
          <cell r="H69">
            <v>110.8</v>
          </cell>
          <cell r="I69">
            <v>105.32</v>
          </cell>
          <cell r="J69">
            <v>99.76</v>
          </cell>
        </row>
        <row r="70">
          <cell r="A70">
            <v>63</v>
          </cell>
          <cell r="B70">
            <v>220.57</v>
          </cell>
          <cell r="C70">
            <v>200.97</v>
          </cell>
          <cell r="D70">
            <v>180.91</v>
          </cell>
          <cell r="E70">
            <v>160.38999999999999</v>
          </cell>
          <cell r="F70">
            <v>139.41</v>
          </cell>
          <cell r="G70">
            <v>117.98</v>
          </cell>
          <cell r="H70">
            <v>112.73</v>
          </cell>
          <cell r="I70">
            <v>107.4</v>
          </cell>
        </row>
        <row r="71">
          <cell r="A71">
            <v>64</v>
          </cell>
          <cell r="B71">
            <v>221.86</v>
          </cell>
          <cell r="C71">
            <v>202.38</v>
          </cell>
          <cell r="D71">
            <v>182.44</v>
          </cell>
          <cell r="E71">
            <v>162.04</v>
          </cell>
          <cell r="F71">
            <v>141.19</v>
          </cell>
          <cell r="G71">
            <v>119.88</v>
          </cell>
          <cell r="H71">
            <v>114.78</v>
          </cell>
        </row>
        <row r="72">
          <cell r="A72">
            <v>65</v>
          </cell>
          <cell r="B72">
            <v>223.23</v>
          </cell>
          <cell r="C72">
            <v>203.87</v>
          </cell>
          <cell r="D72">
            <v>184.05</v>
          </cell>
          <cell r="E72">
            <v>163.78</v>
          </cell>
          <cell r="F72">
            <v>143.06</v>
          </cell>
          <cell r="G72">
            <v>121.87</v>
          </cell>
        </row>
      </sheetData>
      <sheetData sheetId="4"/>
      <sheetData sheetId="5" refreshError="1">
        <row r="4">
          <cell r="A4">
            <v>0</v>
          </cell>
          <cell r="B4">
            <v>191.96</v>
          </cell>
          <cell r="C4">
            <v>157.11000000000001</v>
          </cell>
          <cell r="D4">
            <v>132.96</v>
          </cell>
          <cell r="E4">
            <v>115.25</v>
          </cell>
          <cell r="F4">
            <v>101.71</v>
          </cell>
          <cell r="G4">
            <v>91.01</v>
          </cell>
          <cell r="H4">
            <v>83.71</v>
          </cell>
          <cell r="I4">
            <v>76.3</v>
          </cell>
          <cell r="J4">
            <v>68.78</v>
          </cell>
          <cell r="K4">
            <v>61.16</v>
          </cell>
          <cell r="L4">
            <v>53.39</v>
          </cell>
          <cell r="M4">
            <v>49.94</v>
          </cell>
          <cell r="N4">
            <v>46.45</v>
          </cell>
          <cell r="O4">
            <v>42.91</v>
          </cell>
          <cell r="P4">
            <v>39.31</v>
          </cell>
          <cell r="Q4">
            <v>35.64</v>
          </cell>
          <cell r="R4">
            <v>33.33</v>
          </cell>
          <cell r="S4">
            <v>30.99</v>
          </cell>
          <cell r="T4">
            <v>28.62</v>
          </cell>
          <cell r="U4">
            <v>26.21</v>
          </cell>
          <cell r="V4">
            <v>23.72</v>
          </cell>
        </row>
        <row r="5">
          <cell r="A5">
            <v>1</v>
          </cell>
          <cell r="B5">
            <v>192.35</v>
          </cell>
          <cell r="C5">
            <v>157.66</v>
          </cell>
          <cell r="D5">
            <v>133.58000000000001</v>
          </cell>
          <cell r="E5">
            <v>115.88</v>
          </cell>
          <cell r="F5">
            <v>102.32</v>
          </cell>
          <cell r="G5">
            <v>91.63</v>
          </cell>
          <cell r="H5">
            <v>84.37</v>
          </cell>
          <cell r="I5">
            <v>76.989999999999995</v>
          </cell>
          <cell r="J5">
            <v>69.510000000000005</v>
          </cell>
          <cell r="K5">
            <v>61.92</v>
          </cell>
          <cell r="L5">
            <v>54.21</v>
          </cell>
          <cell r="M5">
            <v>50.82</v>
          </cell>
          <cell r="N5">
            <v>47.37</v>
          </cell>
          <cell r="O5">
            <v>43.88</v>
          </cell>
          <cell r="P5">
            <v>40.33</v>
          </cell>
          <cell r="Q5">
            <v>36.69</v>
          </cell>
          <cell r="R5">
            <v>34.39</v>
          </cell>
          <cell r="S5">
            <v>32.049999999999997</v>
          </cell>
          <cell r="T5">
            <v>29.69</v>
          </cell>
          <cell r="U5">
            <v>27.29</v>
          </cell>
        </row>
        <row r="6">
          <cell r="A6">
            <v>2</v>
          </cell>
          <cell r="B6">
            <v>192.74</v>
          </cell>
          <cell r="C6">
            <v>158.22</v>
          </cell>
          <cell r="D6">
            <v>134.19</v>
          </cell>
          <cell r="E6">
            <v>116.5</v>
          </cell>
          <cell r="F6">
            <v>102.92</v>
          </cell>
          <cell r="G6">
            <v>92.18</v>
          </cell>
          <cell r="H6">
            <v>84.96</v>
          </cell>
          <cell r="I6">
            <v>77.63</v>
          </cell>
          <cell r="J6">
            <v>70.19</v>
          </cell>
          <cell r="K6">
            <v>62.65</v>
          </cell>
          <cell r="L6">
            <v>54.96</v>
          </cell>
          <cell r="M6">
            <v>51.6</v>
          </cell>
          <cell r="N6">
            <v>48.19</v>
          </cell>
          <cell r="O6">
            <v>44.73</v>
          </cell>
          <cell r="P6">
            <v>41.22</v>
          </cell>
          <cell r="Q6">
            <v>37.65</v>
          </cell>
          <cell r="R6">
            <v>35.369999999999997</v>
          </cell>
          <cell r="S6">
            <v>33.049999999999997</v>
          </cell>
          <cell r="T6">
            <v>30.7</v>
          </cell>
        </row>
        <row r="7">
          <cell r="A7">
            <v>3</v>
          </cell>
          <cell r="B7">
            <v>193.08</v>
          </cell>
          <cell r="C7">
            <v>158.69999999999999</v>
          </cell>
          <cell r="D7">
            <v>134.72</v>
          </cell>
          <cell r="E7">
            <v>117.03</v>
          </cell>
          <cell r="F7">
            <v>103.45</v>
          </cell>
          <cell r="G7">
            <v>92.69</v>
          </cell>
          <cell r="H7">
            <v>85.5</v>
          </cell>
          <cell r="I7">
            <v>78.209999999999994</v>
          </cell>
          <cell r="J7">
            <v>70.81</v>
          </cell>
          <cell r="K7">
            <v>63.29</v>
          </cell>
          <cell r="L7">
            <v>55.63</v>
          </cell>
          <cell r="M7">
            <v>52.31</v>
          </cell>
          <cell r="N7">
            <v>48.94</v>
          </cell>
          <cell r="O7">
            <v>45.51</v>
          </cell>
          <cell r="P7">
            <v>42.04</v>
          </cell>
          <cell r="Q7">
            <v>38.51</v>
          </cell>
          <cell r="R7">
            <v>36.229999999999997</v>
          </cell>
          <cell r="S7">
            <v>33.92</v>
          </cell>
        </row>
        <row r="8">
          <cell r="A8">
            <v>4</v>
          </cell>
          <cell r="B8">
            <v>193.38</v>
          </cell>
          <cell r="C8">
            <v>159.13</v>
          </cell>
          <cell r="D8">
            <v>135.19</v>
          </cell>
          <cell r="E8">
            <v>117.51</v>
          </cell>
          <cell r="F8">
            <v>103.92</v>
          </cell>
          <cell r="G8">
            <v>93.14</v>
          </cell>
          <cell r="H8">
            <v>85.98</v>
          </cell>
          <cell r="I8">
            <v>78.709999999999994</v>
          </cell>
          <cell r="J8">
            <v>71.33</v>
          </cell>
          <cell r="K8">
            <v>63.84</v>
          </cell>
          <cell r="L8">
            <v>56.24</v>
          </cell>
          <cell r="M8">
            <v>52.95</v>
          </cell>
          <cell r="N8">
            <v>49.62</v>
          </cell>
          <cell r="O8">
            <v>46.23</v>
          </cell>
          <cell r="P8">
            <v>42.8</v>
          </cell>
          <cell r="Q8">
            <v>39.28</v>
          </cell>
          <cell r="R8">
            <v>37.020000000000003</v>
          </cell>
        </row>
        <row r="9">
          <cell r="A9">
            <v>5</v>
          </cell>
          <cell r="B9">
            <v>193.65</v>
          </cell>
          <cell r="C9">
            <v>159.51</v>
          </cell>
          <cell r="D9">
            <v>135.61000000000001</v>
          </cell>
          <cell r="E9">
            <v>117.93</v>
          </cell>
          <cell r="F9">
            <v>104.34</v>
          </cell>
          <cell r="G9">
            <v>93.55</v>
          </cell>
          <cell r="H9">
            <v>86.42</v>
          </cell>
          <cell r="I9">
            <v>79.180000000000007</v>
          </cell>
          <cell r="J9">
            <v>71.84</v>
          </cell>
          <cell r="K9">
            <v>64.38</v>
          </cell>
          <cell r="L9">
            <v>56.78</v>
          </cell>
          <cell r="M9">
            <v>53.52</v>
          </cell>
          <cell r="N9">
            <v>50.21</v>
          </cell>
          <cell r="O9">
            <v>46.84</v>
          </cell>
          <cell r="P9">
            <v>43.43</v>
          </cell>
          <cell r="Q9">
            <v>39.96</v>
          </cell>
        </row>
        <row r="10">
          <cell r="A10">
            <v>6</v>
          </cell>
          <cell r="B10">
            <v>193.9</v>
          </cell>
          <cell r="C10">
            <v>159.86000000000001</v>
          </cell>
          <cell r="D10">
            <v>135.99</v>
          </cell>
          <cell r="E10">
            <v>118.32</v>
          </cell>
          <cell r="F10">
            <v>104.72</v>
          </cell>
          <cell r="G10">
            <v>93.9</v>
          </cell>
          <cell r="H10">
            <v>86.79</v>
          </cell>
          <cell r="I10">
            <v>79.58</v>
          </cell>
          <cell r="J10">
            <v>72.260000000000005</v>
          </cell>
          <cell r="K10">
            <v>64.83</v>
          </cell>
          <cell r="L10">
            <v>57.26</v>
          </cell>
          <cell r="M10">
            <v>54.02</v>
          </cell>
          <cell r="N10">
            <v>50.73</v>
          </cell>
          <cell r="O10">
            <v>47.39</v>
          </cell>
          <cell r="P10">
            <v>44.01</v>
          </cell>
        </row>
        <row r="11">
          <cell r="A11">
            <v>7</v>
          </cell>
          <cell r="B11">
            <v>194.11</v>
          </cell>
          <cell r="C11">
            <v>160.16</v>
          </cell>
          <cell r="D11">
            <v>136.31</v>
          </cell>
          <cell r="E11">
            <v>118.65</v>
          </cell>
          <cell r="F11">
            <v>105.04</v>
          </cell>
          <cell r="G11">
            <v>94.22</v>
          </cell>
          <cell r="H11">
            <v>87.13</v>
          </cell>
          <cell r="I11">
            <v>79.92</v>
          </cell>
          <cell r="J11">
            <v>72.61</v>
          </cell>
          <cell r="K11">
            <v>65.2</v>
          </cell>
          <cell r="L11">
            <v>57.67</v>
          </cell>
          <cell r="M11">
            <v>54.45</v>
          </cell>
          <cell r="N11">
            <v>51.19</v>
          </cell>
          <cell r="O11">
            <v>47.88</v>
          </cell>
        </row>
        <row r="12">
          <cell r="A12">
            <v>8</v>
          </cell>
          <cell r="B12">
            <v>194.29</v>
          </cell>
          <cell r="C12">
            <v>160.41</v>
          </cell>
          <cell r="D12">
            <v>136.59</v>
          </cell>
          <cell r="E12">
            <v>118.93</v>
          </cell>
          <cell r="F12">
            <v>105.31</v>
          </cell>
          <cell r="G12">
            <v>94.49</v>
          </cell>
          <cell r="H12">
            <v>87.42</v>
          </cell>
          <cell r="I12">
            <v>80.239999999999995</v>
          </cell>
          <cell r="J12">
            <v>72.95</v>
          </cell>
          <cell r="K12">
            <v>65.56</v>
          </cell>
          <cell r="L12">
            <v>58.03</v>
          </cell>
          <cell r="M12">
            <v>54.84</v>
          </cell>
          <cell r="N12">
            <v>51.6</v>
          </cell>
        </row>
        <row r="13">
          <cell r="A13">
            <v>9</v>
          </cell>
          <cell r="B13">
            <v>194.45</v>
          </cell>
          <cell r="C13">
            <v>160.63</v>
          </cell>
          <cell r="D13">
            <v>136.83000000000001</v>
          </cell>
          <cell r="E13">
            <v>119.18</v>
          </cell>
          <cell r="F13">
            <v>105.56</v>
          </cell>
          <cell r="G13">
            <v>94.72</v>
          </cell>
          <cell r="H13">
            <v>87.66</v>
          </cell>
          <cell r="I13">
            <v>80.489999999999995</v>
          </cell>
          <cell r="J13">
            <v>73.22</v>
          </cell>
          <cell r="K13">
            <v>65.83</v>
          </cell>
          <cell r="L13">
            <v>58.34</v>
          </cell>
          <cell r="M13">
            <v>55.16</v>
          </cell>
        </row>
        <row r="14">
          <cell r="A14">
            <v>10</v>
          </cell>
          <cell r="B14">
            <v>194.58</v>
          </cell>
          <cell r="C14">
            <v>160.81</v>
          </cell>
          <cell r="D14">
            <v>137.03</v>
          </cell>
          <cell r="E14">
            <v>119.38</v>
          </cell>
          <cell r="F14">
            <v>105.75</v>
          </cell>
          <cell r="G14">
            <v>94.92</v>
          </cell>
          <cell r="H14">
            <v>87.87</v>
          </cell>
          <cell r="I14">
            <v>80.709999999999994</v>
          </cell>
          <cell r="J14">
            <v>73.45</v>
          </cell>
          <cell r="K14">
            <v>66.08</v>
          </cell>
          <cell r="L14">
            <v>58.6</v>
          </cell>
        </row>
        <row r="15">
          <cell r="A15">
            <v>11</v>
          </cell>
          <cell r="B15">
            <v>194.7</v>
          </cell>
          <cell r="C15">
            <v>160.97</v>
          </cell>
          <cell r="D15">
            <v>137.21</v>
          </cell>
          <cell r="E15">
            <v>119.56</v>
          </cell>
          <cell r="F15">
            <v>105.93</v>
          </cell>
          <cell r="G15">
            <v>95.08</v>
          </cell>
          <cell r="H15">
            <v>88.04</v>
          </cell>
          <cell r="I15">
            <v>80.900000000000006</v>
          </cell>
          <cell r="J15">
            <v>73.64</v>
          </cell>
          <cell r="K15">
            <v>66.290000000000006</v>
          </cell>
        </row>
        <row r="16">
          <cell r="A16">
            <v>12</v>
          </cell>
          <cell r="B16">
            <v>194.79</v>
          </cell>
          <cell r="C16">
            <v>161.1</v>
          </cell>
          <cell r="D16">
            <v>137.34</v>
          </cell>
          <cell r="E16">
            <v>119.69</v>
          </cell>
          <cell r="F16">
            <v>106.06</v>
          </cell>
          <cell r="G16">
            <v>95.21</v>
          </cell>
          <cell r="H16">
            <v>88.18</v>
          </cell>
          <cell r="I16">
            <v>81.05</v>
          </cell>
          <cell r="J16">
            <v>73.81</v>
          </cell>
        </row>
        <row r="17">
          <cell r="A17">
            <v>13</v>
          </cell>
          <cell r="B17">
            <v>194.86</v>
          </cell>
          <cell r="C17">
            <v>161.19</v>
          </cell>
          <cell r="D17">
            <v>137.44</v>
          </cell>
          <cell r="E17">
            <v>119.79</v>
          </cell>
          <cell r="F17">
            <v>106.16</v>
          </cell>
          <cell r="G17">
            <v>95.32</v>
          </cell>
          <cell r="H17">
            <v>88.29</v>
          </cell>
          <cell r="I17">
            <v>81.16</v>
          </cell>
        </row>
        <row r="18">
          <cell r="A18">
            <v>14</v>
          </cell>
          <cell r="B18">
            <v>194.92</v>
          </cell>
          <cell r="C18">
            <v>161.27000000000001</v>
          </cell>
          <cell r="D18">
            <v>137.53</v>
          </cell>
          <cell r="E18">
            <v>119.88</v>
          </cell>
          <cell r="F18">
            <v>106.25</v>
          </cell>
          <cell r="G18">
            <v>95.39</v>
          </cell>
          <cell r="H18">
            <v>88.37</v>
          </cell>
        </row>
        <row r="19">
          <cell r="A19">
            <v>15</v>
          </cell>
          <cell r="B19">
            <v>194.95</v>
          </cell>
          <cell r="C19">
            <v>161.31</v>
          </cell>
          <cell r="D19">
            <v>137.57</v>
          </cell>
          <cell r="E19">
            <v>119.93</v>
          </cell>
          <cell r="F19">
            <v>106.29</v>
          </cell>
          <cell r="G19">
            <v>95.44</v>
          </cell>
        </row>
        <row r="20">
          <cell r="A20">
            <v>16</v>
          </cell>
          <cell r="B20">
            <v>194.98</v>
          </cell>
          <cell r="C20">
            <v>161.36000000000001</v>
          </cell>
          <cell r="D20">
            <v>137.63</v>
          </cell>
          <cell r="E20">
            <v>119.98</v>
          </cell>
          <cell r="F20">
            <v>106.35</v>
          </cell>
        </row>
        <row r="21">
          <cell r="A21">
            <v>17</v>
          </cell>
          <cell r="B21">
            <v>194.98</v>
          </cell>
          <cell r="C21">
            <v>161.36000000000001</v>
          </cell>
          <cell r="D21">
            <v>137.63</v>
          </cell>
          <cell r="E21">
            <v>119.98</v>
          </cell>
        </row>
        <row r="22">
          <cell r="A22">
            <v>18</v>
          </cell>
          <cell r="B22">
            <v>194.98</v>
          </cell>
          <cell r="C22">
            <v>161.36000000000001</v>
          </cell>
          <cell r="D22">
            <v>137.63</v>
          </cell>
        </row>
        <row r="23">
          <cell r="A23">
            <v>19</v>
          </cell>
          <cell r="B23">
            <v>194.98</v>
          </cell>
          <cell r="C23">
            <v>161.36000000000001</v>
          </cell>
        </row>
        <row r="24">
          <cell r="A24">
            <v>20</v>
          </cell>
          <cell r="B24">
            <v>194.98</v>
          </cell>
        </row>
      </sheetData>
      <sheetData sheetId="6" refreshError="1">
        <row r="9">
          <cell r="A9">
            <v>0</v>
          </cell>
          <cell r="B9">
            <v>103.87</v>
          </cell>
        </row>
        <row r="10">
          <cell r="A10">
            <v>1</v>
          </cell>
          <cell r="B10">
            <v>104.39</v>
          </cell>
        </row>
        <row r="11">
          <cell r="A11">
            <v>2</v>
          </cell>
          <cell r="B11">
            <v>104.86</v>
          </cell>
        </row>
        <row r="12">
          <cell r="A12">
            <v>3</v>
          </cell>
          <cell r="B12">
            <v>105.28</v>
          </cell>
        </row>
        <row r="13">
          <cell r="A13">
            <v>4</v>
          </cell>
          <cell r="B13">
            <v>105.66</v>
          </cell>
        </row>
        <row r="14">
          <cell r="A14">
            <v>5</v>
          </cell>
          <cell r="B14">
            <v>105.99</v>
          </cell>
        </row>
        <row r="15">
          <cell r="A15">
            <v>6</v>
          </cell>
          <cell r="B15">
            <v>106.28</v>
          </cell>
        </row>
        <row r="16">
          <cell r="A16">
            <v>7</v>
          </cell>
          <cell r="B16">
            <v>106.54</v>
          </cell>
        </row>
        <row r="17">
          <cell r="A17">
            <v>8</v>
          </cell>
          <cell r="B17">
            <v>106.75</v>
          </cell>
        </row>
        <row r="18">
          <cell r="A18">
            <v>9</v>
          </cell>
          <cell r="B18">
            <v>106.94</v>
          </cell>
        </row>
        <row r="19">
          <cell r="A19">
            <v>10</v>
          </cell>
          <cell r="B19">
            <v>107.09</v>
          </cell>
        </row>
        <row r="20">
          <cell r="A20">
            <v>11</v>
          </cell>
          <cell r="B20">
            <v>107.22</v>
          </cell>
        </row>
        <row r="21">
          <cell r="A21">
            <v>12</v>
          </cell>
          <cell r="B21">
            <v>107.32</v>
          </cell>
        </row>
        <row r="22">
          <cell r="A22">
            <v>13</v>
          </cell>
          <cell r="B22">
            <v>107.39</v>
          </cell>
        </row>
        <row r="23">
          <cell r="A23">
            <v>14</v>
          </cell>
          <cell r="B23">
            <v>107.45</v>
          </cell>
        </row>
        <row r="24">
          <cell r="A24">
            <v>15</v>
          </cell>
          <cell r="B24">
            <v>107.48</v>
          </cell>
        </row>
        <row r="25">
          <cell r="A25">
            <v>16</v>
          </cell>
          <cell r="B25">
            <v>107.5</v>
          </cell>
        </row>
        <row r="26">
          <cell r="A26">
            <v>17</v>
          </cell>
          <cell r="B26">
            <v>107.51</v>
          </cell>
        </row>
        <row r="27">
          <cell r="A27">
            <v>18</v>
          </cell>
          <cell r="B27">
            <v>107.51</v>
          </cell>
        </row>
        <row r="28">
          <cell r="A28">
            <v>19</v>
          </cell>
          <cell r="B28">
            <v>107.51</v>
          </cell>
        </row>
        <row r="29">
          <cell r="A29">
            <v>20</v>
          </cell>
          <cell r="B29">
            <v>107.51</v>
          </cell>
        </row>
        <row r="30">
          <cell r="A30">
            <v>21</v>
          </cell>
          <cell r="B30">
            <v>107.51</v>
          </cell>
        </row>
        <row r="31">
          <cell r="A31">
            <v>22</v>
          </cell>
          <cell r="B31">
            <v>107.51</v>
          </cell>
        </row>
        <row r="32">
          <cell r="A32">
            <v>23</v>
          </cell>
          <cell r="B32">
            <v>107.51</v>
          </cell>
        </row>
        <row r="33">
          <cell r="A33">
            <v>24</v>
          </cell>
          <cell r="B33">
            <v>107.51</v>
          </cell>
        </row>
        <row r="34">
          <cell r="A34">
            <v>25</v>
          </cell>
          <cell r="B34">
            <v>107.51</v>
          </cell>
        </row>
        <row r="35">
          <cell r="A35">
            <v>26</v>
          </cell>
          <cell r="B35">
            <v>107.51</v>
          </cell>
        </row>
        <row r="36">
          <cell r="A36">
            <v>27</v>
          </cell>
          <cell r="B36">
            <v>107.51</v>
          </cell>
        </row>
        <row r="37">
          <cell r="A37">
            <v>28</v>
          </cell>
          <cell r="B37">
            <v>107.51</v>
          </cell>
        </row>
        <row r="38">
          <cell r="A38">
            <v>29</v>
          </cell>
          <cell r="B38">
            <v>107.51</v>
          </cell>
        </row>
        <row r="39">
          <cell r="A39">
            <v>30</v>
          </cell>
          <cell r="B39">
            <v>107.51</v>
          </cell>
        </row>
        <row r="40">
          <cell r="A40">
            <v>31</v>
          </cell>
          <cell r="B40">
            <v>107.53</v>
          </cell>
        </row>
        <row r="41">
          <cell r="A41">
            <v>32</v>
          </cell>
          <cell r="B41">
            <v>107.63</v>
          </cell>
        </row>
        <row r="42">
          <cell r="A42">
            <v>33</v>
          </cell>
          <cell r="B42">
            <v>107.75</v>
          </cell>
        </row>
        <row r="43">
          <cell r="A43">
            <v>34</v>
          </cell>
          <cell r="B43">
            <v>107.9</v>
          </cell>
        </row>
        <row r="44">
          <cell r="A44">
            <v>35</v>
          </cell>
          <cell r="B44">
            <v>108.08</v>
          </cell>
        </row>
        <row r="45">
          <cell r="A45">
            <v>36</v>
          </cell>
          <cell r="B45">
            <v>108.3</v>
          </cell>
        </row>
        <row r="46">
          <cell r="A46">
            <v>37</v>
          </cell>
          <cell r="B46">
            <v>108.54</v>
          </cell>
        </row>
        <row r="47">
          <cell r="A47">
            <v>38</v>
          </cell>
          <cell r="B47">
            <v>108.83</v>
          </cell>
        </row>
        <row r="48">
          <cell r="A48">
            <v>39</v>
          </cell>
          <cell r="B48">
            <v>109.16</v>
          </cell>
        </row>
        <row r="49">
          <cell r="A49">
            <v>40</v>
          </cell>
          <cell r="B49">
            <v>109.53</v>
          </cell>
        </row>
        <row r="50">
          <cell r="A50">
            <v>41</v>
          </cell>
          <cell r="B50">
            <v>109.94</v>
          </cell>
        </row>
        <row r="51">
          <cell r="A51">
            <v>42</v>
          </cell>
          <cell r="B51">
            <v>110.41</v>
          </cell>
        </row>
        <row r="52">
          <cell r="A52">
            <v>43</v>
          </cell>
          <cell r="B52">
            <v>110.92</v>
          </cell>
        </row>
        <row r="53">
          <cell r="A53">
            <v>44</v>
          </cell>
          <cell r="B53">
            <v>111.49</v>
          </cell>
        </row>
        <row r="54">
          <cell r="A54">
            <v>45</v>
          </cell>
          <cell r="B54">
            <v>112.11</v>
          </cell>
        </row>
        <row r="55">
          <cell r="A55">
            <v>46</v>
          </cell>
          <cell r="B55">
            <v>112.79</v>
          </cell>
        </row>
        <row r="56">
          <cell r="A56">
            <v>47</v>
          </cell>
          <cell r="B56">
            <v>113.52</v>
          </cell>
        </row>
        <row r="57">
          <cell r="A57">
            <v>48</v>
          </cell>
          <cell r="B57">
            <v>114.33</v>
          </cell>
        </row>
        <row r="58">
          <cell r="A58">
            <v>49</v>
          </cell>
          <cell r="B58">
            <v>115.19</v>
          </cell>
        </row>
        <row r="59">
          <cell r="A59">
            <v>50</v>
          </cell>
          <cell r="B59">
            <v>116.13</v>
          </cell>
        </row>
        <row r="60">
          <cell r="A60">
            <v>51</v>
          </cell>
          <cell r="B60">
            <v>117.13</v>
          </cell>
        </row>
        <row r="61">
          <cell r="A61">
            <v>52</v>
          </cell>
          <cell r="B61">
            <v>118.21</v>
          </cell>
        </row>
        <row r="62">
          <cell r="A62">
            <v>53</v>
          </cell>
          <cell r="B62">
            <v>119.36</v>
          </cell>
        </row>
        <row r="63">
          <cell r="A63">
            <v>54</v>
          </cell>
          <cell r="B63">
            <v>120.59</v>
          </cell>
        </row>
        <row r="64">
          <cell r="A64">
            <v>55</v>
          </cell>
          <cell r="B64">
            <v>121.89</v>
          </cell>
        </row>
        <row r="65">
          <cell r="A65">
            <v>56</v>
          </cell>
          <cell r="B65">
            <v>123.28</v>
          </cell>
        </row>
        <row r="66">
          <cell r="A66">
            <v>57</v>
          </cell>
          <cell r="B66">
            <v>124.76</v>
          </cell>
        </row>
        <row r="67">
          <cell r="A67">
            <v>58</v>
          </cell>
          <cell r="B67">
            <v>126.32</v>
          </cell>
        </row>
        <row r="68">
          <cell r="A68">
            <v>59</v>
          </cell>
          <cell r="B68">
            <v>127.97</v>
          </cell>
        </row>
        <row r="69">
          <cell r="A69">
            <v>60</v>
          </cell>
          <cell r="B69">
            <v>129.71</v>
          </cell>
        </row>
      </sheetData>
      <sheetData sheetId="7" refreshError="1"/>
      <sheetData sheetId="8" refreshError="1"/>
      <sheetData sheetId="9" refreshError="1"/>
      <sheetData sheetId="10"/>
      <sheetData sheetId="11"/>
      <sheetData sheetId="12" refreshError="1"/>
      <sheetData sheetId="13" refreshError="1"/>
      <sheetData sheetId="14"/>
      <sheetData sheetId="15" refreshError="1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"/>
      <sheetName val="Test Plan NB"/>
      <sheetName val="Test Plan"/>
      <sheetName val="TLN5"/>
      <sheetName val="TLN4"/>
      <sheetName val="TLN5ex"/>
      <sheetName val="TLN4ex"/>
      <sheetName val="LPFAC"/>
      <sheetName val="Sheet25"/>
    </sheetNames>
    <sheetDataSet>
      <sheetData sheetId="0" refreshError="1"/>
      <sheetData sheetId="1" refreshError="1"/>
      <sheetData sheetId="2" refreshError="1"/>
      <sheetData sheetId="3">
        <row r="5">
          <cell r="A5">
            <v>18</v>
          </cell>
          <cell r="B5">
            <v>10.73</v>
          </cell>
          <cell r="C5">
            <v>11.38</v>
          </cell>
          <cell r="D5">
            <v>12.07</v>
          </cell>
          <cell r="E5">
            <v>12.84</v>
          </cell>
          <cell r="F5">
            <v>13.65</v>
          </cell>
          <cell r="G5">
            <v>15.02</v>
          </cell>
          <cell r="H5">
            <v>16.54</v>
          </cell>
          <cell r="I5">
            <v>17.559999999999999</v>
          </cell>
          <cell r="J5">
            <v>18.649999999999999</v>
          </cell>
          <cell r="K5">
            <v>19.82</v>
          </cell>
          <cell r="L5">
            <v>21.06</v>
          </cell>
        </row>
        <row r="6">
          <cell r="A6">
            <v>19</v>
          </cell>
          <cell r="B6">
            <v>10.73</v>
          </cell>
          <cell r="C6">
            <v>11.38</v>
          </cell>
          <cell r="D6">
            <v>12.07</v>
          </cell>
          <cell r="E6">
            <v>12.84</v>
          </cell>
          <cell r="F6">
            <v>13.65</v>
          </cell>
          <cell r="G6">
            <v>15.02</v>
          </cell>
          <cell r="H6">
            <v>16.54</v>
          </cell>
          <cell r="I6">
            <v>17.559999999999999</v>
          </cell>
          <cell r="J6">
            <v>18.649999999999999</v>
          </cell>
          <cell r="K6">
            <v>19.82</v>
          </cell>
          <cell r="L6">
            <v>21.06</v>
          </cell>
        </row>
        <row r="7">
          <cell r="A7">
            <v>20</v>
          </cell>
          <cell r="B7">
            <v>10.73</v>
          </cell>
          <cell r="C7">
            <v>11.38</v>
          </cell>
          <cell r="D7">
            <v>12.07</v>
          </cell>
          <cell r="E7">
            <v>12.84</v>
          </cell>
          <cell r="F7">
            <v>13.65</v>
          </cell>
          <cell r="G7">
            <v>15.02</v>
          </cell>
          <cell r="H7">
            <v>16.54</v>
          </cell>
          <cell r="I7">
            <v>17.559999999999999</v>
          </cell>
          <cell r="J7">
            <v>18.649999999999999</v>
          </cell>
          <cell r="K7">
            <v>19.82</v>
          </cell>
          <cell r="L7">
            <v>21.06</v>
          </cell>
        </row>
        <row r="8">
          <cell r="A8">
            <v>21</v>
          </cell>
          <cell r="B8">
            <v>10.73</v>
          </cell>
          <cell r="C8">
            <v>11.38</v>
          </cell>
          <cell r="D8">
            <v>12.07</v>
          </cell>
          <cell r="E8">
            <v>12.84</v>
          </cell>
          <cell r="F8">
            <v>13.65</v>
          </cell>
          <cell r="G8">
            <v>15.02</v>
          </cell>
          <cell r="H8">
            <v>16.54</v>
          </cell>
          <cell r="I8">
            <v>17.559999999999999</v>
          </cell>
          <cell r="J8">
            <v>18.649999999999999</v>
          </cell>
          <cell r="K8">
            <v>19.82</v>
          </cell>
          <cell r="L8">
            <v>21.06</v>
          </cell>
        </row>
        <row r="9">
          <cell r="A9">
            <v>22</v>
          </cell>
          <cell r="B9">
            <v>10.73</v>
          </cell>
          <cell r="C9">
            <v>11.38</v>
          </cell>
          <cell r="D9">
            <v>12.07</v>
          </cell>
          <cell r="E9">
            <v>12.84</v>
          </cell>
          <cell r="F9">
            <v>13.65</v>
          </cell>
          <cell r="G9">
            <v>15.02</v>
          </cell>
          <cell r="H9">
            <v>16.54</v>
          </cell>
          <cell r="I9">
            <v>17.559999999999999</v>
          </cell>
          <cell r="J9">
            <v>18.649999999999999</v>
          </cell>
          <cell r="K9">
            <v>19.82</v>
          </cell>
          <cell r="L9">
            <v>21.06</v>
          </cell>
        </row>
        <row r="10">
          <cell r="A10">
            <v>23</v>
          </cell>
          <cell r="B10">
            <v>10.73</v>
          </cell>
          <cell r="C10">
            <v>11.38</v>
          </cell>
          <cell r="D10">
            <v>12.07</v>
          </cell>
          <cell r="E10">
            <v>12.84</v>
          </cell>
          <cell r="F10">
            <v>13.65</v>
          </cell>
          <cell r="G10">
            <v>15.02</v>
          </cell>
          <cell r="H10">
            <v>16.54</v>
          </cell>
          <cell r="I10">
            <v>17.559999999999999</v>
          </cell>
          <cell r="J10">
            <v>18.649999999999999</v>
          </cell>
          <cell r="K10">
            <v>19.82</v>
          </cell>
          <cell r="L10">
            <v>21.06</v>
          </cell>
        </row>
        <row r="11">
          <cell r="A11">
            <v>24</v>
          </cell>
          <cell r="B11">
            <v>10.73</v>
          </cell>
          <cell r="C11">
            <v>11.38</v>
          </cell>
          <cell r="D11">
            <v>12.07</v>
          </cell>
          <cell r="E11">
            <v>12.84</v>
          </cell>
          <cell r="F11">
            <v>13.65</v>
          </cell>
          <cell r="G11">
            <v>15.02</v>
          </cell>
          <cell r="H11">
            <v>16.54</v>
          </cell>
          <cell r="I11">
            <v>17.559999999999999</v>
          </cell>
          <cell r="J11">
            <v>18.649999999999999</v>
          </cell>
          <cell r="K11">
            <v>19.82</v>
          </cell>
          <cell r="L11">
            <v>21.06</v>
          </cell>
        </row>
        <row r="12">
          <cell r="A12">
            <v>25</v>
          </cell>
          <cell r="B12">
            <v>10.73</v>
          </cell>
          <cell r="C12">
            <v>11.38</v>
          </cell>
          <cell r="D12">
            <v>12.07</v>
          </cell>
          <cell r="E12">
            <v>12.84</v>
          </cell>
          <cell r="F12">
            <v>13.65</v>
          </cell>
          <cell r="G12">
            <v>15.02</v>
          </cell>
          <cell r="H12">
            <v>16.54</v>
          </cell>
          <cell r="I12">
            <v>17.559999999999999</v>
          </cell>
          <cell r="J12">
            <v>18.649999999999999</v>
          </cell>
          <cell r="K12">
            <v>19.82</v>
          </cell>
          <cell r="L12">
            <v>21.06</v>
          </cell>
        </row>
        <row r="13">
          <cell r="A13">
            <v>26</v>
          </cell>
          <cell r="B13">
            <v>10.79</v>
          </cell>
          <cell r="C13">
            <v>11.47</v>
          </cell>
          <cell r="D13">
            <v>12.2</v>
          </cell>
          <cell r="E13">
            <v>13</v>
          </cell>
          <cell r="F13">
            <v>13.86</v>
          </cell>
          <cell r="G13">
            <v>15.29</v>
          </cell>
          <cell r="H13">
            <v>16.87</v>
          </cell>
          <cell r="I13">
            <v>17.95</v>
          </cell>
          <cell r="J13">
            <v>19.100000000000001</v>
          </cell>
          <cell r="K13">
            <v>20.34</v>
          </cell>
          <cell r="L13">
            <v>21.66</v>
          </cell>
        </row>
        <row r="14">
          <cell r="A14">
            <v>27</v>
          </cell>
          <cell r="B14">
            <v>10.85</v>
          </cell>
          <cell r="C14">
            <v>11.56</v>
          </cell>
          <cell r="D14">
            <v>12.32</v>
          </cell>
          <cell r="E14">
            <v>13.17</v>
          </cell>
          <cell r="F14">
            <v>14.07</v>
          </cell>
          <cell r="G14">
            <v>15.56</v>
          </cell>
          <cell r="H14">
            <v>17.2</v>
          </cell>
          <cell r="I14">
            <v>18.350000000000001</v>
          </cell>
          <cell r="J14">
            <v>19.57</v>
          </cell>
          <cell r="K14">
            <v>20.88</v>
          </cell>
          <cell r="L14">
            <v>22.28</v>
          </cell>
        </row>
        <row r="15">
          <cell r="A15">
            <v>28</v>
          </cell>
          <cell r="B15">
            <v>10.91</v>
          </cell>
          <cell r="C15">
            <v>11.65</v>
          </cell>
          <cell r="D15">
            <v>12.44</v>
          </cell>
          <cell r="E15">
            <v>13.34</v>
          </cell>
          <cell r="F15">
            <v>14.29</v>
          </cell>
          <cell r="G15">
            <v>15.84</v>
          </cell>
          <cell r="H15">
            <v>17.55</v>
          </cell>
          <cell r="I15">
            <v>18.75</v>
          </cell>
          <cell r="J15">
            <v>20.04</v>
          </cell>
          <cell r="K15">
            <v>21.43</v>
          </cell>
          <cell r="L15">
            <v>22.91</v>
          </cell>
        </row>
        <row r="16">
          <cell r="A16">
            <v>29</v>
          </cell>
          <cell r="B16">
            <v>10.97</v>
          </cell>
          <cell r="C16">
            <v>11.74</v>
          </cell>
          <cell r="D16">
            <v>12.57</v>
          </cell>
          <cell r="E16">
            <v>13.51</v>
          </cell>
          <cell r="F16">
            <v>14.52</v>
          </cell>
          <cell r="G16">
            <v>16.12</v>
          </cell>
          <cell r="H16">
            <v>17.899999999999999</v>
          </cell>
          <cell r="I16">
            <v>19.170000000000002</v>
          </cell>
          <cell r="J16">
            <v>20.53</v>
          </cell>
          <cell r="K16">
            <v>21.99</v>
          </cell>
          <cell r="L16">
            <v>23.56</v>
          </cell>
        </row>
        <row r="17">
          <cell r="A17">
            <v>30</v>
          </cell>
          <cell r="B17">
            <v>11.04</v>
          </cell>
          <cell r="C17">
            <v>11.83</v>
          </cell>
          <cell r="D17">
            <v>12.69</v>
          </cell>
          <cell r="E17">
            <v>13.68</v>
          </cell>
          <cell r="F17">
            <v>14.74</v>
          </cell>
          <cell r="G17">
            <v>16.399999999999999</v>
          </cell>
          <cell r="H17">
            <v>18.25</v>
          </cell>
          <cell r="I17">
            <v>19.59</v>
          </cell>
          <cell r="J17">
            <v>21.03</v>
          </cell>
          <cell r="K17">
            <v>22.58</v>
          </cell>
          <cell r="L17">
            <v>24.23</v>
          </cell>
        </row>
        <row r="18">
          <cell r="A18">
            <v>31</v>
          </cell>
          <cell r="B18">
            <v>11.35</v>
          </cell>
          <cell r="C18">
            <v>12.24</v>
          </cell>
          <cell r="D18">
            <v>13.19</v>
          </cell>
          <cell r="E18">
            <v>14.26</v>
          </cell>
          <cell r="F18">
            <v>15.42</v>
          </cell>
          <cell r="G18">
            <v>17.170000000000002</v>
          </cell>
          <cell r="H18">
            <v>19.12</v>
          </cell>
          <cell r="I18">
            <v>20.57</v>
          </cell>
          <cell r="J18">
            <v>22.13</v>
          </cell>
          <cell r="K18">
            <v>23.79</v>
          </cell>
          <cell r="L18">
            <v>25.57</v>
          </cell>
        </row>
        <row r="19">
          <cell r="A19">
            <v>32</v>
          </cell>
          <cell r="B19">
            <v>11.68</v>
          </cell>
          <cell r="C19">
            <v>12.65</v>
          </cell>
          <cell r="D19">
            <v>13.7</v>
          </cell>
          <cell r="E19">
            <v>14.87</v>
          </cell>
          <cell r="F19">
            <v>16.14</v>
          </cell>
          <cell r="G19">
            <v>17.98</v>
          </cell>
          <cell r="H19">
            <v>20.03</v>
          </cell>
          <cell r="I19">
            <v>21.6</v>
          </cell>
          <cell r="J19">
            <v>23.29</v>
          </cell>
          <cell r="K19">
            <v>25.07</v>
          </cell>
          <cell r="L19">
            <v>26.97</v>
          </cell>
        </row>
        <row r="20">
          <cell r="A20">
            <v>33</v>
          </cell>
          <cell r="B20">
            <v>12.02</v>
          </cell>
          <cell r="C20">
            <v>13.08</v>
          </cell>
          <cell r="D20">
            <v>14.23</v>
          </cell>
          <cell r="E20">
            <v>15.5</v>
          </cell>
          <cell r="F20">
            <v>16.88</v>
          </cell>
          <cell r="G20">
            <v>18.82</v>
          </cell>
          <cell r="H20">
            <v>20.98</v>
          </cell>
          <cell r="I20">
            <v>22.68</v>
          </cell>
          <cell r="J20">
            <v>24.52</v>
          </cell>
          <cell r="K20">
            <v>26.41</v>
          </cell>
          <cell r="L20">
            <v>28.46</v>
          </cell>
        </row>
        <row r="21">
          <cell r="A21">
            <v>34</v>
          </cell>
          <cell r="B21">
            <v>12.36</v>
          </cell>
          <cell r="C21">
            <v>13.52</v>
          </cell>
          <cell r="D21">
            <v>14.78</v>
          </cell>
          <cell r="E21">
            <v>16.16</v>
          </cell>
          <cell r="F21">
            <v>17.66</v>
          </cell>
          <cell r="G21">
            <v>19.7</v>
          </cell>
          <cell r="H21">
            <v>21.98</v>
          </cell>
          <cell r="I21">
            <v>23.81</v>
          </cell>
          <cell r="J21">
            <v>25.8</v>
          </cell>
          <cell r="K21">
            <v>27.83</v>
          </cell>
          <cell r="L21">
            <v>30.02</v>
          </cell>
        </row>
        <row r="22">
          <cell r="A22">
            <v>35</v>
          </cell>
          <cell r="B22">
            <v>12.72</v>
          </cell>
          <cell r="C22">
            <v>13.98</v>
          </cell>
          <cell r="D22">
            <v>15.36</v>
          </cell>
          <cell r="E22">
            <v>16.850000000000001</v>
          </cell>
          <cell r="F22">
            <v>18.48</v>
          </cell>
          <cell r="G22">
            <v>20.63</v>
          </cell>
          <cell r="H22">
            <v>23.03</v>
          </cell>
          <cell r="I22">
            <v>25</v>
          </cell>
          <cell r="J22">
            <v>27.15</v>
          </cell>
          <cell r="K22">
            <v>29.33</v>
          </cell>
          <cell r="L22">
            <v>31.67</v>
          </cell>
        </row>
        <row r="23">
          <cell r="A23">
            <v>36</v>
          </cell>
          <cell r="B23">
            <v>13.33</v>
          </cell>
          <cell r="C23">
            <v>14.71</v>
          </cell>
          <cell r="D23">
            <v>16.239999999999998</v>
          </cell>
          <cell r="E23">
            <v>17.87</v>
          </cell>
          <cell r="F23">
            <v>19.649999999999999</v>
          </cell>
          <cell r="G23">
            <v>21.96</v>
          </cell>
          <cell r="H23">
            <v>24.55</v>
          </cell>
          <cell r="I23">
            <v>26.67</v>
          </cell>
          <cell r="J23">
            <v>28.97</v>
          </cell>
          <cell r="K23">
            <v>31.35</v>
          </cell>
          <cell r="L23">
            <v>33.93</v>
          </cell>
        </row>
        <row r="24">
          <cell r="A24">
            <v>37</v>
          </cell>
          <cell r="B24">
            <v>13.96</v>
          </cell>
          <cell r="C24">
            <v>15.49</v>
          </cell>
          <cell r="D24">
            <v>17.170000000000002</v>
          </cell>
          <cell r="E24">
            <v>18.95</v>
          </cell>
          <cell r="F24">
            <v>20.91</v>
          </cell>
          <cell r="G24">
            <v>23.39</v>
          </cell>
          <cell r="H24">
            <v>26.17</v>
          </cell>
          <cell r="I24">
            <v>28.44</v>
          </cell>
          <cell r="J24">
            <v>30.91</v>
          </cell>
          <cell r="K24">
            <v>33.520000000000003</v>
          </cell>
          <cell r="L24">
            <v>36.35</v>
          </cell>
        </row>
        <row r="25">
          <cell r="A25">
            <v>38</v>
          </cell>
          <cell r="B25">
            <v>14.63</v>
          </cell>
          <cell r="C25">
            <v>16.3</v>
          </cell>
          <cell r="D25">
            <v>18.16</v>
          </cell>
          <cell r="E25">
            <v>20.09</v>
          </cell>
          <cell r="F25">
            <v>22.24</v>
          </cell>
          <cell r="G25">
            <v>24.91</v>
          </cell>
          <cell r="H25">
            <v>27.9</v>
          </cell>
          <cell r="I25">
            <v>30.33</v>
          </cell>
          <cell r="J25">
            <v>32.979999999999997</v>
          </cell>
          <cell r="K25">
            <v>35.840000000000003</v>
          </cell>
          <cell r="L25">
            <v>38.950000000000003</v>
          </cell>
        </row>
        <row r="26">
          <cell r="A26">
            <v>39</v>
          </cell>
          <cell r="B26">
            <v>15.33</v>
          </cell>
          <cell r="C26">
            <v>17.16</v>
          </cell>
          <cell r="D26">
            <v>19.2</v>
          </cell>
          <cell r="E26">
            <v>21.31</v>
          </cell>
          <cell r="F26">
            <v>23.65</v>
          </cell>
          <cell r="G26">
            <v>26.52</v>
          </cell>
          <cell r="H26">
            <v>29.74</v>
          </cell>
          <cell r="I26">
            <v>32.35</v>
          </cell>
          <cell r="J26">
            <v>35.19</v>
          </cell>
          <cell r="K26">
            <v>38.32</v>
          </cell>
          <cell r="L26">
            <v>41.73</v>
          </cell>
        </row>
        <row r="27">
          <cell r="A27">
            <v>40</v>
          </cell>
          <cell r="B27">
            <v>16.059999999999999</v>
          </cell>
          <cell r="C27">
            <v>18.059999999999999</v>
          </cell>
          <cell r="D27">
            <v>20.3</v>
          </cell>
          <cell r="E27">
            <v>22.6</v>
          </cell>
          <cell r="F27">
            <v>25.16</v>
          </cell>
          <cell r="G27">
            <v>28.24</v>
          </cell>
          <cell r="H27">
            <v>31.7</v>
          </cell>
          <cell r="I27">
            <v>34.5</v>
          </cell>
          <cell r="J27">
            <v>37.54</v>
          </cell>
          <cell r="K27">
            <v>40.97</v>
          </cell>
          <cell r="L27">
            <v>44.7</v>
          </cell>
        </row>
        <row r="28">
          <cell r="A28">
            <v>41</v>
          </cell>
          <cell r="B28">
            <v>16.96</v>
          </cell>
          <cell r="C28">
            <v>19.16</v>
          </cell>
          <cell r="D28">
            <v>21.64</v>
          </cell>
          <cell r="E28">
            <v>24.14</v>
          </cell>
          <cell r="F28">
            <v>26.93</v>
          </cell>
          <cell r="G28">
            <v>30.25</v>
          </cell>
          <cell r="H28">
            <v>33.99</v>
          </cell>
          <cell r="I28">
            <v>37.01</v>
          </cell>
          <cell r="J28">
            <v>40.299999999999997</v>
          </cell>
          <cell r="K28">
            <v>43.99</v>
          </cell>
          <cell r="L28">
            <v>48.01</v>
          </cell>
        </row>
        <row r="29">
          <cell r="A29">
            <v>42</v>
          </cell>
          <cell r="B29">
            <v>17.899999999999999</v>
          </cell>
          <cell r="C29">
            <v>20.32</v>
          </cell>
          <cell r="D29">
            <v>23.07</v>
          </cell>
          <cell r="E29">
            <v>25.78</v>
          </cell>
          <cell r="F29">
            <v>28.82</v>
          </cell>
          <cell r="G29">
            <v>32.409999999999997</v>
          </cell>
          <cell r="H29">
            <v>36.450000000000003</v>
          </cell>
          <cell r="I29">
            <v>39.71</v>
          </cell>
          <cell r="J29">
            <v>43.26</v>
          </cell>
          <cell r="K29">
            <v>47.23</v>
          </cell>
          <cell r="L29">
            <v>51.56</v>
          </cell>
        </row>
        <row r="30">
          <cell r="A30">
            <v>43</v>
          </cell>
          <cell r="B30">
            <v>18.899999999999999</v>
          </cell>
          <cell r="C30">
            <v>21.56</v>
          </cell>
          <cell r="D30">
            <v>24.59</v>
          </cell>
          <cell r="E30">
            <v>27.54</v>
          </cell>
          <cell r="F30">
            <v>30.84</v>
          </cell>
          <cell r="G30">
            <v>34.72</v>
          </cell>
          <cell r="H30">
            <v>39.08</v>
          </cell>
          <cell r="I30">
            <v>42.6</v>
          </cell>
          <cell r="J30">
            <v>46.44</v>
          </cell>
          <cell r="K30">
            <v>50.71</v>
          </cell>
          <cell r="L30">
            <v>55.37</v>
          </cell>
        </row>
        <row r="31">
          <cell r="A31">
            <v>44</v>
          </cell>
          <cell r="B31">
            <v>19.95</v>
          </cell>
          <cell r="C31">
            <v>22.87</v>
          </cell>
          <cell r="D31">
            <v>26.21</v>
          </cell>
          <cell r="E31">
            <v>29.41</v>
          </cell>
          <cell r="F31">
            <v>33.01</v>
          </cell>
          <cell r="G31">
            <v>37.19</v>
          </cell>
          <cell r="H31">
            <v>41.9</v>
          </cell>
          <cell r="I31">
            <v>45.71</v>
          </cell>
          <cell r="J31">
            <v>49.86</v>
          </cell>
          <cell r="K31">
            <v>54.45</v>
          </cell>
          <cell r="L31">
            <v>59.46</v>
          </cell>
        </row>
        <row r="32">
          <cell r="A32">
            <v>45</v>
          </cell>
          <cell r="B32">
            <v>21.06</v>
          </cell>
          <cell r="C32">
            <v>24.26</v>
          </cell>
          <cell r="D32">
            <v>27.94</v>
          </cell>
          <cell r="E32">
            <v>31.42</v>
          </cell>
          <cell r="F32">
            <v>35.32</v>
          </cell>
          <cell r="G32">
            <v>39.840000000000003</v>
          </cell>
          <cell r="H32">
            <v>44.93</v>
          </cell>
          <cell r="I32">
            <v>49.04</v>
          </cell>
          <cell r="J32">
            <v>53.52</v>
          </cell>
          <cell r="K32">
            <v>58.46</v>
          </cell>
          <cell r="L32">
            <v>63.85</v>
          </cell>
        </row>
        <row r="33">
          <cell r="A33">
            <v>46</v>
          </cell>
          <cell r="B33">
            <v>22.48</v>
          </cell>
          <cell r="C33">
            <v>25.98</v>
          </cell>
          <cell r="D33">
            <v>30.02</v>
          </cell>
          <cell r="E33">
            <v>33.82</v>
          </cell>
          <cell r="F33">
            <v>38.1</v>
          </cell>
          <cell r="G33">
            <v>42.96</v>
          </cell>
          <cell r="H33">
            <v>48.44</v>
          </cell>
          <cell r="I33">
            <v>52.91</v>
          </cell>
          <cell r="J33">
            <v>57.78</v>
          </cell>
          <cell r="K33">
            <v>63.09</v>
          </cell>
          <cell r="L33">
            <v>68.89</v>
          </cell>
        </row>
        <row r="34">
          <cell r="A34">
            <v>47</v>
          </cell>
          <cell r="B34">
            <v>24</v>
          </cell>
          <cell r="C34">
            <v>27.82</v>
          </cell>
          <cell r="D34">
            <v>32.25</v>
          </cell>
          <cell r="E34">
            <v>36.4</v>
          </cell>
          <cell r="F34">
            <v>41.08</v>
          </cell>
          <cell r="G34">
            <v>46.32</v>
          </cell>
          <cell r="H34">
            <v>52.24</v>
          </cell>
          <cell r="I34">
            <v>57.08</v>
          </cell>
          <cell r="J34">
            <v>62.38</v>
          </cell>
          <cell r="K34">
            <v>68.09</v>
          </cell>
          <cell r="L34">
            <v>74.319999999999993</v>
          </cell>
        </row>
        <row r="35">
          <cell r="A35">
            <v>48</v>
          </cell>
          <cell r="B35">
            <v>25.62</v>
          </cell>
          <cell r="C35">
            <v>29.79</v>
          </cell>
          <cell r="D35">
            <v>34.64</v>
          </cell>
          <cell r="E35">
            <v>39.18</v>
          </cell>
          <cell r="F35">
            <v>44.31</v>
          </cell>
          <cell r="G35">
            <v>49.95</v>
          </cell>
          <cell r="H35">
            <v>56.32</v>
          </cell>
          <cell r="I35">
            <v>61.59</v>
          </cell>
          <cell r="J35">
            <v>67.34</v>
          </cell>
          <cell r="K35">
            <v>73.48</v>
          </cell>
          <cell r="L35">
            <v>80.17</v>
          </cell>
        </row>
        <row r="36">
          <cell r="A36">
            <v>49</v>
          </cell>
          <cell r="B36">
            <v>27.36</v>
          </cell>
          <cell r="C36">
            <v>31.91</v>
          </cell>
          <cell r="D36">
            <v>37.22</v>
          </cell>
          <cell r="E36">
            <v>42.17</v>
          </cell>
          <cell r="F36">
            <v>47.78</v>
          </cell>
          <cell r="G36">
            <v>53.87</v>
          </cell>
          <cell r="H36">
            <v>60.73</v>
          </cell>
          <cell r="I36">
            <v>66.45</v>
          </cell>
          <cell r="J36">
            <v>72.7</v>
          </cell>
          <cell r="K36">
            <v>79.3</v>
          </cell>
          <cell r="L36">
            <v>86.49</v>
          </cell>
        </row>
        <row r="37">
          <cell r="A37">
            <v>50</v>
          </cell>
          <cell r="B37">
            <v>29.2</v>
          </cell>
          <cell r="C37">
            <v>34.17</v>
          </cell>
          <cell r="D37">
            <v>39.99</v>
          </cell>
          <cell r="E37">
            <v>45.39</v>
          </cell>
          <cell r="F37">
            <v>51.53</v>
          </cell>
          <cell r="G37">
            <v>58.09</v>
          </cell>
          <cell r="H37">
            <v>65.48</v>
          </cell>
          <cell r="I37">
            <v>71.69</v>
          </cell>
          <cell r="J37">
            <v>78.48</v>
          </cell>
          <cell r="K37">
            <v>85.58</v>
          </cell>
          <cell r="L37">
            <v>93.31</v>
          </cell>
        </row>
        <row r="38">
          <cell r="A38">
            <v>51</v>
          </cell>
          <cell r="B38">
            <v>31.49</v>
          </cell>
          <cell r="C38">
            <v>36.93</v>
          </cell>
          <cell r="D38">
            <v>43.32</v>
          </cell>
          <cell r="E38">
            <v>49.19</v>
          </cell>
          <cell r="F38">
            <v>55.86</v>
          </cell>
          <cell r="G38">
            <v>62.97</v>
          </cell>
          <cell r="H38">
            <v>70.98</v>
          </cell>
          <cell r="I38">
            <v>77.819999999999993</v>
          </cell>
          <cell r="J38">
            <v>85.31</v>
          </cell>
          <cell r="K38">
            <v>92.72</v>
          </cell>
          <cell r="L38">
            <v>0</v>
          </cell>
        </row>
        <row r="39">
          <cell r="A39">
            <v>52</v>
          </cell>
          <cell r="B39">
            <v>33.950000000000003</v>
          </cell>
          <cell r="C39">
            <v>39.909999999999997</v>
          </cell>
          <cell r="D39">
            <v>46.92</v>
          </cell>
          <cell r="E39">
            <v>53.31</v>
          </cell>
          <cell r="F39">
            <v>60.56</v>
          </cell>
          <cell r="G39">
            <v>68.260000000000005</v>
          </cell>
          <cell r="H39">
            <v>76.95</v>
          </cell>
          <cell r="I39">
            <v>84.47</v>
          </cell>
          <cell r="J39">
            <v>92.72</v>
          </cell>
          <cell r="K39">
            <v>0</v>
          </cell>
          <cell r="L39">
            <v>0</v>
          </cell>
        </row>
        <row r="40">
          <cell r="A40">
            <v>53</v>
          </cell>
          <cell r="B40">
            <v>36.6</v>
          </cell>
          <cell r="C40">
            <v>43.13</v>
          </cell>
          <cell r="D40">
            <v>50.83</v>
          </cell>
          <cell r="E40">
            <v>57.77</v>
          </cell>
          <cell r="F40">
            <v>65.650000000000006</v>
          </cell>
          <cell r="G40">
            <v>74</v>
          </cell>
          <cell r="H40">
            <v>83.41</v>
          </cell>
          <cell r="I40">
            <v>91.69</v>
          </cell>
          <cell r="J40">
            <v>0</v>
          </cell>
          <cell r="K40">
            <v>0</v>
          </cell>
          <cell r="L40">
            <v>0</v>
          </cell>
        </row>
        <row r="41">
          <cell r="A41">
            <v>54</v>
          </cell>
          <cell r="B41">
            <v>39.46</v>
          </cell>
          <cell r="C41">
            <v>46.61</v>
          </cell>
          <cell r="D41">
            <v>55.06</v>
          </cell>
          <cell r="E41">
            <v>62.6</v>
          </cell>
          <cell r="F41">
            <v>71.180000000000007</v>
          </cell>
          <cell r="G41">
            <v>80.22</v>
          </cell>
          <cell r="H41">
            <v>90.42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</row>
        <row r="42">
          <cell r="A42">
            <v>55</v>
          </cell>
          <cell r="B42">
            <v>42.54</v>
          </cell>
          <cell r="C42">
            <v>50.37</v>
          </cell>
          <cell r="D42">
            <v>59.64</v>
          </cell>
          <cell r="E42">
            <v>67.84</v>
          </cell>
          <cell r="F42">
            <v>77.16</v>
          </cell>
          <cell r="G42">
            <v>86.97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</row>
        <row r="43">
          <cell r="A43">
            <v>56</v>
          </cell>
          <cell r="B43">
            <v>46.04</v>
          </cell>
          <cell r="C43">
            <v>54.44</v>
          </cell>
          <cell r="D43">
            <v>64.69</v>
          </cell>
          <cell r="E43">
            <v>73.52</v>
          </cell>
          <cell r="F43">
            <v>84.24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</row>
        <row r="44">
          <cell r="A44">
            <v>57</v>
          </cell>
          <cell r="B44">
            <v>49.83</v>
          </cell>
          <cell r="C44">
            <v>58.83</v>
          </cell>
          <cell r="D44">
            <v>70.16</v>
          </cell>
          <cell r="E44">
            <v>79.67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</row>
        <row r="45">
          <cell r="A45">
            <v>58</v>
          </cell>
          <cell r="B45">
            <v>53.94</v>
          </cell>
          <cell r="C45">
            <v>63.58</v>
          </cell>
          <cell r="D45">
            <v>76.099999999999994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</row>
        <row r="46">
          <cell r="A46">
            <v>59</v>
          </cell>
          <cell r="B46">
            <v>58.38</v>
          </cell>
          <cell r="C46">
            <v>68.709999999999994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</row>
        <row r="47">
          <cell r="A47">
            <v>60</v>
          </cell>
          <cell r="B47">
            <v>63.18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</row>
      </sheetData>
      <sheetData sheetId="4">
        <row r="5">
          <cell r="A5">
            <v>18</v>
          </cell>
          <cell r="B5">
            <v>4.3</v>
          </cell>
          <cell r="C5">
            <v>4.57</v>
          </cell>
          <cell r="D5">
            <v>4.8600000000000003</v>
          </cell>
          <cell r="E5">
            <v>5.35</v>
          </cell>
          <cell r="F5">
            <v>5.89</v>
          </cell>
          <cell r="G5">
            <v>6.25</v>
          </cell>
          <cell r="H5">
            <v>6.64</v>
          </cell>
          <cell r="I5">
            <v>7.06</v>
          </cell>
          <cell r="J5">
            <v>7.5</v>
          </cell>
        </row>
        <row r="6">
          <cell r="A6">
            <v>19</v>
          </cell>
          <cell r="B6">
            <v>4.3</v>
          </cell>
          <cell r="C6">
            <v>4.57</v>
          </cell>
          <cell r="D6">
            <v>4.8600000000000003</v>
          </cell>
          <cell r="E6">
            <v>5.35</v>
          </cell>
          <cell r="F6">
            <v>5.89</v>
          </cell>
          <cell r="G6">
            <v>6.25</v>
          </cell>
          <cell r="H6">
            <v>6.64</v>
          </cell>
          <cell r="I6">
            <v>7.06</v>
          </cell>
          <cell r="J6">
            <v>7.5</v>
          </cell>
        </row>
        <row r="7">
          <cell r="A7">
            <v>20</v>
          </cell>
          <cell r="B7">
            <v>4.3</v>
          </cell>
          <cell r="C7">
            <v>4.57</v>
          </cell>
          <cell r="D7">
            <v>4.8600000000000003</v>
          </cell>
          <cell r="E7">
            <v>5.35</v>
          </cell>
          <cell r="F7">
            <v>5.89</v>
          </cell>
          <cell r="G7">
            <v>6.25</v>
          </cell>
          <cell r="H7">
            <v>6.64</v>
          </cell>
          <cell r="I7">
            <v>7.06</v>
          </cell>
          <cell r="J7">
            <v>7.5</v>
          </cell>
        </row>
        <row r="8">
          <cell r="A8">
            <v>21</v>
          </cell>
          <cell r="B8">
            <v>4.3</v>
          </cell>
          <cell r="C8">
            <v>4.57</v>
          </cell>
          <cell r="D8">
            <v>4.8600000000000003</v>
          </cell>
          <cell r="E8">
            <v>5.35</v>
          </cell>
          <cell r="F8">
            <v>5.89</v>
          </cell>
          <cell r="G8">
            <v>6.25</v>
          </cell>
          <cell r="H8">
            <v>6.64</v>
          </cell>
          <cell r="I8">
            <v>7.06</v>
          </cell>
          <cell r="J8">
            <v>7.5</v>
          </cell>
        </row>
        <row r="9">
          <cell r="A9">
            <v>22</v>
          </cell>
          <cell r="B9">
            <v>4.3</v>
          </cell>
          <cell r="C9">
            <v>4.57</v>
          </cell>
          <cell r="D9">
            <v>4.8600000000000003</v>
          </cell>
          <cell r="E9">
            <v>5.35</v>
          </cell>
          <cell r="F9">
            <v>5.89</v>
          </cell>
          <cell r="G9">
            <v>6.25</v>
          </cell>
          <cell r="H9">
            <v>6.64</v>
          </cell>
          <cell r="I9">
            <v>7.06</v>
          </cell>
          <cell r="J9">
            <v>7.5</v>
          </cell>
        </row>
        <row r="10">
          <cell r="A10">
            <v>23</v>
          </cell>
          <cell r="B10">
            <v>4.3</v>
          </cell>
          <cell r="C10">
            <v>4.57</v>
          </cell>
          <cell r="D10">
            <v>4.8600000000000003</v>
          </cell>
          <cell r="E10">
            <v>5.35</v>
          </cell>
          <cell r="F10">
            <v>5.89</v>
          </cell>
          <cell r="G10">
            <v>6.25</v>
          </cell>
          <cell r="H10">
            <v>6.64</v>
          </cell>
          <cell r="I10">
            <v>7.06</v>
          </cell>
          <cell r="J10">
            <v>7.5</v>
          </cell>
        </row>
        <row r="11">
          <cell r="A11">
            <v>24</v>
          </cell>
          <cell r="B11">
            <v>4.3</v>
          </cell>
          <cell r="C11">
            <v>4.57</v>
          </cell>
          <cell r="D11">
            <v>4.8600000000000003</v>
          </cell>
          <cell r="E11">
            <v>5.35</v>
          </cell>
          <cell r="F11">
            <v>5.89</v>
          </cell>
          <cell r="G11">
            <v>6.25</v>
          </cell>
          <cell r="H11">
            <v>6.64</v>
          </cell>
          <cell r="I11">
            <v>7.06</v>
          </cell>
          <cell r="J11">
            <v>7.5</v>
          </cell>
        </row>
        <row r="12">
          <cell r="A12">
            <v>25</v>
          </cell>
          <cell r="B12">
            <v>4.3</v>
          </cell>
          <cell r="C12">
            <v>4.57</v>
          </cell>
          <cell r="D12">
            <v>4.8600000000000003</v>
          </cell>
          <cell r="E12">
            <v>5.35</v>
          </cell>
          <cell r="F12">
            <v>5.89</v>
          </cell>
          <cell r="G12">
            <v>6.25</v>
          </cell>
          <cell r="H12">
            <v>6.64</v>
          </cell>
          <cell r="I12">
            <v>7.06</v>
          </cell>
          <cell r="J12">
            <v>7.5</v>
          </cell>
        </row>
        <row r="13">
          <cell r="A13">
            <v>26</v>
          </cell>
          <cell r="B13">
            <v>4.34</v>
          </cell>
          <cell r="C13">
            <v>4.63</v>
          </cell>
          <cell r="D13">
            <v>4.9400000000000004</v>
          </cell>
          <cell r="E13">
            <v>5.45</v>
          </cell>
          <cell r="F13">
            <v>6.01</v>
          </cell>
          <cell r="G13">
            <v>6.39</v>
          </cell>
          <cell r="H13">
            <v>6.8</v>
          </cell>
          <cell r="I13">
            <v>7.24</v>
          </cell>
          <cell r="J13">
            <v>7.71</v>
          </cell>
        </row>
        <row r="14">
          <cell r="A14">
            <v>27</v>
          </cell>
          <cell r="B14">
            <v>4.3899999999999997</v>
          </cell>
          <cell r="C14">
            <v>4.6900000000000004</v>
          </cell>
          <cell r="D14">
            <v>5.01</v>
          </cell>
          <cell r="E14">
            <v>5.54</v>
          </cell>
          <cell r="F14">
            <v>6.13</v>
          </cell>
          <cell r="G14">
            <v>6.53</v>
          </cell>
          <cell r="H14">
            <v>6.97</v>
          </cell>
          <cell r="I14">
            <v>7.43</v>
          </cell>
          <cell r="J14">
            <v>7.93</v>
          </cell>
        </row>
        <row r="15">
          <cell r="A15">
            <v>28</v>
          </cell>
          <cell r="B15">
            <v>4.43</v>
          </cell>
          <cell r="C15">
            <v>4.75</v>
          </cell>
          <cell r="D15">
            <v>5.09</v>
          </cell>
          <cell r="E15">
            <v>5.64</v>
          </cell>
          <cell r="F15">
            <v>6.25</v>
          </cell>
          <cell r="G15">
            <v>6.68</v>
          </cell>
          <cell r="H15">
            <v>7.14</v>
          </cell>
          <cell r="I15">
            <v>7.63</v>
          </cell>
          <cell r="J15">
            <v>8.16</v>
          </cell>
        </row>
        <row r="16">
          <cell r="A16">
            <v>29</v>
          </cell>
          <cell r="B16">
            <v>4.4800000000000004</v>
          </cell>
          <cell r="C16">
            <v>4.8099999999999996</v>
          </cell>
          <cell r="D16">
            <v>5.17</v>
          </cell>
          <cell r="E16">
            <v>5.74</v>
          </cell>
          <cell r="F16">
            <v>6.37</v>
          </cell>
          <cell r="G16">
            <v>6.83</v>
          </cell>
          <cell r="H16">
            <v>7.31</v>
          </cell>
          <cell r="I16">
            <v>7.83</v>
          </cell>
          <cell r="J16">
            <v>8.39</v>
          </cell>
        </row>
        <row r="17">
          <cell r="A17">
            <v>30</v>
          </cell>
          <cell r="B17">
            <v>4.5199999999999996</v>
          </cell>
          <cell r="C17">
            <v>4.87</v>
          </cell>
          <cell r="D17">
            <v>5.25</v>
          </cell>
          <cell r="E17">
            <v>5.84</v>
          </cell>
          <cell r="F17">
            <v>6.5</v>
          </cell>
          <cell r="G17">
            <v>6.98</v>
          </cell>
          <cell r="H17">
            <v>7.49</v>
          </cell>
          <cell r="I17">
            <v>8.0399999999999991</v>
          </cell>
          <cell r="J17">
            <v>8.6300000000000008</v>
          </cell>
        </row>
        <row r="18">
          <cell r="A18">
            <v>31</v>
          </cell>
          <cell r="B18">
            <v>4.7</v>
          </cell>
          <cell r="C18">
            <v>5.08</v>
          </cell>
          <cell r="D18">
            <v>5.49</v>
          </cell>
          <cell r="E18">
            <v>6.12</v>
          </cell>
          <cell r="F18">
            <v>6.81</v>
          </cell>
          <cell r="G18">
            <v>7.33</v>
          </cell>
          <cell r="H18">
            <v>7.88</v>
          </cell>
          <cell r="I18">
            <v>8.4700000000000006</v>
          </cell>
          <cell r="J18">
            <v>9.1</v>
          </cell>
        </row>
        <row r="19">
          <cell r="A19">
            <v>32</v>
          </cell>
          <cell r="B19">
            <v>4.88</v>
          </cell>
          <cell r="C19">
            <v>5.29</v>
          </cell>
          <cell r="D19">
            <v>5.75</v>
          </cell>
          <cell r="E19">
            <v>6.4</v>
          </cell>
          <cell r="F19">
            <v>7.13</v>
          </cell>
          <cell r="G19">
            <v>7.69</v>
          </cell>
          <cell r="H19">
            <v>8.3000000000000007</v>
          </cell>
          <cell r="I19">
            <v>8.93</v>
          </cell>
          <cell r="J19">
            <v>9.61</v>
          </cell>
        </row>
        <row r="20">
          <cell r="A20">
            <v>33</v>
          </cell>
          <cell r="B20">
            <v>5.07</v>
          </cell>
          <cell r="C20">
            <v>5.52</v>
          </cell>
          <cell r="D20">
            <v>6.01</v>
          </cell>
          <cell r="E20">
            <v>6.7</v>
          </cell>
          <cell r="F20">
            <v>7.47</v>
          </cell>
          <cell r="G20">
            <v>8.08</v>
          </cell>
          <cell r="H20">
            <v>8.73</v>
          </cell>
          <cell r="I20">
            <v>9.41</v>
          </cell>
          <cell r="J20">
            <v>10.130000000000001</v>
          </cell>
        </row>
        <row r="21">
          <cell r="A21">
            <v>34</v>
          </cell>
          <cell r="B21">
            <v>5.27</v>
          </cell>
          <cell r="C21">
            <v>5.75</v>
          </cell>
          <cell r="D21">
            <v>6.29</v>
          </cell>
          <cell r="E21">
            <v>7.02</v>
          </cell>
          <cell r="F21">
            <v>7.83</v>
          </cell>
          <cell r="G21">
            <v>8.48</v>
          </cell>
          <cell r="H21">
            <v>9.19</v>
          </cell>
          <cell r="I21">
            <v>9.91</v>
          </cell>
          <cell r="J21">
            <v>10.69</v>
          </cell>
        </row>
        <row r="22">
          <cell r="A22">
            <v>35</v>
          </cell>
          <cell r="B22">
            <v>5.47</v>
          </cell>
          <cell r="C22">
            <v>6</v>
          </cell>
          <cell r="D22">
            <v>6.58</v>
          </cell>
          <cell r="E22">
            <v>7.35</v>
          </cell>
          <cell r="F22">
            <v>8.1999999999999993</v>
          </cell>
          <cell r="G22">
            <v>8.9</v>
          </cell>
          <cell r="H22">
            <v>9.67</v>
          </cell>
          <cell r="I22">
            <v>10.44</v>
          </cell>
          <cell r="J22">
            <v>11.28</v>
          </cell>
        </row>
        <row r="23">
          <cell r="A23">
            <v>36</v>
          </cell>
          <cell r="B23">
            <v>5.78</v>
          </cell>
          <cell r="C23">
            <v>6.36</v>
          </cell>
          <cell r="D23">
            <v>7</v>
          </cell>
          <cell r="E23">
            <v>7.82</v>
          </cell>
          <cell r="F23">
            <v>8.74</v>
          </cell>
          <cell r="G23">
            <v>9.5</v>
          </cell>
          <cell r="H23">
            <v>10.32</v>
          </cell>
          <cell r="I23">
            <v>11.17</v>
          </cell>
          <cell r="J23">
            <v>12.08</v>
          </cell>
        </row>
        <row r="24">
          <cell r="A24">
            <v>37</v>
          </cell>
          <cell r="B24">
            <v>6.12</v>
          </cell>
          <cell r="C24">
            <v>6.75</v>
          </cell>
          <cell r="D24">
            <v>7.44</v>
          </cell>
          <cell r="E24">
            <v>8.33</v>
          </cell>
          <cell r="F24">
            <v>9.32</v>
          </cell>
          <cell r="G24">
            <v>10.130000000000001</v>
          </cell>
          <cell r="H24">
            <v>11.01</v>
          </cell>
          <cell r="I24">
            <v>11.94</v>
          </cell>
          <cell r="J24">
            <v>12.95</v>
          </cell>
        </row>
        <row r="25">
          <cell r="A25">
            <v>38</v>
          </cell>
          <cell r="B25">
            <v>6.47</v>
          </cell>
          <cell r="C25">
            <v>7.16</v>
          </cell>
          <cell r="D25">
            <v>7.92</v>
          </cell>
          <cell r="E25">
            <v>8.8699999999999992</v>
          </cell>
          <cell r="F25">
            <v>9.93</v>
          </cell>
          <cell r="G25">
            <v>10.8</v>
          </cell>
          <cell r="H25">
            <v>11.74</v>
          </cell>
          <cell r="I25">
            <v>12.76</v>
          </cell>
          <cell r="J25">
            <v>13.87</v>
          </cell>
        </row>
        <row r="26">
          <cell r="A26">
            <v>39</v>
          </cell>
          <cell r="B26">
            <v>6.84</v>
          </cell>
          <cell r="C26">
            <v>7.59</v>
          </cell>
          <cell r="D26">
            <v>8.42</v>
          </cell>
          <cell r="E26">
            <v>9.4499999999999993</v>
          </cell>
          <cell r="F26">
            <v>10.59</v>
          </cell>
          <cell r="G26">
            <v>11.52</v>
          </cell>
          <cell r="H26">
            <v>12.53</v>
          </cell>
          <cell r="I26">
            <v>13.65</v>
          </cell>
          <cell r="J26">
            <v>14.86</v>
          </cell>
        </row>
        <row r="27">
          <cell r="A27">
            <v>40</v>
          </cell>
          <cell r="B27">
            <v>7.23</v>
          </cell>
          <cell r="C27">
            <v>8.0500000000000007</v>
          </cell>
          <cell r="D27">
            <v>8.9600000000000009</v>
          </cell>
          <cell r="E27">
            <v>10.06</v>
          </cell>
          <cell r="F27">
            <v>11.29</v>
          </cell>
          <cell r="G27">
            <v>12.29</v>
          </cell>
          <cell r="H27">
            <v>13.37</v>
          </cell>
          <cell r="I27">
            <v>14.59</v>
          </cell>
          <cell r="J27">
            <v>15.92</v>
          </cell>
        </row>
        <row r="28">
          <cell r="A28">
            <v>41</v>
          </cell>
          <cell r="B28">
            <v>7.71</v>
          </cell>
          <cell r="C28">
            <v>8.6</v>
          </cell>
          <cell r="D28">
            <v>9.59</v>
          </cell>
          <cell r="E28">
            <v>10.77</v>
          </cell>
          <cell r="F28">
            <v>12.11</v>
          </cell>
          <cell r="G28">
            <v>13.18</v>
          </cell>
          <cell r="H28">
            <v>14.35</v>
          </cell>
          <cell r="I28">
            <v>15.66</v>
          </cell>
          <cell r="J28">
            <v>17.100000000000001</v>
          </cell>
        </row>
        <row r="29">
          <cell r="A29">
            <v>42</v>
          </cell>
          <cell r="B29">
            <v>8.2200000000000006</v>
          </cell>
          <cell r="C29">
            <v>9.18</v>
          </cell>
          <cell r="D29">
            <v>10.26</v>
          </cell>
          <cell r="E29">
            <v>11.54</v>
          </cell>
          <cell r="F29">
            <v>12.98</v>
          </cell>
          <cell r="G29">
            <v>14.14</v>
          </cell>
          <cell r="H29">
            <v>15.41</v>
          </cell>
          <cell r="I29">
            <v>16.82</v>
          </cell>
          <cell r="J29">
            <v>18.36</v>
          </cell>
        </row>
        <row r="30">
          <cell r="A30">
            <v>43</v>
          </cell>
          <cell r="B30">
            <v>8.76</v>
          </cell>
          <cell r="C30">
            <v>9.81</v>
          </cell>
          <cell r="D30">
            <v>10.98</v>
          </cell>
          <cell r="E30">
            <v>12.36</v>
          </cell>
          <cell r="F30">
            <v>13.92</v>
          </cell>
          <cell r="G30">
            <v>15.17</v>
          </cell>
          <cell r="H30">
            <v>16.54</v>
          </cell>
          <cell r="I30">
            <v>18.059999999999999</v>
          </cell>
          <cell r="J30">
            <v>19.72</v>
          </cell>
        </row>
        <row r="31">
          <cell r="A31">
            <v>44</v>
          </cell>
          <cell r="B31">
            <v>9.33</v>
          </cell>
          <cell r="C31">
            <v>10.47</v>
          </cell>
          <cell r="D31">
            <v>11.75</v>
          </cell>
          <cell r="E31">
            <v>13.24</v>
          </cell>
          <cell r="F31">
            <v>14.92</v>
          </cell>
          <cell r="G31">
            <v>16.28</v>
          </cell>
          <cell r="H31">
            <v>17.760000000000002</v>
          </cell>
          <cell r="I31">
            <v>19.39</v>
          </cell>
          <cell r="J31">
            <v>21.17</v>
          </cell>
        </row>
        <row r="32">
          <cell r="A32">
            <v>45</v>
          </cell>
          <cell r="B32">
            <v>9.9499999999999993</v>
          </cell>
          <cell r="C32">
            <v>11.19</v>
          </cell>
          <cell r="D32">
            <v>12.58</v>
          </cell>
          <cell r="E32">
            <v>14.19</v>
          </cell>
          <cell r="F32">
            <v>16</v>
          </cell>
          <cell r="G32">
            <v>17.46</v>
          </cell>
          <cell r="H32">
            <v>19.059999999999999</v>
          </cell>
          <cell r="I32">
            <v>20.82</v>
          </cell>
          <cell r="J32">
            <v>22.74</v>
          </cell>
        </row>
        <row r="33">
          <cell r="A33">
            <v>46</v>
          </cell>
          <cell r="B33">
            <v>10.69</v>
          </cell>
          <cell r="C33">
            <v>12.04</v>
          </cell>
          <cell r="D33">
            <v>13.57</v>
          </cell>
          <cell r="E33">
            <v>15.3</v>
          </cell>
          <cell r="F33">
            <v>17.25</v>
          </cell>
          <cell r="G33">
            <v>18.84</v>
          </cell>
          <cell r="H33">
            <v>20.58</v>
          </cell>
          <cell r="I33">
            <v>22.47</v>
          </cell>
          <cell r="J33">
            <v>24.53</v>
          </cell>
        </row>
        <row r="34">
          <cell r="A34">
            <v>47</v>
          </cell>
          <cell r="B34">
            <v>11.48</v>
          </cell>
          <cell r="C34">
            <v>12.96</v>
          </cell>
          <cell r="D34">
            <v>14.63</v>
          </cell>
          <cell r="E34">
            <v>16.5</v>
          </cell>
          <cell r="F34">
            <v>18.600000000000001</v>
          </cell>
          <cell r="G34">
            <v>20.329999999999998</v>
          </cell>
          <cell r="H34">
            <v>22.21</v>
          </cell>
          <cell r="I34">
            <v>24.25</v>
          </cell>
          <cell r="J34">
            <v>26.47</v>
          </cell>
        </row>
        <row r="35">
          <cell r="A35">
            <v>48</v>
          </cell>
          <cell r="B35">
            <v>12.34</v>
          </cell>
          <cell r="C35">
            <v>13.95</v>
          </cell>
          <cell r="D35">
            <v>15.78</v>
          </cell>
          <cell r="E35">
            <v>17.79</v>
          </cell>
          <cell r="F35">
            <v>20.059999999999999</v>
          </cell>
          <cell r="G35">
            <v>21.93</v>
          </cell>
          <cell r="H35">
            <v>23.98</v>
          </cell>
          <cell r="I35">
            <v>26.17</v>
          </cell>
          <cell r="J35">
            <v>28.55</v>
          </cell>
        </row>
        <row r="36">
          <cell r="A36">
            <v>49</v>
          </cell>
          <cell r="B36">
            <v>13.25</v>
          </cell>
          <cell r="C36">
            <v>15.02</v>
          </cell>
          <cell r="D36">
            <v>17.02</v>
          </cell>
          <cell r="E36">
            <v>19.18</v>
          </cell>
          <cell r="F36">
            <v>21.63</v>
          </cell>
          <cell r="G36">
            <v>23.66</v>
          </cell>
          <cell r="H36">
            <v>25.89</v>
          </cell>
          <cell r="I36">
            <v>28.24</v>
          </cell>
          <cell r="J36">
            <v>30.8</v>
          </cell>
        </row>
        <row r="37">
          <cell r="A37">
            <v>50</v>
          </cell>
          <cell r="B37">
            <v>14.24</v>
          </cell>
          <cell r="C37">
            <v>16.16</v>
          </cell>
          <cell r="D37">
            <v>18.350000000000001</v>
          </cell>
          <cell r="E37">
            <v>20.69</v>
          </cell>
          <cell r="F37">
            <v>23.32</v>
          </cell>
          <cell r="G37">
            <v>25.53</v>
          </cell>
          <cell r="H37">
            <v>27.95</v>
          </cell>
          <cell r="I37">
            <v>30.48</v>
          </cell>
          <cell r="J37">
            <v>33.229999999999997</v>
          </cell>
        </row>
        <row r="38">
          <cell r="A38">
            <v>51</v>
          </cell>
          <cell r="B38">
            <v>15.43</v>
          </cell>
          <cell r="C38">
            <v>17.52</v>
          </cell>
          <cell r="D38">
            <v>19.89</v>
          </cell>
          <cell r="E38">
            <v>22.43</v>
          </cell>
          <cell r="F38">
            <v>25.28</v>
          </cell>
          <cell r="G38">
            <v>27.71</v>
          </cell>
          <cell r="H38">
            <v>30.38</v>
          </cell>
          <cell r="I38">
            <v>33.020000000000003</v>
          </cell>
          <cell r="J38">
            <v>0</v>
          </cell>
        </row>
        <row r="39">
          <cell r="A39">
            <v>52</v>
          </cell>
          <cell r="B39">
            <v>16.71</v>
          </cell>
          <cell r="C39">
            <v>18.98</v>
          </cell>
          <cell r="D39">
            <v>21.57</v>
          </cell>
          <cell r="E39">
            <v>24.31</v>
          </cell>
          <cell r="F39">
            <v>27.4</v>
          </cell>
          <cell r="G39">
            <v>30.08</v>
          </cell>
          <cell r="H39">
            <v>33.020000000000003</v>
          </cell>
          <cell r="I39">
            <v>0</v>
          </cell>
          <cell r="J39">
            <v>0</v>
          </cell>
        </row>
        <row r="40">
          <cell r="A40">
            <v>53</v>
          </cell>
          <cell r="B40">
            <v>18.100000000000001</v>
          </cell>
          <cell r="C40">
            <v>20.57</v>
          </cell>
          <cell r="D40">
            <v>23.38</v>
          </cell>
          <cell r="E40">
            <v>26.35</v>
          </cell>
          <cell r="F40">
            <v>29.7</v>
          </cell>
          <cell r="G40">
            <v>32.65</v>
          </cell>
          <cell r="H40">
            <v>0</v>
          </cell>
          <cell r="I40">
            <v>0</v>
          </cell>
          <cell r="J40">
            <v>0</v>
          </cell>
        </row>
        <row r="41">
          <cell r="A41">
            <v>54</v>
          </cell>
          <cell r="B41">
            <v>19.61</v>
          </cell>
          <cell r="C41">
            <v>22.29</v>
          </cell>
          <cell r="D41">
            <v>25.35</v>
          </cell>
          <cell r="E41">
            <v>28.57</v>
          </cell>
          <cell r="F41">
            <v>32.200000000000003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</row>
        <row r="42">
          <cell r="A42">
            <v>55</v>
          </cell>
          <cell r="B42">
            <v>21.24</v>
          </cell>
          <cell r="C42">
            <v>24.16</v>
          </cell>
          <cell r="D42">
            <v>27.48</v>
          </cell>
          <cell r="E42">
            <v>30.97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</row>
        <row r="43">
          <cell r="A43">
            <v>56</v>
          </cell>
          <cell r="B43">
            <v>23.04</v>
          </cell>
          <cell r="C43">
            <v>26.18</v>
          </cell>
          <cell r="D43">
            <v>30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</row>
        <row r="44">
          <cell r="A44">
            <v>57</v>
          </cell>
          <cell r="B44">
            <v>24.99</v>
          </cell>
          <cell r="C44">
            <v>28.37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</row>
        <row r="45">
          <cell r="A45">
            <v>58</v>
          </cell>
          <cell r="B45">
            <v>27.1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</row>
        <row r="46">
          <cell r="A46">
            <v>59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A47">
            <v>60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</sheetData>
      <sheetData sheetId="5"/>
      <sheetData sheetId="6"/>
      <sheetData sheetId="7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harts"/>
      <sheetName val="Country"/>
      <sheetName val="HCM"/>
      <sheetName val="HN"/>
      <sheetName val="Plan"/>
      <sheetName val="1.0 Production (GVL)"/>
      <sheetName val="1.1 Production by Region"/>
      <sheetName val="2.0 MP (GVL)"/>
      <sheetName val="2.1 MP by Region"/>
      <sheetName val="3.0 New AGs"/>
      <sheetName val="4.0 BD"/>
      <sheetName val="4.0 BD old"/>
      <sheetName val="4.1 BD Review"/>
      <sheetName val="TargetTeam"/>
      <sheetName val="BDList"/>
      <sheetName val="Target"/>
      <sheetName val="3.1 BD history"/>
      <sheetName val="BD comment"/>
      <sheetName val="4.1 New AG out-of profile by BD"/>
      <sheetName val="5 AL Segmentation"/>
      <sheetName val="HCMHN_BDMasterPlan"/>
      <sheetName val="5.0 AG retention"/>
      <sheetName val="6.0 GA"/>
      <sheetName val="7.0 Product Mix"/>
      <sheetName val="8.0 Customer"/>
      <sheetName val="Sheet1"/>
    </sheetNames>
    <sheetDataSet>
      <sheetData sheetId="0"/>
      <sheetData sheetId="1"/>
      <sheetData sheetId="2">
        <row r="54">
          <cell r="BO54">
            <v>1190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A2" t="str">
            <v>NGUYEN THI LAN ANH</v>
          </cell>
        </row>
        <row r="3">
          <cell r="A3" t="str">
            <v>NGUYEN VAN HANH</v>
          </cell>
        </row>
        <row r="4">
          <cell r="A4" t="str">
            <v>NGUYEN HUU NGHIEM</v>
          </cell>
        </row>
        <row r="5">
          <cell r="A5" t="str">
            <v>NGUYEN THU HANG</v>
          </cell>
        </row>
        <row r="6">
          <cell r="A6" t="str">
            <v>NGUYEN THI KIM HONG</v>
          </cell>
        </row>
        <row r="7">
          <cell r="A7" t="str">
            <v>LE THI HONG LINH</v>
          </cell>
        </row>
        <row r="8">
          <cell r="A8" t="str">
            <v>NGUYEN QUY NHAN</v>
          </cell>
        </row>
        <row r="9">
          <cell r="A9" t="str">
            <v>PHAM THANH TRI</v>
          </cell>
        </row>
        <row r="10">
          <cell r="A10" t="str">
            <v>HONG KHANH HUNG - DRAGON</v>
          </cell>
        </row>
        <row r="11">
          <cell r="A11" t="str">
            <v>HONG KHANH HUNG - MDRT HCM</v>
          </cell>
        </row>
        <row r="12">
          <cell r="A12" t="str">
            <v>NGUYEN THI PHUONG TRINH</v>
          </cell>
        </row>
        <row r="13">
          <cell r="A13" t="str">
            <v>NGUYEN VAN VU - MDRT BH</v>
          </cell>
        </row>
        <row r="14">
          <cell r="A14" t="str">
            <v>NGUYEN TRAN QUOC TOAN</v>
          </cell>
        </row>
        <row r="15">
          <cell r="A15" t="str">
            <v>NGUYEN HUU HIEN</v>
          </cell>
        </row>
        <row r="16">
          <cell r="A16" t="str">
            <v>DO THI THANH THUY</v>
          </cell>
        </row>
        <row r="17">
          <cell r="A17" t="str">
            <v>NGUYEN VAN VU - MDRT HCM 2</v>
          </cell>
        </row>
        <row r="18">
          <cell r="A18" t="str">
            <v>TRUONG THI THU TRAM</v>
          </cell>
        </row>
        <row r="19">
          <cell r="A19" t="str">
            <v>HOANG NGUYET HANG</v>
          </cell>
        </row>
        <row r="20">
          <cell r="A20" t="str">
            <v>TRAN THI THUY HANG</v>
          </cell>
        </row>
        <row r="21">
          <cell r="A21" t="str">
            <v>LUONG HUU PHUC</v>
          </cell>
        </row>
        <row r="22">
          <cell r="A22" t="str">
            <v>DANG THI THU THUY</v>
          </cell>
        </row>
        <row r="23">
          <cell r="A23" t="str">
            <v>NGUYEN VAN VU - THE SUN</v>
          </cell>
        </row>
        <row r="24">
          <cell r="A24" t="str">
            <v>NGUYEN VAN PHU</v>
          </cell>
        </row>
        <row r="25">
          <cell r="A25" t="str">
            <v>QUACH CAM TU</v>
          </cell>
        </row>
        <row r="26">
          <cell r="A26" t="str">
            <v>HONG KHANH HUNG - MDRT VT</v>
          </cell>
        </row>
        <row r="27">
          <cell r="A27" t="str">
            <v>PHAM THI THANH TRUC</v>
          </cell>
        </row>
        <row r="28">
          <cell r="A28" t="str">
            <v>PHAN THI THANH LAN</v>
          </cell>
        </row>
        <row r="29">
          <cell r="A29" t="str">
            <v>NGUYEN THI KIM CHUNG</v>
          </cell>
        </row>
        <row r="30">
          <cell r="A30" t="str">
            <v>NGUYEN THI NGOC LAN</v>
          </cell>
        </row>
        <row r="31">
          <cell r="A31" t="str">
            <v>NGUYEN THI DAO</v>
          </cell>
        </row>
        <row r="32">
          <cell r="A32" t="str">
            <v>CHU THI AI THUONG</v>
          </cell>
        </row>
        <row r="33">
          <cell r="A33" t="str">
            <v>DO KIM HANH</v>
          </cell>
        </row>
        <row r="34">
          <cell r="A34" t="str">
            <v>LE THANH HUYEN</v>
          </cell>
        </row>
        <row r="35">
          <cell r="A35" t="str">
            <v>NGUYEN THI BINH</v>
          </cell>
        </row>
        <row r="36">
          <cell r="A36" t="str">
            <v>MAI QUOC HUY</v>
          </cell>
        </row>
        <row r="37">
          <cell r="A37" t="str">
            <v>NGUYEN VAN CONG</v>
          </cell>
        </row>
        <row r="38">
          <cell r="A38" t="str">
            <v>NGUYEN THI HOANG YEN</v>
          </cell>
        </row>
        <row r="39">
          <cell r="A39" t="str">
            <v>NGUYEN VAN HUE</v>
          </cell>
        </row>
        <row r="40">
          <cell r="A40" t="str">
            <v>DINH THI KIM LIEN</v>
          </cell>
        </row>
        <row r="41">
          <cell r="A41" t="str">
            <v>NGUYEN THI HONG</v>
          </cell>
        </row>
        <row r="42">
          <cell r="A42" t="str">
            <v>VU THI LE HANG</v>
          </cell>
        </row>
        <row r="43">
          <cell r="A43" t="str">
            <v>LUU THI OANH</v>
          </cell>
        </row>
        <row r="44">
          <cell r="A44" t="str">
            <v>NGUYEN DUY SON</v>
          </cell>
        </row>
        <row r="45">
          <cell r="A45" t="str">
            <v>BUI THI KIM LIEN</v>
          </cell>
        </row>
        <row r="46">
          <cell r="A46" t="str">
            <v>NGUYEN THI BINH - LION 1</v>
          </cell>
        </row>
        <row r="47">
          <cell r="A47" t="str">
            <v>NGUYEN THI BINH - LION 2</v>
          </cell>
        </row>
        <row r="48">
          <cell r="A48" t="str">
            <v>NGUYEN THI NGOC LAN - NGHE AN</v>
          </cell>
        </row>
        <row r="49">
          <cell r="A49" t="str">
            <v>NGUYEN VAN CONG - THE STARS 1</v>
          </cell>
        </row>
        <row r="50">
          <cell r="A50" t="str">
            <v>NGUYEN VAN CONG - THE STARS 2</v>
          </cell>
        </row>
        <row r="51">
          <cell r="A51" t="str">
            <v>DO THI MO</v>
          </cell>
        </row>
        <row r="52">
          <cell r="A52" t="str">
            <v>LE THI THOI</v>
          </cell>
        </row>
        <row r="53">
          <cell r="A53" t="str">
            <v>NGUYEN VAN NINH - HAI DANG</v>
          </cell>
        </row>
        <row r="54">
          <cell r="A54" t="str">
            <v>NGUYEN VAN NINH - BINH MINH</v>
          </cell>
        </row>
        <row r="55">
          <cell r="A55" t="str">
            <v>NGUYEN PHUOC LAP</v>
          </cell>
        </row>
        <row r="56">
          <cell r="A56" t="str">
            <v>TRAN HOANG NGAN KHANH</v>
          </cell>
        </row>
        <row r="57">
          <cell r="A57" t="str">
            <v>PHAM TAN PHAT</v>
          </cell>
        </row>
        <row r="58">
          <cell r="A58" t="str">
            <v>PHAM THANH TRI - DAKLAK</v>
          </cell>
        </row>
        <row r="59">
          <cell r="A59" t="str">
            <v>NGUYEN THU HANG - MDRT HCM2</v>
          </cell>
        </row>
        <row r="60">
          <cell r="A60" t="str">
            <v>NGUYEN HUU NGHIEM - LUCKY STAR</v>
          </cell>
        </row>
        <row r="61">
          <cell r="A61" t="str">
            <v>HONG KHANH HUNG - WE ARE 1</v>
          </cell>
        </row>
        <row r="62">
          <cell r="A62" t="str">
            <v>NGUYEN THI HOANG YEN - THE POWER</v>
          </cell>
        </row>
        <row r="63">
          <cell r="A63" t="str">
            <v>TRAN THI HAI YEN</v>
          </cell>
        </row>
        <row r="64">
          <cell r="A64" t="str">
            <v>TRAN THI THU GIANG</v>
          </cell>
        </row>
        <row r="65">
          <cell r="A65" t="str">
            <v>NGUYEN THI HOI</v>
          </cell>
        </row>
        <row r="66">
          <cell r="A66" t="str">
            <v>DO TRUONG AN</v>
          </cell>
        </row>
        <row r="67">
          <cell r="A67" t="str">
            <v>LUONG THU HUONG</v>
          </cell>
        </row>
        <row r="68">
          <cell r="A68" t="str">
            <v>NGUYEN DINH TUNG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ules"/>
      <sheetName val="Cover"/>
      <sheetName val="Charts"/>
      <sheetName val="Country"/>
      <sheetName val="HCM"/>
      <sheetName val="HN"/>
      <sheetName val="Plan"/>
      <sheetName val="North"/>
      <sheetName val="South"/>
      <sheetName val="Production_AD Structure"/>
      <sheetName val="Ending MP_Structure"/>
      <sheetName val="Recruitment_Structure"/>
      <sheetName val="Recruitment KPI_Structure"/>
      <sheetName val="Rookie Metric"/>
      <sheetName val="6.0 GA"/>
      <sheetName val="Rider"/>
      <sheetName val="7.0 Product Mix"/>
      <sheetName val="4.0 BD old"/>
      <sheetName val="4.1 BD Review"/>
      <sheetName val="TargetTeam"/>
      <sheetName val="BDList"/>
      <sheetName val="Target"/>
      <sheetName val="3.1 BD history"/>
      <sheetName val="BD comment"/>
      <sheetName val="4.1 New AG out-of profile by BD"/>
      <sheetName val="5 AL Segmentation"/>
      <sheetName val="HCMHN_BDMasterPlan"/>
      <sheetName val="5.0 AG retention"/>
      <sheetName val="4.0 BD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NGUYEN THI LAN ANH</v>
          </cell>
        </row>
        <row r="3">
          <cell r="A3" t="str">
            <v>NGUYEN VAN HANH</v>
          </cell>
        </row>
        <row r="4">
          <cell r="A4" t="str">
            <v>NGUYEN HUU NGHIEM</v>
          </cell>
        </row>
        <row r="5">
          <cell r="A5" t="str">
            <v>NGUYEN THU HANG</v>
          </cell>
        </row>
        <row r="6">
          <cell r="A6" t="str">
            <v>NGUYEN THI KIM HONG</v>
          </cell>
        </row>
        <row r="7">
          <cell r="A7" t="str">
            <v>LE THI HONG LINH</v>
          </cell>
        </row>
        <row r="8">
          <cell r="A8" t="str">
            <v>NGUYEN QUY NHAN</v>
          </cell>
        </row>
        <row r="9">
          <cell r="A9" t="str">
            <v>PHAM THANH TRI</v>
          </cell>
        </row>
        <row r="10">
          <cell r="A10" t="str">
            <v>HONG KHANH HUNG - DRAGON</v>
          </cell>
        </row>
        <row r="11">
          <cell r="A11" t="str">
            <v>HONG KHANH HUNG - MDRT HCM</v>
          </cell>
        </row>
        <row r="12">
          <cell r="A12" t="str">
            <v>NGUYEN THI PHUONG TRINH</v>
          </cell>
        </row>
        <row r="13">
          <cell r="A13" t="str">
            <v>NGUYEN VAN VU - MDRT BH</v>
          </cell>
        </row>
        <row r="14">
          <cell r="A14" t="str">
            <v>NGUYEN TRAN QUOC TOAN</v>
          </cell>
        </row>
        <row r="15">
          <cell r="A15" t="str">
            <v>NGUYEN HUU HIEN</v>
          </cell>
        </row>
        <row r="16">
          <cell r="A16" t="str">
            <v>DO THI THANH THUY</v>
          </cell>
        </row>
        <row r="17">
          <cell r="A17" t="str">
            <v>NGUYEN VAN VU - MDRT HCM 2</v>
          </cell>
        </row>
        <row r="18">
          <cell r="A18" t="str">
            <v>TRUONG THI THU TRAM</v>
          </cell>
        </row>
        <row r="19">
          <cell r="A19" t="str">
            <v>HOANG NGUYET HANG</v>
          </cell>
        </row>
        <row r="20">
          <cell r="A20" t="str">
            <v>TRAN THI THUY HANG</v>
          </cell>
        </row>
        <row r="21">
          <cell r="A21" t="str">
            <v>LUONG HUU PHUC</v>
          </cell>
        </row>
        <row r="22">
          <cell r="A22" t="str">
            <v>DANG THI THU THUY</v>
          </cell>
        </row>
        <row r="23">
          <cell r="A23" t="str">
            <v>NGUYEN VAN VU - THE SUN</v>
          </cell>
        </row>
        <row r="24">
          <cell r="A24" t="str">
            <v>NGUYEN VAN PHU</v>
          </cell>
        </row>
        <row r="25">
          <cell r="A25" t="str">
            <v>QUACH CAM TU</v>
          </cell>
        </row>
        <row r="26">
          <cell r="A26" t="str">
            <v>HONG KHANH HUNG - MDRT VT</v>
          </cell>
        </row>
        <row r="27">
          <cell r="A27" t="str">
            <v>PHAM THI THANH TRUC</v>
          </cell>
        </row>
        <row r="28">
          <cell r="A28" t="str">
            <v>PHAN THI THANH LAN</v>
          </cell>
        </row>
        <row r="29">
          <cell r="A29" t="str">
            <v>NGUYEN THI KIM CHUNG</v>
          </cell>
        </row>
        <row r="30">
          <cell r="A30" t="str">
            <v>NGUYEN THI NGOC LAN</v>
          </cell>
        </row>
        <row r="31">
          <cell r="A31" t="str">
            <v>NGUYEN THI DAO</v>
          </cell>
        </row>
        <row r="32">
          <cell r="A32" t="str">
            <v>CHU THI AI THUONG</v>
          </cell>
        </row>
        <row r="33">
          <cell r="A33" t="str">
            <v>DO KIM HANH</v>
          </cell>
        </row>
        <row r="34">
          <cell r="A34" t="str">
            <v>LE THANH HUYEN</v>
          </cell>
        </row>
        <row r="35">
          <cell r="A35" t="str">
            <v>NGUYEN THI BINH</v>
          </cell>
        </row>
        <row r="36">
          <cell r="A36" t="str">
            <v>MAI QUOC HUY</v>
          </cell>
        </row>
        <row r="37">
          <cell r="A37" t="str">
            <v>NGUYEN VAN CONG</v>
          </cell>
        </row>
        <row r="38">
          <cell r="A38" t="str">
            <v>NGUYEN THI HOANG YEN</v>
          </cell>
        </row>
        <row r="39">
          <cell r="A39" t="str">
            <v>NGUYEN VAN HUE</v>
          </cell>
        </row>
        <row r="40">
          <cell r="A40" t="str">
            <v>DINH THI KIM LIEN</v>
          </cell>
        </row>
        <row r="41">
          <cell r="A41" t="str">
            <v>NGUYEN THI HONG</v>
          </cell>
        </row>
        <row r="42">
          <cell r="A42" t="str">
            <v>VU THI LE HANG</v>
          </cell>
        </row>
        <row r="43">
          <cell r="A43" t="str">
            <v>LUU THI OANH</v>
          </cell>
        </row>
        <row r="44">
          <cell r="A44" t="str">
            <v>NGUYEN DUY SON</v>
          </cell>
        </row>
        <row r="45">
          <cell r="A45" t="str">
            <v>BUI THI KIM LIEN</v>
          </cell>
        </row>
        <row r="46">
          <cell r="A46" t="str">
            <v>NGUYEN THI BINH - LION 1</v>
          </cell>
        </row>
        <row r="47">
          <cell r="A47" t="str">
            <v>NGUYEN THI BINH - LION 2</v>
          </cell>
        </row>
        <row r="48">
          <cell r="A48" t="str">
            <v>NGUYEN THI NGOC LAN - NGHE AN</v>
          </cell>
        </row>
        <row r="49">
          <cell r="A49" t="str">
            <v>NGUYEN VAN CONG - THE STARS 1</v>
          </cell>
        </row>
        <row r="50">
          <cell r="A50" t="str">
            <v>NGUYEN VAN CONG - THE STARS 2</v>
          </cell>
        </row>
        <row r="51">
          <cell r="A51" t="str">
            <v>DO THI MO</v>
          </cell>
        </row>
        <row r="52">
          <cell r="A52" t="str">
            <v>LE THI THOI</v>
          </cell>
        </row>
        <row r="53">
          <cell r="A53" t="str">
            <v>NGUYEN VAN NINH - HAI DANG</v>
          </cell>
        </row>
        <row r="54">
          <cell r="A54" t="str">
            <v>NGUYEN VAN NINH - BINH MINH</v>
          </cell>
        </row>
        <row r="55">
          <cell r="A55" t="str">
            <v>NGUYEN PHUOC LAP</v>
          </cell>
        </row>
        <row r="56">
          <cell r="A56" t="str">
            <v>TRAN HOANG NGAN KHANH</v>
          </cell>
        </row>
        <row r="57">
          <cell r="A57" t="str">
            <v>PHAM TAN PHAT</v>
          </cell>
        </row>
        <row r="58">
          <cell r="A58" t="str">
            <v>PHAM THANH TRI - DAKLAK</v>
          </cell>
        </row>
        <row r="59">
          <cell r="A59" t="str">
            <v>NGUYEN THU HANG - MDRT HCM2</v>
          </cell>
        </row>
        <row r="60">
          <cell r="A60" t="str">
            <v>NGUYEN HUU NGHIEM - LUCKY STAR</v>
          </cell>
        </row>
        <row r="61">
          <cell r="A61" t="str">
            <v>HONG KHANH HUNG - WE ARE 1</v>
          </cell>
        </row>
        <row r="62">
          <cell r="A62" t="str">
            <v>NGUYEN THI HOANG YEN - THE POWER</v>
          </cell>
        </row>
        <row r="63">
          <cell r="A63" t="str">
            <v>TRAN THI HAI YEN</v>
          </cell>
        </row>
        <row r="64">
          <cell r="A64" t="str">
            <v>TRAN THI THU GIANG</v>
          </cell>
        </row>
        <row r="65">
          <cell r="A65" t="str">
            <v>NGUYEN THI HOI</v>
          </cell>
        </row>
        <row r="66">
          <cell r="A66" t="str">
            <v>DO TRUONG AN</v>
          </cell>
        </row>
        <row r="67">
          <cell r="A67" t="str">
            <v>LUONG THU HUONG</v>
          </cell>
        </row>
        <row r="68">
          <cell r="A68" t="str">
            <v>NGUYEN DINH TUNG</v>
          </cell>
        </row>
        <row r="69">
          <cell r="A69">
            <v>0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ules"/>
      <sheetName val="Cover"/>
      <sheetName val="Charts"/>
      <sheetName val="Country"/>
      <sheetName val="HCM"/>
      <sheetName val="HN"/>
      <sheetName val="Plan"/>
      <sheetName val="North"/>
      <sheetName val="South"/>
      <sheetName val="Production_AD Structure"/>
      <sheetName val="Ending MP_Structure"/>
      <sheetName val="Recruitment_Structure"/>
      <sheetName val="Recruitment KPI_Structure"/>
      <sheetName val="Rookie Metric"/>
      <sheetName val="6.0 GA"/>
      <sheetName val="Rider"/>
      <sheetName val="7.0 Product Mix"/>
      <sheetName val="4.0 BD old"/>
      <sheetName val="4.1 BD Review"/>
      <sheetName val="TargetTeam"/>
      <sheetName val="BDList"/>
      <sheetName val="Target"/>
      <sheetName val="3.1 BD history"/>
      <sheetName val="BD comment"/>
      <sheetName val="4.1 New AG out-of profile by BD"/>
      <sheetName val="5 AL Segmentation"/>
      <sheetName val="HCMHN_BDMasterPlan"/>
      <sheetName val="5.0 AG retention"/>
      <sheetName val="4.0 BD"/>
      <sheetName val="Sheet1"/>
    </sheetNames>
    <sheetDataSet>
      <sheetData sheetId="0"/>
      <sheetData sheetId="1"/>
      <sheetData sheetId="2">
        <row r="5">
          <cell r="G5">
            <v>42794</v>
          </cell>
        </row>
      </sheetData>
      <sheetData sheetId="3"/>
      <sheetData sheetId="4">
        <row r="54">
          <cell r="BO54">
            <v>1190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NGUYEN THI LAN ANH</v>
          </cell>
        </row>
        <row r="3">
          <cell r="A3" t="str">
            <v>NGUYEN VAN HANH</v>
          </cell>
        </row>
        <row r="4">
          <cell r="A4" t="str">
            <v>NGUYEN HUU NGHIEM</v>
          </cell>
        </row>
        <row r="5">
          <cell r="A5" t="str">
            <v>NGUYEN THU HANG</v>
          </cell>
        </row>
        <row r="6">
          <cell r="A6" t="str">
            <v>NGUYEN THI KIM HONG</v>
          </cell>
        </row>
        <row r="7">
          <cell r="A7" t="str">
            <v>LE THI HONG LINH</v>
          </cell>
        </row>
        <row r="8">
          <cell r="A8" t="str">
            <v>NGUYEN QUY NHAN</v>
          </cell>
        </row>
        <row r="9">
          <cell r="A9" t="str">
            <v>PHAM THANH TRI</v>
          </cell>
        </row>
        <row r="10">
          <cell r="A10" t="str">
            <v>HONG KHANH HUNG - DRAGON</v>
          </cell>
        </row>
        <row r="11">
          <cell r="A11" t="str">
            <v>HONG KHANH HUNG - MDRT HCM</v>
          </cell>
        </row>
        <row r="12">
          <cell r="A12" t="str">
            <v>NGUYEN THI PHUONG TRINH</v>
          </cell>
        </row>
        <row r="13">
          <cell r="A13" t="str">
            <v>NGUYEN VAN VU - MDRT BH</v>
          </cell>
        </row>
        <row r="14">
          <cell r="A14" t="str">
            <v>NGUYEN TRAN QUOC TOAN</v>
          </cell>
        </row>
        <row r="15">
          <cell r="A15" t="str">
            <v>NGUYEN HUU HIEN</v>
          </cell>
        </row>
        <row r="16">
          <cell r="A16" t="str">
            <v>DO THI THANH THUY</v>
          </cell>
        </row>
        <row r="17">
          <cell r="A17" t="str">
            <v>NGUYEN VAN VU - MDRT HCM 2</v>
          </cell>
        </row>
        <row r="18">
          <cell r="A18" t="str">
            <v>TRUONG THI THU TRAM</v>
          </cell>
        </row>
        <row r="19">
          <cell r="A19" t="str">
            <v>HOANG NGUYET HANG</v>
          </cell>
        </row>
        <row r="20">
          <cell r="A20" t="str">
            <v>TRAN THI THUY HANG</v>
          </cell>
        </row>
        <row r="21">
          <cell r="A21" t="str">
            <v>LUONG HUU PHUC</v>
          </cell>
        </row>
        <row r="22">
          <cell r="A22" t="str">
            <v>DANG THI THU THUY</v>
          </cell>
        </row>
        <row r="23">
          <cell r="A23" t="str">
            <v>NGUYEN VAN VU - THE SUN</v>
          </cell>
        </row>
        <row r="24">
          <cell r="A24" t="str">
            <v>NGUYEN VAN PHU</v>
          </cell>
        </row>
        <row r="25">
          <cell r="A25" t="str">
            <v>QUACH CAM TU</v>
          </cell>
        </row>
        <row r="26">
          <cell r="A26" t="str">
            <v>HONG KHANH HUNG - MDRT VT</v>
          </cell>
        </row>
        <row r="27">
          <cell r="A27" t="str">
            <v>PHAM THI THANH TRUC</v>
          </cell>
        </row>
        <row r="28">
          <cell r="A28" t="str">
            <v>PHAN THI THANH LAN</v>
          </cell>
        </row>
        <row r="29">
          <cell r="A29" t="str">
            <v>NGUYEN THI KIM CHUNG</v>
          </cell>
        </row>
        <row r="30">
          <cell r="A30" t="str">
            <v>NGUYEN THI NGOC LAN</v>
          </cell>
        </row>
        <row r="31">
          <cell r="A31" t="str">
            <v>NGUYEN THI DAO</v>
          </cell>
        </row>
        <row r="32">
          <cell r="A32" t="str">
            <v>CHU THI AI THUONG</v>
          </cell>
        </row>
        <row r="33">
          <cell r="A33" t="str">
            <v>DO KIM HANH</v>
          </cell>
        </row>
        <row r="34">
          <cell r="A34" t="str">
            <v>LE THANH HUYEN</v>
          </cell>
        </row>
        <row r="35">
          <cell r="A35" t="str">
            <v>NGUYEN THI BINH</v>
          </cell>
        </row>
        <row r="36">
          <cell r="A36" t="str">
            <v>MAI QUOC HUY</v>
          </cell>
        </row>
        <row r="37">
          <cell r="A37" t="str">
            <v>NGUYEN VAN CONG</v>
          </cell>
        </row>
        <row r="38">
          <cell r="A38" t="str">
            <v>NGUYEN THI HOANG YEN</v>
          </cell>
        </row>
        <row r="39">
          <cell r="A39" t="str">
            <v>NGUYEN VAN HUE</v>
          </cell>
        </row>
        <row r="40">
          <cell r="A40" t="str">
            <v>DINH THI KIM LIEN</v>
          </cell>
        </row>
        <row r="41">
          <cell r="A41" t="str">
            <v>NGUYEN THI HONG</v>
          </cell>
        </row>
        <row r="42">
          <cell r="A42" t="str">
            <v>VU THI LE HANG</v>
          </cell>
        </row>
        <row r="43">
          <cell r="A43" t="str">
            <v>LUU THI OANH</v>
          </cell>
        </row>
        <row r="44">
          <cell r="A44" t="str">
            <v>NGUYEN DUY SON</v>
          </cell>
        </row>
        <row r="45">
          <cell r="A45" t="str">
            <v>BUI THI KIM LIEN</v>
          </cell>
        </row>
        <row r="46">
          <cell r="A46" t="str">
            <v>NGUYEN THI BINH - LION 1</v>
          </cell>
        </row>
        <row r="47">
          <cell r="A47" t="str">
            <v>NGUYEN THI BINH - LION 2</v>
          </cell>
        </row>
        <row r="48">
          <cell r="A48" t="str">
            <v>NGUYEN THI NGOC LAN - NGHE AN</v>
          </cell>
        </row>
        <row r="49">
          <cell r="A49" t="str">
            <v>NGUYEN VAN CONG - THE STARS 1</v>
          </cell>
        </row>
        <row r="50">
          <cell r="A50" t="str">
            <v>NGUYEN VAN CONG - THE STARS 2</v>
          </cell>
        </row>
        <row r="51">
          <cell r="A51" t="str">
            <v>DO THI MO</v>
          </cell>
        </row>
        <row r="52">
          <cell r="A52" t="str">
            <v>LE THI THOI</v>
          </cell>
        </row>
        <row r="53">
          <cell r="A53" t="str">
            <v>NGUYEN VAN NINH - HAI DANG</v>
          </cell>
        </row>
        <row r="54">
          <cell r="A54" t="str">
            <v>NGUYEN VAN NINH - BINH MINH</v>
          </cell>
        </row>
        <row r="55">
          <cell r="A55" t="str">
            <v>NGUYEN PHUOC LAP</v>
          </cell>
        </row>
        <row r="56">
          <cell r="A56" t="str">
            <v>TRAN HOANG NGAN KHANH</v>
          </cell>
        </row>
        <row r="57">
          <cell r="A57" t="str">
            <v>PHAM TAN PHAT</v>
          </cell>
        </row>
        <row r="58">
          <cell r="A58" t="str">
            <v>PHAM THANH TRI - DAKLAK</v>
          </cell>
        </row>
        <row r="59">
          <cell r="A59" t="str">
            <v>NGUYEN THU HANG - MDRT HCM2</v>
          </cell>
        </row>
        <row r="60">
          <cell r="A60" t="str">
            <v>NGUYEN HUU NGHIEM - LUCKY STAR</v>
          </cell>
        </row>
        <row r="61">
          <cell r="A61" t="str">
            <v>HONG KHANH HUNG - WE ARE 1</v>
          </cell>
        </row>
        <row r="62">
          <cell r="A62" t="str">
            <v>NGUYEN THI HOANG YEN - THE POWER</v>
          </cell>
        </row>
        <row r="63">
          <cell r="A63" t="str">
            <v>TRAN THI HAI YEN</v>
          </cell>
        </row>
        <row r="64">
          <cell r="A64" t="str">
            <v>TRAN THI THU GIANG</v>
          </cell>
        </row>
        <row r="65">
          <cell r="A65" t="str">
            <v>NGUYEN THI HOI</v>
          </cell>
        </row>
        <row r="66">
          <cell r="A66" t="str">
            <v>DO TRUONG AN</v>
          </cell>
        </row>
        <row r="67">
          <cell r="A67" t="str">
            <v>LUONG THU HUONG</v>
          </cell>
        </row>
        <row r="68">
          <cell r="A68" t="str">
            <v>NGUYEN DINH TUNG</v>
          </cell>
        </row>
        <row r="69">
          <cell r="A69">
            <v>0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Charts"/>
      <sheetName val="Country"/>
      <sheetName val="HCM"/>
      <sheetName val="HN"/>
      <sheetName val="Plan"/>
      <sheetName val="Sheet2"/>
      <sheetName val="1.0 Production (GVL)"/>
      <sheetName val="1.1 Production by Region"/>
      <sheetName val="2.0 MP (GVL)"/>
      <sheetName val="2.1 MP by Region"/>
      <sheetName val="3.0 New AGs"/>
      <sheetName val="4.0 BD"/>
      <sheetName val="4.1 BD Review"/>
      <sheetName val="TargetTeam"/>
      <sheetName val="BDList"/>
      <sheetName val="Target"/>
      <sheetName val="3.1 BD history"/>
      <sheetName val="BD comment"/>
      <sheetName val="4.1 New AG out-of profile by BD"/>
      <sheetName val="5 AL Segmentation"/>
      <sheetName val="HCMHN_BDMasterPlan"/>
      <sheetName val="5.0 AG retention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">
          <cell r="A2" t="str">
            <v>NGUYEN THI LAN ANH</v>
          </cell>
        </row>
        <row r="3">
          <cell r="A3" t="str">
            <v>NGUYEN VAN HANH</v>
          </cell>
        </row>
        <row r="4">
          <cell r="A4" t="str">
            <v>NGUYEN HUU NGHIEM</v>
          </cell>
        </row>
        <row r="5">
          <cell r="A5" t="str">
            <v>NGUYEN THU HANG</v>
          </cell>
        </row>
        <row r="6">
          <cell r="A6" t="str">
            <v>NGUYEN THI KIM HONG</v>
          </cell>
        </row>
        <row r="7">
          <cell r="A7" t="str">
            <v>LE THI HONG LINH</v>
          </cell>
        </row>
        <row r="8">
          <cell r="A8" t="str">
            <v>NGUYEN QUY NHAN</v>
          </cell>
        </row>
        <row r="9">
          <cell r="A9" t="str">
            <v>PHAM THANH TRI</v>
          </cell>
        </row>
        <row r="10">
          <cell r="A10" t="str">
            <v>HONG KHANH HUNG - DRAGON</v>
          </cell>
        </row>
        <row r="11">
          <cell r="A11" t="str">
            <v>HONG KHANH HUNG - MDRT HCM</v>
          </cell>
        </row>
        <row r="12">
          <cell r="A12" t="str">
            <v>NGUYEN THI PHUONG TRINH</v>
          </cell>
        </row>
        <row r="13">
          <cell r="A13" t="str">
            <v>NGUYEN VAN VU - MDRT BH</v>
          </cell>
        </row>
        <row r="14">
          <cell r="A14" t="str">
            <v>NGUYEN TRAN QUOC TOAN</v>
          </cell>
        </row>
        <row r="15">
          <cell r="A15" t="str">
            <v>NGUYEN HUU HIEN</v>
          </cell>
        </row>
        <row r="16">
          <cell r="A16" t="str">
            <v>DO THI THANH THUY</v>
          </cell>
        </row>
        <row r="17">
          <cell r="A17" t="str">
            <v>NGUYEN VAN VU - MDRT HCM 2</v>
          </cell>
        </row>
        <row r="18">
          <cell r="A18" t="str">
            <v>TRUONG THI THU TRAM</v>
          </cell>
        </row>
        <row r="19">
          <cell r="A19" t="str">
            <v>HOANG NGUYET HANG</v>
          </cell>
        </row>
        <row r="20">
          <cell r="A20" t="str">
            <v>TRAN THI THUY HANG</v>
          </cell>
        </row>
        <row r="21">
          <cell r="A21" t="str">
            <v>LUONG HUU PHUC</v>
          </cell>
        </row>
        <row r="22">
          <cell r="A22" t="str">
            <v>DANG THI THU THUY</v>
          </cell>
        </row>
        <row r="23">
          <cell r="A23" t="str">
            <v>NGUYEN VAN VU - THE SUN</v>
          </cell>
        </row>
        <row r="24">
          <cell r="A24" t="str">
            <v>NGUYEN VAN PHU</v>
          </cell>
        </row>
        <row r="25">
          <cell r="A25" t="str">
            <v>QUACH CAM TU</v>
          </cell>
        </row>
        <row r="26">
          <cell r="A26" t="str">
            <v>HONG KHANH HUNG - MDRT VT</v>
          </cell>
        </row>
        <row r="27">
          <cell r="A27" t="str">
            <v>PHAM THI THANH TRUC</v>
          </cell>
        </row>
        <row r="28">
          <cell r="A28" t="str">
            <v>PHAN THI THANH LAN</v>
          </cell>
        </row>
        <row r="29">
          <cell r="A29" t="str">
            <v>NGUYEN THI KIM CHUNG</v>
          </cell>
        </row>
        <row r="30">
          <cell r="A30" t="str">
            <v>NGUYEN THI NGOC LAN</v>
          </cell>
        </row>
        <row r="31">
          <cell r="A31" t="str">
            <v>NGUYEN THI DAO</v>
          </cell>
        </row>
        <row r="32">
          <cell r="A32" t="str">
            <v>CHU THI AI THUONG</v>
          </cell>
        </row>
        <row r="33">
          <cell r="A33" t="str">
            <v>DO KIM HANH</v>
          </cell>
        </row>
        <row r="34">
          <cell r="A34" t="str">
            <v>LE THANH HUYEN</v>
          </cell>
        </row>
        <row r="35">
          <cell r="A35" t="str">
            <v>NGUYEN THI BINH</v>
          </cell>
        </row>
        <row r="36">
          <cell r="A36" t="str">
            <v>MAI QUOC HUY</v>
          </cell>
        </row>
        <row r="37">
          <cell r="A37" t="str">
            <v>NGUYEN VAN CONG</v>
          </cell>
        </row>
        <row r="38">
          <cell r="A38" t="str">
            <v>NGUYEN THI HOANG YEN</v>
          </cell>
        </row>
        <row r="39">
          <cell r="A39" t="str">
            <v>NGUYEN VAN HUE</v>
          </cell>
        </row>
        <row r="40">
          <cell r="A40" t="str">
            <v>DINH THI KIM LIEN</v>
          </cell>
        </row>
        <row r="41">
          <cell r="A41" t="str">
            <v>NGUYEN THI HONG</v>
          </cell>
        </row>
        <row r="42">
          <cell r="A42" t="str">
            <v>VU THI LE HANG</v>
          </cell>
        </row>
        <row r="43">
          <cell r="A43" t="str">
            <v>LUU THI OANH</v>
          </cell>
        </row>
        <row r="44">
          <cell r="A44" t="str">
            <v>NGUYEN DUY SON</v>
          </cell>
        </row>
        <row r="45">
          <cell r="A45" t="str">
            <v>BUI THI KIM LIEN</v>
          </cell>
        </row>
        <row r="46">
          <cell r="A46" t="str">
            <v>NGUYEN THI BINH - LION 1</v>
          </cell>
        </row>
        <row r="47">
          <cell r="A47" t="str">
            <v>NGUYEN THI BINH - LION 2</v>
          </cell>
        </row>
        <row r="48">
          <cell r="A48" t="str">
            <v>NGUYEN THI NGOC LAN - NGHE AN</v>
          </cell>
        </row>
        <row r="49">
          <cell r="A49" t="str">
            <v>NGUYEN VAN CONG - THE STARS 1</v>
          </cell>
        </row>
        <row r="50">
          <cell r="A50" t="str">
            <v>NGUYEN VAN CONG - THE STARS 2</v>
          </cell>
        </row>
        <row r="51">
          <cell r="A51" t="str">
            <v>DO THI MO</v>
          </cell>
        </row>
        <row r="52">
          <cell r="A52" t="str">
            <v>LE THI THOI</v>
          </cell>
        </row>
        <row r="53">
          <cell r="A53" t="str">
            <v>NGUYEN VAN NINH - HAI DANG</v>
          </cell>
        </row>
        <row r="54">
          <cell r="A54" t="str">
            <v>NGUYEN VAN NINH - BINH MINH</v>
          </cell>
        </row>
        <row r="55">
          <cell r="A55" t="str">
            <v>NGUYEN PHUOC LAP</v>
          </cell>
        </row>
        <row r="56">
          <cell r="A56" t="str">
            <v>TRAN HOANG NGAN KHANH</v>
          </cell>
        </row>
        <row r="57">
          <cell r="A57" t="str">
            <v>PHAM TAN PHAT</v>
          </cell>
        </row>
        <row r="58">
          <cell r="A58" t="str">
            <v>PHAM THANH TRI - DAKLAK</v>
          </cell>
        </row>
        <row r="59">
          <cell r="A59" t="str">
            <v>NGUYEN THU HANG - MDRT HCM2</v>
          </cell>
        </row>
        <row r="60">
          <cell r="A60" t="str">
            <v>NGUYEN HUU NGHIEM - LUCKY STAR</v>
          </cell>
        </row>
        <row r="61">
          <cell r="A61" t="str">
            <v>HONG KHANH HUNG - WE ARE 1</v>
          </cell>
        </row>
        <row r="62">
          <cell r="A62" t="str">
            <v>NGUYEN THI HOANG YEN - THE POWER</v>
          </cell>
        </row>
        <row r="63">
          <cell r="A63" t="str">
            <v>TRAN THI HAI YEN</v>
          </cell>
        </row>
        <row r="64">
          <cell r="A64" t="str">
            <v>TRAN THI THU GIANG</v>
          </cell>
        </row>
        <row r="65">
          <cell r="A65" t="str">
            <v>NGUYEN THI HOI</v>
          </cell>
        </row>
        <row r="66">
          <cell r="A66" t="str">
            <v>DO TRUONG AN</v>
          </cell>
        </row>
        <row r="67">
          <cell r="A67" t="str">
            <v>LUONG THU HUONG</v>
          </cell>
        </row>
        <row r="68">
          <cell r="A68" t="str">
            <v>NGUYEN DINH TUNG</v>
          </cell>
        </row>
        <row r="69">
          <cell r="A69">
            <v>0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(new)"/>
      <sheetName val="brief &amp; assumptions"/>
      <sheetName val="vs SP5"/>
      <sheetName val="prem flow"/>
      <sheetName val="Summary (old)"/>
      <sheetName val="Quarterly KPIs 2013"/>
      <sheetName val="Monthly"/>
      <sheetName val="Country"/>
      <sheetName val="HCMC"/>
      <sheetName val="HN"/>
      <sheetName val="Prov Jun"/>
      <sheetName val="Prov May"/>
      <sheetName val="Offices expansion"/>
      <sheetName val="by location"/>
      <sheetName val="AD headcount"/>
      <sheetName val="SP5"/>
    </sheetNames>
    <sheetDataSet>
      <sheetData sheetId="0"/>
      <sheetData sheetId="1">
        <row r="101">
          <cell r="E101">
            <v>0.4</v>
          </cell>
        </row>
        <row r="103">
          <cell r="E103">
            <v>0.2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C000"/>
  </sheetPr>
  <dimension ref="B2:J21"/>
  <sheetViews>
    <sheetView showGridLines="0" zoomScale="85" zoomScaleNormal="85" workbookViewId="0">
      <selection activeCell="E8" sqref="E8:I8"/>
    </sheetView>
  </sheetViews>
  <sheetFormatPr defaultRowHeight="12.75" x14ac:dyDescent="0.2"/>
  <cols>
    <col min="1" max="1" width="1.625" style="60" customWidth="1" collapsed="1"/>
    <col min="2" max="2" width="3.5" style="60" customWidth="1" collapsed="1"/>
    <col min="3" max="3" width="2.625" style="60" customWidth="1" collapsed="1"/>
    <col min="4" max="4" width="8.75" style="60" bestFit="1" customWidth="1" collapsed="1"/>
    <col min="5" max="5" width="9" style="60" collapsed="1"/>
    <col min="6" max="6" width="9.5" style="60" customWidth="1" collapsed="1"/>
    <col min="7" max="7" width="15.25" style="60" customWidth="1" collapsed="1"/>
    <col min="8" max="8" width="12.375" style="60" customWidth="1" collapsed="1"/>
    <col min="9" max="9" width="7.5" style="60" customWidth="1" collapsed="1"/>
    <col min="10" max="10" width="8.25" style="60" bestFit="1" customWidth="1" collapsed="1"/>
    <col min="11" max="11" width="11.625" style="60" bestFit="1" customWidth="1" collapsed="1"/>
    <col min="12" max="16384" width="9" style="60" collapsed="1"/>
  </cols>
  <sheetData>
    <row r="2" spans="2:10" s="52" customFormat="1" ht="6" customHeight="1" x14ac:dyDescent="0.3">
      <c r="B2" s="51"/>
      <c r="C2" s="51"/>
      <c r="D2" s="51"/>
      <c r="E2" s="51"/>
      <c r="F2" s="51"/>
      <c r="G2" s="51"/>
      <c r="H2" s="51"/>
      <c r="I2" s="51"/>
    </row>
    <row r="3" spans="2:10" s="52" customFormat="1" ht="20.25" x14ac:dyDescent="0.3">
      <c r="B3" s="19534" t="s">
        <v>224</v>
      </c>
      <c r="C3" s="19534"/>
      <c r="D3" s="19534"/>
      <c r="E3" s="19534"/>
      <c r="F3" s="19534"/>
      <c r="G3" s="19534"/>
      <c r="H3" s="19534"/>
      <c r="I3" s="19534"/>
    </row>
    <row r="4" spans="2:10" s="52" customFormat="1" ht="20.25" x14ac:dyDescent="0.3">
      <c r="B4" s="19534" t="s">
        <v>225</v>
      </c>
      <c r="C4" s="19534"/>
      <c r="D4" s="19534"/>
      <c r="E4" s="19534"/>
      <c r="F4" s="19534"/>
      <c r="G4" s="19534"/>
      <c r="H4" s="19534"/>
      <c r="I4" s="19534"/>
    </row>
    <row r="5" spans="2:10" s="52" customFormat="1" ht="20.45" customHeight="1" x14ac:dyDescent="0.3">
      <c r="B5" s="53" t="s">
        <v>229</v>
      </c>
      <c r="C5" s="54"/>
      <c r="D5" s="54"/>
      <c r="E5" s="54"/>
      <c r="F5" s="55"/>
      <c r="G5" s="56">
        <v>42978</v>
      </c>
      <c r="H5" s="54"/>
      <c r="I5" s="54"/>
      <c r="J5" s="52" t="s">
        <v>226</v>
      </c>
    </row>
    <row r="6" spans="2:10" s="52" customFormat="1" ht="20.25" x14ac:dyDescent="0.3">
      <c r="B6" s="51"/>
      <c r="C6" s="51"/>
      <c r="D6" s="51"/>
      <c r="E6" s="51"/>
      <c r="F6" s="51"/>
      <c r="G6" s="51"/>
      <c r="H6" s="51"/>
      <c r="I6" s="51"/>
    </row>
    <row r="7" spans="2:10" s="52" customFormat="1" ht="20.25" x14ac:dyDescent="0.3">
      <c r="B7" s="57"/>
      <c r="C7" s="58" t="s">
        <v>227</v>
      </c>
      <c r="D7" s="59"/>
      <c r="E7" s="57"/>
      <c r="F7" s="57"/>
      <c r="G7" s="57"/>
      <c r="H7" s="57"/>
      <c r="I7" s="57"/>
    </row>
    <row r="8" spans="2:10" s="52" customFormat="1" ht="20.25" x14ac:dyDescent="0.3">
      <c r="B8" s="57"/>
      <c r="C8" s="58"/>
      <c r="D8" s="169">
        <v>1</v>
      </c>
      <c r="E8" s="19533" t="s">
        <v>439</v>
      </c>
      <c r="F8" s="19533"/>
      <c r="G8" s="19533"/>
      <c r="H8" s="19533"/>
      <c r="I8" s="19533"/>
    </row>
    <row r="9" spans="2:10" s="52" customFormat="1" ht="24.75" customHeight="1" x14ac:dyDescent="0.3">
      <c r="B9" s="57"/>
      <c r="C9" s="57"/>
      <c r="D9" s="169">
        <v>2</v>
      </c>
      <c r="E9" s="19533" t="s">
        <v>294</v>
      </c>
      <c r="F9" s="19533"/>
      <c r="G9" s="19533"/>
      <c r="H9" s="19533"/>
      <c r="I9" s="19533"/>
    </row>
    <row r="10" spans="2:10" s="52" customFormat="1" ht="24.75" customHeight="1" x14ac:dyDescent="0.3">
      <c r="B10" s="57"/>
      <c r="C10" s="57"/>
      <c r="D10" s="169">
        <v>3</v>
      </c>
      <c r="E10" s="19533" t="s">
        <v>295</v>
      </c>
      <c r="F10" s="19533"/>
      <c r="G10" s="19533"/>
      <c r="H10" s="19533"/>
      <c r="I10" s="19533"/>
    </row>
    <row r="11" spans="2:10" s="52" customFormat="1" ht="24.75" customHeight="1" x14ac:dyDescent="0.3">
      <c r="B11" s="57"/>
      <c r="C11" s="57"/>
      <c r="D11" s="169">
        <v>4</v>
      </c>
      <c r="E11" s="19533" t="s">
        <v>296</v>
      </c>
      <c r="F11" s="19533"/>
      <c r="G11" s="19533"/>
      <c r="H11" s="19533"/>
      <c r="I11" s="19533"/>
    </row>
    <row r="12" spans="2:10" s="52" customFormat="1" ht="24.75" customHeight="1" x14ac:dyDescent="0.3">
      <c r="B12" s="57"/>
      <c r="C12" s="57"/>
      <c r="D12" s="169">
        <v>5</v>
      </c>
      <c r="E12" s="19533" t="s">
        <v>297</v>
      </c>
      <c r="F12" s="19533"/>
      <c r="G12" s="19533"/>
      <c r="H12" s="19533"/>
      <c r="I12" s="19533"/>
    </row>
    <row r="13" spans="2:10" s="52" customFormat="1" ht="24.75" customHeight="1" x14ac:dyDescent="0.3">
      <c r="B13" s="57"/>
      <c r="C13" s="57"/>
      <c r="D13" s="169">
        <v>6</v>
      </c>
      <c r="E13" s="19533" t="s">
        <v>298</v>
      </c>
      <c r="F13" s="19533"/>
      <c r="G13" s="19533"/>
      <c r="H13" s="19533"/>
      <c r="I13" s="19533"/>
    </row>
    <row r="14" spans="2:10" s="52" customFormat="1" ht="24.75" customHeight="1" x14ac:dyDescent="0.3">
      <c r="B14" s="57"/>
      <c r="C14" s="57"/>
      <c r="D14" s="169">
        <v>7</v>
      </c>
      <c r="E14" s="19533" t="s">
        <v>369</v>
      </c>
      <c r="F14" s="19533"/>
      <c r="G14" s="19533"/>
      <c r="H14" s="19533"/>
      <c r="I14" s="19533"/>
    </row>
    <row r="15" spans="2:10" s="52" customFormat="1" ht="24.75" customHeight="1" x14ac:dyDescent="0.3">
      <c r="B15" s="57"/>
      <c r="C15" s="57"/>
      <c r="D15" s="169">
        <v>8</v>
      </c>
      <c r="E15" s="19533" t="s">
        <v>370</v>
      </c>
      <c r="F15" s="19533"/>
      <c r="G15" s="19533"/>
      <c r="H15" s="19533"/>
      <c r="I15" s="19533"/>
    </row>
    <row r="16" spans="2:10" s="52" customFormat="1" ht="24.75" customHeight="1" x14ac:dyDescent="0.3">
      <c r="B16" s="57"/>
      <c r="C16" s="57"/>
      <c r="D16" s="169">
        <v>9</v>
      </c>
      <c r="E16" s="19533" t="s">
        <v>228</v>
      </c>
      <c r="F16" s="19533"/>
      <c r="G16" s="19533"/>
      <c r="H16" s="19533"/>
      <c r="I16" s="19533"/>
    </row>
    <row r="17" spans="2:9" s="52" customFormat="1" ht="24.75" customHeight="1" x14ac:dyDescent="0.3">
      <c r="B17" s="57"/>
      <c r="C17" s="57"/>
      <c r="D17" s="169">
        <v>10</v>
      </c>
      <c r="E17" s="19533" t="s">
        <v>267</v>
      </c>
      <c r="F17" s="19533"/>
      <c r="G17" s="19533"/>
      <c r="H17" s="19533"/>
      <c r="I17" s="19533"/>
    </row>
    <row r="18" spans="2:9" s="52" customFormat="1" ht="24.75" customHeight="1" x14ac:dyDescent="0.3">
      <c r="B18" s="57"/>
      <c r="C18" s="57"/>
      <c r="D18" s="169">
        <v>11</v>
      </c>
      <c r="E18" s="19533" t="s">
        <v>431</v>
      </c>
      <c r="F18" s="19533"/>
      <c r="G18" s="19533"/>
      <c r="H18" s="19533"/>
      <c r="I18" s="19533"/>
    </row>
    <row r="19" spans="2:9" s="52" customFormat="1" ht="24.75" customHeight="1" x14ac:dyDescent="0.3">
      <c r="B19" s="57"/>
      <c r="C19" s="57"/>
      <c r="D19" s="169">
        <v>12</v>
      </c>
      <c r="E19" s="19533" t="s">
        <v>371</v>
      </c>
      <c r="F19" s="19533"/>
      <c r="G19" s="19533"/>
      <c r="H19" s="19533"/>
      <c r="I19" s="19533"/>
    </row>
    <row r="20" spans="2:9" s="52" customFormat="1" ht="24.75" customHeight="1" x14ac:dyDescent="0.3">
      <c r="B20" s="57"/>
      <c r="C20" s="57"/>
      <c r="D20" s="169">
        <v>13</v>
      </c>
      <c r="E20" s="19533" t="s">
        <v>438</v>
      </c>
      <c r="F20" s="19533"/>
      <c r="G20" s="19533"/>
      <c r="H20" s="19533"/>
      <c r="I20" s="19533"/>
    </row>
    <row r="21" spans="2:9" s="52" customFormat="1" ht="24.75" customHeight="1" x14ac:dyDescent="0.3">
      <c r="B21" s="57"/>
      <c r="C21" s="57"/>
      <c r="D21" s="169"/>
      <c r="E21" s="19533"/>
      <c r="F21" s="19533"/>
      <c r="G21" s="19533"/>
      <c r="H21" s="19533"/>
      <c r="I21" s="19533"/>
    </row>
  </sheetData>
  <mergeCells count="16">
    <mergeCell ref="E19:I19"/>
    <mergeCell ref="E20:I20"/>
    <mergeCell ref="E21:I21"/>
    <mergeCell ref="E18:I18"/>
    <mergeCell ref="B3:I3"/>
    <mergeCell ref="B4:I4"/>
    <mergeCell ref="E9:I9"/>
    <mergeCell ref="E10:I10"/>
    <mergeCell ref="E11:I11"/>
    <mergeCell ref="E12:I12"/>
    <mergeCell ref="E13:I13"/>
    <mergeCell ref="E14:I14"/>
    <mergeCell ref="E15:I15"/>
    <mergeCell ref="E16:I16"/>
    <mergeCell ref="E17:I17"/>
    <mergeCell ref="E8:I8"/>
  </mergeCells>
  <hyperlinks>
    <hyperlink ref="E9" location="'1. SP KPIs'!A1" display="Strategic Plan KPIs"/>
    <hyperlink ref="E10" location="'3. Products'!A1" display="Products"/>
    <hyperlink ref="E11" location="'4. Group'!A1" display="Agency Performance"/>
    <hyperlink ref="E9:I9" location="North!A1" display="Production &amp; Productivities (GVL)"/>
    <hyperlink ref="E10:I10" location="South!A1" display="South"/>
    <hyperlink ref="E11:I11" location="'Production_AD Structure'!A1" display="Production_AD Structure"/>
    <hyperlink ref="E14:I14" location="'Recruitment KPI_Structure'!A1" display="Recruitment KPI_Structure"/>
    <hyperlink ref="E12:I12" location="'Ending MP_Structure'!A1" display="Ending MP_Structure"/>
    <hyperlink ref="E13:I13" location="Recruitment_Structure!A1" display="Recruitment_Structure"/>
    <hyperlink ref="E16:I16" location="GA!A1" display="GA Performance"/>
    <hyperlink ref="E18:I18" location="'Product Mix'!A1" display="Agency Product Mix"/>
    <hyperlink ref="E15:I15" location="'Rookie Metric'!A1" display="Rookie Metric"/>
    <hyperlink ref="E17:I17" location="Rider!A1" display="Rider"/>
    <hyperlink ref="E19:I19" location="'5.0 AG retention'!A1" display="Retention"/>
    <hyperlink ref="E20:I20" location="BD!A1" display="BD"/>
    <hyperlink ref="E8" location="'1. SP KPIs'!A1" display="Strategic Plan KPIs"/>
    <hyperlink ref="E8:I8" location="Country!A1" display="Country"/>
  </hyperlinks>
  <pageMargins left="2.48" right="0.41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S193"/>
  <sheetViews>
    <sheetView showGridLines="0" tabSelected="1" topLeftCell="B1" zoomScale="80" zoomScaleNormal="80" workbookViewId="0">
      <pane xSplit="1" ySplit="3" topLeftCell="AB110" activePane="bottomRight" state="frozen"/>
      <selection activeCell="B1" sqref="B1"/>
      <selection pane="topRight" activeCell="C1" sqref="C1"/>
      <selection pane="bottomLeft" activeCell="B4" sqref="B4"/>
      <selection pane="bottomRight" activeCell="AG133" sqref="AG133:AR133"/>
    </sheetView>
  </sheetViews>
  <sheetFormatPr defaultColWidth="3.25" defaultRowHeight="15" outlineLevelCol="1" x14ac:dyDescent="0.25"/>
  <cols>
    <col min="1" max="1" width="53.125" style="42" hidden="1" customWidth="1" collapsed="1"/>
    <col min="2" max="2" width="26.125" bestFit="1" customWidth="1" collapsed="1"/>
    <col min="3" max="6" width="10.5" style="22" customWidth="1" collapsed="1"/>
    <col min="7" max="7" width="4.875" style="2" bestFit="1" customWidth="1" collapsed="1"/>
    <col min="8" max="10" width="9.875" customWidth="1" outlineLevel="1" collapsed="1"/>
    <col min="11" max="11" width="9.875" customWidth="1"/>
    <col min="12" max="14" width="9.875" customWidth="1" outlineLevel="1" collapsed="1"/>
    <col min="15" max="15" width="9.875" customWidth="1"/>
    <col min="16" max="18" width="9.875" customWidth="1" outlineLevel="1" collapsed="1"/>
    <col min="19" max="19" width="9.875" customWidth="1"/>
    <col min="20" max="20" width="3.125" bestFit="1" customWidth="1" collapsed="1"/>
    <col min="21" max="31" width="8.5" customWidth="1" outlineLevel="1" collapsed="1"/>
    <col min="32" max="32" width="8.5" customWidth="1"/>
    <col min="33" max="43" width="8.5" customWidth="1" outlineLevel="1" collapsed="1"/>
    <col min="44" max="44" width="8.5" customWidth="1"/>
    <col min="45" max="55" width="8.5" customWidth="1" outlineLevel="1" collapsed="1"/>
    <col min="56" max="56" width="8.5" customWidth="1"/>
    <col min="57" max="57" width="4.875" style="2" bestFit="1" customWidth="1" collapsed="1"/>
    <col min="58" max="69" width="9.5" customWidth="1" collapsed="1"/>
    <col min="70" max="70" width="3.25" style="2" collapsed="1"/>
  </cols>
  <sheetData>
    <row r="1" spans="1:70" s="85" customFormat="1" x14ac:dyDescent="0.25">
      <c r="B1" s="155" t="s">
        <v>269</v>
      </c>
      <c r="C1" s="86"/>
      <c r="D1" s="86"/>
      <c r="E1" s="86"/>
      <c r="G1" s="87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>
        <v>201501</v>
      </c>
      <c r="V1" s="86">
        <v>201502</v>
      </c>
      <c r="W1" s="86">
        <v>201503</v>
      </c>
      <c r="X1" s="86">
        <v>201504</v>
      </c>
      <c r="Y1" s="86">
        <v>201505</v>
      </c>
      <c r="Z1" s="86">
        <v>201506</v>
      </c>
      <c r="AA1" s="86">
        <v>201507</v>
      </c>
      <c r="AB1" s="86">
        <v>201508</v>
      </c>
      <c r="AC1" s="86">
        <v>201509</v>
      </c>
      <c r="AD1" s="86">
        <v>201510</v>
      </c>
      <c r="AE1" s="86">
        <v>201511</v>
      </c>
      <c r="AF1" s="86">
        <v>201512</v>
      </c>
      <c r="AG1" s="86">
        <v>201601</v>
      </c>
      <c r="AH1" s="86">
        <v>201602</v>
      </c>
      <c r="AI1" s="86">
        <v>201603</v>
      </c>
      <c r="AJ1" s="86">
        <v>201604</v>
      </c>
      <c r="AK1" s="86">
        <v>201605</v>
      </c>
      <c r="AL1" s="86">
        <v>201606</v>
      </c>
      <c r="AM1" s="86">
        <v>201607</v>
      </c>
      <c r="AN1" s="86">
        <v>201608</v>
      </c>
      <c r="AO1" s="86">
        <v>201609</v>
      </c>
      <c r="AP1" s="86">
        <v>201610</v>
      </c>
      <c r="AQ1" s="86">
        <v>201611</v>
      </c>
      <c r="AR1" s="86">
        <v>201612</v>
      </c>
      <c r="AS1" s="86">
        <v>201701</v>
      </c>
      <c r="AT1" s="86">
        <v>201702</v>
      </c>
      <c r="AU1" s="86">
        <v>201703</v>
      </c>
      <c r="AV1" s="86">
        <v>201704</v>
      </c>
      <c r="AW1" s="86">
        <v>201705</v>
      </c>
      <c r="AX1" s="86">
        <v>201706</v>
      </c>
      <c r="AY1" s="86">
        <v>201707</v>
      </c>
      <c r="AZ1" s="86">
        <v>201708</v>
      </c>
      <c r="BA1" s="86">
        <v>201709</v>
      </c>
      <c r="BB1" s="86">
        <v>201710</v>
      </c>
      <c r="BC1" s="86">
        <v>201711</v>
      </c>
      <c r="BD1" s="86">
        <v>201712</v>
      </c>
      <c r="BE1" s="87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7"/>
    </row>
    <row r="2" spans="1:70" x14ac:dyDescent="0.25">
      <c r="B2" s="79">
        <f>_xlfn.NUMBERVALUE(TEXT(Cover!G5,"m"))</f>
        <v>8</v>
      </c>
      <c r="C2" s="38"/>
      <c r="D2" s="38"/>
      <c r="E2" s="38"/>
      <c r="F2" s="20"/>
      <c r="H2" s="39"/>
      <c r="I2" s="39"/>
      <c r="J2" s="39"/>
      <c r="K2" s="39"/>
      <c r="L2" s="40"/>
      <c r="M2" s="40"/>
      <c r="N2" s="40"/>
      <c r="O2" s="40"/>
      <c r="P2" s="41"/>
      <c r="Q2" s="41"/>
      <c r="R2" s="41"/>
      <c r="S2" s="41"/>
      <c r="T2" s="14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F2" s="19535" t="s">
        <v>203</v>
      </c>
      <c r="BG2" s="19536"/>
      <c r="BH2" s="19536"/>
      <c r="BI2" s="19536"/>
      <c r="BJ2" s="19536"/>
      <c r="BK2" s="19536"/>
      <c r="BL2" s="281"/>
      <c r="BM2" s="281"/>
      <c r="BN2" s="281"/>
      <c r="BO2" s="281"/>
      <c r="BP2" s="281"/>
      <c r="BQ2" s="281"/>
    </row>
    <row r="3" spans="1:70" x14ac:dyDescent="0.25">
      <c r="A3" s="43" t="s">
        <v>205</v>
      </c>
      <c r="B3" s="23" t="s">
        <v>34</v>
      </c>
      <c r="C3" s="80" t="s">
        <v>132</v>
      </c>
      <c r="D3" s="80" t="s">
        <v>133</v>
      </c>
      <c r="E3" s="80" t="s">
        <v>134</v>
      </c>
      <c r="F3" s="21" t="s">
        <v>0</v>
      </c>
      <c r="G3" s="2" t="s">
        <v>33</v>
      </c>
      <c r="H3" s="27" t="s">
        <v>120</v>
      </c>
      <c r="I3" s="27" t="s">
        <v>121</v>
      </c>
      <c r="J3" s="27" t="s">
        <v>122</v>
      </c>
      <c r="K3" s="27" t="s">
        <v>123</v>
      </c>
      <c r="L3" s="30" t="s">
        <v>128</v>
      </c>
      <c r="M3" s="30" t="s">
        <v>129</v>
      </c>
      <c r="N3" s="30" t="s">
        <v>130</v>
      </c>
      <c r="O3" s="30" t="s">
        <v>131</v>
      </c>
      <c r="P3" s="25" t="s">
        <v>124</v>
      </c>
      <c r="Q3" s="25" t="s">
        <v>125</v>
      </c>
      <c r="R3" s="25" t="s">
        <v>126</v>
      </c>
      <c r="S3" s="25" t="s">
        <v>127</v>
      </c>
      <c r="T3" s="17" t="s">
        <v>33</v>
      </c>
      <c r="U3" s="27" t="s">
        <v>1</v>
      </c>
      <c r="V3" s="27" t="s">
        <v>2</v>
      </c>
      <c r="W3" s="27" t="s">
        <v>3</v>
      </c>
      <c r="X3" s="27" t="s">
        <v>4</v>
      </c>
      <c r="Y3" s="27" t="s">
        <v>5</v>
      </c>
      <c r="Z3" s="27" t="s">
        <v>6</v>
      </c>
      <c r="AA3" s="27" t="s">
        <v>7</v>
      </c>
      <c r="AB3" s="27" t="s">
        <v>8</v>
      </c>
      <c r="AC3" s="27" t="s">
        <v>9</v>
      </c>
      <c r="AD3" s="27" t="s">
        <v>10</v>
      </c>
      <c r="AE3" s="27" t="s">
        <v>11</v>
      </c>
      <c r="AF3" s="27" t="s">
        <v>12</v>
      </c>
      <c r="AG3" s="29" t="s">
        <v>13</v>
      </c>
      <c r="AH3" s="29" t="s">
        <v>14</v>
      </c>
      <c r="AI3" s="29" t="s">
        <v>15</v>
      </c>
      <c r="AJ3" s="29" t="s">
        <v>16</v>
      </c>
      <c r="AK3" s="29" t="s">
        <v>17</v>
      </c>
      <c r="AL3" s="29" t="s">
        <v>18</v>
      </c>
      <c r="AM3" s="29" t="s">
        <v>19</v>
      </c>
      <c r="AN3" s="29" t="s">
        <v>20</v>
      </c>
      <c r="AO3" s="29" t="s">
        <v>21</v>
      </c>
      <c r="AP3" s="29" t="s">
        <v>22</v>
      </c>
      <c r="AQ3" s="29" t="s">
        <v>23</v>
      </c>
      <c r="AR3" s="29" t="s">
        <v>24</v>
      </c>
      <c r="AS3" s="25" t="s">
        <v>25</v>
      </c>
      <c r="AT3" s="25" t="s">
        <v>26</v>
      </c>
      <c r="AU3" s="25" t="s">
        <v>27</v>
      </c>
      <c r="AV3" s="25" t="s">
        <v>28</v>
      </c>
      <c r="AW3" s="25" t="s">
        <v>29</v>
      </c>
      <c r="AX3" s="25" t="s">
        <v>30</v>
      </c>
      <c r="AY3" s="31" t="s">
        <v>99</v>
      </c>
      <c r="AZ3" s="31" t="s">
        <v>100</v>
      </c>
      <c r="BA3" s="31" t="s">
        <v>101</v>
      </c>
      <c r="BB3" s="31" t="s">
        <v>102</v>
      </c>
      <c r="BC3" s="31" t="s">
        <v>103</v>
      </c>
      <c r="BD3" s="31" t="s">
        <v>104</v>
      </c>
      <c r="BF3" s="32">
        <v>42736</v>
      </c>
      <c r="BG3" s="32">
        <v>42767</v>
      </c>
      <c r="BH3" s="32">
        <v>42795</v>
      </c>
      <c r="BI3" s="32">
        <v>42826</v>
      </c>
      <c r="BJ3" s="32">
        <v>42856</v>
      </c>
      <c r="BK3" s="32">
        <v>42887</v>
      </c>
      <c r="BL3" s="32">
        <v>42917</v>
      </c>
      <c r="BM3" s="32">
        <v>42948</v>
      </c>
      <c r="BN3" s="32">
        <v>42979</v>
      </c>
      <c r="BO3" s="32">
        <v>43009</v>
      </c>
      <c r="BP3" s="32">
        <v>43040</v>
      </c>
      <c r="BQ3" s="32">
        <v>43070</v>
      </c>
    </row>
    <row r="4" spans="1:70" x14ac:dyDescent="0.25">
      <c r="A4" s="16" t="s">
        <v>105</v>
      </c>
      <c r="B4" s="22" t="s">
        <v>62</v>
      </c>
      <c r="C4" s="69">
        <f>C84</f>
        <v>3315</v>
      </c>
      <c r="D4" s="69">
        <f t="shared" ref="D4:F4" si="0">D84</f>
        <v>6970</v>
      </c>
      <c r="E4" s="69">
        <f t="shared" si="0"/>
        <v>7890</v>
      </c>
      <c r="F4" s="73">
        <f t="shared" si="0"/>
        <v>1.1319942611190819</v>
      </c>
      <c r="H4" s="69">
        <f>H84</f>
        <v>2805</v>
      </c>
      <c r="I4" s="69">
        <f t="shared" ref="I4:S4" si="1">I84</f>
        <v>3101</v>
      </c>
      <c r="J4" s="69">
        <f t="shared" si="1"/>
        <v>3461</v>
      </c>
      <c r="K4" s="69">
        <f t="shared" si="1"/>
        <v>4117</v>
      </c>
      <c r="L4" s="69">
        <f t="shared" si="1"/>
        <v>4326</v>
      </c>
      <c r="M4" s="69">
        <f t="shared" si="1"/>
        <v>5819</v>
      </c>
      <c r="N4" s="69">
        <f t="shared" si="1"/>
        <v>7706</v>
      </c>
      <c r="O4" s="69">
        <f t="shared" si="1"/>
        <v>9845</v>
      </c>
      <c r="P4" s="69">
        <f t="shared" si="1"/>
        <v>7777</v>
      </c>
      <c r="Q4" s="69">
        <f t="shared" si="1"/>
        <v>8015</v>
      </c>
      <c r="R4" s="69">
        <f t="shared" si="1"/>
        <v>7890</v>
      </c>
      <c r="S4" s="69" t="str">
        <f t="shared" si="1"/>
        <v>-</v>
      </c>
      <c r="T4" s="1"/>
      <c r="U4" s="1">
        <v>2496</v>
      </c>
      <c r="V4" s="1">
        <v>2586</v>
      </c>
      <c r="W4" s="1">
        <v>2808</v>
      </c>
      <c r="X4" s="1">
        <v>3135</v>
      </c>
      <c r="Y4" s="1">
        <v>3049</v>
      </c>
      <c r="Z4" s="1">
        <v>3106</v>
      </c>
      <c r="AA4" s="1">
        <v>3135</v>
      </c>
      <c r="AB4" s="1">
        <v>3323</v>
      </c>
      <c r="AC4" s="1">
        <v>3466</v>
      </c>
      <c r="AD4" s="1">
        <v>3654</v>
      </c>
      <c r="AE4" s="1">
        <v>4005</v>
      </c>
      <c r="AF4" s="1">
        <v>4120</v>
      </c>
      <c r="AG4" s="1">
        <v>4158</v>
      </c>
      <c r="AH4" s="1">
        <v>4068</v>
      </c>
      <c r="AI4" s="1">
        <v>4327</v>
      </c>
      <c r="AJ4" s="1">
        <v>4506</v>
      </c>
      <c r="AK4" s="1">
        <v>4930</v>
      </c>
      <c r="AL4" s="1">
        <v>5821</v>
      </c>
      <c r="AM4" s="1">
        <v>6335</v>
      </c>
      <c r="AN4" s="1">
        <v>6970</v>
      </c>
      <c r="AO4" s="1">
        <v>7706</v>
      </c>
      <c r="AP4" s="1">
        <v>8408</v>
      </c>
      <c r="AQ4" s="1">
        <v>9051</v>
      </c>
      <c r="AR4" s="1">
        <v>9845</v>
      </c>
      <c r="AS4" s="11">
        <v>10030</v>
      </c>
      <c r="AT4" s="11">
        <v>7676</v>
      </c>
      <c r="AU4" s="11">
        <v>7777</v>
      </c>
      <c r="AV4" s="11">
        <v>7057</v>
      </c>
      <c r="AW4" s="11">
        <v>7380</v>
      </c>
      <c r="AX4" s="11">
        <v>8015</v>
      </c>
      <c r="AY4" s="77">
        <v>7863</v>
      </c>
      <c r="AZ4" s="77">
        <v>7890</v>
      </c>
      <c r="BA4" s="77"/>
      <c r="BB4" s="77"/>
      <c r="BC4" s="77"/>
      <c r="BD4" s="77"/>
      <c r="BF4" s="84">
        <f>IFERROR(AS4/AG4,"-")</f>
        <v>2.4122174122174123</v>
      </c>
      <c r="BG4" s="84">
        <f t="shared" ref="BG4:BQ12" si="2">IFERROR(AT4/AH4,"-")</f>
        <v>1.8869223205506391</v>
      </c>
      <c r="BH4" s="84">
        <f t="shared" si="2"/>
        <v>1.7973191587705108</v>
      </c>
      <c r="BI4" s="84">
        <f t="shared" si="2"/>
        <v>1.5661340434975588</v>
      </c>
      <c r="BJ4" s="84">
        <f t="shared" si="2"/>
        <v>1.4969574036511155</v>
      </c>
      <c r="BK4" s="84">
        <f t="shared" si="2"/>
        <v>1.3769111836454218</v>
      </c>
      <c r="BL4" s="84">
        <f t="shared" si="2"/>
        <v>1.2411996842936071</v>
      </c>
      <c r="BM4" s="84">
        <f t="shared" si="2"/>
        <v>1.1319942611190819</v>
      </c>
      <c r="BN4" s="84">
        <f t="shared" si="2"/>
        <v>0</v>
      </c>
      <c r="BO4" s="84">
        <f t="shared" si="2"/>
        <v>0</v>
      </c>
      <c r="BP4" s="84">
        <f t="shared" si="2"/>
        <v>0</v>
      </c>
      <c r="BQ4" s="84">
        <f>IFERROR(BD4/AR4,"-")</f>
        <v>0</v>
      </c>
    </row>
    <row r="5" spans="1:70" x14ac:dyDescent="0.25">
      <c r="A5" s="16" t="s">
        <v>106</v>
      </c>
      <c r="B5" s="22" t="s">
        <v>50</v>
      </c>
      <c r="C5" s="69">
        <f>C83</f>
        <v>0</v>
      </c>
      <c r="D5" s="69">
        <f t="shared" ref="D5:F5" si="3">D83</f>
        <v>0</v>
      </c>
      <c r="E5" s="69">
        <f t="shared" si="3"/>
        <v>6820</v>
      </c>
      <c r="F5" s="73" t="str">
        <f t="shared" si="3"/>
        <v/>
      </c>
      <c r="H5" s="69">
        <f>H83</f>
        <v>0</v>
      </c>
      <c r="I5" s="69">
        <f t="shared" ref="I5:S5" si="4">I83</f>
        <v>0</v>
      </c>
      <c r="J5" s="69">
        <f t="shared" si="4"/>
        <v>0</v>
      </c>
      <c r="K5" s="69">
        <f t="shared" si="4"/>
        <v>0</v>
      </c>
      <c r="L5" s="69">
        <f t="shared" si="4"/>
        <v>0</v>
      </c>
      <c r="M5" s="69">
        <f t="shared" si="4"/>
        <v>0</v>
      </c>
      <c r="N5" s="69">
        <f t="shared" si="4"/>
        <v>0</v>
      </c>
      <c r="O5" s="69">
        <f t="shared" si="4"/>
        <v>0</v>
      </c>
      <c r="P5" s="69">
        <f t="shared" si="4"/>
        <v>2611</v>
      </c>
      <c r="Q5" s="69">
        <f t="shared" si="4"/>
        <v>4849</v>
      </c>
      <c r="R5" s="69">
        <f t="shared" si="4"/>
        <v>6820</v>
      </c>
      <c r="S5" s="69" t="str">
        <f t="shared" si="4"/>
        <v>-</v>
      </c>
      <c r="T5" s="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>
        <v>2354</v>
      </c>
      <c r="AU5" s="11">
        <v>2611</v>
      </c>
      <c r="AV5" s="11">
        <v>3496</v>
      </c>
      <c r="AW5" s="11">
        <v>4041</v>
      </c>
      <c r="AX5" s="11">
        <v>4849</v>
      </c>
      <c r="AY5" s="77">
        <v>5854</v>
      </c>
      <c r="AZ5" s="77">
        <v>6820</v>
      </c>
      <c r="BA5" s="77"/>
      <c r="BB5" s="77"/>
      <c r="BC5" s="77"/>
      <c r="BD5" s="77"/>
      <c r="BF5" s="84" t="str">
        <f t="shared" ref="BF5:BF11" si="5">IFERROR(AS5/AG5,"-")</f>
        <v>-</v>
      </c>
      <c r="BG5" s="84" t="str">
        <f t="shared" si="2"/>
        <v>-</v>
      </c>
      <c r="BH5" s="84" t="str">
        <f t="shared" si="2"/>
        <v>-</v>
      </c>
      <c r="BI5" s="84" t="str">
        <f t="shared" si="2"/>
        <v>-</v>
      </c>
      <c r="BJ5" s="84" t="str">
        <f t="shared" si="2"/>
        <v>-</v>
      </c>
      <c r="BK5" s="84" t="str">
        <f t="shared" si="2"/>
        <v>-</v>
      </c>
      <c r="BL5" s="84" t="str">
        <f t="shared" si="2"/>
        <v>-</v>
      </c>
      <c r="BM5" s="84" t="str">
        <f t="shared" si="2"/>
        <v>-</v>
      </c>
      <c r="BN5" s="84" t="str">
        <f t="shared" si="2"/>
        <v>-</v>
      </c>
      <c r="BO5" s="84" t="str">
        <f t="shared" si="2"/>
        <v>-</v>
      </c>
      <c r="BP5" s="84" t="str">
        <f t="shared" si="2"/>
        <v>-</v>
      </c>
      <c r="BQ5" s="84" t="str">
        <f t="shared" si="2"/>
        <v>-</v>
      </c>
    </row>
    <row r="6" spans="1:70" x14ac:dyDescent="0.25">
      <c r="A6" s="16" t="s">
        <v>206</v>
      </c>
      <c r="B6" s="22" t="s">
        <v>31</v>
      </c>
      <c r="C6" s="73">
        <f>C109</f>
        <v>0.26425818675048979</v>
      </c>
      <c r="D6" s="73">
        <f t="shared" ref="D6:F6" si="6">D109</f>
        <v>0.22209624590576971</v>
      </c>
      <c r="E6" s="73">
        <f t="shared" si="6"/>
        <v>0.14298782324811982</v>
      </c>
      <c r="F6" s="73">
        <f t="shared" si="6"/>
        <v>0.64381017637185201</v>
      </c>
      <c r="G6" s="74"/>
      <c r="H6" s="73">
        <f t="shared" ref="H6:R6" si="7">H109</f>
        <v>0.21516777655653974</v>
      </c>
      <c r="I6" s="73">
        <f t="shared" si="7"/>
        <v>0.28696460806301627</v>
      </c>
      <c r="J6" s="73">
        <f t="shared" si="7"/>
        <v>0.3298440065681445</v>
      </c>
      <c r="K6" s="73">
        <f t="shared" si="7"/>
        <v>0.35478519035976247</v>
      </c>
      <c r="L6" s="73">
        <f t="shared" si="7"/>
        <v>0.1904494156391823</v>
      </c>
      <c r="M6" s="73">
        <f t="shared" si="7"/>
        <v>0.25596140592694694</v>
      </c>
      <c r="N6" s="73">
        <f t="shared" si="7"/>
        <v>0.22243814933851558</v>
      </c>
      <c r="O6" s="73">
        <f t="shared" si="7"/>
        <v>0.21060054508376375</v>
      </c>
      <c r="P6" s="73">
        <f t="shared" si="7"/>
        <v>0.15084585687538316</v>
      </c>
      <c r="Q6" s="73">
        <f t="shared" si="7"/>
        <v>0.15809523809523809</v>
      </c>
      <c r="R6" s="73">
        <f t="shared" si="7"/>
        <v>0.11591041303083188</v>
      </c>
      <c r="S6" s="73" t="str">
        <f>S109</f>
        <v/>
      </c>
      <c r="T6" s="74"/>
      <c r="U6" s="74">
        <v>0.22315705128205099</v>
      </c>
      <c r="V6" s="74">
        <v>0.179814385150812</v>
      </c>
      <c r="W6" s="74">
        <v>0.228877005347594</v>
      </c>
      <c r="X6" s="74">
        <v>0.237472071496968</v>
      </c>
      <c r="Y6" s="74">
        <v>0.28923177938279698</v>
      </c>
      <c r="Z6" s="74">
        <v>0.32183166720412798</v>
      </c>
      <c r="AA6" s="74">
        <v>0.32555164694595501</v>
      </c>
      <c r="AB6" s="74">
        <v>0.25098039215686302</v>
      </c>
      <c r="AC6" s="74">
        <v>0.39410574978329999</v>
      </c>
      <c r="AD6" s="74">
        <v>0.30958904109589003</v>
      </c>
      <c r="AE6" s="74">
        <v>0.34125</v>
      </c>
      <c r="AF6" s="74">
        <v>0.38085984940490603</v>
      </c>
      <c r="AG6" s="74">
        <v>0.15351142270035101</v>
      </c>
      <c r="AH6" s="74">
        <v>0.15079654627264999</v>
      </c>
      <c r="AI6" s="74">
        <v>0.26593589896342201</v>
      </c>
      <c r="AJ6" s="74">
        <v>0.22171894462688299</v>
      </c>
      <c r="AK6" s="74">
        <v>0.230630630630631</v>
      </c>
      <c r="AL6" s="74">
        <v>0.306447111359196</v>
      </c>
      <c r="AM6" s="74">
        <v>0.215566891558335</v>
      </c>
      <c r="AN6" s="74">
        <v>0.21345358887636201</v>
      </c>
      <c r="AO6" s="74">
        <v>0.23630417007359</v>
      </c>
      <c r="AP6" s="74">
        <v>0.18195358073724699</v>
      </c>
      <c r="AQ6" s="74">
        <v>0.176298757088035</v>
      </c>
      <c r="AR6" s="74">
        <v>0.266723116003387</v>
      </c>
      <c r="AS6" s="74">
        <v>0.10274213836477987</v>
      </c>
      <c r="AT6" s="74">
        <v>0.153539381854437</v>
      </c>
      <c r="AU6" s="74">
        <v>0.195023998432755</v>
      </c>
      <c r="AV6" s="74">
        <v>0.17506327300510999</v>
      </c>
      <c r="AW6" s="74">
        <v>0.139619550377719</v>
      </c>
      <c r="AX6" s="74">
        <v>0.160181181799465</v>
      </c>
      <c r="AY6" s="76">
        <v>0.111583461871261</v>
      </c>
      <c r="AZ6" s="76">
        <v>0.21826793999999999</v>
      </c>
      <c r="BA6" s="76"/>
      <c r="BB6" s="76"/>
      <c r="BC6" s="76"/>
      <c r="BD6" s="76"/>
      <c r="BE6" s="74"/>
      <c r="BF6" s="84">
        <f t="shared" si="5"/>
        <v>0.66928008715891441</v>
      </c>
      <c r="BG6" s="84">
        <f t="shared" si="2"/>
        <v>1.0181889814427698</v>
      </c>
      <c r="BH6" s="84">
        <f t="shared" si="2"/>
        <v>0.73334965002065955</v>
      </c>
      <c r="BI6" s="84">
        <f t="shared" si="2"/>
        <v>0.78957291312978717</v>
      </c>
      <c r="BJ6" s="84">
        <f t="shared" si="2"/>
        <v>0.60538164421589002</v>
      </c>
      <c r="BK6" s="84">
        <f t="shared" si="2"/>
        <v>0.5227041661088192</v>
      </c>
      <c r="BL6" s="84">
        <f t="shared" si="2"/>
        <v>0.51762801358141386</v>
      </c>
      <c r="BM6" s="84">
        <f t="shared" si="2"/>
        <v>1.022554556936621</v>
      </c>
      <c r="BN6" s="84">
        <f t="shared" si="2"/>
        <v>0</v>
      </c>
      <c r="BO6" s="84">
        <f t="shared" si="2"/>
        <v>0</v>
      </c>
      <c r="BP6" s="84">
        <f t="shared" si="2"/>
        <v>0</v>
      </c>
      <c r="BQ6" s="84">
        <f t="shared" si="2"/>
        <v>0</v>
      </c>
    </row>
    <row r="7" spans="1:70" x14ac:dyDescent="0.25">
      <c r="A7" s="16" t="s">
        <v>151</v>
      </c>
      <c r="B7" s="22" t="s">
        <v>64</v>
      </c>
      <c r="C7" s="69">
        <f>C96</f>
        <v>6137</v>
      </c>
      <c r="D7" s="69">
        <f t="shared" ref="D7:F8" si="8">D96</f>
        <v>8815</v>
      </c>
      <c r="E7" s="69">
        <f t="shared" si="8"/>
        <v>12470</v>
      </c>
      <c r="F7" s="73">
        <f t="shared" si="8"/>
        <v>1.4146341463414633</v>
      </c>
      <c r="H7" s="69">
        <f t="shared" ref="H7:S8" si="9">H96</f>
        <v>1664</v>
      </c>
      <c r="I7" s="69">
        <f t="shared" si="9"/>
        <v>2623</v>
      </c>
      <c r="J7" s="69">
        <f t="shared" si="9"/>
        <v>3214</v>
      </c>
      <c r="K7" s="69">
        <f t="shared" si="9"/>
        <v>4063</v>
      </c>
      <c r="L7" s="69">
        <f t="shared" si="9"/>
        <v>2371</v>
      </c>
      <c r="M7" s="69">
        <f t="shared" si="9"/>
        <v>3714</v>
      </c>
      <c r="N7" s="69">
        <f t="shared" si="9"/>
        <v>4464</v>
      </c>
      <c r="O7" s="69">
        <f t="shared" si="9"/>
        <v>5525</v>
      </c>
      <c r="P7" s="69">
        <f t="shared" si="9"/>
        <v>4378</v>
      </c>
      <c r="Q7" s="69">
        <f t="shared" si="9"/>
        <v>5038</v>
      </c>
      <c r="R7" s="69">
        <f t="shared" si="9"/>
        <v>3054</v>
      </c>
      <c r="S7" s="69">
        <f t="shared" si="9"/>
        <v>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1"/>
      <c r="AT7" s="11"/>
      <c r="AU7" s="11"/>
      <c r="AV7" s="11"/>
      <c r="AW7" s="11"/>
      <c r="AX7" s="11"/>
      <c r="AY7" s="77"/>
      <c r="AZ7" s="77"/>
      <c r="BA7" s="77"/>
      <c r="BB7" s="77"/>
      <c r="BC7" s="77"/>
      <c r="BD7" s="77"/>
      <c r="BF7" s="84" t="str">
        <f t="shared" si="5"/>
        <v>-</v>
      </c>
      <c r="BG7" s="84" t="str">
        <f t="shared" si="2"/>
        <v>-</v>
      </c>
      <c r="BH7" s="84" t="str">
        <f t="shared" si="2"/>
        <v>-</v>
      </c>
      <c r="BI7" s="84" t="str">
        <f t="shared" si="2"/>
        <v>-</v>
      </c>
      <c r="BJ7" s="84" t="str">
        <f t="shared" si="2"/>
        <v>-</v>
      </c>
      <c r="BK7" s="84" t="str">
        <f t="shared" si="2"/>
        <v>-</v>
      </c>
      <c r="BL7" s="84" t="str">
        <f t="shared" si="2"/>
        <v>-</v>
      </c>
      <c r="BM7" s="84" t="str">
        <f t="shared" si="2"/>
        <v>-</v>
      </c>
      <c r="BN7" s="84" t="str">
        <f t="shared" si="2"/>
        <v>-</v>
      </c>
      <c r="BO7" s="84" t="str">
        <f t="shared" si="2"/>
        <v>-</v>
      </c>
      <c r="BP7" s="84" t="str">
        <f t="shared" si="2"/>
        <v>-</v>
      </c>
      <c r="BQ7" s="84" t="str">
        <f t="shared" si="2"/>
        <v>-</v>
      </c>
    </row>
    <row r="8" spans="1:70" x14ac:dyDescent="0.25">
      <c r="A8" s="16" t="s">
        <v>152</v>
      </c>
      <c r="B8" s="22" t="s">
        <v>32</v>
      </c>
      <c r="C8" s="69">
        <f>C97</f>
        <v>6137</v>
      </c>
      <c r="D8" s="69">
        <f t="shared" si="8"/>
        <v>8815</v>
      </c>
      <c r="E8" s="69">
        <f t="shared" si="8"/>
        <v>13052</v>
      </c>
      <c r="F8" s="73">
        <f t="shared" si="8"/>
        <v>1.4806579693703914</v>
      </c>
      <c r="H8" s="69">
        <f t="shared" si="9"/>
        <v>1664</v>
      </c>
      <c r="I8" s="69">
        <f t="shared" si="9"/>
        <v>2623</v>
      </c>
      <c r="J8" s="69">
        <f t="shared" si="9"/>
        <v>3214</v>
      </c>
      <c r="K8" s="69">
        <f t="shared" si="9"/>
        <v>4063</v>
      </c>
      <c r="L8" s="69">
        <f t="shared" si="9"/>
        <v>2371</v>
      </c>
      <c r="M8" s="69">
        <f t="shared" si="9"/>
        <v>3714</v>
      </c>
      <c r="N8" s="69">
        <f t="shared" si="9"/>
        <v>4464</v>
      </c>
      <c r="O8" s="69">
        <f t="shared" si="9"/>
        <v>5525</v>
      </c>
      <c r="P8" s="69">
        <f t="shared" si="9"/>
        <v>4552</v>
      </c>
      <c r="Q8" s="69">
        <f t="shared" si="9"/>
        <v>5312</v>
      </c>
      <c r="R8" s="69">
        <f t="shared" si="9"/>
        <v>3188</v>
      </c>
      <c r="S8" s="69">
        <f t="shared" si="9"/>
        <v>0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1"/>
      <c r="AT8" s="11"/>
      <c r="AU8" s="11"/>
      <c r="AV8" s="11"/>
      <c r="AW8" s="11"/>
      <c r="AX8" s="11"/>
      <c r="AY8" s="77"/>
      <c r="AZ8" s="77"/>
      <c r="BA8" s="77"/>
      <c r="BB8" s="77"/>
      <c r="BC8" s="77"/>
      <c r="BD8" s="77"/>
      <c r="BF8" s="84" t="str">
        <f t="shared" si="5"/>
        <v>-</v>
      </c>
      <c r="BG8" s="84" t="str">
        <f t="shared" si="2"/>
        <v>-</v>
      </c>
      <c r="BH8" s="84" t="str">
        <f t="shared" si="2"/>
        <v>-</v>
      </c>
      <c r="BI8" s="84" t="str">
        <f t="shared" si="2"/>
        <v>-</v>
      </c>
      <c r="BJ8" s="84" t="str">
        <f t="shared" si="2"/>
        <v>-</v>
      </c>
      <c r="BK8" s="84" t="str">
        <f t="shared" si="2"/>
        <v>-</v>
      </c>
      <c r="BL8" s="84" t="str">
        <f t="shared" si="2"/>
        <v>-</v>
      </c>
      <c r="BM8" s="84" t="str">
        <f t="shared" si="2"/>
        <v>-</v>
      </c>
      <c r="BN8" s="84" t="str">
        <f t="shared" si="2"/>
        <v>-</v>
      </c>
      <c r="BO8" s="84" t="str">
        <f t="shared" si="2"/>
        <v>-</v>
      </c>
      <c r="BP8" s="84" t="str">
        <f t="shared" si="2"/>
        <v>-</v>
      </c>
      <c r="BQ8" s="84" t="str">
        <f t="shared" si="2"/>
        <v>-</v>
      </c>
    </row>
    <row r="9" spans="1:70" x14ac:dyDescent="0.25">
      <c r="A9" s="16" t="s">
        <v>207</v>
      </c>
      <c r="B9" s="22" t="s">
        <v>69</v>
      </c>
      <c r="C9" s="69">
        <f>C145</f>
        <v>1.4011732116669382</v>
      </c>
      <c r="D9" s="69">
        <f t="shared" ref="D9:F9" si="10">D145</f>
        <v>1.5293250141803743</v>
      </c>
      <c r="E9" s="69">
        <f t="shared" si="10"/>
        <v>1.7691541526202881</v>
      </c>
      <c r="F9" s="73">
        <f t="shared" si="10"/>
        <v>1.1568202548288584</v>
      </c>
      <c r="H9" s="69">
        <f t="shared" ref="H9:S9" si="11">H145</f>
        <v>1.3912259615384615</v>
      </c>
      <c r="I9" s="69">
        <f t="shared" si="11"/>
        <v>1.409454822722074</v>
      </c>
      <c r="J9" s="69">
        <f t="shared" si="11"/>
        <v>1.4443061605476042</v>
      </c>
      <c r="K9" s="69">
        <f t="shared" si="11"/>
        <v>1.7853802608909672</v>
      </c>
      <c r="L9" s="69">
        <f t="shared" si="11"/>
        <v>1.513285533530156</v>
      </c>
      <c r="M9" s="69">
        <f t="shared" si="11"/>
        <v>1.5945072697899838</v>
      </c>
      <c r="N9" s="69">
        <f t="shared" si="11"/>
        <v>1.5945340501792116</v>
      </c>
      <c r="O9" s="69">
        <f t="shared" si="11"/>
        <v>1.8676923076923078</v>
      </c>
      <c r="P9" s="69">
        <f t="shared" si="11"/>
        <v>1.6362038664323375</v>
      </c>
      <c r="Q9" s="69">
        <f t="shared" si="11"/>
        <v>1.8951430722891567</v>
      </c>
      <c r="R9" s="69">
        <f>R145</f>
        <v>1.7490589711417817</v>
      </c>
      <c r="S9" s="69" t="str">
        <f t="shared" si="11"/>
        <v>-</v>
      </c>
      <c r="T9" s="1"/>
      <c r="U9" s="1">
        <v>1.2836624775583501</v>
      </c>
      <c r="V9" s="1">
        <v>1.2881720430107499</v>
      </c>
      <c r="W9" s="1">
        <v>1.5591900311526501</v>
      </c>
      <c r="X9" s="1">
        <v>1.5456989247311801</v>
      </c>
      <c r="Y9" s="1">
        <v>1.3200908059023799</v>
      </c>
      <c r="Z9" s="1">
        <v>1.38677354709419</v>
      </c>
      <c r="AA9" s="1">
        <v>1.48428290766208</v>
      </c>
      <c r="AB9" s="1">
        <v>1.2932692307692299</v>
      </c>
      <c r="AC9" s="1">
        <v>1.50659824046921</v>
      </c>
      <c r="AD9" s="1">
        <v>1.39380530973451</v>
      </c>
      <c r="AE9" s="1">
        <v>1.93553113553114</v>
      </c>
      <c r="AF9" s="1">
        <v>1.93686224489796</v>
      </c>
      <c r="AG9" s="1">
        <v>1.28661417322835</v>
      </c>
      <c r="AH9" s="1">
        <v>1.31774193548387</v>
      </c>
      <c r="AI9" s="1">
        <v>1.75089605734767</v>
      </c>
      <c r="AJ9" s="1">
        <v>1.5372829417773199</v>
      </c>
      <c r="AK9" s="1">
        <v>1.49724264705882</v>
      </c>
      <c r="AL9" s="1">
        <v>1.6927747419550701</v>
      </c>
      <c r="AM9" s="1">
        <v>1.4343511450381701</v>
      </c>
      <c r="AN9" s="1">
        <v>1.4732394366197199</v>
      </c>
      <c r="AO9" s="1">
        <v>1.81487889273356</v>
      </c>
      <c r="AP9" s="1">
        <v>1.5675306957708</v>
      </c>
      <c r="AQ9" s="1">
        <v>1.8960363872644601</v>
      </c>
      <c r="AR9" s="1">
        <v>2.0249999999999999</v>
      </c>
      <c r="AS9" s="11">
        <v>1.5690499510284035</v>
      </c>
      <c r="AT9" s="11">
        <v>1.50844155844156</v>
      </c>
      <c r="AU9" s="11">
        <v>1.76946258161728</v>
      </c>
      <c r="AV9" s="11">
        <v>1.7097654118930701</v>
      </c>
      <c r="AW9" s="11">
        <v>2.22164276401565</v>
      </c>
      <c r="AX9" s="11">
        <v>1.81233933161954</v>
      </c>
      <c r="AY9" s="77">
        <v>1.799056</v>
      </c>
      <c r="AZ9" s="77">
        <v>1.7055720000000001</v>
      </c>
      <c r="BA9" s="77"/>
      <c r="BB9" s="77"/>
      <c r="BC9" s="77"/>
      <c r="BD9" s="77"/>
      <c r="BF9" s="84">
        <f t="shared" si="5"/>
        <v>1.2195186277882906</v>
      </c>
      <c r="BG9" s="84">
        <f t="shared" si="2"/>
        <v>1.1447169721343549</v>
      </c>
      <c r="BH9" s="84">
        <f t="shared" si="2"/>
        <v>1.0106040128377096</v>
      </c>
      <c r="BI9" s="84">
        <f t="shared" si="2"/>
        <v>1.1121995602945647</v>
      </c>
      <c r="BJ9" s="84">
        <f t="shared" si="2"/>
        <v>1.4838227914358704</v>
      </c>
      <c r="BK9" s="84">
        <f t="shared" si="2"/>
        <v>1.0706323096045129</v>
      </c>
      <c r="BL9" s="84">
        <f t="shared" si="2"/>
        <v>1.254264693986161</v>
      </c>
      <c r="BM9" s="84">
        <f t="shared" si="2"/>
        <v>1.1577018355640523</v>
      </c>
      <c r="BN9" s="84">
        <f t="shared" si="2"/>
        <v>0</v>
      </c>
      <c r="BO9" s="84">
        <f t="shared" si="2"/>
        <v>0</v>
      </c>
      <c r="BP9" s="84">
        <f t="shared" si="2"/>
        <v>0</v>
      </c>
      <c r="BQ9" s="84">
        <f t="shared" si="2"/>
        <v>0</v>
      </c>
    </row>
    <row r="10" spans="1:70" x14ac:dyDescent="0.25">
      <c r="A10" s="16" t="s">
        <v>208</v>
      </c>
      <c r="B10" s="22" t="s">
        <v>65</v>
      </c>
      <c r="C10" s="69">
        <f>C121</f>
        <v>8599</v>
      </c>
      <c r="D10" s="69">
        <f t="shared" ref="D10:F10" si="12">D121</f>
        <v>13481</v>
      </c>
      <c r="E10" s="69">
        <f t="shared" si="12"/>
        <v>23091</v>
      </c>
      <c r="F10" s="73">
        <f t="shared" si="12"/>
        <v>1.712855129441436</v>
      </c>
      <c r="H10" s="69">
        <f t="shared" ref="H10:S10" si="13">H121</f>
        <v>2315</v>
      </c>
      <c r="I10" s="69">
        <f t="shared" si="13"/>
        <v>3697</v>
      </c>
      <c r="J10" s="69">
        <f t="shared" si="13"/>
        <v>4642</v>
      </c>
      <c r="K10" s="69">
        <f t="shared" si="13"/>
        <v>7254</v>
      </c>
      <c r="L10" s="69">
        <f t="shared" si="13"/>
        <v>3588</v>
      </c>
      <c r="M10" s="69">
        <f t="shared" si="13"/>
        <v>5922</v>
      </c>
      <c r="N10" s="69">
        <f t="shared" si="13"/>
        <v>7118</v>
      </c>
      <c r="O10" s="69">
        <f t="shared" si="13"/>
        <v>10319</v>
      </c>
      <c r="P10" s="69">
        <f t="shared" si="13"/>
        <v>7448</v>
      </c>
      <c r="Q10" s="69">
        <f t="shared" si="13"/>
        <v>10067</v>
      </c>
      <c r="R10" s="69">
        <f t="shared" si="13"/>
        <v>5576</v>
      </c>
      <c r="S10" s="69">
        <f t="shared" si="13"/>
        <v>0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1"/>
      <c r="AT10" s="11"/>
      <c r="AU10" s="11"/>
      <c r="AV10" s="11"/>
      <c r="AW10" s="11"/>
      <c r="AX10" s="11"/>
      <c r="AY10" s="77"/>
      <c r="AZ10" s="77"/>
      <c r="BA10" s="77"/>
      <c r="BB10" s="77"/>
      <c r="BC10" s="77"/>
      <c r="BD10" s="77"/>
      <c r="BF10" s="84" t="str">
        <f t="shared" si="5"/>
        <v>-</v>
      </c>
      <c r="BG10" s="84" t="str">
        <f t="shared" si="2"/>
        <v>-</v>
      </c>
      <c r="BH10" s="84" t="str">
        <f t="shared" si="2"/>
        <v>-</v>
      </c>
      <c r="BI10" s="84" t="str">
        <f t="shared" si="2"/>
        <v>-</v>
      </c>
      <c r="BJ10" s="84" t="str">
        <f t="shared" si="2"/>
        <v>-</v>
      </c>
      <c r="BK10" s="84" t="str">
        <f t="shared" si="2"/>
        <v>-</v>
      </c>
      <c r="BL10" s="84" t="str">
        <f t="shared" si="2"/>
        <v>-</v>
      </c>
      <c r="BM10" s="84" t="str">
        <f t="shared" si="2"/>
        <v>-</v>
      </c>
      <c r="BN10" s="84" t="str">
        <f t="shared" si="2"/>
        <v>-</v>
      </c>
      <c r="BO10" s="84" t="str">
        <f t="shared" si="2"/>
        <v>-</v>
      </c>
      <c r="BP10" s="84" t="str">
        <f t="shared" si="2"/>
        <v>-</v>
      </c>
      <c r="BQ10" s="84" t="str">
        <f t="shared" si="2"/>
        <v>-</v>
      </c>
    </row>
    <row r="11" spans="1:70" x14ac:dyDescent="0.25">
      <c r="A11" s="16" t="s">
        <v>209</v>
      </c>
      <c r="B11" s="22" t="s">
        <v>70</v>
      </c>
      <c r="C11" s="69">
        <f>C133</f>
        <v>18.309062002558431</v>
      </c>
      <c r="D11" s="69">
        <f t="shared" ref="D11:F11" si="14">D133</f>
        <v>16.87745768192271</v>
      </c>
      <c r="E11" s="69">
        <f t="shared" si="14"/>
        <v>16.86781536529384</v>
      </c>
      <c r="F11" s="73">
        <f t="shared" si="14"/>
        <v>0.99942868666533835</v>
      </c>
      <c r="H11" s="69">
        <f t="shared" ref="H11:S11" si="15">H133</f>
        <v>16.61791058315335</v>
      </c>
      <c r="I11" s="69">
        <f t="shared" si="15"/>
        <v>18.861381660806057</v>
      </c>
      <c r="J11" s="69">
        <f t="shared" si="15"/>
        <v>18.285588754847051</v>
      </c>
      <c r="K11" s="69">
        <f t="shared" si="15"/>
        <v>17.486509511993383</v>
      </c>
      <c r="L11" s="69">
        <f t="shared" si="15"/>
        <v>16.944438127090294</v>
      </c>
      <c r="M11" s="69">
        <f t="shared" si="15"/>
        <v>17.084004390408662</v>
      </c>
      <c r="N11" s="69">
        <f t="shared" si="15"/>
        <v>15.583908401236316</v>
      </c>
      <c r="O11" s="69">
        <f t="shared" si="15"/>
        <v>18.164751526310727</v>
      </c>
      <c r="P11" s="69">
        <f t="shared" si="15"/>
        <v>16.640386815252416</v>
      </c>
      <c r="Q11" s="69">
        <f t="shared" si="15"/>
        <v>16.138980828449387</v>
      </c>
      <c r="R11" s="69">
        <f t="shared" si="15"/>
        <v>21.371351811334293</v>
      </c>
      <c r="S11" s="69" t="str">
        <f t="shared" si="15"/>
        <v>-</v>
      </c>
      <c r="T11" s="2"/>
      <c r="U11" s="1">
        <v>14.5701244755245</v>
      </c>
      <c r="V11" s="1">
        <v>15.106856427379</v>
      </c>
      <c r="W11" s="1">
        <v>18.984832167832199</v>
      </c>
      <c r="X11" s="1">
        <v>20.729100869565201</v>
      </c>
      <c r="Y11" s="1">
        <v>15.9813026655202</v>
      </c>
      <c r="Z11" s="1">
        <v>19.7296293352601</v>
      </c>
      <c r="AA11" s="1">
        <v>19.3245360688286</v>
      </c>
      <c r="AB11" s="1">
        <v>15.6183940520446</v>
      </c>
      <c r="AC11" s="1">
        <v>18.918217518248198</v>
      </c>
      <c r="AD11" s="1">
        <v>16.3486273015873</v>
      </c>
      <c r="AE11" s="1">
        <v>16.1764129447388</v>
      </c>
      <c r="AF11" s="1">
        <v>19.2163216990451</v>
      </c>
      <c r="AG11" s="1">
        <v>15.713935128518999</v>
      </c>
      <c r="AH11" s="1">
        <v>16.858400244797998</v>
      </c>
      <c r="AI11" s="1">
        <v>17.494905834186302</v>
      </c>
      <c r="AJ11" s="1">
        <v>20.496380730896998</v>
      </c>
      <c r="AK11" s="1">
        <v>17.282750767341899</v>
      </c>
      <c r="AL11" s="1">
        <v>15.1258321377332</v>
      </c>
      <c r="AM11" s="1">
        <v>15.972995210218199</v>
      </c>
      <c r="AN11" s="1">
        <v>15.227447896749499</v>
      </c>
      <c r="AO11" s="1">
        <v>15.588554496345701</v>
      </c>
      <c r="AP11" s="1">
        <v>17.4578398607485</v>
      </c>
      <c r="AQ11" s="1">
        <v>17.487049691569599</v>
      </c>
      <c r="AR11" s="1">
        <v>18.870614148540099</v>
      </c>
      <c r="AS11" s="11">
        <v>15.998877028714109</v>
      </c>
      <c r="AT11" s="11">
        <v>17.633878605251802</v>
      </c>
      <c r="AU11" s="11">
        <v>16.277008231620801</v>
      </c>
      <c r="AV11" s="11">
        <v>16.3386215698788</v>
      </c>
      <c r="AW11" s="11">
        <v>15.5934301643192</v>
      </c>
      <c r="AX11" s="11">
        <v>16.4889276595745</v>
      </c>
      <c r="AY11" s="77">
        <v>17.04466</v>
      </c>
      <c r="AZ11" s="77">
        <v>17.10641</v>
      </c>
      <c r="BA11" s="77"/>
      <c r="BB11" s="77"/>
      <c r="BC11" s="77"/>
      <c r="BD11" s="77"/>
      <c r="BF11" s="84">
        <f t="shared" si="5"/>
        <v>1.0181330709249252</v>
      </c>
      <c r="BG11" s="84">
        <f t="shared" si="2"/>
        <v>1.0459995224453811</v>
      </c>
      <c r="BH11" s="84">
        <f t="shared" si="2"/>
        <v>0.93038558686119699</v>
      </c>
      <c r="BI11" s="84">
        <f t="shared" si="2"/>
        <v>0.79714666625261121</v>
      </c>
      <c r="BJ11" s="84">
        <f t="shared" si="2"/>
        <v>0.90225395101948125</v>
      </c>
      <c r="BK11" s="84">
        <f t="shared" si="2"/>
        <v>1.0901170599692758</v>
      </c>
      <c r="BL11" s="84">
        <f t="shared" si="2"/>
        <v>1.067092287681664</v>
      </c>
      <c r="BM11" s="84">
        <f t="shared" si="2"/>
        <v>1.1233931067103891</v>
      </c>
      <c r="BN11" s="84">
        <f t="shared" si="2"/>
        <v>0</v>
      </c>
      <c r="BO11" s="84">
        <f t="shared" si="2"/>
        <v>0</v>
      </c>
      <c r="BP11" s="84">
        <f t="shared" si="2"/>
        <v>0</v>
      </c>
      <c r="BQ11" s="84">
        <f t="shared" si="2"/>
        <v>0</v>
      </c>
    </row>
    <row r="12" spans="1:70" x14ac:dyDescent="0.25">
      <c r="A12" s="16" t="s">
        <v>210</v>
      </c>
      <c r="B12" s="22" t="s">
        <v>85</v>
      </c>
      <c r="C12" s="69">
        <f>C59</f>
        <v>154205.75699999995</v>
      </c>
      <c r="D12" s="69">
        <f t="shared" ref="D12:F12" si="16">D59</f>
        <v>223837.19700000007</v>
      </c>
      <c r="E12" s="69">
        <f t="shared" si="16"/>
        <v>381629.31599999999</v>
      </c>
      <c r="F12" s="73">
        <f t="shared" si="16"/>
        <v>1.7049414534975609</v>
      </c>
      <c r="H12" s="69">
        <f>H59</f>
        <v>38470.463000000003</v>
      </c>
      <c r="I12" s="69">
        <f t="shared" ref="I12:S12" si="17">I59</f>
        <v>69730.527999999991</v>
      </c>
      <c r="J12" s="69">
        <f t="shared" si="17"/>
        <v>84881.703000000009</v>
      </c>
      <c r="K12" s="69">
        <f t="shared" si="17"/>
        <v>126847.14</v>
      </c>
      <c r="L12" s="69">
        <f t="shared" si="17"/>
        <v>60796.643999999971</v>
      </c>
      <c r="M12" s="69">
        <f t="shared" si="17"/>
        <v>101171.4740000001</v>
      </c>
      <c r="N12" s="69">
        <f t="shared" si="17"/>
        <v>110926.2600000001</v>
      </c>
      <c r="O12" s="69">
        <f t="shared" si="17"/>
        <v>187442.0710000004</v>
      </c>
      <c r="P12" s="69">
        <f t="shared" si="17"/>
        <v>123937.601</v>
      </c>
      <c r="Q12" s="69">
        <f t="shared" si="17"/>
        <v>162471.12</v>
      </c>
      <c r="R12" s="69">
        <f t="shared" si="17"/>
        <v>119166.65770000001</v>
      </c>
      <c r="S12" s="69">
        <f t="shared" si="17"/>
        <v>0</v>
      </c>
      <c r="T12" s="2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1"/>
      <c r="AT12" s="11"/>
      <c r="AU12" s="11"/>
      <c r="AV12" s="11"/>
      <c r="AW12" s="11"/>
      <c r="AX12" s="11"/>
      <c r="AY12" s="78"/>
      <c r="AZ12" s="78"/>
      <c r="BA12" s="78"/>
      <c r="BB12" s="78"/>
      <c r="BC12" s="78"/>
      <c r="BD12" s="78"/>
      <c r="BF12" s="84" t="str">
        <f>IFERROR(AS12/AG12,"-")</f>
        <v>-</v>
      </c>
      <c r="BG12" s="84" t="str">
        <f t="shared" si="2"/>
        <v>-</v>
      </c>
      <c r="BH12" s="84" t="str">
        <f t="shared" si="2"/>
        <v>-</v>
      </c>
      <c r="BI12" s="84" t="str">
        <f t="shared" si="2"/>
        <v>-</v>
      </c>
      <c r="BJ12" s="84" t="str">
        <f t="shared" si="2"/>
        <v>-</v>
      </c>
      <c r="BK12" s="84" t="str">
        <f t="shared" si="2"/>
        <v>-</v>
      </c>
      <c r="BL12" s="84" t="str">
        <f t="shared" si="2"/>
        <v>-</v>
      </c>
      <c r="BM12" s="84" t="str">
        <f t="shared" si="2"/>
        <v>-</v>
      </c>
      <c r="BN12" s="84" t="str">
        <f t="shared" si="2"/>
        <v>-</v>
      </c>
      <c r="BO12" s="84" t="str">
        <f t="shared" si="2"/>
        <v>-</v>
      </c>
      <c r="BP12" s="84" t="str">
        <f t="shared" si="2"/>
        <v>-</v>
      </c>
      <c r="BQ12" s="84" t="str">
        <f>IFERROR(BD12/AR12,"-")</f>
        <v>-</v>
      </c>
    </row>
    <row r="13" spans="1:70" x14ac:dyDescent="0.25">
      <c r="A13" s="42" t="s">
        <v>33</v>
      </c>
      <c r="B13" s="22"/>
      <c r="C13" s="69"/>
      <c r="D13" s="69"/>
      <c r="E13" s="69"/>
      <c r="F13" s="73"/>
      <c r="H13" s="1"/>
      <c r="I13" s="1"/>
      <c r="J13" s="1"/>
      <c r="K13" s="1"/>
      <c r="L13" s="2"/>
      <c r="M13" s="2"/>
      <c r="N13" s="2"/>
      <c r="O13" s="2"/>
      <c r="P13" s="1"/>
      <c r="Q13" s="2"/>
      <c r="R13" s="11"/>
      <c r="S13" s="11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1"/>
      <c r="AT13" s="11"/>
      <c r="AU13" s="11"/>
      <c r="AV13" s="11"/>
      <c r="AW13" s="11"/>
      <c r="AX13" s="11"/>
      <c r="AY13" s="77"/>
      <c r="AZ13" s="77"/>
      <c r="BA13" s="77"/>
      <c r="BB13" s="77"/>
      <c r="BC13" s="77"/>
      <c r="BD13" s="77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</row>
    <row r="14" spans="1:70" x14ac:dyDescent="0.25">
      <c r="A14" s="42" t="s">
        <v>33</v>
      </c>
      <c r="B14" s="22" t="s">
        <v>86</v>
      </c>
      <c r="C14" s="69"/>
      <c r="D14" s="69"/>
      <c r="E14" s="69"/>
      <c r="F14" s="73"/>
      <c r="H14" s="1"/>
      <c r="I14" s="1"/>
      <c r="J14" s="1"/>
      <c r="K14" s="1"/>
      <c r="L14" s="1"/>
      <c r="M14" s="1"/>
      <c r="N14" s="1"/>
      <c r="O14" s="1"/>
      <c r="P14" s="1"/>
      <c r="Q14" s="1"/>
      <c r="R14" s="11"/>
      <c r="S14" s="1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1"/>
      <c r="AT14" s="11"/>
      <c r="AU14" s="11"/>
      <c r="AV14" s="11"/>
      <c r="AW14" s="11"/>
      <c r="AX14" s="11"/>
      <c r="AY14" s="77"/>
      <c r="AZ14" s="77"/>
      <c r="BA14" s="77"/>
      <c r="BB14" s="77"/>
      <c r="BC14" s="77"/>
      <c r="BD14" s="77"/>
      <c r="BF14" s="84" t="str">
        <f>IFERROR(AS14/AG14,"-")</f>
        <v>-</v>
      </c>
      <c r="BG14" s="84" t="str">
        <f t="shared" ref="BG14:BQ17" si="18">IFERROR(AT14/AH14,"-")</f>
        <v>-</v>
      </c>
      <c r="BH14" s="84" t="str">
        <f t="shared" si="18"/>
        <v>-</v>
      </c>
      <c r="BI14" s="84" t="str">
        <f t="shared" si="18"/>
        <v>-</v>
      </c>
      <c r="BJ14" s="84" t="str">
        <f t="shared" si="18"/>
        <v>-</v>
      </c>
      <c r="BK14" s="84" t="str">
        <f t="shared" si="18"/>
        <v>-</v>
      </c>
      <c r="BL14" s="84" t="str">
        <f t="shared" si="18"/>
        <v>-</v>
      </c>
      <c r="BM14" s="84" t="str">
        <f t="shared" si="18"/>
        <v>-</v>
      </c>
      <c r="BN14" s="84" t="str">
        <f t="shared" si="18"/>
        <v>-</v>
      </c>
      <c r="BO14" s="84" t="str">
        <f t="shared" si="18"/>
        <v>-</v>
      </c>
      <c r="BP14" s="84" t="str">
        <f t="shared" si="18"/>
        <v>-</v>
      </c>
      <c r="BQ14" s="84" t="str">
        <f>IFERROR(BD14/AR14,"-")</f>
        <v>-</v>
      </c>
    </row>
    <row r="15" spans="1:70" x14ac:dyDescent="0.25">
      <c r="A15" s="16" t="s">
        <v>55</v>
      </c>
      <c r="B15" s="22" t="s">
        <v>66</v>
      </c>
      <c r="C15" s="69"/>
      <c r="D15" s="69"/>
      <c r="E15" s="69"/>
      <c r="F15" s="73"/>
      <c r="H15" s="1"/>
      <c r="I15" s="1"/>
      <c r="J15" s="1"/>
      <c r="K15" s="1"/>
      <c r="L15" s="1"/>
      <c r="M15" s="1"/>
      <c r="N15" s="1"/>
      <c r="O15" s="1"/>
      <c r="P15" s="1"/>
      <c r="Q15" s="1"/>
      <c r="R15" s="11"/>
      <c r="S15" s="1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77"/>
      <c r="AZ15" s="77"/>
      <c r="BA15" s="77"/>
      <c r="BB15" s="77"/>
      <c r="BC15" s="77"/>
      <c r="BD15" s="77"/>
      <c r="BF15" s="84" t="str">
        <f t="shared" ref="BF15:BF17" si="19">IFERROR(AS15/AG15,"-")</f>
        <v>-</v>
      </c>
      <c r="BG15" s="84" t="str">
        <f t="shared" si="18"/>
        <v>-</v>
      </c>
      <c r="BH15" s="84" t="str">
        <f t="shared" si="18"/>
        <v>-</v>
      </c>
      <c r="BI15" s="84" t="str">
        <f t="shared" si="18"/>
        <v>-</v>
      </c>
      <c r="BJ15" s="84" t="str">
        <f t="shared" si="18"/>
        <v>-</v>
      </c>
      <c r="BK15" s="84" t="str">
        <f t="shared" si="18"/>
        <v>-</v>
      </c>
      <c r="BL15" s="84" t="str">
        <f t="shared" si="18"/>
        <v>-</v>
      </c>
      <c r="BM15" s="84" t="str">
        <f t="shared" si="18"/>
        <v>-</v>
      </c>
      <c r="BN15" s="84" t="str">
        <f t="shared" si="18"/>
        <v>-</v>
      </c>
      <c r="BO15" s="84" t="str">
        <f t="shared" si="18"/>
        <v>-</v>
      </c>
      <c r="BP15" s="84" t="str">
        <f t="shared" si="18"/>
        <v>-</v>
      </c>
      <c r="BQ15" s="84" t="str">
        <f t="shared" si="18"/>
        <v>-</v>
      </c>
    </row>
    <row r="16" spans="1:70" x14ac:dyDescent="0.25">
      <c r="A16" s="16" t="s">
        <v>56</v>
      </c>
      <c r="B16" s="22" t="s">
        <v>67</v>
      </c>
      <c r="C16" s="69"/>
      <c r="D16" s="69"/>
      <c r="E16" s="69"/>
      <c r="F16" s="73"/>
      <c r="H16" s="1"/>
      <c r="I16" s="1"/>
      <c r="J16" s="1"/>
      <c r="K16" s="1"/>
      <c r="L16" s="1"/>
      <c r="M16" s="1"/>
      <c r="N16" s="1"/>
      <c r="O16" s="1"/>
      <c r="P16" s="1"/>
      <c r="Q16" s="1"/>
      <c r="R16" s="11"/>
      <c r="S16" s="1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1"/>
      <c r="AT16" s="11"/>
      <c r="AU16" s="11"/>
      <c r="AV16" s="11"/>
      <c r="AW16" s="11"/>
      <c r="AX16" s="11"/>
      <c r="AY16" s="77"/>
      <c r="AZ16" s="77"/>
      <c r="BA16" s="77"/>
      <c r="BB16" s="77"/>
      <c r="BC16" s="77"/>
      <c r="BD16" s="77"/>
      <c r="BF16" s="84" t="str">
        <f t="shared" si="19"/>
        <v>-</v>
      </c>
      <c r="BG16" s="84" t="str">
        <f t="shared" si="18"/>
        <v>-</v>
      </c>
      <c r="BH16" s="84" t="str">
        <f t="shared" si="18"/>
        <v>-</v>
      </c>
      <c r="BI16" s="84" t="str">
        <f t="shared" si="18"/>
        <v>-</v>
      </c>
      <c r="BJ16" s="84" t="str">
        <f t="shared" si="18"/>
        <v>-</v>
      </c>
      <c r="BK16" s="84" t="str">
        <f t="shared" si="18"/>
        <v>-</v>
      </c>
      <c r="BL16" s="84" t="str">
        <f t="shared" si="18"/>
        <v>-</v>
      </c>
      <c r="BM16" s="84" t="str">
        <f t="shared" si="18"/>
        <v>-</v>
      </c>
      <c r="BN16" s="84" t="str">
        <f t="shared" si="18"/>
        <v>-</v>
      </c>
      <c r="BO16" s="84" t="str">
        <f t="shared" si="18"/>
        <v>-</v>
      </c>
      <c r="BP16" s="84" t="str">
        <f t="shared" si="18"/>
        <v>-</v>
      </c>
      <c r="BQ16" s="84" t="str">
        <f t="shared" si="18"/>
        <v>-</v>
      </c>
    </row>
    <row r="17" spans="1:69" x14ac:dyDescent="0.25">
      <c r="A17" s="16" t="s">
        <v>57</v>
      </c>
      <c r="B17" s="22" t="s">
        <v>68</v>
      </c>
      <c r="C17" s="69"/>
      <c r="D17" s="69"/>
      <c r="E17" s="69"/>
      <c r="F17" s="73"/>
      <c r="H17" s="1"/>
      <c r="I17" s="1"/>
      <c r="J17" s="1"/>
      <c r="K17" s="1"/>
      <c r="L17" s="1"/>
      <c r="M17" s="1"/>
      <c r="N17" s="1"/>
      <c r="O17" s="1"/>
      <c r="P17" s="1"/>
      <c r="Q17" s="1"/>
      <c r="R17" s="11"/>
      <c r="S17" s="1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1"/>
      <c r="AT17" s="11"/>
      <c r="AU17" s="11"/>
      <c r="AV17" s="11"/>
      <c r="AW17" s="11"/>
      <c r="AX17" s="11"/>
      <c r="AY17" s="77"/>
      <c r="AZ17" s="77"/>
      <c r="BA17" s="77"/>
      <c r="BB17" s="77"/>
      <c r="BC17" s="77"/>
      <c r="BD17" s="77"/>
      <c r="BF17" s="84" t="str">
        <f t="shared" si="19"/>
        <v>-</v>
      </c>
      <c r="BG17" s="84" t="str">
        <f t="shared" si="18"/>
        <v>-</v>
      </c>
      <c r="BH17" s="84" t="str">
        <f t="shared" si="18"/>
        <v>-</v>
      </c>
      <c r="BI17" s="84" t="str">
        <f t="shared" si="18"/>
        <v>-</v>
      </c>
      <c r="BJ17" s="84" t="str">
        <f t="shared" si="18"/>
        <v>-</v>
      </c>
      <c r="BK17" s="84" t="str">
        <f t="shared" si="18"/>
        <v>-</v>
      </c>
      <c r="BL17" s="84" t="str">
        <f>IFERROR(AY17/AM17,"-")</f>
        <v>-</v>
      </c>
      <c r="BM17" s="84" t="str">
        <f t="shared" si="18"/>
        <v>-</v>
      </c>
      <c r="BN17" s="84" t="str">
        <f t="shared" si="18"/>
        <v>-</v>
      </c>
      <c r="BO17" s="84" t="str">
        <f t="shared" si="18"/>
        <v>-</v>
      </c>
      <c r="BP17" s="84" t="str">
        <f t="shared" si="18"/>
        <v>-</v>
      </c>
      <c r="BQ17" s="84" t="str">
        <f t="shared" si="18"/>
        <v>-</v>
      </c>
    </row>
    <row r="18" spans="1:69" x14ac:dyDescent="0.25">
      <c r="A18" s="42" t="s">
        <v>33</v>
      </c>
      <c r="F18" s="73"/>
      <c r="AY18" s="79"/>
      <c r="AZ18" s="79"/>
      <c r="BA18" s="79"/>
      <c r="BB18" s="79"/>
      <c r="BC18" s="79"/>
      <c r="BD18" s="79"/>
    </row>
    <row r="19" spans="1:69" x14ac:dyDescent="0.25">
      <c r="A19" s="43" t="s">
        <v>33</v>
      </c>
      <c r="B19" s="23" t="s">
        <v>35</v>
      </c>
      <c r="C19" s="21" t="str">
        <f>$C$3</f>
        <v>YTD '15</v>
      </c>
      <c r="D19" s="21" t="str">
        <f>$D$3</f>
        <v>YTD '16</v>
      </c>
      <c r="E19" s="21" t="str">
        <f>$E$3</f>
        <v>YTD '17</v>
      </c>
      <c r="F19" s="21" t="str">
        <f>$F$3</f>
        <v>YoY</v>
      </c>
      <c r="G19" s="2" t="s">
        <v>33</v>
      </c>
      <c r="H19" s="27" t="str">
        <f>$H$3</f>
        <v>Q1 '15</v>
      </c>
      <c r="I19" s="27" t="str">
        <f>$I$3</f>
        <v>Q2 '15</v>
      </c>
      <c r="J19" s="27" t="str">
        <f>$J$3</f>
        <v>Q3 '15</v>
      </c>
      <c r="K19" s="27" t="str">
        <f>$K$3</f>
        <v>Q4 '15</v>
      </c>
      <c r="L19" s="30" t="str">
        <f>$L$3</f>
        <v>Q1 '16</v>
      </c>
      <c r="M19" s="30" t="str">
        <f>$M$3</f>
        <v>Q2 '16</v>
      </c>
      <c r="N19" s="30" t="str">
        <f>$N$3</f>
        <v>Q3 '16</v>
      </c>
      <c r="O19" s="30" t="str">
        <f>$O$3</f>
        <v>Q4 '16</v>
      </c>
      <c r="P19" s="27" t="str">
        <f>$P$3</f>
        <v>Q1 '17</v>
      </c>
      <c r="Q19" s="27" t="str">
        <f>$Q$3</f>
        <v>Q2 '17</v>
      </c>
      <c r="R19" s="27" t="str">
        <f>$R$3</f>
        <v>Q3 '17</v>
      </c>
      <c r="S19" s="27" t="str">
        <f>$S$3</f>
        <v>Q4 '17</v>
      </c>
      <c r="T19" s="17" t="s">
        <v>33</v>
      </c>
      <c r="U19" s="27" t="s">
        <v>1</v>
      </c>
      <c r="V19" s="27" t="s">
        <v>2</v>
      </c>
      <c r="W19" s="27" t="s">
        <v>3</v>
      </c>
      <c r="X19" s="27" t="s">
        <v>4</v>
      </c>
      <c r="Y19" s="27" t="s">
        <v>5</v>
      </c>
      <c r="Z19" s="27" t="s">
        <v>6</v>
      </c>
      <c r="AA19" s="27" t="s">
        <v>7</v>
      </c>
      <c r="AB19" s="27" t="s">
        <v>8</v>
      </c>
      <c r="AC19" s="27" t="s">
        <v>9</v>
      </c>
      <c r="AD19" s="27" t="s">
        <v>10</v>
      </c>
      <c r="AE19" s="27" t="s">
        <v>11</v>
      </c>
      <c r="AF19" s="27" t="s">
        <v>12</v>
      </c>
      <c r="AG19" s="29" t="s">
        <v>13</v>
      </c>
      <c r="AH19" s="29" t="s">
        <v>14</v>
      </c>
      <c r="AI19" s="29" t="s">
        <v>15</v>
      </c>
      <c r="AJ19" s="29" t="s">
        <v>16</v>
      </c>
      <c r="AK19" s="29" t="s">
        <v>17</v>
      </c>
      <c r="AL19" s="29" t="s">
        <v>18</v>
      </c>
      <c r="AM19" s="29" t="s">
        <v>19</v>
      </c>
      <c r="AN19" s="29" t="s">
        <v>20</v>
      </c>
      <c r="AO19" s="29" t="s">
        <v>21</v>
      </c>
      <c r="AP19" s="29" t="s">
        <v>22</v>
      </c>
      <c r="AQ19" s="29" t="s">
        <v>23</v>
      </c>
      <c r="AR19" s="29" t="s">
        <v>24</v>
      </c>
      <c r="AS19" s="25" t="s">
        <v>25</v>
      </c>
      <c r="AT19" s="25" t="s">
        <v>26</v>
      </c>
      <c r="AU19" s="25" t="s">
        <v>27</v>
      </c>
      <c r="AV19" s="25" t="s">
        <v>28</v>
      </c>
      <c r="AW19" s="25" t="s">
        <v>29</v>
      </c>
      <c r="AX19" s="25" t="s">
        <v>30</v>
      </c>
      <c r="AY19" s="31" t="s">
        <v>99</v>
      </c>
      <c r="AZ19" s="31" t="s">
        <v>100</v>
      </c>
      <c r="BA19" s="31" t="s">
        <v>101</v>
      </c>
      <c r="BB19" s="31" t="s">
        <v>102</v>
      </c>
      <c r="BC19" s="31" t="s">
        <v>103</v>
      </c>
      <c r="BD19" s="31" t="s">
        <v>104</v>
      </c>
      <c r="BF19" s="32">
        <v>42736</v>
      </c>
      <c r="BG19" s="32">
        <v>42767</v>
      </c>
      <c r="BH19" s="32">
        <v>42795</v>
      </c>
      <c r="BI19" s="32">
        <v>42826</v>
      </c>
      <c r="BJ19" s="32">
        <v>42856</v>
      </c>
      <c r="BK19" s="32">
        <v>42887</v>
      </c>
      <c r="BL19" s="32">
        <v>42917</v>
      </c>
      <c r="BM19" s="32">
        <v>42948</v>
      </c>
      <c r="BN19" s="32">
        <v>42979</v>
      </c>
      <c r="BO19" s="32">
        <v>43009</v>
      </c>
      <c r="BP19" s="32">
        <v>43040</v>
      </c>
      <c r="BQ19" s="32">
        <v>43070</v>
      </c>
    </row>
    <row r="20" spans="1:69" x14ac:dyDescent="0.25">
      <c r="A20" s="16" t="s">
        <v>113</v>
      </c>
      <c r="B20" s="16" t="s">
        <v>71</v>
      </c>
      <c r="C20" s="81">
        <f>INDEX(U20:AF20,$B$2)</f>
        <v>3323</v>
      </c>
      <c r="D20" s="81">
        <f>INDEX(AG20:AR20,$B$2)</f>
        <v>6970</v>
      </c>
      <c r="E20" s="81">
        <f>INDEX(AS20:BD20,$B$2)</f>
        <v>14710</v>
      </c>
      <c r="F20" s="65">
        <f>IFERROR(E20/D20,"")</f>
        <v>2.1104734576757531</v>
      </c>
      <c r="H20" s="4">
        <f>W20</f>
        <v>2807</v>
      </c>
      <c r="I20" s="4">
        <f>Z20</f>
        <v>3106</v>
      </c>
      <c r="J20" s="4">
        <f>AC20</f>
        <v>3466</v>
      </c>
      <c r="K20" s="69">
        <f>AF20</f>
        <v>4120</v>
      </c>
      <c r="L20" s="4">
        <f>AI20</f>
        <v>4327</v>
      </c>
      <c r="M20" s="4">
        <f>AL20</f>
        <v>5821</v>
      </c>
      <c r="N20" s="4">
        <f>AO20</f>
        <v>7706</v>
      </c>
      <c r="O20" s="4">
        <f>AR20</f>
        <v>9845</v>
      </c>
      <c r="P20" s="4">
        <f>INDEX(AS20:AU20,IF($B$2&gt;3,3,$B$2))</f>
        <v>10388</v>
      </c>
      <c r="Q20" s="4">
        <f>INDEX(AV20:AX20,IF($B$2&gt;6,3,$B$2-3))</f>
        <v>12864</v>
      </c>
      <c r="R20" s="4">
        <f>IFERROR(INDEX(AY20:BA20,IF($B$2&gt;9,3,$B$2-6)),"-")</f>
        <v>14710</v>
      </c>
      <c r="S20" s="69" t="str">
        <f>IFERROR(INDEX(BB20:BD20,IF($B$2&gt;12,3,$B$2-9)),"-")</f>
        <v>-</v>
      </c>
      <c r="T20" s="1"/>
      <c r="U20" s="37">
        <v>2496</v>
      </c>
      <c r="V20" s="37">
        <v>2586</v>
      </c>
      <c r="W20" s="37">
        <v>2807</v>
      </c>
      <c r="X20" s="37">
        <v>3135</v>
      </c>
      <c r="Y20" s="37">
        <v>3049</v>
      </c>
      <c r="Z20" s="37">
        <v>3106</v>
      </c>
      <c r="AA20" s="37">
        <v>3135</v>
      </c>
      <c r="AB20" s="37">
        <v>3323</v>
      </c>
      <c r="AC20" s="37">
        <v>3466</v>
      </c>
      <c r="AD20" s="37">
        <v>3654</v>
      </c>
      <c r="AE20" s="37">
        <v>4005</v>
      </c>
      <c r="AF20" s="37">
        <v>4120</v>
      </c>
      <c r="AG20" s="37">
        <v>4158</v>
      </c>
      <c r="AH20" s="37">
        <v>4068</v>
      </c>
      <c r="AI20" s="37">
        <v>4327</v>
      </c>
      <c r="AJ20" s="37">
        <v>4506</v>
      </c>
      <c r="AK20" s="37">
        <v>4930</v>
      </c>
      <c r="AL20" s="37">
        <v>5821</v>
      </c>
      <c r="AM20" s="37">
        <v>6335</v>
      </c>
      <c r="AN20" s="37">
        <v>6970</v>
      </c>
      <c r="AO20" s="37">
        <v>7706</v>
      </c>
      <c r="AP20" s="37">
        <v>8408</v>
      </c>
      <c r="AQ20" s="37">
        <v>9051</v>
      </c>
      <c r="AR20" s="37">
        <v>9845</v>
      </c>
      <c r="AS20" s="11">
        <v>10030</v>
      </c>
      <c r="AT20" s="11">
        <v>10030</v>
      </c>
      <c r="AU20" s="11">
        <v>10388</v>
      </c>
      <c r="AV20" s="11">
        <v>10553</v>
      </c>
      <c r="AW20" s="11">
        <v>11421</v>
      </c>
      <c r="AX20" s="11">
        <v>12864</v>
      </c>
      <c r="AY20" s="11">
        <v>13717</v>
      </c>
      <c r="AZ20" s="11">
        <v>14710</v>
      </c>
      <c r="BA20" s="11"/>
      <c r="BB20" s="11"/>
      <c r="BC20" s="11"/>
      <c r="BD20" s="11"/>
      <c r="BF20" s="84">
        <f t="shared" ref="BF20:BQ28" si="20">IFERROR(AS20/AG20,"-")</f>
        <v>2.4122174122174123</v>
      </c>
      <c r="BG20" s="84">
        <f t="shared" si="20"/>
        <v>2.4655850540806292</v>
      </c>
      <c r="BH20" s="84">
        <f t="shared" si="20"/>
        <v>2.400739542408135</v>
      </c>
      <c r="BI20" s="84">
        <f t="shared" si="20"/>
        <v>2.3419884598313359</v>
      </c>
      <c r="BJ20" s="84">
        <f t="shared" si="20"/>
        <v>2.3166328600405679</v>
      </c>
      <c r="BK20" s="84">
        <f t="shared" si="20"/>
        <v>2.2099295653667754</v>
      </c>
      <c r="BL20" s="84">
        <f t="shared" si="20"/>
        <v>2.1652722967640097</v>
      </c>
      <c r="BM20" s="84">
        <f t="shared" si="20"/>
        <v>2.1104734576757531</v>
      </c>
      <c r="BN20" s="84">
        <f t="shared" si="20"/>
        <v>0</v>
      </c>
      <c r="BO20" s="84">
        <f t="shared" si="20"/>
        <v>0</v>
      </c>
      <c r="BP20" s="84">
        <f t="shared" si="20"/>
        <v>0</v>
      </c>
      <c r="BQ20" s="84">
        <f t="shared" si="20"/>
        <v>0</v>
      </c>
    </row>
    <row r="21" spans="1:69" x14ac:dyDescent="0.25">
      <c r="A21" s="16" t="s">
        <v>105</v>
      </c>
      <c r="B21" s="16" t="s">
        <v>62</v>
      </c>
      <c r="C21" s="81">
        <f t="shared" ref="C21:C28" si="21">INDEX(U21:AF21,$B$2)</f>
        <v>3323</v>
      </c>
      <c r="D21" s="81">
        <f t="shared" ref="D21:D28" si="22">INDEX(AG21:AR21,$B$2)</f>
        <v>6970</v>
      </c>
      <c r="E21" s="81">
        <f t="shared" ref="E21:E28" si="23">INDEX(AS21:BD21,$B$2)</f>
        <v>7890</v>
      </c>
      <c r="F21" s="65">
        <f t="shared" ref="F21:F27" si="24">IFERROR(E21/D21,"")</f>
        <v>1.1319942611190819</v>
      </c>
      <c r="H21" s="4">
        <f t="shared" ref="H21:H28" si="25">W21</f>
        <v>2808</v>
      </c>
      <c r="I21" s="4">
        <f t="shared" ref="I21:I28" si="26">Z21</f>
        <v>3106</v>
      </c>
      <c r="J21" s="4">
        <f t="shared" ref="J21:J28" si="27">AC21</f>
        <v>3466</v>
      </c>
      <c r="K21" s="69">
        <f t="shared" ref="K21:K28" si="28">AF21</f>
        <v>4120</v>
      </c>
      <c r="L21" s="4">
        <f t="shared" ref="L21:L28" si="29">AI21</f>
        <v>4327</v>
      </c>
      <c r="M21" s="4">
        <f t="shared" ref="M21:M28" si="30">AL21</f>
        <v>5821</v>
      </c>
      <c r="N21" s="4">
        <f t="shared" ref="N21:N28" si="31">AO21</f>
        <v>7706</v>
      </c>
      <c r="O21" s="4">
        <f t="shared" ref="O21:O28" si="32">AR21</f>
        <v>9845</v>
      </c>
      <c r="P21" s="4">
        <f t="shared" ref="P21:P28" si="33">INDEX(AS21:AU21,IF($B$2&gt;3,3,$B$2))</f>
        <v>7777</v>
      </c>
      <c r="Q21" s="4">
        <f t="shared" ref="Q21:Q28" si="34">INDEX(AV21:AX21,IF($B$2&gt;6,3,$B$2-3))</f>
        <v>8015</v>
      </c>
      <c r="R21" s="4">
        <f>IFERROR(INDEX(AY21:BA21,IF($B$2&gt;9,3,$B$2-6)),"-")</f>
        <v>7890</v>
      </c>
      <c r="S21" s="69" t="str">
        <f t="shared" ref="S21:S28" si="35">IFERROR(INDEX(BB21:BD21,IF($B$2&gt;12,3,$B$2-9)),"-")</f>
        <v>-</v>
      </c>
      <c r="T21" s="1"/>
      <c r="U21" s="37">
        <v>2496</v>
      </c>
      <c r="V21" s="37">
        <v>2586</v>
      </c>
      <c r="W21" s="37">
        <v>2808</v>
      </c>
      <c r="X21" s="37">
        <v>3135</v>
      </c>
      <c r="Y21" s="37">
        <v>3049</v>
      </c>
      <c r="Z21" s="37">
        <v>3106</v>
      </c>
      <c r="AA21" s="37">
        <v>3135</v>
      </c>
      <c r="AB21" s="37">
        <v>3323</v>
      </c>
      <c r="AC21" s="37">
        <v>3466</v>
      </c>
      <c r="AD21" s="37">
        <v>3654</v>
      </c>
      <c r="AE21" s="37">
        <v>4005</v>
      </c>
      <c r="AF21" s="37">
        <v>4120</v>
      </c>
      <c r="AG21" s="37">
        <v>4158</v>
      </c>
      <c r="AH21" s="37">
        <v>4068</v>
      </c>
      <c r="AI21" s="37">
        <v>4327</v>
      </c>
      <c r="AJ21" s="37">
        <v>4506</v>
      </c>
      <c r="AK21" s="37">
        <v>4930</v>
      </c>
      <c r="AL21" s="37">
        <v>5821</v>
      </c>
      <c r="AM21" s="37">
        <v>6335</v>
      </c>
      <c r="AN21" s="37">
        <v>6970</v>
      </c>
      <c r="AO21" s="37">
        <v>7706</v>
      </c>
      <c r="AP21" s="37">
        <v>8408</v>
      </c>
      <c r="AQ21" s="37">
        <v>9051</v>
      </c>
      <c r="AR21" s="37">
        <v>9845</v>
      </c>
      <c r="AS21" s="11">
        <v>10030</v>
      </c>
      <c r="AT21" s="11">
        <v>7676</v>
      </c>
      <c r="AU21" s="11">
        <v>7777</v>
      </c>
      <c r="AV21" s="11">
        <v>7057</v>
      </c>
      <c r="AW21" s="11">
        <v>7380</v>
      </c>
      <c r="AX21" s="11">
        <v>8015</v>
      </c>
      <c r="AY21" s="11">
        <v>7863</v>
      </c>
      <c r="AZ21" s="11">
        <v>7890</v>
      </c>
      <c r="BA21" s="11"/>
      <c r="BB21" s="11"/>
      <c r="BC21" s="11"/>
      <c r="BD21" s="11"/>
      <c r="BF21" s="84">
        <f t="shared" si="20"/>
        <v>2.4122174122174123</v>
      </c>
      <c r="BG21" s="84">
        <f t="shared" si="20"/>
        <v>1.8869223205506391</v>
      </c>
      <c r="BH21" s="84">
        <f t="shared" si="20"/>
        <v>1.7973191587705108</v>
      </c>
      <c r="BI21" s="84">
        <f t="shared" si="20"/>
        <v>1.5661340434975588</v>
      </c>
      <c r="BJ21" s="84">
        <f t="shared" si="20"/>
        <v>1.4969574036511155</v>
      </c>
      <c r="BK21" s="84">
        <f t="shared" si="20"/>
        <v>1.3769111836454218</v>
      </c>
      <c r="BL21" s="84">
        <f t="shared" si="20"/>
        <v>1.2411996842936071</v>
      </c>
      <c r="BM21" s="84">
        <f t="shared" si="20"/>
        <v>1.1319942611190819</v>
      </c>
      <c r="BN21" s="84">
        <f t="shared" si="20"/>
        <v>0</v>
      </c>
      <c r="BO21" s="84">
        <f t="shared" si="20"/>
        <v>0</v>
      </c>
      <c r="BP21" s="84">
        <f t="shared" si="20"/>
        <v>0</v>
      </c>
      <c r="BQ21" s="84">
        <f t="shared" si="20"/>
        <v>0</v>
      </c>
    </row>
    <row r="22" spans="1:69" x14ac:dyDescent="0.25">
      <c r="A22" s="16" t="s">
        <v>106</v>
      </c>
      <c r="B22" s="16" t="s">
        <v>63</v>
      </c>
      <c r="C22" s="81">
        <f t="shared" si="21"/>
        <v>0</v>
      </c>
      <c r="D22" s="81">
        <f t="shared" si="22"/>
        <v>0</v>
      </c>
      <c r="E22" s="81">
        <f t="shared" si="23"/>
        <v>6820</v>
      </c>
      <c r="F22" s="65" t="str">
        <f t="shared" si="24"/>
        <v/>
      </c>
      <c r="H22" s="4">
        <f t="shared" si="25"/>
        <v>0</v>
      </c>
      <c r="I22" s="4">
        <f t="shared" si="26"/>
        <v>0</v>
      </c>
      <c r="J22" s="4">
        <f t="shared" si="27"/>
        <v>0</v>
      </c>
      <c r="K22" s="69">
        <f t="shared" si="28"/>
        <v>0</v>
      </c>
      <c r="L22" s="4">
        <f t="shared" si="29"/>
        <v>0</v>
      </c>
      <c r="M22" s="4">
        <f t="shared" si="30"/>
        <v>0</v>
      </c>
      <c r="N22" s="4">
        <f t="shared" si="31"/>
        <v>0</v>
      </c>
      <c r="O22" s="4">
        <f t="shared" si="32"/>
        <v>0</v>
      </c>
      <c r="P22" s="4">
        <f t="shared" si="33"/>
        <v>2611</v>
      </c>
      <c r="Q22" s="4">
        <f t="shared" si="34"/>
        <v>4849</v>
      </c>
      <c r="R22" s="4">
        <f>IFERROR(INDEX(AY22:BA22,IF($B$2&gt;9,3,$B$2-6)),"-")</f>
        <v>6820</v>
      </c>
      <c r="S22" s="69" t="str">
        <f t="shared" si="35"/>
        <v>-</v>
      </c>
      <c r="T22" s="1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11"/>
      <c r="AT22" s="11">
        <v>2354</v>
      </c>
      <c r="AU22" s="11">
        <v>2611</v>
      </c>
      <c r="AV22" s="11">
        <v>3496</v>
      </c>
      <c r="AW22" s="11">
        <v>4041</v>
      </c>
      <c r="AX22" s="11">
        <v>4849</v>
      </c>
      <c r="AY22" s="11">
        <v>5854</v>
      </c>
      <c r="AZ22" s="11">
        <v>6820</v>
      </c>
      <c r="BA22" s="11"/>
      <c r="BB22" s="11"/>
      <c r="BC22" s="11"/>
      <c r="BD22" s="11"/>
      <c r="BF22" s="84" t="str">
        <f t="shared" si="20"/>
        <v>-</v>
      </c>
      <c r="BG22" s="84" t="str">
        <f t="shared" si="20"/>
        <v>-</v>
      </c>
      <c r="BH22" s="84" t="str">
        <f t="shared" si="20"/>
        <v>-</v>
      </c>
      <c r="BI22" s="84" t="str">
        <f t="shared" si="20"/>
        <v>-</v>
      </c>
      <c r="BJ22" s="84" t="str">
        <f t="shared" si="20"/>
        <v>-</v>
      </c>
      <c r="BK22" s="84" t="str">
        <f t="shared" si="20"/>
        <v>-</v>
      </c>
      <c r="BL22" s="84" t="str">
        <f t="shared" si="20"/>
        <v>-</v>
      </c>
      <c r="BM22" s="84" t="str">
        <f t="shared" si="20"/>
        <v>-</v>
      </c>
      <c r="BN22" s="84" t="str">
        <f t="shared" si="20"/>
        <v>-</v>
      </c>
      <c r="BO22" s="84" t="str">
        <f t="shared" si="20"/>
        <v>-</v>
      </c>
      <c r="BP22" s="84" t="str">
        <f t="shared" si="20"/>
        <v>-</v>
      </c>
      <c r="BQ22" s="84" t="str">
        <f t="shared" si="20"/>
        <v>-</v>
      </c>
    </row>
    <row r="23" spans="1:69" x14ac:dyDescent="0.25">
      <c r="A23" s="16" t="s">
        <v>107</v>
      </c>
      <c r="B23" s="16" t="s">
        <v>72</v>
      </c>
      <c r="C23" s="81">
        <f t="shared" si="21"/>
        <v>2477</v>
      </c>
      <c r="D23" s="81">
        <f t="shared" si="22"/>
        <v>5521</v>
      </c>
      <c r="E23" s="81">
        <f t="shared" si="23"/>
        <v>6080</v>
      </c>
      <c r="F23" s="65">
        <f t="shared" si="24"/>
        <v>1.1012497735917406</v>
      </c>
      <c r="H23" s="4">
        <f t="shared" si="25"/>
        <v>2085</v>
      </c>
      <c r="I23" s="4">
        <f t="shared" si="26"/>
        <v>2260</v>
      </c>
      <c r="J23" s="4">
        <f t="shared" si="27"/>
        <v>2545</v>
      </c>
      <c r="K23" s="69">
        <f t="shared" si="28"/>
        <v>3126</v>
      </c>
      <c r="L23" s="4">
        <f t="shared" si="29"/>
        <v>3271</v>
      </c>
      <c r="M23" s="4">
        <f t="shared" si="30"/>
        <v>4496</v>
      </c>
      <c r="N23" s="4">
        <f t="shared" si="31"/>
        <v>6102</v>
      </c>
      <c r="O23" s="4">
        <f t="shared" si="32"/>
        <v>7861</v>
      </c>
      <c r="P23" s="4">
        <f t="shared" si="33"/>
        <v>5661</v>
      </c>
      <c r="Q23" s="4">
        <f t="shared" si="34"/>
        <v>6043</v>
      </c>
      <c r="R23" s="4">
        <f t="shared" ref="R23:R28" si="36">IFERROR(INDEX(AY23:BA23,IF($B$2&gt;9,3,$B$2-6)),"-")</f>
        <v>6080</v>
      </c>
      <c r="S23" s="69" t="str">
        <f>IFERROR(INDEX(BB23:BD23,IF($B$2&gt;12,3,$B$2-9)),"-")</f>
        <v>-</v>
      </c>
      <c r="U23" s="4">
        <v>1870</v>
      </c>
      <c r="V23" s="4">
        <v>1926</v>
      </c>
      <c r="W23" s="4">
        <v>2085</v>
      </c>
      <c r="X23" s="4">
        <v>2320</v>
      </c>
      <c r="Y23" s="4">
        <v>2186</v>
      </c>
      <c r="Z23" s="4">
        <v>2260</v>
      </c>
      <c r="AA23" s="4">
        <v>2280</v>
      </c>
      <c r="AB23" s="4">
        <v>2477</v>
      </c>
      <c r="AC23" s="4">
        <v>2545</v>
      </c>
      <c r="AD23" s="4">
        <v>2682</v>
      </c>
      <c r="AE23" s="4">
        <v>3005</v>
      </c>
      <c r="AF23" s="4">
        <v>3126</v>
      </c>
      <c r="AG23" s="4">
        <v>3145</v>
      </c>
      <c r="AH23" s="4">
        <v>3064</v>
      </c>
      <c r="AI23" s="4">
        <v>3271</v>
      </c>
      <c r="AJ23" s="4">
        <v>3366</v>
      </c>
      <c r="AK23" s="4">
        <v>3707</v>
      </c>
      <c r="AL23" s="4">
        <v>4496</v>
      </c>
      <c r="AM23" s="4">
        <v>5001</v>
      </c>
      <c r="AN23" s="4">
        <v>5521</v>
      </c>
      <c r="AO23" s="4">
        <v>6102</v>
      </c>
      <c r="AP23" s="4">
        <v>6665</v>
      </c>
      <c r="AQ23" s="4">
        <v>7185</v>
      </c>
      <c r="AR23" s="4">
        <v>7861</v>
      </c>
      <c r="AS23" s="11">
        <v>8036</v>
      </c>
      <c r="AT23" s="11">
        <v>5563</v>
      </c>
      <c r="AU23" s="11">
        <v>5661</v>
      </c>
      <c r="AV23" s="11">
        <v>5110</v>
      </c>
      <c r="AW23" s="11">
        <v>5381</v>
      </c>
      <c r="AX23" s="11">
        <v>6043</v>
      </c>
      <c r="AY23" s="11">
        <v>6062</v>
      </c>
      <c r="AZ23" s="11">
        <v>6080</v>
      </c>
      <c r="BA23" s="11"/>
      <c r="BB23" s="11"/>
      <c r="BC23" s="11"/>
      <c r="BD23" s="11"/>
      <c r="BF23" s="84">
        <f t="shared" si="20"/>
        <v>2.5551669316375198</v>
      </c>
      <c r="BG23" s="84">
        <f t="shared" si="20"/>
        <v>1.8156005221932114</v>
      </c>
      <c r="BH23" s="84">
        <f t="shared" si="20"/>
        <v>1.7306634056863344</v>
      </c>
      <c r="BI23" s="84">
        <f t="shared" si="20"/>
        <v>1.5181224004753417</v>
      </c>
      <c r="BJ23" s="84">
        <f t="shared" si="20"/>
        <v>1.4515780954950095</v>
      </c>
      <c r="BK23" s="84">
        <f t="shared" si="20"/>
        <v>1.3440836298932384</v>
      </c>
      <c r="BL23" s="84">
        <f t="shared" si="20"/>
        <v>1.2121575684863028</v>
      </c>
      <c r="BM23" s="84">
        <f t="shared" si="20"/>
        <v>1.1012497735917406</v>
      </c>
      <c r="BN23" s="84">
        <f t="shared" si="20"/>
        <v>0</v>
      </c>
      <c r="BO23" s="84">
        <f t="shared" si="20"/>
        <v>0</v>
      </c>
      <c r="BP23" s="84">
        <f t="shared" si="20"/>
        <v>0</v>
      </c>
      <c r="BQ23" s="84">
        <f t="shared" si="20"/>
        <v>0</v>
      </c>
    </row>
    <row r="24" spans="1:69" x14ac:dyDescent="0.25">
      <c r="A24" s="16" t="s">
        <v>108</v>
      </c>
      <c r="B24" s="16" t="s">
        <v>73</v>
      </c>
      <c r="C24" s="81">
        <f t="shared" si="21"/>
        <v>102</v>
      </c>
      <c r="D24" s="81">
        <f t="shared" si="22"/>
        <v>238</v>
      </c>
      <c r="E24" s="81">
        <f t="shared" si="23"/>
        <v>407</v>
      </c>
      <c r="F24" s="65">
        <f t="shared" si="24"/>
        <v>1.7100840336134453</v>
      </c>
      <c r="H24" s="4">
        <f t="shared" si="25"/>
        <v>136</v>
      </c>
      <c r="I24" s="4">
        <f t="shared" si="26"/>
        <v>123</v>
      </c>
      <c r="J24" s="4">
        <f t="shared" si="27"/>
        <v>102</v>
      </c>
      <c r="K24" s="69">
        <f t="shared" si="28"/>
        <v>137</v>
      </c>
      <c r="L24" s="4">
        <f t="shared" si="29"/>
        <v>171</v>
      </c>
      <c r="M24" s="4">
        <f t="shared" si="30"/>
        <v>201</v>
      </c>
      <c r="N24" s="4">
        <f t="shared" si="31"/>
        <v>261</v>
      </c>
      <c r="O24" s="4">
        <f t="shared" si="32"/>
        <v>321</v>
      </c>
      <c r="P24" s="4">
        <f t="shared" si="33"/>
        <v>412</v>
      </c>
      <c r="Q24" s="4">
        <f t="shared" si="34"/>
        <v>467</v>
      </c>
      <c r="R24" s="4">
        <f t="shared" si="36"/>
        <v>407</v>
      </c>
      <c r="S24" s="69" t="str">
        <f t="shared" si="35"/>
        <v>-</v>
      </c>
      <c r="U24" s="4">
        <v>107</v>
      </c>
      <c r="V24" s="4">
        <v>123</v>
      </c>
      <c r="W24" s="4">
        <v>136</v>
      </c>
      <c r="X24" s="4">
        <v>134</v>
      </c>
      <c r="Y24" s="4">
        <v>138</v>
      </c>
      <c r="Z24" s="4">
        <v>123</v>
      </c>
      <c r="AA24" s="4">
        <v>108</v>
      </c>
      <c r="AB24" s="4">
        <v>102</v>
      </c>
      <c r="AC24" s="4">
        <v>102</v>
      </c>
      <c r="AD24" s="4">
        <v>118</v>
      </c>
      <c r="AE24" s="4">
        <v>133</v>
      </c>
      <c r="AF24" s="4">
        <v>137</v>
      </c>
      <c r="AG24" s="4">
        <v>145</v>
      </c>
      <c r="AH24" s="4">
        <v>157</v>
      </c>
      <c r="AI24" s="4">
        <v>171</v>
      </c>
      <c r="AJ24" s="4">
        <v>204</v>
      </c>
      <c r="AK24" s="4">
        <v>209</v>
      </c>
      <c r="AL24" s="4">
        <v>201</v>
      </c>
      <c r="AM24" s="4">
        <v>208</v>
      </c>
      <c r="AN24" s="4">
        <v>238</v>
      </c>
      <c r="AO24" s="4">
        <v>261</v>
      </c>
      <c r="AP24" s="4">
        <v>285</v>
      </c>
      <c r="AQ24" s="4">
        <v>291</v>
      </c>
      <c r="AR24" s="4">
        <v>321</v>
      </c>
      <c r="AS24" s="11">
        <v>338</v>
      </c>
      <c r="AT24" s="11">
        <v>369</v>
      </c>
      <c r="AU24" s="11">
        <v>412</v>
      </c>
      <c r="AV24" s="11">
        <v>426</v>
      </c>
      <c r="AW24" s="11">
        <v>459</v>
      </c>
      <c r="AX24" s="11">
        <v>467</v>
      </c>
      <c r="AY24" s="11">
        <v>429</v>
      </c>
      <c r="AZ24" s="11">
        <v>407</v>
      </c>
      <c r="BA24" s="11"/>
      <c r="BB24" s="11"/>
      <c r="BC24" s="11"/>
      <c r="BD24" s="11"/>
      <c r="BF24" s="84">
        <f t="shared" si="20"/>
        <v>2.3310344827586209</v>
      </c>
      <c r="BG24" s="84">
        <f t="shared" si="20"/>
        <v>2.3503184713375798</v>
      </c>
      <c r="BH24" s="84">
        <f t="shared" si="20"/>
        <v>2.4093567251461989</v>
      </c>
      <c r="BI24" s="84">
        <f t="shared" si="20"/>
        <v>2.0882352941176472</v>
      </c>
      <c r="BJ24" s="84">
        <f t="shared" si="20"/>
        <v>2.1961722488038276</v>
      </c>
      <c r="BK24" s="84">
        <f t="shared" si="20"/>
        <v>2.3233830845771144</v>
      </c>
      <c r="BL24" s="84">
        <f t="shared" si="20"/>
        <v>2.0625</v>
      </c>
      <c r="BM24" s="84">
        <f t="shared" si="20"/>
        <v>1.7100840336134453</v>
      </c>
      <c r="BN24" s="84">
        <f t="shared" si="20"/>
        <v>0</v>
      </c>
      <c r="BO24" s="84">
        <f t="shared" si="20"/>
        <v>0</v>
      </c>
      <c r="BP24" s="84">
        <f t="shared" si="20"/>
        <v>0</v>
      </c>
      <c r="BQ24" s="84">
        <f t="shared" si="20"/>
        <v>0</v>
      </c>
    </row>
    <row r="25" spans="1:69" x14ac:dyDescent="0.25">
      <c r="A25" s="16" t="s">
        <v>109</v>
      </c>
      <c r="B25" s="16" t="s">
        <v>74</v>
      </c>
      <c r="C25" s="81">
        <f t="shared" si="21"/>
        <v>471</v>
      </c>
      <c r="D25" s="81">
        <f t="shared" si="22"/>
        <v>784</v>
      </c>
      <c r="E25" s="81">
        <f t="shared" si="23"/>
        <v>887</v>
      </c>
      <c r="F25" s="65">
        <f t="shared" si="24"/>
        <v>1.1313775510204083</v>
      </c>
      <c r="H25" s="4">
        <f t="shared" si="25"/>
        <v>379</v>
      </c>
      <c r="I25" s="4">
        <f t="shared" si="26"/>
        <v>455</v>
      </c>
      <c r="J25" s="4">
        <f t="shared" si="27"/>
        <v>526</v>
      </c>
      <c r="K25" s="69">
        <f t="shared" si="28"/>
        <v>560</v>
      </c>
      <c r="L25" s="4">
        <f t="shared" si="29"/>
        <v>565</v>
      </c>
      <c r="M25" s="4">
        <f t="shared" si="30"/>
        <v>727</v>
      </c>
      <c r="N25" s="4">
        <f t="shared" si="31"/>
        <v>867</v>
      </c>
      <c r="O25" s="4">
        <f t="shared" si="32"/>
        <v>1093</v>
      </c>
      <c r="P25" s="4">
        <f t="shared" si="33"/>
        <v>1116</v>
      </c>
      <c r="Q25" s="4">
        <f t="shared" si="34"/>
        <v>950</v>
      </c>
      <c r="R25" s="4">
        <f t="shared" si="36"/>
        <v>887</v>
      </c>
      <c r="S25" s="69" t="str">
        <f t="shared" si="35"/>
        <v>-</v>
      </c>
      <c r="U25" s="4">
        <v>334</v>
      </c>
      <c r="V25" s="4">
        <v>348</v>
      </c>
      <c r="W25" s="4">
        <v>379</v>
      </c>
      <c r="X25" s="4">
        <v>435</v>
      </c>
      <c r="Y25" s="4">
        <v>465</v>
      </c>
      <c r="Z25" s="4">
        <v>455</v>
      </c>
      <c r="AA25" s="4">
        <v>469</v>
      </c>
      <c r="AB25" s="4">
        <v>471</v>
      </c>
      <c r="AC25" s="4">
        <v>526</v>
      </c>
      <c r="AD25" s="4">
        <v>552</v>
      </c>
      <c r="AE25" s="4">
        <v>571</v>
      </c>
      <c r="AF25" s="4">
        <v>560</v>
      </c>
      <c r="AG25" s="4">
        <v>562</v>
      </c>
      <c r="AH25" s="4">
        <v>542</v>
      </c>
      <c r="AI25" s="4">
        <v>565</v>
      </c>
      <c r="AJ25" s="4">
        <v>595</v>
      </c>
      <c r="AK25" s="4">
        <v>652</v>
      </c>
      <c r="AL25" s="4">
        <v>727</v>
      </c>
      <c r="AM25" s="4">
        <v>719</v>
      </c>
      <c r="AN25" s="4">
        <v>784</v>
      </c>
      <c r="AO25" s="4">
        <v>867</v>
      </c>
      <c r="AP25" s="4">
        <v>953</v>
      </c>
      <c r="AQ25" s="4">
        <v>1035</v>
      </c>
      <c r="AR25" s="4">
        <v>1093</v>
      </c>
      <c r="AS25" s="11">
        <v>1078</v>
      </c>
      <c r="AT25" s="11">
        <v>1137</v>
      </c>
      <c r="AU25" s="11">
        <v>1116</v>
      </c>
      <c r="AV25" s="11">
        <v>938</v>
      </c>
      <c r="AW25" s="11">
        <v>955</v>
      </c>
      <c r="AX25" s="11">
        <v>950</v>
      </c>
      <c r="AY25" s="11">
        <v>861</v>
      </c>
      <c r="AZ25" s="11">
        <v>887</v>
      </c>
      <c r="BA25" s="11"/>
      <c r="BB25" s="11"/>
      <c r="BC25" s="11"/>
      <c r="BD25" s="11"/>
      <c r="BF25" s="84">
        <f t="shared" si="20"/>
        <v>1.9181494661921707</v>
      </c>
      <c r="BG25" s="84">
        <f t="shared" si="20"/>
        <v>2.0977859778597785</v>
      </c>
      <c r="BH25" s="84">
        <f t="shared" si="20"/>
        <v>1.975221238938053</v>
      </c>
      <c r="BI25" s="84">
        <f t="shared" si="20"/>
        <v>1.5764705882352941</v>
      </c>
      <c r="BJ25" s="84">
        <f t="shared" si="20"/>
        <v>1.4647239263803682</v>
      </c>
      <c r="BK25" s="84">
        <f t="shared" si="20"/>
        <v>1.3067400275103163</v>
      </c>
      <c r="BL25" s="84">
        <f t="shared" si="20"/>
        <v>1.1974965229485397</v>
      </c>
      <c r="BM25" s="84">
        <f t="shared" si="20"/>
        <v>1.1313775510204083</v>
      </c>
      <c r="BN25" s="84">
        <f t="shared" si="20"/>
        <v>0</v>
      </c>
      <c r="BO25" s="84">
        <f t="shared" si="20"/>
        <v>0</v>
      </c>
      <c r="BP25" s="84">
        <f t="shared" si="20"/>
        <v>0</v>
      </c>
      <c r="BQ25" s="84">
        <f t="shared" si="20"/>
        <v>0</v>
      </c>
    </row>
    <row r="26" spans="1:69" x14ac:dyDescent="0.25">
      <c r="A26" s="16" t="s">
        <v>110</v>
      </c>
      <c r="B26" s="16" t="s">
        <v>75</v>
      </c>
      <c r="C26" s="81">
        <f t="shared" si="21"/>
        <v>175</v>
      </c>
      <c r="D26" s="81">
        <f t="shared" si="22"/>
        <v>297</v>
      </c>
      <c r="E26" s="81">
        <f t="shared" si="23"/>
        <v>332</v>
      </c>
      <c r="F26" s="65">
        <f t="shared" si="24"/>
        <v>1.1178451178451179</v>
      </c>
      <c r="H26" s="4">
        <f t="shared" si="25"/>
        <v>125</v>
      </c>
      <c r="I26" s="4">
        <f t="shared" si="26"/>
        <v>170</v>
      </c>
      <c r="J26" s="4">
        <f t="shared" si="27"/>
        <v>191</v>
      </c>
      <c r="K26" s="69">
        <f t="shared" si="28"/>
        <v>198</v>
      </c>
      <c r="L26" s="4">
        <f t="shared" si="29"/>
        <v>216</v>
      </c>
      <c r="M26" s="4">
        <f t="shared" si="30"/>
        <v>277</v>
      </c>
      <c r="N26" s="4">
        <f t="shared" si="31"/>
        <v>326</v>
      </c>
      <c r="O26" s="4">
        <f t="shared" si="32"/>
        <v>393</v>
      </c>
      <c r="P26" s="4">
        <f t="shared" si="33"/>
        <v>393</v>
      </c>
      <c r="Q26" s="4">
        <f t="shared" si="34"/>
        <v>359</v>
      </c>
      <c r="R26" s="4">
        <f t="shared" si="36"/>
        <v>332</v>
      </c>
      <c r="S26" s="69" t="str">
        <f t="shared" si="35"/>
        <v>-</v>
      </c>
      <c r="U26" s="4">
        <v>111</v>
      </c>
      <c r="V26" s="4">
        <v>113</v>
      </c>
      <c r="W26" s="4">
        <v>125</v>
      </c>
      <c r="X26" s="4">
        <v>152</v>
      </c>
      <c r="Y26" s="4">
        <v>162</v>
      </c>
      <c r="Z26" s="4">
        <v>170</v>
      </c>
      <c r="AA26" s="4">
        <v>178</v>
      </c>
      <c r="AB26" s="4">
        <v>175</v>
      </c>
      <c r="AC26" s="4">
        <v>191</v>
      </c>
      <c r="AD26" s="4">
        <v>200</v>
      </c>
      <c r="AE26" s="4">
        <v>198</v>
      </c>
      <c r="AF26" s="4">
        <v>198</v>
      </c>
      <c r="AG26" s="4">
        <v>204</v>
      </c>
      <c r="AH26" s="4">
        <v>205</v>
      </c>
      <c r="AI26" s="4">
        <v>216</v>
      </c>
      <c r="AJ26" s="4">
        <v>235</v>
      </c>
      <c r="AK26" s="4">
        <v>255</v>
      </c>
      <c r="AL26" s="4">
        <v>277</v>
      </c>
      <c r="AM26" s="4">
        <v>282</v>
      </c>
      <c r="AN26" s="4">
        <v>297</v>
      </c>
      <c r="AO26" s="4">
        <v>326</v>
      </c>
      <c r="AP26" s="4">
        <v>340</v>
      </c>
      <c r="AQ26" s="4">
        <v>367</v>
      </c>
      <c r="AR26" s="4">
        <v>393</v>
      </c>
      <c r="AS26" s="11">
        <v>398</v>
      </c>
      <c r="AT26" s="11">
        <v>410</v>
      </c>
      <c r="AU26" s="11">
        <v>393</v>
      </c>
      <c r="AV26" s="11">
        <v>385</v>
      </c>
      <c r="AW26" s="11">
        <v>385</v>
      </c>
      <c r="AX26" s="11">
        <v>359</v>
      </c>
      <c r="AY26" s="11">
        <v>333</v>
      </c>
      <c r="AZ26" s="11">
        <v>332</v>
      </c>
      <c r="BA26" s="11"/>
      <c r="BB26" s="11"/>
      <c r="BC26" s="11"/>
      <c r="BD26" s="11"/>
      <c r="BF26" s="84">
        <f t="shared" si="20"/>
        <v>1.9509803921568627</v>
      </c>
      <c r="BG26" s="84">
        <f t="shared" si="20"/>
        <v>2</v>
      </c>
      <c r="BH26" s="84">
        <f t="shared" si="20"/>
        <v>1.8194444444444444</v>
      </c>
      <c r="BI26" s="84">
        <f t="shared" si="20"/>
        <v>1.6382978723404256</v>
      </c>
      <c r="BJ26" s="84">
        <f t="shared" si="20"/>
        <v>1.5098039215686274</v>
      </c>
      <c r="BK26" s="84">
        <f t="shared" si="20"/>
        <v>1.296028880866426</v>
      </c>
      <c r="BL26" s="84">
        <f t="shared" si="20"/>
        <v>1.1808510638297873</v>
      </c>
      <c r="BM26" s="84">
        <f t="shared" si="20"/>
        <v>1.1178451178451179</v>
      </c>
      <c r="BN26" s="84">
        <f t="shared" si="20"/>
        <v>0</v>
      </c>
      <c r="BO26" s="84">
        <f t="shared" si="20"/>
        <v>0</v>
      </c>
      <c r="BP26" s="84">
        <f t="shared" si="20"/>
        <v>0</v>
      </c>
      <c r="BQ26" s="84">
        <f t="shared" si="20"/>
        <v>0</v>
      </c>
    </row>
    <row r="27" spans="1:69" x14ac:dyDescent="0.25">
      <c r="A27" s="16" t="s">
        <v>111</v>
      </c>
      <c r="B27" s="16" t="s">
        <v>76</v>
      </c>
      <c r="C27" s="81">
        <f t="shared" si="21"/>
        <v>71</v>
      </c>
      <c r="D27" s="81">
        <f t="shared" si="22"/>
        <v>80</v>
      </c>
      <c r="E27" s="81">
        <f t="shared" si="23"/>
        <v>120</v>
      </c>
      <c r="F27" s="65">
        <f t="shared" si="24"/>
        <v>1.5</v>
      </c>
      <c r="H27" s="4">
        <f t="shared" si="25"/>
        <v>70</v>
      </c>
      <c r="I27" s="4">
        <f t="shared" si="26"/>
        <v>76</v>
      </c>
      <c r="J27" s="4">
        <f t="shared" si="27"/>
        <v>72</v>
      </c>
      <c r="K27" s="69">
        <f t="shared" si="28"/>
        <v>68</v>
      </c>
      <c r="L27" s="4">
        <f t="shared" si="29"/>
        <v>68</v>
      </c>
      <c r="M27" s="4">
        <f t="shared" si="30"/>
        <v>75</v>
      </c>
      <c r="N27" s="4">
        <f t="shared" si="31"/>
        <v>94</v>
      </c>
      <c r="O27" s="4">
        <f t="shared" si="32"/>
        <v>109</v>
      </c>
      <c r="P27" s="4">
        <f t="shared" si="33"/>
        <v>122</v>
      </c>
      <c r="Q27" s="4">
        <f t="shared" si="34"/>
        <v>122</v>
      </c>
      <c r="R27" s="4">
        <f t="shared" si="36"/>
        <v>120</v>
      </c>
      <c r="S27" s="69" t="str">
        <f t="shared" si="35"/>
        <v>-</v>
      </c>
      <c r="U27" s="4">
        <v>63</v>
      </c>
      <c r="V27" s="4">
        <v>64</v>
      </c>
      <c r="W27" s="4">
        <v>70</v>
      </c>
      <c r="X27" s="4">
        <v>76</v>
      </c>
      <c r="Y27" s="4">
        <v>77</v>
      </c>
      <c r="Z27" s="4">
        <v>76</v>
      </c>
      <c r="AA27" s="4">
        <v>75</v>
      </c>
      <c r="AB27" s="4">
        <v>71</v>
      </c>
      <c r="AC27" s="4">
        <v>72</v>
      </c>
      <c r="AD27" s="4">
        <v>72</v>
      </c>
      <c r="AE27" s="4">
        <v>68</v>
      </c>
      <c r="AF27" s="4">
        <v>68</v>
      </c>
      <c r="AG27" s="4">
        <v>70</v>
      </c>
      <c r="AH27" s="4">
        <v>67</v>
      </c>
      <c r="AI27" s="4">
        <v>68</v>
      </c>
      <c r="AJ27" s="4">
        <v>68</v>
      </c>
      <c r="AK27" s="4">
        <v>69</v>
      </c>
      <c r="AL27" s="4">
        <v>75</v>
      </c>
      <c r="AM27" s="4">
        <v>78</v>
      </c>
      <c r="AN27" s="4">
        <v>80</v>
      </c>
      <c r="AO27" s="4">
        <v>94</v>
      </c>
      <c r="AP27" s="4">
        <v>105</v>
      </c>
      <c r="AQ27" s="4">
        <v>109</v>
      </c>
      <c r="AR27" s="4">
        <v>109</v>
      </c>
      <c r="AS27" s="11">
        <v>111</v>
      </c>
      <c r="AT27" s="11">
        <v>123</v>
      </c>
      <c r="AU27" s="11">
        <v>122</v>
      </c>
      <c r="AV27" s="11">
        <v>124</v>
      </c>
      <c r="AW27" s="11">
        <v>124</v>
      </c>
      <c r="AX27" s="11">
        <v>122</v>
      </c>
      <c r="AY27" s="11">
        <v>114</v>
      </c>
      <c r="AZ27" s="11">
        <v>120</v>
      </c>
      <c r="BA27" s="11"/>
      <c r="BB27" s="11"/>
      <c r="BC27" s="11"/>
      <c r="BD27" s="11"/>
      <c r="BF27" s="84">
        <f t="shared" si="20"/>
        <v>1.5857142857142856</v>
      </c>
      <c r="BG27" s="84">
        <f t="shared" si="20"/>
        <v>1.835820895522388</v>
      </c>
      <c r="BH27" s="84">
        <f t="shared" si="20"/>
        <v>1.7941176470588236</v>
      </c>
      <c r="BI27" s="84">
        <f t="shared" si="20"/>
        <v>1.8235294117647058</v>
      </c>
      <c r="BJ27" s="84">
        <f t="shared" si="20"/>
        <v>1.7971014492753623</v>
      </c>
      <c r="BK27" s="84">
        <f t="shared" si="20"/>
        <v>1.6266666666666667</v>
      </c>
      <c r="BL27" s="84">
        <f t="shared" si="20"/>
        <v>1.4615384615384615</v>
      </c>
      <c r="BM27" s="84">
        <f t="shared" si="20"/>
        <v>1.5</v>
      </c>
      <c r="BN27" s="84">
        <f t="shared" si="20"/>
        <v>0</v>
      </c>
      <c r="BO27" s="84">
        <f t="shared" si="20"/>
        <v>0</v>
      </c>
      <c r="BP27" s="84">
        <f t="shared" si="20"/>
        <v>0</v>
      </c>
      <c r="BQ27" s="84">
        <f t="shared" si="20"/>
        <v>0</v>
      </c>
    </row>
    <row r="28" spans="1:69" x14ac:dyDescent="0.25">
      <c r="A28" s="16" t="s">
        <v>112</v>
      </c>
      <c r="B28" s="16" t="s">
        <v>77</v>
      </c>
      <c r="C28" s="81">
        <f t="shared" si="21"/>
        <v>27</v>
      </c>
      <c r="D28" s="81">
        <f t="shared" si="22"/>
        <v>50</v>
      </c>
      <c r="E28" s="81">
        <f t="shared" si="23"/>
        <v>64</v>
      </c>
      <c r="F28" s="65">
        <f>IFERROR(E28/D28,"")</f>
        <v>1.28</v>
      </c>
      <c r="H28" s="4">
        <f t="shared" si="25"/>
        <v>13</v>
      </c>
      <c r="I28" s="4">
        <f t="shared" si="26"/>
        <v>22</v>
      </c>
      <c r="J28" s="4">
        <f t="shared" si="27"/>
        <v>30</v>
      </c>
      <c r="K28" s="69">
        <f t="shared" si="28"/>
        <v>31</v>
      </c>
      <c r="L28" s="4">
        <f t="shared" si="29"/>
        <v>36</v>
      </c>
      <c r="M28" s="4">
        <f t="shared" si="30"/>
        <v>45</v>
      </c>
      <c r="N28" s="4">
        <f t="shared" si="31"/>
        <v>56</v>
      </c>
      <c r="O28" s="4">
        <f t="shared" si="32"/>
        <v>68</v>
      </c>
      <c r="P28" s="4">
        <f t="shared" si="33"/>
        <v>73</v>
      </c>
      <c r="Q28" s="4">
        <f t="shared" si="34"/>
        <v>74</v>
      </c>
      <c r="R28" s="4">
        <f t="shared" si="36"/>
        <v>64</v>
      </c>
      <c r="S28" s="69" t="str">
        <f t="shared" si="35"/>
        <v>-</v>
      </c>
      <c r="U28" s="4">
        <v>11</v>
      </c>
      <c r="V28" s="4">
        <v>12</v>
      </c>
      <c r="W28" s="4">
        <v>13</v>
      </c>
      <c r="X28" s="4">
        <v>18</v>
      </c>
      <c r="Y28" s="4">
        <v>21</v>
      </c>
      <c r="Z28" s="4">
        <v>22</v>
      </c>
      <c r="AA28" s="4">
        <v>25</v>
      </c>
      <c r="AB28" s="4">
        <v>27</v>
      </c>
      <c r="AC28" s="4">
        <v>30</v>
      </c>
      <c r="AD28" s="4">
        <v>30</v>
      </c>
      <c r="AE28" s="4">
        <v>30</v>
      </c>
      <c r="AF28" s="4">
        <v>31</v>
      </c>
      <c r="AG28" s="4">
        <v>32</v>
      </c>
      <c r="AH28" s="4">
        <v>33</v>
      </c>
      <c r="AI28" s="4">
        <v>36</v>
      </c>
      <c r="AJ28" s="4">
        <v>38</v>
      </c>
      <c r="AK28" s="4">
        <v>38</v>
      </c>
      <c r="AL28" s="4">
        <v>45</v>
      </c>
      <c r="AM28" s="4">
        <v>47</v>
      </c>
      <c r="AN28" s="4">
        <v>50</v>
      </c>
      <c r="AO28" s="4">
        <v>56</v>
      </c>
      <c r="AP28" s="4">
        <v>60</v>
      </c>
      <c r="AQ28" s="4">
        <v>64</v>
      </c>
      <c r="AR28" s="4">
        <v>68</v>
      </c>
      <c r="AS28" s="11">
        <v>69</v>
      </c>
      <c r="AT28" s="11">
        <v>74</v>
      </c>
      <c r="AU28" s="11">
        <v>73</v>
      </c>
      <c r="AV28" s="11">
        <v>74</v>
      </c>
      <c r="AW28" s="11">
        <v>76</v>
      </c>
      <c r="AX28" s="11">
        <v>74</v>
      </c>
      <c r="AY28" s="11">
        <v>64</v>
      </c>
      <c r="AZ28" s="11">
        <v>64</v>
      </c>
      <c r="BA28" s="11"/>
      <c r="BB28" s="11"/>
      <c r="BC28" s="11"/>
      <c r="BD28" s="11"/>
      <c r="BF28" s="84">
        <f t="shared" si="20"/>
        <v>2.15625</v>
      </c>
      <c r="BG28" s="84">
        <f t="shared" si="20"/>
        <v>2.2424242424242422</v>
      </c>
      <c r="BH28" s="84">
        <f t="shared" si="20"/>
        <v>2.0277777777777777</v>
      </c>
      <c r="BI28" s="84">
        <f t="shared" si="20"/>
        <v>1.9473684210526316</v>
      </c>
      <c r="BJ28" s="84">
        <f t="shared" si="20"/>
        <v>2</v>
      </c>
      <c r="BK28" s="84">
        <f t="shared" si="20"/>
        <v>1.6444444444444444</v>
      </c>
      <c r="BL28" s="84">
        <f t="shared" si="20"/>
        <v>1.3617021276595744</v>
      </c>
      <c r="BM28" s="84">
        <f t="shared" si="20"/>
        <v>1.28</v>
      </c>
      <c r="BN28" s="84">
        <f t="shared" si="20"/>
        <v>0</v>
      </c>
      <c r="BO28" s="84">
        <f t="shared" si="20"/>
        <v>0</v>
      </c>
      <c r="BP28" s="84">
        <f t="shared" si="20"/>
        <v>0</v>
      </c>
      <c r="BQ28" s="84">
        <f t="shared" si="20"/>
        <v>0</v>
      </c>
    </row>
    <row r="29" spans="1:69" x14ac:dyDescent="0.25">
      <c r="A29" s="42" t="s">
        <v>33</v>
      </c>
    </row>
    <row r="30" spans="1:69" x14ac:dyDescent="0.25">
      <c r="A30" s="42" t="s">
        <v>33</v>
      </c>
      <c r="B30" s="23" t="s">
        <v>42</v>
      </c>
      <c r="C30" s="21" t="str">
        <f>$C$3</f>
        <v>YTD '15</v>
      </c>
      <c r="D30" s="21" t="str">
        <f>$D$3</f>
        <v>YTD '16</v>
      </c>
      <c r="E30" s="21" t="str">
        <f>$E$3</f>
        <v>YTD '17</v>
      </c>
      <c r="F30" s="21" t="str">
        <f>$F$3</f>
        <v>YoY</v>
      </c>
      <c r="G30" s="2" t="s">
        <v>33</v>
      </c>
      <c r="H30" s="27" t="str">
        <f>$H$3</f>
        <v>Q1 '15</v>
      </c>
      <c r="I30" s="27" t="str">
        <f>$I$3</f>
        <v>Q2 '15</v>
      </c>
      <c r="J30" s="27" t="str">
        <f>$J$3</f>
        <v>Q3 '15</v>
      </c>
      <c r="K30" s="27" t="str">
        <f>$K$3</f>
        <v>Q4 '15</v>
      </c>
      <c r="L30" s="30" t="str">
        <f>$L$3</f>
        <v>Q1 '16</v>
      </c>
      <c r="M30" s="30" t="str">
        <f>$M$3</f>
        <v>Q2 '16</v>
      </c>
      <c r="N30" s="30" t="str">
        <f>$N$3</f>
        <v>Q3 '16</v>
      </c>
      <c r="O30" s="30" t="str">
        <f>$O$3</f>
        <v>Q4 '16</v>
      </c>
      <c r="P30" s="27" t="str">
        <f>$P$3</f>
        <v>Q1 '17</v>
      </c>
      <c r="Q30" s="27" t="str">
        <f>$Q$3</f>
        <v>Q2 '17</v>
      </c>
      <c r="R30" s="27" t="str">
        <f>$R$3</f>
        <v>Q3 '17</v>
      </c>
      <c r="S30" s="27" t="str">
        <f>$S$3</f>
        <v>Q4 '17</v>
      </c>
      <c r="T30" s="17" t="s">
        <v>33</v>
      </c>
      <c r="U30" s="27" t="s">
        <v>1</v>
      </c>
      <c r="V30" s="27" t="s">
        <v>2</v>
      </c>
      <c r="W30" s="27" t="s">
        <v>3</v>
      </c>
      <c r="X30" s="27" t="s">
        <v>4</v>
      </c>
      <c r="Y30" s="27" t="s">
        <v>5</v>
      </c>
      <c r="Z30" s="27" t="s">
        <v>6</v>
      </c>
      <c r="AA30" s="27" t="s">
        <v>7</v>
      </c>
      <c r="AB30" s="27" t="s">
        <v>8</v>
      </c>
      <c r="AC30" s="27" t="s">
        <v>9</v>
      </c>
      <c r="AD30" s="27" t="s">
        <v>10</v>
      </c>
      <c r="AE30" s="27" t="s">
        <v>11</v>
      </c>
      <c r="AF30" s="27" t="s">
        <v>12</v>
      </c>
      <c r="AG30" s="29" t="s">
        <v>13</v>
      </c>
      <c r="AH30" s="29" t="s">
        <v>14</v>
      </c>
      <c r="AI30" s="29" t="s">
        <v>15</v>
      </c>
      <c r="AJ30" s="29" t="s">
        <v>16</v>
      </c>
      <c r="AK30" s="29" t="s">
        <v>17</v>
      </c>
      <c r="AL30" s="29" t="s">
        <v>18</v>
      </c>
      <c r="AM30" s="29" t="s">
        <v>19</v>
      </c>
      <c r="AN30" s="29" t="s">
        <v>20</v>
      </c>
      <c r="AO30" s="29" t="s">
        <v>21</v>
      </c>
      <c r="AP30" s="29" t="s">
        <v>22</v>
      </c>
      <c r="AQ30" s="29" t="s">
        <v>23</v>
      </c>
      <c r="AR30" s="29" t="s">
        <v>24</v>
      </c>
      <c r="AS30" s="25" t="s">
        <v>25</v>
      </c>
      <c r="AT30" s="25" t="s">
        <v>26</v>
      </c>
      <c r="AU30" s="25" t="s">
        <v>27</v>
      </c>
      <c r="AV30" s="25" t="s">
        <v>28</v>
      </c>
      <c r="AW30" s="25" t="s">
        <v>29</v>
      </c>
      <c r="AX30" s="25" t="s">
        <v>30</v>
      </c>
      <c r="AY30" s="31" t="s">
        <v>99</v>
      </c>
      <c r="AZ30" s="31" t="s">
        <v>100</v>
      </c>
      <c r="BA30" s="31" t="s">
        <v>101</v>
      </c>
      <c r="BB30" s="31" t="s">
        <v>102</v>
      </c>
      <c r="BC30" s="31" t="s">
        <v>103</v>
      </c>
      <c r="BD30" s="31" t="s">
        <v>104</v>
      </c>
      <c r="BF30" s="32">
        <v>42736</v>
      </c>
      <c r="BG30" s="32">
        <v>42767</v>
      </c>
      <c r="BH30" s="32">
        <v>42795</v>
      </c>
      <c r="BI30" s="32">
        <v>42826</v>
      </c>
      <c r="BJ30" s="32">
        <v>42856</v>
      </c>
      <c r="BK30" s="32">
        <v>42887</v>
      </c>
      <c r="BL30" s="32">
        <v>42917</v>
      </c>
      <c r="BM30" s="32">
        <v>42948</v>
      </c>
      <c r="BN30" s="32">
        <v>42979</v>
      </c>
      <c r="BO30" s="32">
        <v>43009</v>
      </c>
      <c r="BP30" s="32">
        <v>43040</v>
      </c>
      <c r="BQ30" s="32">
        <v>43070</v>
      </c>
    </row>
    <row r="31" spans="1:69" x14ac:dyDescent="0.25">
      <c r="A31" s="16" t="s">
        <v>204</v>
      </c>
      <c r="B31" s="16" t="s">
        <v>78</v>
      </c>
      <c r="C31" s="71">
        <f>SUM(U31                                                      : INDEX(U31:AF31,$B$2))</f>
        <v>0</v>
      </c>
      <c r="D31" s="71">
        <f>SUM(AG31                                                  : INDEX(AG31:AR31,$B$2))</f>
        <v>5703</v>
      </c>
      <c r="E31" s="71">
        <f>SUM(AS31                                                   : INDEX(AS31:BD31,$B$2))</f>
        <v>8917</v>
      </c>
      <c r="F31" s="67">
        <f>IFERROR(E31/D31,"-")</f>
        <v>1.5635630369980711</v>
      </c>
      <c r="H31" s="4">
        <f>SUM(U31:W31)</f>
        <v>0</v>
      </c>
      <c r="I31" s="4">
        <f>SUM(X31:Z31)</f>
        <v>0</v>
      </c>
      <c r="J31" s="4">
        <f>SUM(AA31:AC31)</f>
        <v>0</v>
      </c>
      <c r="K31" s="4">
        <f>SUM(AD31:AF31)</f>
        <v>0</v>
      </c>
      <c r="L31" s="4">
        <f>SUM(AG31:AI31)</f>
        <v>1095</v>
      </c>
      <c r="M31" s="4">
        <f>SUM(AJ31:AL31)</f>
        <v>2618</v>
      </c>
      <c r="N31" s="4">
        <f>SUM(AM31:AO31)</f>
        <v>3265</v>
      </c>
      <c r="O31" s="4">
        <f>SUM(AP31:AR31)</f>
        <v>4016</v>
      </c>
      <c r="P31" s="4">
        <f>SUM(AS31:AU31)</f>
        <v>2770</v>
      </c>
      <c r="Q31" s="4">
        <f>SUM(AV31:AX31)</f>
        <v>3654</v>
      </c>
      <c r="R31" s="4">
        <f>SUM(AY31:BA31)</f>
        <v>2493</v>
      </c>
      <c r="S31" s="4">
        <f>SUM(BB31:BD31)</f>
        <v>0</v>
      </c>
      <c r="T31" s="1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>
        <f>North!AG31+South!AG31</f>
        <v>205</v>
      </c>
      <c r="AH31" s="19529">
        <f>North!AH31+South!AH31</f>
        <v>197</v>
      </c>
      <c r="AI31" s="19529">
        <f>North!AI31+South!AI31</f>
        <v>693</v>
      </c>
      <c r="AJ31" s="19529">
        <f>North!AJ31+South!AJ31</f>
        <v>556</v>
      </c>
      <c r="AK31" s="19529">
        <f>North!AK31+South!AK31</f>
        <v>755</v>
      </c>
      <c r="AL31" s="19529">
        <f>North!AL31+South!AL31</f>
        <v>1307</v>
      </c>
      <c r="AM31" s="19529">
        <f>North!AM31+South!AM31</f>
        <v>929</v>
      </c>
      <c r="AN31" s="19529">
        <f>North!AN31+South!AN31</f>
        <v>1061</v>
      </c>
      <c r="AO31" s="19529">
        <f>North!AO31+South!AO31</f>
        <v>1275</v>
      </c>
      <c r="AP31" s="19529">
        <f>North!AP31+South!AP31</f>
        <v>1190</v>
      </c>
      <c r="AQ31" s="19529">
        <f>North!AQ31+South!AQ31</f>
        <v>1319</v>
      </c>
      <c r="AR31" s="19529">
        <f>North!AR31+South!AR31</f>
        <v>1507</v>
      </c>
      <c r="AS31" s="19529">
        <f>North!AS31+South!AS31</f>
        <v>509</v>
      </c>
      <c r="AT31" s="19529">
        <f>North!AT31+South!AT31</f>
        <v>1052</v>
      </c>
      <c r="AU31" s="19529">
        <f>North!AU31+South!AU31</f>
        <v>1209</v>
      </c>
      <c r="AV31" s="19529">
        <f>North!AV31+South!AV31</f>
        <v>962</v>
      </c>
      <c r="AW31" s="19529">
        <f>North!AW31+South!AW31</f>
        <v>953</v>
      </c>
      <c r="AX31" s="19529">
        <f>North!AX31+South!AX31</f>
        <v>1739</v>
      </c>
      <c r="AY31" s="19529">
        <f>North!AY31+South!AY31</f>
        <v>1164</v>
      </c>
      <c r="AZ31" s="19529">
        <f>North!AZ31+South!AZ31</f>
        <v>1329</v>
      </c>
      <c r="BA31" s="49"/>
      <c r="BB31" s="49"/>
      <c r="BC31" s="49"/>
      <c r="BD31" s="49"/>
      <c r="BF31" s="84">
        <f t="shared" ref="BF31:BL38" si="37">IFERROR(AS31/AG31,"-")</f>
        <v>2.4829268292682927</v>
      </c>
      <c r="BG31" s="84">
        <f t="shared" si="37"/>
        <v>5.3401015228426392</v>
      </c>
      <c r="BH31" s="84">
        <f t="shared" si="37"/>
        <v>1.7445887445887447</v>
      </c>
      <c r="BI31" s="84">
        <f t="shared" si="37"/>
        <v>1.7302158273381294</v>
      </c>
      <c r="BJ31" s="84">
        <f t="shared" si="37"/>
        <v>1.262251655629139</v>
      </c>
      <c r="BK31" s="84">
        <f t="shared" si="37"/>
        <v>1.3305279265493497</v>
      </c>
      <c r="BL31" s="84">
        <f>IFERROR(AY31/AM31,"-")</f>
        <v>1.2529601722282024</v>
      </c>
      <c r="BM31" s="84">
        <f t="shared" ref="BM31:BQ38" si="38">IFERROR(AZ31/AN31,"-")</f>
        <v>1.2525918944392083</v>
      </c>
      <c r="BN31" s="84">
        <f t="shared" si="38"/>
        <v>0</v>
      </c>
      <c r="BO31" s="84">
        <f t="shared" si="38"/>
        <v>0</v>
      </c>
      <c r="BP31" s="84">
        <f t="shared" si="38"/>
        <v>0</v>
      </c>
      <c r="BQ31" s="84">
        <f t="shared" si="38"/>
        <v>0</v>
      </c>
    </row>
    <row r="32" spans="1:69" x14ac:dyDescent="0.25">
      <c r="A32" s="16" t="s">
        <v>114</v>
      </c>
      <c r="B32" s="16" t="s">
        <v>36</v>
      </c>
      <c r="C32" s="71">
        <f>SUM(U32                                                  : INDEX(U32:AF32,$B$2))</f>
        <v>0</v>
      </c>
      <c r="D32" s="71">
        <f>SUM(AG32                                                   : INDEX(AG32:AR32,$B$2))</f>
        <v>0</v>
      </c>
      <c r="E32" s="71">
        <f>SUM(AS32                                                   : INDEX(AS32:BD32,$B$2))</f>
        <v>0</v>
      </c>
      <c r="F32" s="67" t="str">
        <f t="shared" ref="F32:F38" si="39">IFERROR(E32/D32,"-")</f>
        <v>-</v>
      </c>
      <c r="H32" s="4">
        <f t="shared" ref="H32:H38" si="40">SUM(U32:W32)</f>
        <v>0</v>
      </c>
      <c r="I32" s="4">
        <f t="shared" ref="I32:I38" si="41">SUM(X32:Z32)</f>
        <v>0</v>
      </c>
      <c r="J32" s="4">
        <f t="shared" ref="J32:J38" si="42">SUM(AA32:AC32)</f>
        <v>0</v>
      </c>
      <c r="K32" s="4">
        <f t="shared" ref="K32:K37" si="43">SUM(AD32:AF32)</f>
        <v>0</v>
      </c>
      <c r="L32" s="4">
        <f t="shared" ref="L32:L38" si="44">SUM(AG32:AI32)</f>
        <v>0</v>
      </c>
      <c r="M32" s="4">
        <f t="shared" ref="M32:M38" si="45">SUM(AJ32:AL32)</f>
        <v>0</v>
      </c>
      <c r="N32" s="4">
        <f t="shared" ref="N32:N38" si="46">SUM(AM32:AO32)</f>
        <v>0</v>
      </c>
      <c r="O32" s="4">
        <f t="shared" ref="O32:O38" si="47">SUM(AP32:AR32)</f>
        <v>0</v>
      </c>
      <c r="P32" s="4">
        <f t="shared" ref="P32:P38" si="48">SUM(AS32:AU32)</f>
        <v>0</v>
      </c>
      <c r="Q32" s="4">
        <f t="shared" ref="Q32:Q38" si="49">SUM(AV32:AX32)</f>
        <v>0</v>
      </c>
      <c r="R32" s="4">
        <f t="shared" ref="R32:R38" si="50">SUM(AY32:BA32)</f>
        <v>0</v>
      </c>
      <c r="S32" s="4">
        <f t="shared" ref="S32:S38" si="51">SUM(BB32:BD32)</f>
        <v>0</v>
      </c>
      <c r="T32" s="1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F32" s="84" t="str">
        <f t="shared" si="37"/>
        <v>-</v>
      </c>
      <c r="BG32" s="84" t="str">
        <f t="shared" si="37"/>
        <v>-</v>
      </c>
      <c r="BH32" s="84" t="str">
        <f t="shared" si="37"/>
        <v>-</v>
      </c>
      <c r="BI32" s="84" t="str">
        <f t="shared" si="37"/>
        <v>-</v>
      </c>
      <c r="BJ32" s="84" t="str">
        <f t="shared" si="37"/>
        <v>-</v>
      </c>
      <c r="BK32" s="84" t="str">
        <f t="shared" si="37"/>
        <v>-</v>
      </c>
      <c r="BL32" s="84" t="str">
        <f t="shared" si="37"/>
        <v>-</v>
      </c>
      <c r="BM32" s="84" t="str">
        <f t="shared" si="38"/>
        <v>-</v>
      </c>
      <c r="BN32" s="84" t="str">
        <f t="shared" si="38"/>
        <v>-</v>
      </c>
      <c r="BO32" s="84" t="str">
        <f t="shared" si="38"/>
        <v>-</v>
      </c>
      <c r="BP32" s="84" t="str">
        <f t="shared" si="38"/>
        <v>-</v>
      </c>
      <c r="BQ32" s="84" t="str">
        <f t="shared" si="38"/>
        <v>-</v>
      </c>
    </row>
    <row r="33" spans="1:69" x14ac:dyDescent="0.25">
      <c r="A33" s="16" t="s">
        <v>230</v>
      </c>
      <c r="B33" s="16" t="s">
        <v>79</v>
      </c>
      <c r="C33" s="71">
        <f>SUM(U33                                                  : INDEX(U33:AF33,$B$2))</f>
        <v>0</v>
      </c>
      <c r="D33" s="71">
        <f>SUM(AG33                                                  : INDEX(AG33:AR33,$B$2))</f>
        <v>0</v>
      </c>
      <c r="E33" s="71">
        <f>SUM(AS33                                                   : INDEX(AS33:BD33,$B$2))</f>
        <v>0</v>
      </c>
      <c r="F33" s="67" t="str">
        <f t="shared" si="39"/>
        <v>-</v>
      </c>
      <c r="H33" s="4">
        <f t="shared" si="40"/>
        <v>0</v>
      </c>
      <c r="I33" s="4">
        <f t="shared" si="41"/>
        <v>0</v>
      </c>
      <c r="J33" s="4">
        <f t="shared" si="42"/>
        <v>0</v>
      </c>
      <c r="K33" s="4">
        <f t="shared" si="43"/>
        <v>0</v>
      </c>
      <c r="L33" s="4">
        <f t="shared" si="44"/>
        <v>0</v>
      </c>
      <c r="M33" s="4">
        <f t="shared" si="45"/>
        <v>0</v>
      </c>
      <c r="N33" s="4">
        <f t="shared" si="46"/>
        <v>0</v>
      </c>
      <c r="O33" s="4">
        <f t="shared" si="47"/>
        <v>0</v>
      </c>
      <c r="P33" s="4">
        <f t="shared" si="48"/>
        <v>0</v>
      </c>
      <c r="Q33" s="4">
        <f t="shared" si="49"/>
        <v>0</v>
      </c>
      <c r="R33" s="4">
        <f t="shared" si="50"/>
        <v>0</v>
      </c>
      <c r="S33" s="4">
        <f t="shared" si="51"/>
        <v>0</v>
      </c>
      <c r="T33" s="1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F33" s="84" t="str">
        <f t="shared" si="37"/>
        <v>-</v>
      </c>
      <c r="BG33" s="84" t="str">
        <f t="shared" si="37"/>
        <v>-</v>
      </c>
      <c r="BH33" s="84" t="str">
        <f t="shared" si="37"/>
        <v>-</v>
      </c>
      <c r="BI33" s="84" t="str">
        <f t="shared" si="37"/>
        <v>-</v>
      </c>
      <c r="BJ33" s="84" t="str">
        <f t="shared" si="37"/>
        <v>-</v>
      </c>
      <c r="BK33" s="84" t="str">
        <f t="shared" si="37"/>
        <v>-</v>
      </c>
      <c r="BL33" s="84" t="str">
        <f t="shared" si="37"/>
        <v>-</v>
      </c>
      <c r="BM33" s="84" t="str">
        <f t="shared" si="38"/>
        <v>-</v>
      </c>
      <c r="BN33" s="84" t="str">
        <f t="shared" si="38"/>
        <v>-</v>
      </c>
      <c r="BO33" s="84" t="str">
        <f t="shared" si="38"/>
        <v>-</v>
      </c>
      <c r="BP33" s="84" t="str">
        <f t="shared" si="38"/>
        <v>-</v>
      </c>
      <c r="BQ33" s="84" t="str">
        <f t="shared" si="38"/>
        <v>-</v>
      </c>
    </row>
    <row r="34" spans="1:69" x14ac:dyDescent="0.25">
      <c r="A34" s="16" t="s">
        <v>115</v>
      </c>
      <c r="B34" s="16" t="s">
        <v>37</v>
      </c>
      <c r="C34" s="71">
        <f>SUM(U34                                                  : INDEX(U34:AF34,$B$2))</f>
        <v>0</v>
      </c>
      <c r="D34" s="71">
        <f>SUM(AG34                                                  : INDEX(AG34:AR34,$B$2))</f>
        <v>0</v>
      </c>
      <c r="E34" s="71">
        <f>SUM(AS34                                                   : INDEX(AS34:BD34,$B$2))</f>
        <v>0</v>
      </c>
      <c r="F34" s="67" t="str">
        <f t="shared" si="39"/>
        <v>-</v>
      </c>
      <c r="H34" s="4">
        <f t="shared" si="40"/>
        <v>0</v>
      </c>
      <c r="I34" s="4">
        <f t="shared" si="41"/>
        <v>0</v>
      </c>
      <c r="J34" s="4">
        <f t="shared" si="42"/>
        <v>0</v>
      </c>
      <c r="K34" s="4">
        <f t="shared" si="43"/>
        <v>0</v>
      </c>
      <c r="L34" s="4">
        <f t="shared" si="44"/>
        <v>0</v>
      </c>
      <c r="M34" s="4">
        <f t="shared" si="45"/>
        <v>0</v>
      </c>
      <c r="N34" s="4">
        <f t="shared" si="46"/>
        <v>0</v>
      </c>
      <c r="O34" s="4">
        <f t="shared" si="47"/>
        <v>0</v>
      </c>
      <c r="P34" s="4">
        <f t="shared" si="48"/>
        <v>0</v>
      </c>
      <c r="Q34" s="4">
        <f t="shared" si="49"/>
        <v>0</v>
      </c>
      <c r="R34" s="4">
        <f t="shared" si="50"/>
        <v>0</v>
      </c>
      <c r="S34" s="4">
        <f t="shared" si="51"/>
        <v>0</v>
      </c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F34" s="84" t="str">
        <f t="shared" si="37"/>
        <v>-</v>
      </c>
      <c r="BG34" s="84" t="str">
        <f t="shared" si="37"/>
        <v>-</v>
      </c>
      <c r="BH34" s="84" t="str">
        <f t="shared" si="37"/>
        <v>-</v>
      </c>
      <c r="BI34" s="84" t="str">
        <f t="shared" si="37"/>
        <v>-</v>
      </c>
      <c r="BJ34" s="84" t="str">
        <f t="shared" si="37"/>
        <v>-</v>
      </c>
      <c r="BK34" s="84" t="str">
        <f t="shared" si="37"/>
        <v>-</v>
      </c>
      <c r="BL34" s="84" t="str">
        <f t="shared" si="37"/>
        <v>-</v>
      </c>
      <c r="BM34" s="84" t="str">
        <f t="shared" si="38"/>
        <v>-</v>
      </c>
      <c r="BN34" s="84" t="str">
        <f t="shared" si="38"/>
        <v>-</v>
      </c>
      <c r="BO34" s="84" t="str">
        <f t="shared" si="38"/>
        <v>-</v>
      </c>
      <c r="BP34" s="84" t="str">
        <f t="shared" si="38"/>
        <v>-</v>
      </c>
      <c r="BQ34" s="84" t="str">
        <f t="shared" si="38"/>
        <v>-</v>
      </c>
    </row>
    <row r="35" spans="1:69" x14ac:dyDescent="0.25">
      <c r="A35" s="16" t="s">
        <v>116</v>
      </c>
      <c r="B35" s="16" t="s">
        <v>38</v>
      </c>
      <c r="C35" s="71">
        <f>SUM(U35                                                  : INDEX(U35:AF35,$B$2))</f>
        <v>0</v>
      </c>
      <c r="D35" s="71">
        <f>SUM(AG35                                                  : INDEX(AG35:AR35,$B$2))</f>
        <v>0</v>
      </c>
      <c r="E35" s="71">
        <f>SUM(AS35                                                   : INDEX(AS35:BD35,$B$2))</f>
        <v>0</v>
      </c>
      <c r="F35" s="67" t="str">
        <f t="shared" si="39"/>
        <v>-</v>
      </c>
      <c r="H35" s="4">
        <f t="shared" si="40"/>
        <v>0</v>
      </c>
      <c r="I35" s="4">
        <f t="shared" si="41"/>
        <v>0</v>
      </c>
      <c r="J35" s="4">
        <f t="shared" si="42"/>
        <v>0</v>
      </c>
      <c r="K35" s="4">
        <f>SUM(AD35:AF35)</f>
        <v>0</v>
      </c>
      <c r="L35" s="4">
        <f t="shared" si="44"/>
        <v>0</v>
      </c>
      <c r="M35" s="4">
        <f t="shared" si="45"/>
        <v>0</v>
      </c>
      <c r="N35" s="4">
        <f t="shared" si="46"/>
        <v>0</v>
      </c>
      <c r="O35" s="4">
        <f t="shared" si="47"/>
        <v>0</v>
      </c>
      <c r="P35" s="4">
        <f t="shared" si="48"/>
        <v>0</v>
      </c>
      <c r="Q35" s="4">
        <f t="shared" si="49"/>
        <v>0</v>
      </c>
      <c r="R35" s="4">
        <f t="shared" si="50"/>
        <v>0</v>
      </c>
      <c r="S35" s="4">
        <f t="shared" si="51"/>
        <v>0</v>
      </c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F35" s="84" t="str">
        <f t="shared" si="37"/>
        <v>-</v>
      </c>
      <c r="BG35" s="84" t="str">
        <f t="shared" si="37"/>
        <v>-</v>
      </c>
      <c r="BH35" s="84" t="str">
        <f t="shared" si="37"/>
        <v>-</v>
      </c>
      <c r="BI35" s="84" t="str">
        <f t="shared" si="37"/>
        <v>-</v>
      </c>
      <c r="BJ35" s="84" t="str">
        <f t="shared" si="37"/>
        <v>-</v>
      </c>
      <c r="BK35" s="84" t="str">
        <f t="shared" si="37"/>
        <v>-</v>
      </c>
      <c r="BL35" s="84" t="str">
        <f t="shared" si="37"/>
        <v>-</v>
      </c>
      <c r="BM35" s="84" t="str">
        <f t="shared" si="38"/>
        <v>-</v>
      </c>
      <c r="BN35" s="84" t="str">
        <f t="shared" si="38"/>
        <v>-</v>
      </c>
      <c r="BO35" s="84" t="str">
        <f t="shared" si="38"/>
        <v>-</v>
      </c>
      <c r="BP35" s="84" t="str">
        <f t="shared" si="38"/>
        <v>-</v>
      </c>
      <c r="BQ35" s="84" t="str">
        <f t="shared" si="38"/>
        <v>-</v>
      </c>
    </row>
    <row r="36" spans="1:69" x14ac:dyDescent="0.25">
      <c r="A36" s="16" t="s">
        <v>117</v>
      </c>
      <c r="B36" s="16" t="s">
        <v>39</v>
      </c>
      <c r="C36" s="71">
        <f>SUM(U36                                                  : INDEX(U36:AF36,$B$2))</f>
        <v>0</v>
      </c>
      <c r="D36" s="71">
        <f>SUM(AG36                                                  : INDEX(AG36:AR36,$B$2))</f>
        <v>0</v>
      </c>
      <c r="E36" s="71">
        <f>SUM(AS36                                                   : INDEX(AS36:BD36,$B$2))</f>
        <v>0</v>
      </c>
      <c r="F36" s="67" t="str">
        <f t="shared" si="39"/>
        <v>-</v>
      </c>
      <c r="H36" s="4">
        <f t="shared" si="40"/>
        <v>0</v>
      </c>
      <c r="I36" s="4">
        <f t="shared" si="41"/>
        <v>0</v>
      </c>
      <c r="J36" s="4">
        <f t="shared" si="42"/>
        <v>0</v>
      </c>
      <c r="K36" s="4">
        <f>SUM(AD36:AF36)</f>
        <v>0</v>
      </c>
      <c r="L36" s="4">
        <f t="shared" si="44"/>
        <v>0</v>
      </c>
      <c r="M36" s="4">
        <f t="shared" si="45"/>
        <v>0</v>
      </c>
      <c r="N36" s="4">
        <f t="shared" si="46"/>
        <v>0</v>
      </c>
      <c r="O36" s="4">
        <f t="shared" si="47"/>
        <v>0</v>
      </c>
      <c r="P36" s="4">
        <f t="shared" si="48"/>
        <v>0</v>
      </c>
      <c r="Q36" s="4">
        <f t="shared" si="49"/>
        <v>0</v>
      </c>
      <c r="R36" s="4">
        <f t="shared" si="50"/>
        <v>0</v>
      </c>
      <c r="S36" s="4">
        <f t="shared" si="51"/>
        <v>0</v>
      </c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F36" s="84" t="str">
        <f t="shared" si="37"/>
        <v>-</v>
      </c>
      <c r="BG36" s="84" t="str">
        <f t="shared" si="37"/>
        <v>-</v>
      </c>
      <c r="BH36" s="84" t="str">
        <f t="shared" si="37"/>
        <v>-</v>
      </c>
      <c r="BI36" s="84" t="str">
        <f t="shared" si="37"/>
        <v>-</v>
      </c>
      <c r="BJ36" s="84" t="str">
        <f t="shared" si="37"/>
        <v>-</v>
      </c>
      <c r="BK36" s="84" t="str">
        <f t="shared" si="37"/>
        <v>-</v>
      </c>
      <c r="BL36" s="84" t="str">
        <f t="shared" si="37"/>
        <v>-</v>
      </c>
      <c r="BM36" s="84" t="str">
        <f t="shared" si="38"/>
        <v>-</v>
      </c>
      <c r="BN36" s="84" t="str">
        <f t="shared" si="38"/>
        <v>-</v>
      </c>
      <c r="BO36" s="84" t="str">
        <f t="shared" si="38"/>
        <v>-</v>
      </c>
      <c r="BP36" s="84" t="str">
        <f t="shared" si="38"/>
        <v>-</v>
      </c>
      <c r="BQ36" s="84" t="str">
        <f t="shared" si="38"/>
        <v>-</v>
      </c>
    </row>
    <row r="37" spans="1:69" x14ac:dyDescent="0.25">
      <c r="A37" s="16" t="s">
        <v>118</v>
      </c>
      <c r="B37" s="16" t="s">
        <v>40</v>
      </c>
      <c r="C37" s="71">
        <f>SUM(U37                                                  : INDEX(U37:AF37,$B$2))</f>
        <v>0</v>
      </c>
      <c r="D37" s="71">
        <f>SUM(AG37                                                  : INDEX(AG37:AR37,$B$2))</f>
        <v>0</v>
      </c>
      <c r="E37" s="71">
        <f>SUM(AS37                                                   : INDEX(AS37:BD37,$B$2))</f>
        <v>0</v>
      </c>
      <c r="F37" s="67" t="str">
        <f t="shared" si="39"/>
        <v>-</v>
      </c>
      <c r="H37" s="4">
        <f t="shared" si="40"/>
        <v>0</v>
      </c>
      <c r="I37" s="4">
        <f t="shared" si="41"/>
        <v>0</v>
      </c>
      <c r="J37" s="4">
        <f t="shared" si="42"/>
        <v>0</v>
      </c>
      <c r="K37" s="4">
        <f t="shared" si="43"/>
        <v>0</v>
      </c>
      <c r="L37" s="4">
        <f t="shared" si="44"/>
        <v>0</v>
      </c>
      <c r="M37" s="4">
        <f t="shared" si="45"/>
        <v>0</v>
      </c>
      <c r="N37" s="4">
        <f t="shared" si="46"/>
        <v>0</v>
      </c>
      <c r="O37" s="4">
        <f t="shared" si="47"/>
        <v>0</v>
      </c>
      <c r="P37" s="4">
        <f t="shared" si="48"/>
        <v>0</v>
      </c>
      <c r="Q37" s="4">
        <f>SUM(AV37:AX37)</f>
        <v>0</v>
      </c>
      <c r="R37" s="4">
        <f t="shared" si="50"/>
        <v>0</v>
      </c>
      <c r="S37" s="4">
        <f t="shared" si="51"/>
        <v>0</v>
      </c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F37" s="84" t="str">
        <f t="shared" si="37"/>
        <v>-</v>
      </c>
      <c r="BG37" s="84" t="str">
        <f t="shared" si="37"/>
        <v>-</v>
      </c>
      <c r="BH37" s="84" t="str">
        <f t="shared" si="37"/>
        <v>-</v>
      </c>
      <c r="BI37" s="84" t="str">
        <f t="shared" si="37"/>
        <v>-</v>
      </c>
      <c r="BJ37" s="84" t="str">
        <f t="shared" si="37"/>
        <v>-</v>
      </c>
      <c r="BK37" s="84" t="str">
        <f t="shared" si="37"/>
        <v>-</v>
      </c>
      <c r="BL37" s="84" t="str">
        <f t="shared" si="37"/>
        <v>-</v>
      </c>
      <c r="BM37" s="84" t="str">
        <f t="shared" si="38"/>
        <v>-</v>
      </c>
      <c r="BN37" s="84" t="str">
        <f t="shared" si="38"/>
        <v>-</v>
      </c>
      <c r="BO37" s="84" t="str">
        <f t="shared" si="38"/>
        <v>-</v>
      </c>
      <c r="BP37" s="84" t="str">
        <f t="shared" si="38"/>
        <v>-</v>
      </c>
      <c r="BQ37" s="84" t="str">
        <f t="shared" si="38"/>
        <v>-</v>
      </c>
    </row>
    <row r="38" spans="1:69" x14ac:dyDescent="0.25">
      <c r="A38" s="16" t="s">
        <v>119</v>
      </c>
      <c r="B38" s="16" t="s">
        <v>41</v>
      </c>
      <c r="C38" s="71">
        <f>SUM(U38                                                  : INDEX(U38:AF38,$B$2))</f>
        <v>0</v>
      </c>
      <c r="D38" s="71">
        <f>SUM(AG38                                                  : INDEX(AG38:AR38,$B$2))</f>
        <v>0</v>
      </c>
      <c r="E38" s="71">
        <f>SUM(AS38                                                   : INDEX(AS38:BD38,$B$2))</f>
        <v>0</v>
      </c>
      <c r="F38" s="67" t="str">
        <f t="shared" si="39"/>
        <v>-</v>
      </c>
      <c r="H38" s="4">
        <f t="shared" si="40"/>
        <v>0</v>
      </c>
      <c r="I38" s="4">
        <f t="shared" si="41"/>
        <v>0</v>
      </c>
      <c r="J38" s="4">
        <f t="shared" si="42"/>
        <v>0</v>
      </c>
      <c r="K38" s="4">
        <f>SUM(AD38:AF38)</f>
        <v>0</v>
      </c>
      <c r="L38" s="4">
        <f t="shared" si="44"/>
        <v>0</v>
      </c>
      <c r="M38" s="4">
        <f t="shared" si="45"/>
        <v>0</v>
      </c>
      <c r="N38" s="4">
        <f t="shared" si="46"/>
        <v>0</v>
      </c>
      <c r="O38" s="4">
        <f t="shared" si="47"/>
        <v>0</v>
      </c>
      <c r="P38" s="4">
        <f t="shared" si="48"/>
        <v>0</v>
      </c>
      <c r="Q38" s="4">
        <f t="shared" si="49"/>
        <v>0</v>
      </c>
      <c r="R38" s="4">
        <f t="shared" si="50"/>
        <v>0</v>
      </c>
      <c r="S38" s="4">
        <f t="shared" si="51"/>
        <v>0</v>
      </c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F38" s="84" t="str">
        <f t="shared" si="37"/>
        <v>-</v>
      </c>
      <c r="BG38" s="84" t="str">
        <f t="shared" si="37"/>
        <v>-</v>
      </c>
      <c r="BH38" s="84" t="str">
        <f t="shared" si="37"/>
        <v>-</v>
      </c>
      <c r="BI38" s="84" t="str">
        <f t="shared" si="37"/>
        <v>-</v>
      </c>
      <c r="BJ38" s="84" t="str">
        <f t="shared" si="37"/>
        <v>-</v>
      </c>
      <c r="BK38" s="84" t="str">
        <f t="shared" si="37"/>
        <v>-</v>
      </c>
      <c r="BL38" s="84" t="str">
        <f t="shared" si="37"/>
        <v>-</v>
      </c>
      <c r="BM38" s="84" t="str">
        <f t="shared" si="38"/>
        <v>-</v>
      </c>
      <c r="BN38" s="84" t="str">
        <f t="shared" si="38"/>
        <v>-</v>
      </c>
      <c r="BO38" s="84" t="str">
        <f t="shared" si="38"/>
        <v>-</v>
      </c>
      <c r="BP38" s="84" t="str">
        <f t="shared" si="38"/>
        <v>-</v>
      </c>
      <c r="BQ38" s="84" t="str">
        <f t="shared" si="38"/>
        <v>-</v>
      </c>
    </row>
    <row r="39" spans="1:69" x14ac:dyDescent="0.25">
      <c r="A39" s="42" t="s">
        <v>33</v>
      </c>
      <c r="L39" s="4"/>
      <c r="M39" s="4"/>
      <c r="N39" s="4"/>
      <c r="O39" s="4"/>
    </row>
    <row r="40" spans="1:69" x14ac:dyDescent="0.25">
      <c r="A40" s="43"/>
      <c r="B40" s="23" t="s">
        <v>43</v>
      </c>
      <c r="C40" s="21" t="str">
        <f>$C$3</f>
        <v>YTD '15</v>
      </c>
      <c r="D40" s="21" t="str">
        <f>$D$3</f>
        <v>YTD '16</v>
      </c>
      <c r="E40" s="21" t="str">
        <f>$E$3</f>
        <v>YTD '17</v>
      </c>
      <c r="F40" s="21" t="str">
        <f>$F$3</f>
        <v>YoY</v>
      </c>
      <c r="G40" s="2" t="s">
        <v>33</v>
      </c>
      <c r="H40" s="27" t="str">
        <f>$H$3</f>
        <v>Q1 '15</v>
      </c>
      <c r="I40" s="27" t="str">
        <f>$I$3</f>
        <v>Q2 '15</v>
      </c>
      <c r="J40" s="27" t="str">
        <f>$J$3</f>
        <v>Q3 '15</v>
      </c>
      <c r="K40" s="27" t="str">
        <f>$K$3</f>
        <v>Q4 '15</v>
      </c>
      <c r="L40" s="30" t="str">
        <f>$L$3</f>
        <v>Q1 '16</v>
      </c>
      <c r="M40" s="30" t="str">
        <f>$M$3</f>
        <v>Q2 '16</v>
      </c>
      <c r="N40" s="30" t="str">
        <f>$N$3</f>
        <v>Q3 '16</v>
      </c>
      <c r="O40" s="30" t="str">
        <f>$O$3</f>
        <v>Q4 '16</v>
      </c>
      <c r="P40" s="27" t="str">
        <f>$P$3</f>
        <v>Q1 '17</v>
      </c>
      <c r="Q40" s="27" t="str">
        <f>$Q$3</f>
        <v>Q2 '17</v>
      </c>
      <c r="R40" s="27" t="str">
        <f>$R$3</f>
        <v>Q3 '17</v>
      </c>
      <c r="S40" s="27" t="str">
        <f>$S$3</f>
        <v>Q4 '17</v>
      </c>
      <c r="T40" s="17" t="s">
        <v>33</v>
      </c>
      <c r="U40" s="27" t="s">
        <v>1</v>
      </c>
      <c r="V40" s="27" t="s">
        <v>2</v>
      </c>
      <c r="W40" s="27" t="s">
        <v>3</v>
      </c>
      <c r="X40" s="27" t="s">
        <v>4</v>
      </c>
      <c r="Y40" s="27" t="s">
        <v>5</v>
      </c>
      <c r="Z40" s="27" t="s">
        <v>6</v>
      </c>
      <c r="AA40" s="27" t="s">
        <v>7</v>
      </c>
      <c r="AB40" s="27" t="s">
        <v>8</v>
      </c>
      <c r="AC40" s="27" t="s">
        <v>9</v>
      </c>
      <c r="AD40" s="27" t="s">
        <v>10</v>
      </c>
      <c r="AE40" s="27" t="s">
        <v>11</v>
      </c>
      <c r="AF40" s="27" t="s">
        <v>12</v>
      </c>
      <c r="AG40" s="29" t="s">
        <v>13</v>
      </c>
      <c r="AH40" s="29" t="s">
        <v>14</v>
      </c>
      <c r="AI40" s="29" t="s">
        <v>15</v>
      </c>
      <c r="AJ40" s="29" t="s">
        <v>16</v>
      </c>
      <c r="AK40" s="29" t="s">
        <v>17</v>
      </c>
      <c r="AL40" s="29" t="s">
        <v>18</v>
      </c>
      <c r="AM40" s="29" t="s">
        <v>19</v>
      </c>
      <c r="AN40" s="29" t="s">
        <v>20</v>
      </c>
      <c r="AO40" s="29" t="s">
        <v>21</v>
      </c>
      <c r="AP40" s="29" t="s">
        <v>22</v>
      </c>
      <c r="AQ40" s="29" t="s">
        <v>23</v>
      </c>
      <c r="AR40" s="29" t="s">
        <v>24</v>
      </c>
      <c r="AS40" s="25" t="s">
        <v>25</v>
      </c>
      <c r="AT40" s="25" t="s">
        <v>26</v>
      </c>
      <c r="AU40" s="25" t="s">
        <v>27</v>
      </c>
      <c r="AV40" s="25" t="s">
        <v>28</v>
      </c>
      <c r="AW40" s="25" t="s">
        <v>29</v>
      </c>
      <c r="AX40" s="25" t="s">
        <v>30</v>
      </c>
      <c r="AY40" s="31" t="s">
        <v>99</v>
      </c>
      <c r="AZ40" s="31" t="s">
        <v>100</v>
      </c>
      <c r="BA40" s="31" t="s">
        <v>101</v>
      </c>
      <c r="BB40" s="31" t="s">
        <v>102</v>
      </c>
      <c r="BC40" s="31" t="s">
        <v>103</v>
      </c>
      <c r="BD40" s="31" t="s">
        <v>104</v>
      </c>
      <c r="BF40" s="32">
        <v>42736</v>
      </c>
      <c r="BG40" s="32">
        <v>42767</v>
      </c>
      <c r="BH40" s="32">
        <v>42795</v>
      </c>
      <c r="BI40" s="32">
        <v>42826</v>
      </c>
      <c r="BJ40" s="32">
        <v>42856</v>
      </c>
      <c r="BK40" s="32">
        <v>42887</v>
      </c>
      <c r="BL40" s="32">
        <v>42917</v>
      </c>
      <c r="BM40" s="32">
        <v>42948</v>
      </c>
      <c r="BN40" s="32">
        <v>42979</v>
      </c>
      <c r="BO40" s="32">
        <v>43009</v>
      </c>
      <c r="BP40" s="32">
        <v>43040</v>
      </c>
      <c r="BQ40" s="32">
        <v>43070</v>
      </c>
    </row>
    <row r="41" spans="1:69" x14ac:dyDescent="0.25">
      <c r="B41" s="22" t="s">
        <v>87</v>
      </c>
      <c r="C41" s="71">
        <f xml:space="preserve"> INDEX(U41:AF41,$B$2)</f>
        <v>846</v>
      </c>
      <c r="D41" s="71">
        <f>INDEX(AG41:AR41,$B$2)</f>
        <v>1449</v>
      </c>
      <c r="E41" s="71">
        <f>INDEX(AS41:BD41,$B$2)</f>
        <v>1810</v>
      </c>
      <c r="F41" s="67">
        <f>IFERROR(E41/D41,"-")</f>
        <v>1.2491373360938578</v>
      </c>
      <c r="H41" s="4">
        <f>SUM(U41:W41)</f>
        <v>2009</v>
      </c>
      <c r="I41" s="4">
        <f>SUM(X41:Z41)</f>
        <v>2524</v>
      </c>
      <c r="J41" s="4">
        <f>SUM(AA41:AC41)</f>
        <v>2622</v>
      </c>
      <c r="K41" s="4">
        <f>SUM(AD41:AF41)</f>
        <v>2966</v>
      </c>
      <c r="L41" s="4">
        <f>SUM(AG41:AI41)</f>
        <v>3073</v>
      </c>
      <c r="M41" s="4">
        <f>SUM(AJ41:AL41)</f>
        <v>3688</v>
      </c>
      <c r="N41" s="4">
        <f>SUM(AM41:AO41)</f>
        <v>4387</v>
      </c>
      <c r="O41" s="4">
        <f>SUM(AP41:AR41)</f>
        <v>5593</v>
      </c>
      <c r="P41" s="4">
        <f>SUM(AS41:AU41)</f>
        <v>6223</v>
      </c>
      <c r="Q41" s="4">
        <f>SUM(AV41:AX41)</f>
        <v>5918</v>
      </c>
      <c r="R41" s="4">
        <f>SUM(AY41:BA41)</f>
        <v>3611</v>
      </c>
      <c r="S41" s="4">
        <f>SUM(BB41:BD41)</f>
        <v>0</v>
      </c>
      <c r="T41" s="1"/>
      <c r="U41" s="4">
        <f>SUM(U24:U28)</f>
        <v>626</v>
      </c>
      <c r="V41" s="4">
        <f t="shared" ref="V41:BD41" si="52">SUM(V24:V28)</f>
        <v>660</v>
      </c>
      <c r="W41" s="4">
        <f t="shared" si="52"/>
        <v>723</v>
      </c>
      <c r="X41" s="4">
        <f t="shared" si="52"/>
        <v>815</v>
      </c>
      <c r="Y41" s="4">
        <f t="shared" si="52"/>
        <v>863</v>
      </c>
      <c r="Z41" s="4">
        <f t="shared" si="52"/>
        <v>846</v>
      </c>
      <c r="AA41" s="4">
        <f t="shared" si="52"/>
        <v>855</v>
      </c>
      <c r="AB41" s="4">
        <f t="shared" si="52"/>
        <v>846</v>
      </c>
      <c r="AC41" s="4">
        <f t="shared" si="52"/>
        <v>921</v>
      </c>
      <c r="AD41" s="4">
        <f t="shared" si="52"/>
        <v>972</v>
      </c>
      <c r="AE41" s="4">
        <f t="shared" si="52"/>
        <v>1000</v>
      </c>
      <c r="AF41" s="4">
        <f t="shared" si="52"/>
        <v>994</v>
      </c>
      <c r="AG41" s="4">
        <f t="shared" si="52"/>
        <v>1013</v>
      </c>
      <c r="AH41" s="4">
        <f t="shared" si="52"/>
        <v>1004</v>
      </c>
      <c r="AI41" s="4">
        <f t="shared" si="52"/>
        <v>1056</v>
      </c>
      <c r="AJ41" s="4">
        <f t="shared" si="52"/>
        <v>1140</v>
      </c>
      <c r="AK41" s="4">
        <f t="shared" si="52"/>
        <v>1223</v>
      </c>
      <c r="AL41" s="4">
        <f t="shared" si="52"/>
        <v>1325</v>
      </c>
      <c r="AM41" s="4">
        <f t="shared" si="52"/>
        <v>1334</v>
      </c>
      <c r="AN41" s="4">
        <f t="shared" si="52"/>
        <v>1449</v>
      </c>
      <c r="AO41" s="4">
        <f t="shared" si="52"/>
        <v>1604</v>
      </c>
      <c r="AP41" s="4">
        <f t="shared" si="52"/>
        <v>1743</v>
      </c>
      <c r="AQ41" s="4">
        <f t="shared" si="52"/>
        <v>1866</v>
      </c>
      <c r="AR41" s="4">
        <f t="shared" si="52"/>
        <v>1984</v>
      </c>
      <c r="AS41" s="4">
        <f t="shared" si="52"/>
        <v>1994</v>
      </c>
      <c r="AT41" s="4">
        <f t="shared" si="52"/>
        <v>2113</v>
      </c>
      <c r="AU41" s="4">
        <f t="shared" si="52"/>
        <v>2116</v>
      </c>
      <c r="AV41" s="4">
        <f t="shared" si="52"/>
        <v>1947</v>
      </c>
      <c r="AW41" s="4">
        <f t="shared" si="52"/>
        <v>1999</v>
      </c>
      <c r="AX41" s="4">
        <f t="shared" si="52"/>
        <v>1972</v>
      </c>
      <c r="AY41" s="4">
        <f t="shared" si="52"/>
        <v>1801</v>
      </c>
      <c r="AZ41" s="4">
        <f t="shared" si="52"/>
        <v>1810</v>
      </c>
      <c r="BA41" s="4">
        <f t="shared" si="52"/>
        <v>0</v>
      </c>
      <c r="BB41" s="4">
        <f t="shared" si="52"/>
        <v>0</v>
      </c>
      <c r="BC41" s="4">
        <f t="shared" si="52"/>
        <v>0</v>
      </c>
      <c r="BD41" s="4">
        <f t="shared" si="52"/>
        <v>0</v>
      </c>
      <c r="BF41" s="84">
        <f t="shared" ref="BF41:BQ45" si="53">IFERROR(AS41/AG41,"-")</f>
        <v>1.9684106614017769</v>
      </c>
      <c r="BG41" s="84">
        <f t="shared" si="53"/>
        <v>2.104581673306773</v>
      </c>
      <c r="BH41" s="84">
        <f t="shared" si="53"/>
        <v>2.0037878787878789</v>
      </c>
      <c r="BI41" s="84">
        <f t="shared" si="53"/>
        <v>1.7078947368421054</v>
      </c>
      <c r="BJ41" s="84">
        <f t="shared" si="53"/>
        <v>1.6345053147996729</v>
      </c>
      <c r="BK41" s="84">
        <f t="shared" si="53"/>
        <v>1.4883018867924529</v>
      </c>
      <c r="BL41" s="84">
        <f t="shared" si="53"/>
        <v>1.3500749625187407</v>
      </c>
      <c r="BM41" s="84">
        <f t="shared" si="53"/>
        <v>1.2491373360938578</v>
      </c>
      <c r="BN41" s="84">
        <f t="shared" si="53"/>
        <v>0</v>
      </c>
      <c r="BO41" s="84">
        <f t="shared" si="53"/>
        <v>0</v>
      </c>
      <c r="BP41" s="84">
        <f t="shared" si="53"/>
        <v>0</v>
      </c>
      <c r="BQ41" s="84">
        <f t="shared" si="53"/>
        <v>0</v>
      </c>
    </row>
    <row r="42" spans="1:69" x14ac:dyDescent="0.25">
      <c r="A42" s="88"/>
      <c r="B42" s="22" t="s">
        <v>81</v>
      </c>
      <c r="C42" s="73">
        <f>IFERROR(C43/SUM(C24:C28),"-")</f>
        <v>0</v>
      </c>
      <c r="D42" s="73">
        <f>IFERROR(D43/SUM(D24:D28),"-")</f>
        <v>0</v>
      </c>
      <c r="E42" s="73">
        <f>IFERROR(E43/SUM(E24:E28),"-")</f>
        <v>0</v>
      </c>
      <c r="F42" s="67" t="str">
        <f>IFERROR(E42/D42,"-")</f>
        <v>-</v>
      </c>
      <c r="H42" s="73">
        <f t="shared" ref="H42:S42" si="54">IFERROR(H43/SUM(H24:H28),"-")</f>
        <v>0</v>
      </c>
      <c r="I42" s="73">
        <f t="shared" si="54"/>
        <v>0</v>
      </c>
      <c r="J42" s="73">
        <f t="shared" si="54"/>
        <v>0</v>
      </c>
      <c r="K42" s="73">
        <f t="shared" si="54"/>
        <v>0</v>
      </c>
      <c r="L42" s="73">
        <f t="shared" si="54"/>
        <v>0</v>
      </c>
      <c r="M42" s="73">
        <f>IFERROR(M43/SUM(M24:M28),"-")</f>
        <v>0</v>
      </c>
      <c r="N42" s="73">
        <f t="shared" si="54"/>
        <v>0</v>
      </c>
      <c r="O42" s="73">
        <f t="shared" si="54"/>
        <v>0</v>
      </c>
      <c r="P42" s="73">
        <f t="shared" si="54"/>
        <v>0</v>
      </c>
      <c r="Q42" s="73">
        <f t="shared" si="54"/>
        <v>0</v>
      </c>
      <c r="R42" s="73">
        <f t="shared" si="54"/>
        <v>0</v>
      </c>
      <c r="S42" s="73" t="str">
        <f t="shared" si="54"/>
        <v>-</v>
      </c>
      <c r="T42" s="1"/>
      <c r="U42" s="73">
        <f t="shared" ref="U42:BC42" si="55">IFERROR(U43/SUM(U24:U28),"-")</f>
        <v>0</v>
      </c>
      <c r="V42" s="73">
        <f t="shared" si="55"/>
        <v>0</v>
      </c>
      <c r="W42" s="73">
        <f t="shared" si="55"/>
        <v>0</v>
      </c>
      <c r="X42" s="73">
        <f t="shared" si="55"/>
        <v>0</v>
      </c>
      <c r="Y42" s="73">
        <f t="shared" si="55"/>
        <v>0</v>
      </c>
      <c r="Z42" s="73">
        <f t="shared" si="55"/>
        <v>0</v>
      </c>
      <c r="AA42" s="73">
        <f t="shared" si="55"/>
        <v>0</v>
      </c>
      <c r="AB42" s="73">
        <f t="shared" si="55"/>
        <v>0</v>
      </c>
      <c r="AC42" s="73">
        <f t="shared" si="55"/>
        <v>0</v>
      </c>
      <c r="AD42" s="73">
        <f t="shared" si="55"/>
        <v>0</v>
      </c>
      <c r="AE42" s="73">
        <f t="shared" si="55"/>
        <v>0</v>
      </c>
      <c r="AF42" s="73">
        <f t="shared" si="55"/>
        <v>0</v>
      </c>
      <c r="AG42" s="73">
        <f t="shared" si="55"/>
        <v>0</v>
      </c>
      <c r="AH42" s="73">
        <f t="shared" si="55"/>
        <v>0</v>
      </c>
      <c r="AI42" s="73">
        <f t="shared" si="55"/>
        <v>0</v>
      </c>
      <c r="AJ42" s="73">
        <f t="shared" si="55"/>
        <v>0</v>
      </c>
      <c r="AK42" s="73">
        <f t="shared" si="55"/>
        <v>0</v>
      </c>
      <c r="AL42" s="73">
        <f t="shared" si="55"/>
        <v>0</v>
      </c>
      <c r="AM42" s="73">
        <f t="shared" si="55"/>
        <v>0</v>
      </c>
      <c r="AN42" s="73">
        <f t="shared" si="55"/>
        <v>0</v>
      </c>
      <c r="AO42" s="73">
        <f t="shared" si="55"/>
        <v>0</v>
      </c>
      <c r="AP42" s="73">
        <f t="shared" si="55"/>
        <v>0</v>
      </c>
      <c r="AQ42" s="73">
        <f t="shared" si="55"/>
        <v>0</v>
      </c>
      <c r="AR42" s="73">
        <f t="shared" si="55"/>
        <v>0</v>
      </c>
      <c r="AS42" s="73">
        <f t="shared" si="55"/>
        <v>0</v>
      </c>
      <c r="AT42" s="73">
        <f t="shared" si="55"/>
        <v>0</v>
      </c>
      <c r="AU42" s="73">
        <f t="shared" si="55"/>
        <v>0</v>
      </c>
      <c r="AV42" s="73">
        <f t="shared" si="55"/>
        <v>0</v>
      </c>
      <c r="AW42" s="73">
        <f t="shared" si="55"/>
        <v>0</v>
      </c>
      <c r="AX42" s="73">
        <f t="shared" si="55"/>
        <v>0</v>
      </c>
      <c r="AY42" s="73">
        <f t="shared" si="55"/>
        <v>0</v>
      </c>
      <c r="AZ42" s="73">
        <f t="shared" si="55"/>
        <v>0</v>
      </c>
      <c r="BA42" s="73" t="str">
        <f t="shared" si="55"/>
        <v>-</v>
      </c>
      <c r="BB42" s="73" t="str">
        <f t="shared" si="55"/>
        <v>-</v>
      </c>
      <c r="BC42" s="73" t="str">
        <f t="shared" si="55"/>
        <v>-</v>
      </c>
      <c r="BD42" s="73" t="str">
        <f>IFERROR(BD43/SUM(BD24:BD28),"-")</f>
        <v>-</v>
      </c>
      <c r="BF42" s="84" t="str">
        <f t="shared" si="53"/>
        <v>-</v>
      </c>
      <c r="BG42" s="84" t="str">
        <f t="shared" si="53"/>
        <v>-</v>
      </c>
      <c r="BH42" s="84" t="str">
        <f t="shared" si="53"/>
        <v>-</v>
      </c>
      <c r="BI42" s="84" t="str">
        <f t="shared" si="53"/>
        <v>-</v>
      </c>
      <c r="BJ42" s="84" t="str">
        <f t="shared" si="53"/>
        <v>-</v>
      </c>
      <c r="BK42" s="84" t="str">
        <f t="shared" si="53"/>
        <v>-</v>
      </c>
      <c r="BL42" s="84" t="str">
        <f t="shared" si="53"/>
        <v>-</v>
      </c>
      <c r="BM42" s="84" t="str">
        <f t="shared" si="53"/>
        <v>-</v>
      </c>
      <c r="BN42" s="84" t="str">
        <f t="shared" si="53"/>
        <v>-</v>
      </c>
      <c r="BO42" s="84" t="str">
        <f t="shared" si="53"/>
        <v>-</v>
      </c>
      <c r="BP42" s="84" t="str">
        <f t="shared" si="53"/>
        <v>-</v>
      </c>
      <c r="BQ42" s="84" t="str">
        <f t="shared" si="53"/>
        <v>-</v>
      </c>
    </row>
    <row r="43" spans="1:69" x14ac:dyDescent="0.25">
      <c r="A43" s="88" t="s">
        <v>231</v>
      </c>
      <c r="B43" s="22" t="s">
        <v>88</v>
      </c>
      <c r="C43" s="71">
        <f>INDEX(U43:AF43,$B$2)</f>
        <v>0</v>
      </c>
      <c r="D43" s="71">
        <f xml:space="preserve"> INDEX(AG43:AR43,$B$2)</f>
        <v>0</v>
      </c>
      <c r="E43" s="71">
        <f xml:space="preserve"> INDEX(AS43:BD43,$B$2)</f>
        <v>0</v>
      </c>
      <c r="F43" s="67" t="str">
        <f>IFERROR(E43/D43,"-")</f>
        <v>-</v>
      </c>
      <c r="H43" s="4">
        <f>SUM(U43:W43)</f>
        <v>0</v>
      </c>
      <c r="I43" s="4">
        <f>SUM(X43:Z43)</f>
        <v>0</v>
      </c>
      <c r="J43" s="4">
        <f>SUM(AA43:AC43)</f>
        <v>0</v>
      </c>
      <c r="K43" s="4">
        <f>SUM(AD43:AF43)</f>
        <v>0</v>
      </c>
      <c r="L43" s="4">
        <f>SUM(AG43:AI43)</f>
        <v>0</v>
      </c>
      <c r="M43" s="4">
        <f>SUM(AJ43:AL43)</f>
        <v>0</v>
      </c>
      <c r="N43" s="4">
        <f>SUM(AM43:AO43)</f>
        <v>0</v>
      </c>
      <c r="O43" s="4">
        <f>SUM(AP43:AR43)</f>
        <v>0</v>
      </c>
      <c r="P43" s="4">
        <f>SUM(AS43:AU43)</f>
        <v>0</v>
      </c>
      <c r="Q43" s="4">
        <f>SUM(AV43:AX43)</f>
        <v>0</v>
      </c>
      <c r="R43" s="4">
        <f>SUM(AY43:BA43)</f>
        <v>0</v>
      </c>
      <c r="S43" s="4">
        <f>SUM(BB43:BD43)</f>
        <v>0</v>
      </c>
      <c r="T43" s="1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F43" s="84" t="str">
        <f t="shared" si="53"/>
        <v>-</v>
      </c>
      <c r="BG43" s="84" t="str">
        <f t="shared" si="53"/>
        <v>-</v>
      </c>
      <c r="BH43" s="84" t="str">
        <f t="shared" si="53"/>
        <v>-</v>
      </c>
      <c r="BI43" s="84" t="str">
        <f t="shared" si="53"/>
        <v>-</v>
      </c>
      <c r="BJ43" s="84" t="str">
        <f t="shared" si="53"/>
        <v>-</v>
      </c>
      <c r="BK43" s="84" t="str">
        <f t="shared" si="53"/>
        <v>-</v>
      </c>
      <c r="BL43" s="84" t="str">
        <f t="shared" si="53"/>
        <v>-</v>
      </c>
      <c r="BM43" s="84" t="str">
        <f t="shared" si="53"/>
        <v>-</v>
      </c>
      <c r="BN43" s="84" t="str">
        <f t="shared" si="53"/>
        <v>-</v>
      </c>
      <c r="BO43" s="84" t="str">
        <f t="shared" si="53"/>
        <v>-</v>
      </c>
      <c r="BP43" s="84" t="str">
        <f t="shared" si="53"/>
        <v>-</v>
      </c>
      <c r="BQ43" s="84" t="str">
        <f t="shared" si="53"/>
        <v>-</v>
      </c>
    </row>
    <row r="44" spans="1:69" x14ac:dyDescent="0.25">
      <c r="A44" s="88"/>
      <c r="B44" s="22" t="s">
        <v>82</v>
      </c>
      <c r="C44" s="66" t="str">
        <f>IFERROR(C77/C43,"-")</f>
        <v>-</v>
      </c>
      <c r="D44" s="66" t="str">
        <f>IFERROR(D77/D43,"-")</f>
        <v>-</v>
      </c>
      <c r="E44" s="66" t="str">
        <f>IFERROR(E77/E43,"-")</f>
        <v>-</v>
      </c>
      <c r="F44" s="67" t="str">
        <f>IFERROR(E44/D44,"-")</f>
        <v>-</v>
      </c>
      <c r="H44" s="66" t="str">
        <f t="shared" ref="H44:S44" si="56">IFERROR(H77/H43,"-")</f>
        <v>-</v>
      </c>
      <c r="I44" s="66" t="str">
        <f t="shared" si="56"/>
        <v>-</v>
      </c>
      <c r="J44" s="66" t="str">
        <f t="shared" si="56"/>
        <v>-</v>
      </c>
      <c r="K44" s="66" t="str">
        <f t="shared" si="56"/>
        <v>-</v>
      </c>
      <c r="L44" s="66" t="str">
        <f t="shared" si="56"/>
        <v>-</v>
      </c>
      <c r="M44" s="66" t="str">
        <f t="shared" si="56"/>
        <v>-</v>
      </c>
      <c r="N44" s="66" t="str">
        <f t="shared" si="56"/>
        <v>-</v>
      </c>
      <c r="O44" s="66" t="str">
        <f t="shared" si="56"/>
        <v>-</v>
      </c>
      <c r="P44" s="66" t="str">
        <f t="shared" si="56"/>
        <v>-</v>
      </c>
      <c r="Q44" s="66" t="str">
        <f t="shared" si="56"/>
        <v>-</v>
      </c>
      <c r="R44" s="66" t="str">
        <f t="shared" si="56"/>
        <v>-</v>
      </c>
      <c r="S44" s="66" t="str">
        <f t="shared" si="56"/>
        <v>-</v>
      </c>
      <c r="T44" s="1"/>
      <c r="U44" s="66" t="str">
        <f t="shared" ref="U44:BD44" si="57">IFERROR(U77/U43,"-")</f>
        <v>-</v>
      </c>
      <c r="V44" s="66" t="str">
        <f t="shared" si="57"/>
        <v>-</v>
      </c>
      <c r="W44" s="66" t="str">
        <f t="shared" si="57"/>
        <v>-</v>
      </c>
      <c r="X44" s="66" t="str">
        <f t="shared" si="57"/>
        <v>-</v>
      </c>
      <c r="Y44" s="66" t="str">
        <f t="shared" si="57"/>
        <v>-</v>
      </c>
      <c r="Z44" s="66" t="str">
        <f t="shared" si="57"/>
        <v>-</v>
      </c>
      <c r="AA44" s="66" t="str">
        <f t="shared" si="57"/>
        <v>-</v>
      </c>
      <c r="AB44" s="66" t="str">
        <f t="shared" si="57"/>
        <v>-</v>
      </c>
      <c r="AC44" s="66" t="str">
        <f t="shared" si="57"/>
        <v>-</v>
      </c>
      <c r="AD44" s="66" t="str">
        <f t="shared" si="57"/>
        <v>-</v>
      </c>
      <c r="AE44" s="66" t="str">
        <f t="shared" si="57"/>
        <v>-</v>
      </c>
      <c r="AF44" s="66" t="str">
        <f t="shared" si="57"/>
        <v>-</v>
      </c>
      <c r="AG44" s="66" t="str">
        <f t="shared" si="57"/>
        <v>-</v>
      </c>
      <c r="AH44" s="66" t="str">
        <f t="shared" si="57"/>
        <v>-</v>
      </c>
      <c r="AI44" s="66" t="str">
        <f t="shared" si="57"/>
        <v>-</v>
      </c>
      <c r="AJ44" s="66" t="str">
        <f t="shared" si="57"/>
        <v>-</v>
      </c>
      <c r="AK44" s="66" t="str">
        <f t="shared" si="57"/>
        <v>-</v>
      </c>
      <c r="AL44" s="66" t="str">
        <f t="shared" si="57"/>
        <v>-</v>
      </c>
      <c r="AM44" s="66" t="str">
        <f t="shared" si="57"/>
        <v>-</v>
      </c>
      <c r="AN44" s="66" t="str">
        <f t="shared" si="57"/>
        <v>-</v>
      </c>
      <c r="AO44" s="66" t="str">
        <f t="shared" si="57"/>
        <v>-</v>
      </c>
      <c r="AP44" s="66" t="str">
        <f t="shared" si="57"/>
        <v>-</v>
      </c>
      <c r="AQ44" s="66" t="str">
        <f t="shared" si="57"/>
        <v>-</v>
      </c>
      <c r="AR44" s="66" t="str">
        <f t="shared" si="57"/>
        <v>-</v>
      </c>
      <c r="AS44" s="66" t="str">
        <f t="shared" si="57"/>
        <v>-</v>
      </c>
      <c r="AT44" s="66" t="str">
        <f t="shared" si="57"/>
        <v>-</v>
      </c>
      <c r="AU44" s="66" t="str">
        <f t="shared" si="57"/>
        <v>-</v>
      </c>
      <c r="AV44" s="66" t="str">
        <f t="shared" si="57"/>
        <v>-</v>
      </c>
      <c r="AW44" s="66" t="str">
        <f t="shared" si="57"/>
        <v>-</v>
      </c>
      <c r="AX44" s="66" t="str">
        <f t="shared" si="57"/>
        <v>-</v>
      </c>
      <c r="AY44" s="66" t="str">
        <f t="shared" si="57"/>
        <v>-</v>
      </c>
      <c r="AZ44" s="66" t="str">
        <f t="shared" si="57"/>
        <v>-</v>
      </c>
      <c r="BA44" s="66" t="str">
        <f t="shared" si="57"/>
        <v>-</v>
      </c>
      <c r="BB44" s="66" t="str">
        <f t="shared" si="57"/>
        <v>-</v>
      </c>
      <c r="BC44" s="66" t="str">
        <f t="shared" si="57"/>
        <v>-</v>
      </c>
      <c r="BD44" s="66" t="str">
        <f t="shared" si="57"/>
        <v>-</v>
      </c>
      <c r="BF44" s="84" t="str">
        <f t="shared" si="53"/>
        <v>-</v>
      </c>
      <c r="BG44" s="84" t="str">
        <f t="shared" si="53"/>
        <v>-</v>
      </c>
      <c r="BH44" s="84" t="str">
        <f t="shared" si="53"/>
        <v>-</v>
      </c>
      <c r="BI44" s="84" t="str">
        <f t="shared" si="53"/>
        <v>-</v>
      </c>
      <c r="BJ44" s="84" t="str">
        <f t="shared" si="53"/>
        <v>-</v>
      </c>
      <c r="BK44" s="84" t="str">
        <f t="shared" si="53"/>
        <v>-</v>
      </c>
      <c r="BL44" s="84" t="str">
        <f t="shared" si="53"/>
        <v>-</v>
      </c>
      <c r="BM44" s="84" t="str">
        <f t="shared" si="53"/>
        <v>-</v>
      </c>
      <c r="BN44" s="84" t="str">
        <f t="shared" si="53"/>
        <v>-</v>
      </c>
      <c r="BO44" s="84" t="str">
        <f t="shared" si="53"/>
        <v>-</v>
      </c>
      <c r="BP44" s="84" t="str">
        <f t="shared" si="53"/>
        <v>-</v>
      </c>
      <c r="BQ44" s="84" t="str">
        <f t="shared" si="53"/>
        <v>-</v>
      </c>
    </row>
    <row r="45" spans="1:69" x14ac:dyDescent="0.25">
      <c r="A45" s="16" t="s">
        <v>230</v>
      </c>
      <c r="B45" s="22" t="s">
        <v>80</v>
      </c>
      <c r="C45" s="71">
        <f>SUM(U45                                                       : INDEX(U45:AF45,$B$2))</f>
        <v>0</v>
      </c>
      <c r="D45" s="71">
        <f>SUM(AG45                                                    : INDEX(AG45:AR45,$B$2))</f>
        <v>0</v>
      </c>
      <c r="E45" s="71">
        <f>SUM(AS45                                                    : INDEX(AS45:BD45,$B$2))</f>
        <v>0</v>
      </c>
      <c r="F45" s="67" t="str">
        <f>IFERROR(E45/D45,"-")</f>
        <v>-</v>
      </c>
      <c r="H45" s="1"/>
      <c r="I45" s="1"/>
      <c r="J45" s="1"/>
      <c r="K45" s="1"/>
      <c r="L45" s="92"/>
      <c r="M45" s="92"/>
      <c r="N45" s="92"/>
      <c r="O45" s="92"/>
      <c r="P45" s="92"/>
      <c r="Q45" s="92"/>
      <c r="R45" s="11"/>
      <c r="S45" s="11"/>
      <c r="T45" s="1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F45" s="84" t="str">
        <f t="shared" si="53"/>
        <v>-</v>
      </c>
      <c r="BG45" s="84" t="str">
        <f t="shared" si="53"/>
        <v>-</v>
      </c>
      <c r="BH45" s="84" t="str">
        <f t="shared" si="53"/>
        <v>-</v>
      </c>
      <c r="BI45" s="84" t="str">
        <f t="shared" si="53"/>
        <v>-</v>
      </c>
      <c r="BJ45" s="84" t="str">
        <f t="shared" si="53"/>
        <v>-</v>
      </c>
      <c r="BK45" s="84" t="str">
        <f t="shared" si="53"/>
        <v>-</v>
      </c>
      <c r="BL45" s="84" t="str">
        <f t="shared" si="53"/>
        <v>-</v>
      </c>
      <c r="BM45" s="84" t="str">
        <f t="shared" si="53"/>
        <v>-</v>
      </c>
      <c r="BN45" s="84" t="str">
        <f t="shared" si="53"/>
        <v>-</v>
      </c>
      <c r="BO45" s="84" t="str">
        <f t="shared" si="53"/>
        <v>-</v>
      </c>
      <c r="BP45" s="84" t="str">
        <f t="shared" si="53"/>
        <v>-</v>
      </c>
      <c r="BQ45" s="84" t="str">
        <f t="shared" si="53"/>
        <v>-</v>
      </c>
    </row>
    <row r="46" spans="1:69" x14ac:dyDescent="0.25">
      <c r="A46" s="42" t="s">
        <v>33</v>
      </c>
      <c r="B46" s="22"/>
      <c r="C46" s="66"/>
      <c r="D46" s="66"/>
      <c r="E46" s="66"/>
      <c r="F46" s="6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</row>
    <row r="47" spans="1:69" x14ac:dyDescent="0.25">
      <c r="A47" s="42" t="s">
        <v>33</v>
      </c>
    </row>
    <row r="48" spans="1:69" x14ac:dyDescent="0.25">
      <c r="A48" s="43" t="s">
        <v>211</v>
      </c>
      <c r="B48" s="23" t="s">
        <v>51</v>
      </c>
      <c r="C48" s="21" t="str">
        <f>$C$3</f>
        <v>YTD '15</v>
      </c>
      <c r="D48" s="21" t="str">
        <f>$D$3</f>
        <v>YTD '16</v>
      </c>
      <c r="E48" s="21" t="str">
        <f>$E$3</f>
        <v>YTD '17</v>
      </c>
      <c r="F48" s="21" t="str">
        <f>$F$3</f>
        <v>YoY</v>
      </c>
      <c r="G48" s="2" t="s">
        <v>33</v>
      </c>
      <c r="H48" s="27" t="str">
        <f>$H$3</f>
        <v>Q1 '15</v>
      </c>
      <c r="I48" s="27" t="str">
        <f>$I$3</f>
        <v>Q2 '15</v>
      </c>
      <c r="J48" s="27" t="str">
        <f>$J$3</f>
        <v>Q3 '15</v>
      </c>
      <c r="K48" s="27" t="str">
        <f>$K$3</f>
        <v>Q4 '15</v>
      </c>
      <c r="L48" s="30" t="str">
        <f>$L$3</f>
        <v>Q1 '16</v>
      </c>
      <c r="M48" s="30" t="str">
        <f>$M$3</f>
        <v>Q2 '16</v>
      </c>
      <c r="N48" s="30" t="str">
        <f>$N$3</f>
        <v>Q3 '16</v>
      </c>
      <c r="O48" s="30" t="str">
        <f>$O$3</f>
        <v>Q4 '16</v>
      </c>
      <c r="P48" s="27" t="str">
        <f>$P$3</f>
        <v>Q1 '17</v>
      </c>
      <c r="Q48" s="27" t="str">
        <f>$Q$3</f>
        <v>Q2 '17</v>
      </c>
      <c r="R48" s="27" t="str">
        <f>$R$3</f>
        <v>Q3 '17</v>
      </c>
      <c r="S48" s="27" t="str">
        <f>$S$3</f>
        <v>Q4 '17</v>
      </c>
      <c r="T48" s="17" t="s">
        <v>33</v>
      </c>
      <c r="U48" s="27" t="s">
        <v>1</v>
      </c>
      <c r="V48" s="27" t="s">
        <v>2</v>
      </c>
      <c r="W48" s="27" t="s">
        <v>3</v>
      </c>
      <c r="X48" s="27" t="s">
        <v>4</v>
      </c>
      <c r="Y48" s="27" t="s">
        <v>5</v>
      </c>
      <c r="Z48" s="27" t="s">
        <v>6</v>
      </c>
      <c r="AA48" s="27" t="s">
        <v>7</v>
      </c>
      <c r="AB48" s="27" t="s">
        <v>8</v>
      </c>
      <c r="AC48" s="27" t="s">
        <v>9</v>
      </c>
      <c r="AD48" s="27" t="s">
        <v>10</v>
      </c>
      <c r="AE48" s="27" t="s">
        <v>11</v>
      </c>
      <c r="AF48" s="27" t="s">
        <v>12</v>
      </c>
      <c r="AG48" s="29" t="s">
        <v>13</v>
      </c>
      <c r="AH48" s="29" t="s">
        <v>14</v>
      </c>
      <c r="AI48" s="29" t="s">
        <v>15</v>
      </c>
      <c r="AJ48" s="29" t="s">
        <v>16</v>
      </c>
      <c r="AK48" s="29" t="s">
        <v>17</v>
      </c>
      <c r="AL48" s="29" t="s">
        <v>18</v>
      </c>
      <c r="AM48" s="29" t="s">
        <v>19</v>
      </c>
      <c r="AN48" s="29" t="s">
        <v>20</v>
      </c>
      <c r="AO48" s="29" t="s">
        <v>21</v>
      </c>
      <c r="AP48" s="29" t="s">
        <v>22</v>
      </c>
      <c r="AQ48" s="29" t="s">
        <v>23</v>
      </c>
      <c r="AR48" s="29" t="s">
        <v>24</v>
      </c>
      <c r="AS48" s="25" t="s">
        <v>25</v>
      </c>
      <c r="AT48" s="25" t="s">
        <v>26</v>
      </c>
      <c r="AU48" s="25" t="s">
        <v>27</v>
      </c>
      <c r="AV48" s="25" t="s">
        <v>28</v>
      </c>
      <c r="AW48" s="25" t="s">
        <v>29</v>
      </c>
      <c r="AX48" s="25" t="s">
        <v>30</v>
      </c>
      <c r="AY48" s="31" t="s">
        <v>99</v>
      </c>
      <c r="AZ48" s="31" t="s">
        <v>100</v>
      </c>
      <c r="BA48" s="31" t="s">
        <v>101</v>
      </c>
      <c r="BB48" s="31" t="s">
        <v>102</v>
      </c>
      <c r="BC48" s="31" t="s">
        <v>103</v>
      </c>
      <c r="BD48" s="31" t="s">
        <v>104</v>
      </c>
      <c r="BF48" s="32">
        <v>42736</v>
      </c>
      <c r="BG48" s="32">
        <v>42767</v>
      </c>
      <c r="BH48" s="32">
        <v>42795</v>
      </c>
      <c r="BI48" s="32">
        <v>42826</v>
      </c>
      <c r="BJ48" s="32">
        <v>42856</v>
      </c>
      <c r="BK48" s="32">
        <v>42887</v>
      </c>
      <c r="BL48" s="32">
        <v>42917</v>
      </c>
      <c r="BM48" s="32">
        <v>42948</v>
      </c>
      <c r="BN48" s="32">
        <v>42979</v>
      </c>
      <c r="BO48" s="32">
        <v>43009</v>
      </c>
      <c r="BP48" s="32">
        <v>43040</v>
      </c>
      <c r="BQ48" s="32">
        <v>43070</v>
      </c>
    </row>
    <row r="49" spans="1:70" x14ac:dyDescent="0.25">
      <c r="A49" s="16" t="s">
        <v>186</v>
      </c>
      <c r="B49" s="16" t="s">
        <v>58</v>
      </c>
      <c r="C49" s="71">
        <f>SUM(U49                                                  : INDEX(U49:AF49,$B$2))</f>
        <v>32144.699499999999</v>
      </c>
      <c r="D49" s="71">
        <f>SUM(AG49                                                  : INDEX(AG49:AR49,$B$2))</f>
        <v>28863.543999999962</v>
      </c>
      <c r="E49" s="71">
        <f>SUM(AS49                                                   : INDEX(AS49:BD49,$B$2))</f>
        <v>104703.98800000001</v>
      </c>
      <c r="F49" s="67">
        <f>IFERROR(E49/D49,"-")</f>
        <v>3.6275513498966085</v>
      </c>
      <c r="G49" s="4"/>
      <c r="H49" s="4">
        <f t="shared" ref="H49:H56" si="58">SUM(U49:W49)</f>
        <v>8570.9030000000002</v>
      </c>
      <c r="I49" s="4">
        <f t="shared" ref="I49:I59" si="59">SUM(X49:Z49)</f>
        <v>13622.258</v>
      </c>
      <c r="J49" s="4">
        <f t="shared" ref="J49:J59" si="60">SUM(AA49:AC49)</f>
        <v>16729.070999999996</v>
      </c>
      <c r="K49" s="4">
        <f t="shared" ref="K49:K59" si="61">SUM(AD49:AF49)</f>
        <v>18868.037499999977</v>
      </c>
      <c r="L49" s="4">
        <f t="shared" ref="L49:L59" si="62">SUM(AG49:AI49)</f>
        <v>8800.4539999999597</v>
      </c>
      <c r="M49" s="4">
        <f t="shared" ref="M49:M59" si="63">SUM(AJ49:AL49)</f>
        <v>13940.108500000002</v>
      </c>
      <c r="N49" s="4">
        <f t="shared" ref="N49:N59" si="64">SUM(AM49:AO49)</f>
        <v>9826.7255000000005</v>
      </c>
      <c r="O49" s="4">
        <f t="shared" ref="O49:O59" si="65">SUM(AP49:AR49)</f>
        <v>13984.223999999998</v>
      </c>
      <c r="P49" s="4">
        <f t="shared" ref="P49:P59" si="66">SUM(AS49:AU49)</f>
        <v>24506.34550000001</v>
      </c>
      <c r="Q49" s="4">
        <f t="shared" ref="Q49:Q59" si="67">SUM(AV49:AX49)</f>
        <v>47774.17</v>
      </c>
      <c r="R49" s="4">
        <f t="shared" ref="R49:R59" si="68">SUM(AY49:BA49)</f>
        <v>32423.472499999996</v>
      </c>
      <c r="S49" s="4">
        <f t="shared" ref="S49:S59" si="69">SUM(BB49:BD49)</f>
        <v>0</v>
      </c>
      <c r="T49" s="4"/>
      <c r="U49" s="61">
        <f>North!U49+South!U49</f>
        <v>2052.6610000000001</v>
      </c>
      <c r="V49" s="61">
        <f>North!V49+South!V49</f>
        <v>1303.846</v>
      </c>
      <c r="W49" s="61">
        <f>North!W49+South!W49</f>
        <v>5214.3959999999997</v>
      </c>
      <c r="X49" s="61">
        <f>North!X49+South!X49</f>
        <v>5640.4014999999999</v>
      </c>
      <c r="Y49" s="61">
        <f>North!Y49+South!Y49</f>
        <v>3233.2915000000003</v>
      </c>
      <c r="Z49" s="61">
        <f>North!Z49+South!Z49</f>
        <v>4748.5650000000005</v>
      </c>
      <c r="AA49" s="61">
        <f>North!AA49+South!AA49</f>
        <v>7546.5334999999995</v>
      </c>
      <c r="AB49" s="61">
        <f>North!AB49+South!AB49</f>
        <v>2405.0050000000001</v>
      </c>
      <c r="AC49" s="61">
        <f>North!AC49+South!AC49</f>
        <v>6777.5324999999993</v>
      </c>
      <c r="AD49" s="61">
        <f>North!AD49+South!AD49</f>
        <v>4765.0289999999895</v>
      </c>
      <c r="AE49" s="61">
        <f>North!AE49+South!AE49</f>
        <v>4839.5445</v>
      </c>
      <c r="AF49" s="61">
        <f>North!AF49+South!AF49</f>
        <v>9263.463999999989</v>
      </c>
      <c r="AG49" s="61">
        <f>North!AG49+South!AG49</f>
        <v>2249.5889999999999</v>
      </c>
      <c r="AH49" s="61">
        <f>North!AH49+South!AH49</f>
        <v>2135.14499999997</v>
      </c>
      <c r="AI49" s="61">
        <f>North!AI49+South!AI49</f>
        <v>4415.7199999999903</v>
      </c>
      <c r="AJ49" s="61">
        <f>North!AJ49+South!AJ49</f>
        <v>6653.8460000000005</v>
      </c>
      <c r="AK49" s="61">
        <f>North!AK49+South!AK49</f>
        <v>3561.0540000000001</v>
      </c>
      <c r="AL49" s="61">
        <f>North!AL49+South!AL49</f>
        <v>3725.2085000000002</v>
      </c>
      <c r="AM49" s="61">
        <f>North!AM49+South!AM49</f>
        <v>3438.3620000000001</v>
      </c>
      <c r="AN49" s="61">
        <f>North!AN49+South!AN49</f>
        <v>2684.6194999999998</v>
      </c>
      <c r="AO49" s="61">
        <f>North!AO49+South!AO49</f>
        <v>3703.7440000000001</v>
      </c>
      <c r="AP49" s="61">
        <f>North!AP49+South!AP49</f>
        <v>3162.1419999999998</v>
      </c>
      <c r="AQ49" s="61">
        <f>North!AQ49+South!AQ49</f>
        <v>3886.2655</v>
      </c>
      <c r="AR49" s="61">
        <f>North!AR49+South!AR49</f>
        <v>6935.8164999999999</v>
      </c>
      <c r="AS49" s="61">
        <f>North!AS49+South!AS49</f>
        <v>5031.0820000000003</v>
      </c>
      <c r="AT49" s="61">
        <f>North!AT49+South!AT49</f>
        <v>9389.4535000000105</v>
      </c>
      <c r="AU49" s="61">
        <f>North!AU49+South!AU49</f>
        <v>10085.810000000001</v>
      </c>
      <c r="AV49" s="61">
        <f>North!AV49+South!AV49</f>
        <v>15694.68</v>
      </c>
      <c r="AW49" s="61">
        <f>North!AW49+South!AW49</f>
        <v>14764.74</v>
      </c>
      <c r="AX49" s="61">
        <f>North!AX49+South!AX49</f>
        <v>17314.75</v>
      </c>
      <c r="AY49" s="61">
        <f>North!AY49+South!AY49</f>
        <v>15758.122499999999</v>
      </c>
      <c r="AZ49" s="61">
        <f>North!AZ49+South!AZ49</f>
        <v>16665.349999999999</v>
      </c>
      <c r="BA49" s="61">
        <f>North!BA49+South!BA49</f>
        <v>0</v>
      </c>
      <c r="BB49" s="61">
        <f>North!BB49+South!BB49</f>
        <v>0</v>
      </c>
      <c r="BC49" s="61">
        <f>North!BC49+South!BC49</f>
        <v>0</v>
      </c>
      <c r="BD49" s="61">
        <f>North!BD49+South!BD49</f>
        <v>0</v>
      </c>
      <c r="BE49" s="4"/>
      <c r="BF49" s="84">
        <f t="shared" ref="BF49:BQ56" si="70">IFERROR(AS49/AG49,"-")</f>
        <v>2.2364449683920045</v>
      </c>
      <c r="BG49" s="84">
        <f t="shared" si="70"/>
        <v>4.3975718276745335</v>
      </c>
      <c r="BH49" s="84">
        <f t="shared" si="70"/>
        <v>2.2840691891696085</v>
      </c>
      <c r="BI49" s="84">
        <f t="shared" si="70"/>
        <v>2.3587380892193779</v>
      </c>
      <c r="BJ49" s="84">
        <f t="shared" si="70"/>
        <v>4.1461713301735941</v>
      </c>
      <c r="BK49" s="84">
        <f t="shared" si="70"/>
        <v>4.6479948706226777</v>
      </c>
      <c r="BL49" s="84">
        <f t="shared" si="70"/>
        <v>4.5830318331810318</v>
      </c>
      <c r="BM49" s="84">
        <f t="shared" si="70"/>
        <v>6.2077139795788563</v>
      </c>
      <c r="BN49" s="84">
        <f t="shared" si="70"/>
        <v>0</v>
      </c>
      <c r="BO49" s="84">
        <f t="shared" si="70"/>
        <v>0</v>
      </c>
      <c r="BP49" s="84">
        <f t="shared" si="70"/>
        <v>0</v>
      </c>
      <c r="BQ49" s="84">
        <f t="shared" si="70"/>
        <v>0</v>
      </c>
    </row>
    <row r="50" spans="1:70" x14ac:dyDescent="0.25">
      <c r="A50" s="16" t="s">
        <v>187</v>
      </c>
      <c r="B50" s="16" t="s">
        <v>44</v>
      </c>
      <c r="C50" s="71">
        <f>SUM(U50                                                 : INDEX(U50:AF50,$B$2))</f>
        <v>25892.387999999999</v>
      </c>
      <c r="D50" s="71">
        <f>SUM(AG50                                                   : INDEX(AG50:AR50,$B$2))</f>
        <v>52397.168000000114</v>
      </c>
      <c r="E50" s="71">
        <f>SUM(AS50                                                   : INDEX(AS50:BD50,$B$2))</f>
        <v>88236.271000000008</v>
      </c>
      <c r="F50" s="67">
        <f t="shared" ref="F50:F58" si="71">IFERROR(E50/D50,"-")</f>
        <v>1.6839893140789559</v>
      </c>
      <c r="G50" s="4"/>
      <c r="H50" s="4">
        <f t="shared" si="58"/>
        <v>6249.1995000000006</v>
      </c>
      <c r="I50" s="4">
        <f t="shared" si="59"/>
        <v>12123.0005</v>
      </c>
      <c r="J50" s="4">
        <f t="shared" si="60"/>
        <v>13940.355</v>
      </c>
      <c r="K50" s="4">
        <f t="shared" si="61"/>
        <v>21795.481000000029</v>
      </c>
      <c r="L50" s="4">
        <f t="shared" si="62"/>
        <v>11602.374000000002</v>
      </c>
      <c r="M50" s="4">
        <f t="shared" si="63"/>
        <v>26231.39400000008</v>
      </c>
      <c r="N50" s="4">
        <f t="shared" si="64"/>
        <v>28181.15050000008</v>
      </c>
      <c r="O50" s="4">
        <f t="shared" si="65"/>
        <v>40268.167000000183</v>
      </c>
      <c r="P50" s="4">
        <f t="shared" si="66"/>
        <v>24254.591000000008</v>
      </c>
      <c r="Q50" s="4">
        <f t="shared" si="67"/>
        <v>39530.289999999994</v>
      </c>
      <c r="R50" s="4">
        <f t="shared" si="68"/>
        <v>24451.39</v>
      </c>
      <c r="S50" s="4">
        <f t="shared" si="69"/>
        <v>0</v>
      </c>
      <c r="T50" s="4"/>
      <c r="U50" s="61">
        <f>North!U50+South!U50</f>
        <v>2215.0100000000002</v>
      </c>
      <c r="V50" s="61">
        <f>North!V50+South!V50</f>
        <v>1135.6510000000001</v>
      </c>
      <c r="W50" s="61">
        <f>North!W50+South!W50</f>
        <v>2898.5385000000001</v>
      </c>
      <c r="X50" s="61">
        <f>North!X50+South!X50</f>
        <v>4939.4570000000003</v>
      </c>
      <c r="Y50" s="61">
        <f>North!Y50+South!Y50</f>
        <v>3233.6025</v>
      </c>
      <c r="Z50" s="61">
        <f>North!Z50+South!Z50</f>
        <v>3949.9409999999998</v>
      </c>
      <c r="AA50" s="61">
        <f>North!AA50+South!AA50</f>
        <v>4551.5889999999999</v>
      </c>
      <c r="AB50" s="61">
        <f>North!AB50+South!AB50</f>
        <v>2968.5990000000002</v>
      </c>
      <c r="AC50" s="61">
        <f>North!AC50+South!AC50</f>
        <v>6420.1669999999995</v>
      </c>
      <c r="AD50" s="61">
        <f>North!AD50+South!AD50</f>
        <v>3850.6580000000004</v>
      </c>
      <c r="AE50" s="61">
        <f>North!AE50+South!AE50</f>
        <v>9004.2370000000301</v>
      </c>
      <c r="AF50" s="61">
        <f>North!AF50+South!AF50</f>
        <v>8940.5859999999993</v>
      </c>
      <c r="AG50" s="61">
        <f>North!AG50+South!AG50</f>
        <v>1368.249</v>
      </c>
      <c r="AH50" s="61">
        <f>North!AH50+South!AH50</f>
        <v>1100.796</v>
      </c>
      <c r="AI50" s="61">
        <f>North!AI50+South!AI50</f>
        <v>9133.3290000000015</v>
      </c>
      <c r="AJ50" s="61">
        <f>North!AJ50+South!AJ50</f>
        <v>7448.6030000000101</v>
      </c>
      <c r="AK50" s="61">
        <f>North!AK50+South!AK50</f>
        <v>6115.0020000000004</v>
      </c>
      <c r="AL50" s="61">
        <f>North!AL50+South!AL50</f>
        <v>12667.78900000007</v>
      </c>
      <c r="AM50" s="61">
        <f>North!AM50+South!AM50</f>
        <v>6581.7240000000102</v>
      </c>
      <c r="AN50" s="61">
        <f>North!AN50+South!AN50</f>
        <v>7981.6760000000195</v>
      </c>
      <c r="AO50" s="61">
        <f>North!AO50+South!AO50</f>
        <v>13617.750500000049</v>
      </c>
      <c r="AP50" s="61">
        <f>North!AP50+South!AP50</f>
        <v>8497.1710000000203</v>
      </c>
      <c r="AQ50" s="61">
        <f>North!AQ50+South!AQ50</f>
        <v>11235.910000000051</v>
      </c>
      <c r="AR50" s="61">
        <f>North!AR50+South!AR50</f>
        <v>20535.086000000112</v>
      </c>
      <c r="AS50" s="61">
        <f>North!AS50+South!AS50</f>
        <v>4021.123</v>
      </c>
      <c r="AT50" s="61">
        <f>North!AT50+South!AT50</f>
        <v>5862.4380000000092</v>
      </c>
      <c r="AU50" s="61">
        <f>North!AU50+South!AU50</f>
        <v>14371.029999999999</v>
      </c>
      <c r="AV50" s="61">
        <f>North!AV50+South!AV50</f>
        <v>10653.189999999999</v>
      </c>
      <c r="AW50" s="61">
        <f>North!AW50+South!AW50</f>
        <v>9712.19</v>
      </c>
      <c r="AX50" s="61">
        <f>North!AX50+South!AX50</f>
        <v>19164.91</v>
      </c>
      <c r="AY50" s="61">
        <f>North!AY50+South!AY50</f>
        <v>11118.031999999999</v>
      </c>
      <c r="AZ50" s="61">
        <f>North!AZ50+South!AZ50</f>
        <v>13333.358</v>
      </c>
      <c r="BA50" s="61">
        <f>North!BA50+South!BA50</f>
        <v>0</v>
      </c>
      <c r="BB50" s="61">
        <f>North!BB50+South!BB50</f>
        <v>0</v>
      </c>
      <c r="BC50" s="61">
        <f>North!BC50+South!BC50</f>
        <v>0</v>
      </c>
      <c r="BD50" s="61">
        <f>North!BD50+South!BD50</f>
        <v>0</v>
      </c>
      <c r="BE50" s="4"/>
      <c r="BF50" s="84">
        <f t="shared" si="70"/>
        <v>2.9388824694920297</v>
      </c>
      <c r="BG50" s="84">
        <f t="shared" si="70"/>
        <v>5.3256352675700214</v>
      </c>
      <c r="BH50" s="84">
        <f t="shared" si="70"/>
        <v>1.5734711844936273</v>
      </c>
      <c r="BI50" s="84">
        <f t="shared" si="70"/>
        <v>1.4302265807427224</v>
      </c>
      <c r="BJ50" s="84">
        <f t="shared" si="70"/>
        <v>1.5882562262448974</v>
      </c>
      <c r="BK50" s="84">
        <f t="shared" si="70"/>
        <v>1.5128851609384948</v>
      </c>
      <c r="BL50" s="84">
        <f t="shared" si="70"/>
        <v>1.6892279287311323</v>
      </c>
      <c r="BM50" s="84">
        <f t="shared" si="70"/>
        <v>1.6704960211364088</v>
      </c>
      <c r="BN50" s="84">
        <f t="shared" si="70"/>
        <v>0</v>
      </c>
      <c r="BO50" s="84">
        <f t="shared" si="70"/>
        <v>0</v>
      </c>
      <c r="BP50" s="84">
        <f t="shared" si="70"/>
        <v>0</v>
      </c>
      <c r="BQ50" s="84">
        <f t="shared" si="70"/>
        <v>0</v>
      </c>
    </row>
    <row r="51" spans="1:70" x14ac:dyDescent="0.25">
      <c r="A51" s="16" t="s">
        <v>188</v>
      </c>
      <c r="B51" s="16" t="s">
        <v>45</v>
      </c>
      <c r="C51" s="71">
        <f>SUM(U51                                                 : INDEX(U51:AF51,$B$2))</f>
        <v>22282.376499999998</v>
      </c>
      <c r="D51" s="71">
        <f>SUM(AG51                                                   : INDEX(AG51:AR51,$B$2))</f>
        <v>27928.947999999997</v>
      </c>
      <c r="E51" s="71">
        <f>SUM(AS51                                                   : INDEX(AS51:BD51,$B$2))</f>
        <v>38273.787999999993</v>
      </c>
      <c r="F51" s="67">
        <f t="shared" si="71"/>
        <v>1.3703984840388546</v>
      </c>
      <c r="G51" s="4"/>
      <c r="H51" s="4">
        <f t="shared" si="58"/>
        <v>5831.4139999999989</v>
      </c>
      <c r="I51" s="4">
        <f t="shared" si="59"/>
        <v>10291.779500000001</v>
      </c>
      <c r="J51" s="4">
        <f t="shared" si="60"/>
        <v>10799.514000000001</v>
      </c>
      <c r="K51" s="4">
        <f t="shared" si="61"/>
        <v>16596.396000000008</v>
      </c>
      <c r="L51" s="4">
        <f t="shared" si="62"/>
        <v>4538.400999999998</v>
      </c>
      <c r="M51" s="4">
        <f t="shared" si="63"/>
        <v>14059.059000000001</v>
      </c>
      <c r="N51" s="4">
        <f t="shared" si="64"/>
        <v>17327.770000000019</v>
      </c>
      <c r="O51" s="4">
        <f t="shared" si="65"/>
        <v>26498.251000000033</v>
      </c>
      <c r="P51" s="4">
        <f t="shared" si="66"/>
        <v>13250.07</v>
      </c>
      <c r="Q51" s="4">
        <f t="shared" si="67"/>
        <v>15527.980000000001</v>
      </c>
      <c r="R51" s="4">
        <f t="shared" si="68"/>
        <v>9495.7380000000012</v>
      </c>
      <c r="S51" s="4">
        <f t="shared" si="69"/>
        <v>0</v>
      </c>
      <c r="T51" s="4"/>
      <c r="U51" s="61">
        <f>North!U51+South!U51</f>
        <v>1833.4189999999999</v>
      </c>
      <c r="V51" s="61">
        <f>North!V51+South!V51</f>
        <v>1845.8719999999989</v>
      </c>
      <c r="W51" s="61">
        <f>North!W51+South!W51</f>
        <v>2152.123</v>
      </c>
      <c r="X51" s="61">
        <f>North!X51+South!X51</f>
        <v>3245.8809999999999</v>
      </c>
      <c r="Y51" s="61">
        <f>North!Y51+South!Y51</f>
        <v>3462.1035000000002</v>
      </c>
      <c r="Z51" s="61">
        <f>North!Z51+South!Z51</f>
        <v>3583.7950000000001</v>
      </c>
      <c r="AA51" s="61">
        <f>North!AA51+South!AA51</f>
        <v>3607.2930000000001</v>
      </c>
      <c r="AB51" s="61">
        <f>North!AB51+South!AB51</f>
        <v>2551.8900000000003</v>
      </c>
      <c r="AC51" s="61">
        <f>North!AC51+South!AC51</f>
        <v>4640.3310000000001</v>
      </c>
      <c r="AD51" s="61">
        <f>North!AD51+South!AD51</f>
        <v>4692.4780000000001</v>
      </c>
      <c r="AE51" s="61">
        <f>North!AE51+South!AE51</f>
        <v>3067.681</v>
      </c>
      <c r="AF51" s="61">
        <f>North!AF51+South!AF51</f>
        <v>8836.2370000000101</v>
      </c>
      <c r="AG51" s="61">
        <f>North!AG51+South!AG51</f>
        <v>1892.0679999999979</v>
      </c>
      <c r="AH51" s="61">
        <f>North!AH51+South!AH51</f>
        <v>1061.71</v>
      </c>
      <c r="AI51" s="61">
        <f>North!AI51+South!AI51</f>
        <v>1584.623</v>
      </c>
      <c r="AJ51" s="61">
        <f>North!AJ51+South!AJ51</f>
        <v>3938.538</v>
      </c>
      <c r="AK51" s="61">
        <f>North!AK51+South!AK51</f>
        <v>3667.857</v>
      </c>
      <c r="AL51" s="61">
        <f>North!AL51+South!AL51</f>
        <v>6452.6640000000007</v>
      </c>
      <c r="AM51" s="61">
        <f>North!AM51+South!AM51</f>
        <v>5352.9589999999998</v>
      </c>
      <c r="AN51" s="61">
        <f>North!AN51+South!AN51</f>
        <v>3978.529</v>
      </c>
      <c r="AO51" s="61">
        <f>North!AO51+South!AO51</f>
        <v>7996.2820000000202</v>
      </c>
      <c r="AP51" s="61">
        <f>North!AP51+South!AP51</f>
        <v>7832.3809999999994</v>
      </c>
      <c r="AQ51" s="61">
        <f>North!AQ51+South!AQ51</f>
        <v>8536.5800000000108</v>
      </c>
      <c r="AR51" s="61">
        <f>North!AR51+South!AR51</f>
        <v>10129.290000000021</v>
      </c>
      <c r="AS51" s="61">
        <f>North!AS51+South!AS51</f>
        <v>3546.127</v>
      </c>
      <c r="AT51" s="61">
        <f>North!AT51+South!AT51</f>
        <v>2647.5230000000001</v>
      </c>
      <c r="AU51" s="61">
        <f>North!AU51+South!AU51</f>
        <v>7056.42</v>
      </c>
      <c r="AV51" s="61">
        <f>North!AV51+South!AV51</f>
        <v>5407.6</v>
      </c>
      <c r="AW51" s="61">
        <f>North!AW51+South!AW51</f>
        <v>5843.96</v>
      </c>
      <c r="AX51" s="61">
        <f>North!AX51+South!AX51</f>
        <v>4276.42</v>
      </c>
      <c r="AY51" s="61">
        <f>North!AY51+South!AY51</f>
        <v>4196.1270000000004</v>
      </c>
      <c r="AZ51" s="61">
        <f>North!AZ51+South!AZ51</f>
        <v>5299.6109999999999</v>
      </c>
      <c r="BA51" s="61">
        <f>North!BA51+South!BA51</f>
        <v>0</v>
      </c>
      <c r="BB51" s="61">
        <f>North!BB51+South!BB51</f>
        <v>0</v>
      </c>
      <c r="BC51" s="61">
        <f>North!BC51+South!BC51</f>
        <v>0</v>
      </c>
      <c r="BD51" s="61">
        <f>North!BD51+South!BD51</f>
        <v>0</v>
      </c>
      <c r="BE51" s="4"/>
      <c r="BF51" s="84">
        <f t="shared" si="70"/>
        <v>1.8742069523928335</v>
      </c>
      <c r="BG51" s="84">
        <f t="shared" si="70"/>
        <v>2.4936404479565986</v>
      </c>
      <c r="BH51" s="84">
        <f t="shared" si="70"/>
        <v>4.4530591819000485</v>
      </c>
      <c r="BI51" s="84">
        <f t="shared" si="70"/>
        <v>1.3729967820546609</v>
      </c>
      <c r="BJ51" s="84">
        <f t="shared" si="70"/>
        <v>1.5932900328447919</v>
      </c>
      <c r="BK51" s="84">
        <f t="shared" si="70"/>
        <v>0.66273712686729069</v>
      </c>
      <c r="BL51" s="84">
        <f t="shared" si="70"/>
        <v>0.78388924705008955</v>
      </c>
      <c r="BM51" s="84">
        <f t="shared" si="70"/>
        <v>1.3320528768296021</v>
      </c>
      <c r="BN51" s="84">
        <f t="shared" si="70"/>
        <v>0</v>
      </c>
      <c r="BO51" s="84">
        <f t="shared" si="70"/>
        <v>0</v>
      </c>
      <c r="BP51" s="84">
        <f t="shared" si="70"/>
        <v>0</v>
      </c>
      <c r="BQ51" s="84">
        <f t="shared" si="70"/>
        <v>0</v>
      </c>
    </row>
    <row r="52" spans="1:70" x14ac:dyDescent="0.25">
      <c r="A52" s="16" t="s">
        <v>189</v>
      </c>
      <c r="B52" s="16" t="s">
        <v>46</v>
      </c>
      <c r="C52" s="71">
        <f>SUM(U52                                                 : INDEX(U52:AF52,$B$2))</f>
        <v>25935.900999999987</v>
      </c>
      <c r="D52" s="71">
        <f>SUM(AG52                                                 : INDEX(AG52:AR52,$B$2))</f>
        <v>35594.566000000006</v>
      </c>
      <c r="E52" s="71">
        <f>SUM(AS52                                                   : INDEX(AS52:BD52,$B$2))</f>
        <v>47665.084499999997</v>
      </c>
      <c r="F52" s="67">
        <f t="shared" si="71"/>
        <v>1.3391112705237083</v>
      </c>
      <c r="G52" s="4"/>
      <c r="H52" s="4">
        <f t="shared" si="58"/>
        <v>8167.4889999999996</v>
      </c>
      <c r="I52" s="4">
        <f t="shared" si="59"/>
        <v>10494.73599999999</v>
      </c>
      <c r="J52" s="4">
        <f t="shared" si="60"/>
        <v>12897.112000000001</v>
      </c>
      <c r="K52" s="4">
        <f t="shared" si="61"/>
        <v>19661.0995</v>
      </c>
      <c r="L52" s="4">
        <f t="shared" si="62"/>
        <v>10866.137999999999</v>
      </c>
      <c r="M52" s="4">
        <f t="shared" si="63"/>
        <v>13242.067999999999</v>
      </c>
      <c r="N52" s="4">
        <f t="shared" si="64"/>
        <v>19929.62950000001</v>
      </c>
      <c r="O52" s="4">
        <f t="shared" si="65"/>
        <v>38881.023500000148</v>
      </c>
      <c r="P52" s="4">
        <f t="shared" si="66"/>
        <v>22772.678000000007</v>
      </c>
      <c r="Q52" s="4">
        <f t="shared" si="67"/>
        <v>15404.63</v>
      </c>
      <c r="R52" s="4">
        <f t="shared" si="68"/>
        <v>9487.7764999999999</v>
      </c>
      <c r="S52" s="4">
        <f t="shared" si="69"/>
        <v>0</v>
      </c>
      <c r="T52" s="4"/>
      <c r="U52" s="61">
        <f>North!U52+South!U52</f>
        <v>2138.857</v>
      </c>
      <c r="V52" s="61">
        <f>North!V52+South!V52</f>
        <v>2025.3710000000001</v>
      </c>
      <c r="W52" s="61">
        <f>North!W52+South!W52</f>
        <v>4003.261</v>
      </c>
      <c r="X52" s="61">
        <f>North!X52+South!X52</f>
        <v>2267.1480000000001</v>
      </c>
      <c r="Y52" s="61">
        <f>North!Y52+South!Y52</f>
        <v>2507.89</v>
      </c>
      <c r="Z52" s="61">
        <f>North!Z52+South!Z52</f>
        <v>5719.6979999999903</v>
      </c>
      <c r="AA52" s="61">
        <f>North!AA52+South!AA52</f>
        <v>4692.2430000000004</v>
      </c>
      <c r="AB52" s="61">
        <f>North!AB52+South!AB52</f>
        <v>2581.433</v>
      </c>
      <c r="AC52" s="61">
        <f>North!AC52+South!AC52</f>
        <v>5623.4359999999997</v>
      </c>
      <c r="AD52" s="61">
        <f>North!AD52+South!AD52</f>
        <v>4675.3940000000002</v>
      </c>
      <c r="AE52" s="61">
        <f>North!AE52+South!AE52</f>
        <v>7509.3860000000004</v>
      </c>
      <c r="AF52" s="61">
        <f>North!AF52+South!AF52</f>
        <v>7476.3194999999996</v>
      </c>
      <c r="AG52" s="61">
        <f>North!AG52+South!AG52</f>
        <v>2336.337</v>
      </c>
      <c r="AH52" s="61">
        <f>North!AH52+South!AH52</f>
        <v>3415.6980000000003</v>
      </c>
      <c r="AI52" s="61">
        <f>North!AI52+South!AI52</f>
        <v>5114.1030000000001</v>
      </c>
      <c r="AJ52" s="61">
        <f>North!AJ52+South!AJ52</f>
        <v>2133.2659999999992</v>
      </c>
      <c r="AK52" s="61">
        <f>North!AK52+South!AK52</f>
        <v>4489.7569999999996</v>
      </c>
      <c r="AL52" s="61">
        <f>North!AL52+South!AL52</f>
        <v>6619.0450000000001</v>
      </c>
      <c r="AM52" s="61">
        <f>North!AM52+South!AM52</f>
        <v>5448.5640000000003</v>
      </c>
      <c r="AN52" s="61">
        <f>North!AN52+South!AN52</f>
        <v>6037.7960000000094</v>
      </c>
      <c r="AO52" s="61">
        <f>North!AO52+South!AO52</f>
        <v>8443.2695000000003</v>
      </c>
      <c r="AP52" s="61">
        <f>North!AP52+South!AP52</f>
        <v>5178.5619999999999</v>
      </c>
      <c r="AQ52" s="61">
        <f>North!AQ52+South!AQ52</f>
        <v>10998.69850000002</v>
      </c>
      <c r="AR52" s="61">
        <f>North!AR52+South!AR52</f>
        <v>22703.76300000013</v>
      </c>
      <c r="AS52" s="61">
        <f>North!AS52+South!AS52</f>
        <v>6171.4570000000003</v>
      </c>
      <c r="AT52" s="61">
        <f>North!AT52+South!AT52</f>
        <v>9958.8110000000088</v>
      </c>
      <c r="AU52" s="61">
        <f>North!AU52+South!AU52</f>
        <v>6642.41</v>
      </c>
      <c r="AV52" s="61">
        <f>North!AV52+South!AV52</f>
        <v>4337.8999999999996</v>
      </c>
      <c r="AW52" s="61">
        <f>North!AW52+South!AW52</f>
        <v>4948.32</v>
      </c>
      <c r="AX52" s="61">
        <f>North!AX52+South!AX52</f>
        <v>6118.41</v>
      </c>
      <c r="AY52" s="61">
        <f>North!AY52+South!AY52</f>
        <v>3937.2584999999999</v>
      </c>
      <c r="AZ52" s="61">
        <f>North!AZ52+South!AZ52</f>
        <v>5550.518</v>
      </c>
      <c r="BA52" s="61">
        <f>North!BA52+South!BA52</f>
        <v>0</v>
      </c>
      <c r="BB52" s="61">
        <f>North!BB52+South!BB52</f>
        <v>0</v>
      </c>
      <c r="BC52" s="61">
        <f>North!BC52+South!BC52</f>
        <v>0</v>
      </c>
      <c r="BD52" s="61">
        <f>North!BD52+South!BD52</f>
        <v>0</v>
      </c>
      <c r="BE52" s="4"/>
      <c r="BF52" s="84">
        <f t="shared" si="70"/>
        <v>2.6415097650724189</v>
      </c>
      <c r="BG52" s="84">
        <f t="shared" si="70"/>
        <v>2.9156005595342469</v>
      </c>
      <c r="BH52" s="84">
        <f t="shared" si="70"/>
        <v>1.2988416541473646</v>
      </c>
      <c r="BI52" s="84">
        <f t="shared" si="70"/>
        <v>2.0334548059173123</v>
      </c>
      <c r="BJ52" s="84">
        <f t="shared" si="70"/>
        <v>1.1021353716916082</v>
      </c>
      <c r="BK52" s="84">
        <f t="shared" si="70"/>
        <v>0.92436446647514858</v>
      </c>
      <c r="BL52" s="84">
        <f t="shared" si="70"/>
        <v>0.72262315355018303</v>
      </c>
      <c r="BM52" s="84">
        <f t="shared" si="70"/>
        <v>0.91929538526972288</v>
      </c>
      <c r="BN52" s="84">
        <f t="shared" si="70"/>
        <v>0</v>
      </c>
      <c r="BO52" s="84">
        <f t="shared" si="70"/>
        <v>0</v>
      </c>
      <c r="BP52" s="84">
        <f t="shared" si="70"/>
        <v>0</v>
      </c>
      <c r="BQ52" s="84">
        <f t="shared" si="70"/>
        <v>0</v>
      </c>
    </row>
    <row r="53" spans="1:70" x14ac:dyDescent="0.25">
      <c r="A53" s="16" t="s">
        <v>190</v>
      </c>
      <c r="B53" s="16" t="s">
        <v>47</v>
      </c>
      <c r="C53" s="71">
        <f>SUM(U53                                                 : INDEX(U53:AF53,$B$2))</f>
        <v>21162.830499999996</v>
      </c>
      <c r="D53" s="71">
        <f>SUM(AG53                                                 : INDEX(AG53:AR53,$B$2))</f>
        <v>27233.087</v>
      </c>
      <c r="E53" s="71">
        <f>SUM(AS53                                                   : INDEX(AS53:BD53,$B$2))</f>
        <v>31990</v>
      </c>
      <c r="F53" s="67">
        <f t="shared" si="71"/>
        <v>1.1746740279572419</v>
      </c>
      <c r="G53" s="4"/>
      <c r="H53" s="4">
        <f t="shared" si="58"/>
        <v>4685.2659999999996</v>
      </c>
      <c r="I53" s="4">
        <f t="shared" si="59"/>
        <v>9947.0349999999999</v>
      </c>
      <c r="J53" s="4">
        <f t="shared" si="60"/>
        <v>11276.21049999999</v>
      </c>
      <c r="K53" s="4">
        <f t="shared" si="61"/>
        <v>18111.551500000001</v>
      </c>
      <c r="L53" s="4">
        <f t="shared" si="62"/>
        <v>9379.7620000000006</v>
      </c>
      <c r="M53" s="4">
        <f t="shared" si="63"/>
        <v>11268.016</v>
      </c>
      <c r="N53" s="4">
        <f t="shared" si="64"/>
        <v>12622.9935</v>
      </c>
      <c r="O53" s="4">
        <f t="shared" si="65"/>
        <v>20854.906500000019</v>
      </c>
      <c r="P53" s="4">
        <f t="shared" si="66"/>
        <v>20137.666499999999</v>
      </c>
      <c r="Q53" s="4">
        <f t="shared" si="67"/>
        <v>8404.9</v>
      </c>
      <c r="R53" s="4">
        <f t="shared" si="68"/>
        <v>3447.4335000000001</v>
      </c>
      <c r="S53" s="4">
        <f t="shared" si="69"/>
        <v>0</v>
      </c>
      <c r="T53" s="4"/>
      <c r="U53" s="61">
        <f>North!U53+South!U53</f>
        <v>892.84500000000003</v>
      </c>
      <c r="V53" s="61">
        <f>North!V53+South!V53</f>
        <v>1141.2380000000001</v>
      </c>
      <c r="W53" s="61">
        <f>North!W53+South!W53</f>
        <v>2651.183</v>
      </c>
      <c r="X53" s="61">
        <f>North!X53+South!X53</f>
        <v>3955.297</v>
      </c>
      <c r="Y53" s="61">
        <f>North!Y53+South!Y53</f>
        <v>3118.8090000000002</v>
      </c>
      <c r="Z53" s="61">
        <f>North!Z53+South!Z53</f>
        <v>2872.9290000000001</v>
      </c>
      <c r="AA53" s="61">
        <f>North!AA53+South!AA53</f>
        <v>3602.7525000000001</v>
      </c>
      <c r="AB53" s="61">
        <f>North!AB53+South!AB53</f>
        <v>2927.777</v>
      </c>
      <c r="AC53" s="61">
        <f>North!AC53+South!AC53</f>
        <v>4745.6809999999896</v>
      </c>
      <c r="AD53" s="61">
        <f>North!AD53+South!AD53</f>
        <v>3822.6244999999999</v>
      </c>
      <c r="AE53" s="61">
        <f>North!AE53+South!AE53</f>
        <v>5850.9989999999998</v>
      </c>
      <c r="AF53" s="61">
        <f>North!AF53+South!AF53</f>
        <v>8437.9279999999999</v>
      </c>
      <c r="AG53" s="61">
        <f>North!AG53+South!AG53</f>
        <v>1984.9610000000002</v>
      </c>
      <c r="AH53" s="61">
        <f>North!AH53+South!AH53</f>
        <v>1746.779</v>
      </c>
      <c r="AI53" s="61">
        <f>North!AI53+South!AI53</f>
        <v>5648.0219999999999</v>
      </c>
      <c r="AJ53" s="61">
        <f>North!AJ53+South!AJ53</f>
        <v>5598.7109999999993</v>
      </c>
      <c r="AK53" s="61">
        <f>North!AK53+South!AK53</f>
        <v>2982.6890000000003</v>
      </c>
      <c r="AL53" s="61">
        <f>North!AL53+South!AL53</f>
        <v>2686.616</v>
      </c>
      <c r="AM53" s="61">
        <f>North!AM53+South!AM53</f>
        <v>2630.8220000000001</v>
      </c>
      <c r="AN53" s="61">
        <f>North!AN53+South!AN53</f>
        <v>3954.4870000000001</v>
      </c>
      <c r="AO53" s="61">
        <f>North!AO53+South!AO53</f>
        <v>6037.6844999999994</v>
      </c>
      <c r="AP53" s="61">
        <f>North!AP53+South!AP53</f>
        <v>6882.4295000000002</v>
      </c>
      <c r="AQ53" s="61">
        <f>North!AQ53+South!AQ53</f>
        <v>4610.6565000000001</v>
      </c>
      <c r="AR53" s="61">
        <f>North!AR53+South!AR53</f>
        <v>9361.8205000000198</v>
      </c>
      <c r="AS53" s="61">
        <f>North!AS53+South!AS53</f>
        <v>2961.2905000000001</v>
      </c>
      <c r="AT53" s="61">
        <f>North!AT53+South!AT53</f>
        <v>6837.1260000000002</v>
      </c>
      <c r="AU53" s="61">
        <f>North!AU53+South!AU53</f>
        <v>10339.25</v>
      </c>
      <c r="AV53" s="61">
        <f>North!AV53+South!AV53</f>
        <v>3249.18</v>
      </c>
      <c r="AW53" s="61">
        <f>North!AW53+South!AW53</f>
        <v>2678.03</v>
      </c>
      <c r="AX53" s="61">
        <f>North!AX53+South!AX53</f>
        <v>2477.69</v>
      </c>
      <c r="AY53" s="61">
        <f>North!AY53+South!AY53</f>
        <v>1818.1385</v>
      </c>
      <c r="AZ53" s="61">
        <f>North!AZ53+South!AZ53</f>
        <v>1629.2950000000001</v>
      </c>
      <c r="BA53" s="61">
        <f>North!BA53+South!BA53</f>
        <v>0</v>
      </c>
      <c r="BB53" s="61">
        <f>North!BB53+South!BB53</f>
        <v>0</v>
      </c>
      <c r="BC53" s="61">
        <f>North!BC53+South!BC53</f>
        <v>0</v>
      </c>
      <c r="BD53" s="61">
        <f>North!BD53+South!BD53</f>
        <v>0</v>
      </c>
      <c r="BE53" s="4"/>
      <c r="BF53" s="84">
        <f t="shared" si="70"/>
        <v>1.4918633162062125</v>
      </c>
      <c r="BG53" s="84">
        <f t="shared" si="70"/>
        <v>3.9141333849330682</v>
      </c>
      <c r="BH53" s="84">
        <f t="shared" si="70"/>
        <v>1.8305966230301511</v>
      </c>
      <c r="BI53" s="84">
        <f t="shared" si="70"/>
        <v>0.58034429710695912</v>
      </c>
      <c r="BJ53" s="84">
        <f t="shared" si="70"/>
        <v>0.89785760432951611</v>
      </c>
      <c r="BK53" s="84">
        <f t="shared" si="70"/>
        <v>0.92223451360373054</v>
      </c>
      <c r="BL53" s="84">
        <f t="shared" si="70"/>
        <v>0.69109141553476439</v>
      </c>
      <c r="BM53" s="84">
        <f t="shared" si="70"/>
        <v>0.4120117223801722</v>
      </c>
      <c r="BN53" s="84">
        <f t="shared" si="70"/>
        <v>0</v>
      </c>
      <c r="BO53" s="84">
        <f t="shared" si="70"/>
        <v>0</v>
      </c>
      <c r="BP53" s="84">
        <f t="shared" si="70"/>
        <v>0</v>
      </c>
      <c r="BQ53" s="84">
        <f t="shared" si="70"/>
        <v>0</v>
      </c>
    </row>
    <row r="54" spans="1:70" x14ac:dyDescent="0.25">
      <c r="A54" s="16" t="s">
        <v>191</v>
      </c>
      <c r="B54" s="16" t="s">
        <v>48</v>
      </c>
      <c r="C54" s="71">
        <f>SUM(U54                                                 : INDEX(U54:AF54,$B$2))</f>
        <v>21217.106499999998</v>
      </c>
      <c r="D54" s="71">
        <f>SUM(AG54                                                 : INDEX(AG54:AR54,$B$2))</f>
        <v>30453.565500000004</v>
      </c>
      <c r="E54" s="71">
        <f>SUM(AS54                                                   : INDEX(AS54:BD54,$B$2))</f>
        <v>28824.772000000001</v>
      </c>
      <c r="F54" s="67">
        <f t="shared" si="71"/>
        <v>0.94651550735495971</v>
      </c>
      <c r="G54" s="4"/>
      <c r="H54" s="4">
        <f t="shared" si="58"/>
        <v>3559.3154999999997</v>
      </c>
      <c r="I54" s="4">
        <f t="shared" si="59"/>
        <v>11209.060000000001</v>
      </c>
      <c r="J54" s="4">
        <f t="shared" si="60"/>
        <v>12004.7065</v>
      </c>
      <c r="K54" s="4">
        <f t="shared" si="61"/>
        <v>21443.04300000002</v>
      </c>
      <c r="L54" s="4">
        <f t="shared" si="62"/>
        <v>8685.4710000000014</v>
      </c>
      <c r="M54" s="4">
        <f t="shared" si="63"/>
        <v>13943.615</v>
      </c>
      <c r="N54" s="4">
        <f t="shared" si="64"/>
        <v>12443.595499999999</v>
      </c>
      <c r="O54" s="4">
        <f t="shared" si="65"/>
        <v>24337.119000000021</v>
      </c>
      <c r="P54" s="4">
        <f t="shared" si="66"/>
        <v>6124.4770000000008</v>
      </c>
      <c r="Q54" s="4">
        <f t="shared" si="67"/>
        <v>17259.489999999998</v>
      </c>
      <c r="R54" s="4">
        <f t="shared" si="68"/>
        <v>5440.8050000000003</v>
      </c>
      <c r="S54" s="4">
        <f t="shared" si="69"/>
        <v>0</v>
      </c>
      <c r="T54" s="4"/>
      <c r="U54" s="61">
        <f>North!U54+South!U54</f>
        <v>914.47900000000004</v>
      </c>
      <c r="V54" s="61">
        <f>North!V54+South!V54</f>
        <v>1213.105</v>
      </c>
      <c r="W54" s="61">
        <f>North!W54+South!W54</f>
        <v>1431.7315000000001</v>
      </c>
      <c r="X54" s="61">
        <f>North!X54+South!X54</f>
        <v>3355.0014999999999</v>
      </c>
      <c r="Y54" s="61">
        <f>North!Y54+South!Y54</f>
        <v>2541.7690000000002</v>
      </c>
      <c r="Z54" s="61">
        <f>North!Z54+South!Z54</f>
        <v>5312.2894999999999</v>
      </c>
      <c r="AA54" s="61">
        <f>North!AA54+South!AA54</f>
        <v>4173.518</v>
      </c>
      <c r="AB54" s="61">
        <f>North!AB54+South!AB54</f>
        <v>2275.2130000000002</v>
      </c>
      <c r="AC54" s="61">
        <f>North!AC54+South!AC54</f>
        <v>5555.9755000000005</v>
      </c>
      <c r="AD54" s="61">
        <f>North!AD54+South!AD54</f>
        <v>4704.2089999999998</v>
      </c>
      <c r="AE54" s="61">
        <f>North!AE54+South!AE54</f>
        <v>7974.4080000000104</v>
      </c>
      <c r="AF54" s="61">
        <f>North!AF54+South!AF54</f>
        <v>8764.4260000000104</v>
      </c>
      <c r="AG54" s="61">
        <f>North!AG54+South!AG54</f>
        <v>1616.8400000000001</v>
      </c>
      <c r="AH54" s="61">
        <f>North!AH54+South!AH54</f>
        <v>2068.085</v>
      </c>
      <c r="AI54" s="61">
        <f>North!AI54+South!AI54</f>
        <v>5000.5460000000003</v>
      </c>
      <c r="AJ54" s="61">
        <f>North!AJ54+South!AJ54</f>
        <v>3447.4809999999998</v>
      </c>
      <c r="AK54" s="61">
        <f>North!AK54+South!AK54</f>
        <v>4656.9429999999993</v>
      </c>
      <c r="AL54" s="61">
        <f>North!AL54+South!AL54</f>
        <v>5839.1910000000007</v>
      </c>
      <c r="AM54" s="61">
        <f>North!AM54+South!AM54</f>
        <v>4157.2150000000001</v>
      </c>
      <c r="AN54" s="61">
        <f>North!AN54+South!AN54</f>
        <v>3667.2645000000002</v>
      </c>
      <c r="AO54" s="61">
        <f>North!AO54+South!AO54</f>
        <v>4619.116</v>
      </c>
      <c r="AP54" s="61">
        <f>North!AP54+South!AP54</f>
        <v>3624.163</v>
      </c>
      <c r="AQ54" s="61">
        <f>North!AQ54+South!AQ54</f>
        <v>6912.0489999999991</v>
      </c>
      <c r="AR54" s="61">
        <f>North!AR54+South!AR54</f>
        <v>13800.907000000021</v>
      </c>
      <c r="AS54" s="61">
        <f>North!AS54+South!AS54</f>
        <v>992.26800000000003</v>
      </c>
      <c r="AT54" s="61">
        <f>North!AT54+South!AT54</f>
        <v>1700.1190000000001</v>
      </c>
      <c r="AU54" s="61">
        <f>North!AU54+South!AU54</f>
        <v>3432.09</v>
      </c>
      <c r="AV54" s="61">
        <f>North!AV54+South!AV54</f>
        <v>4359.2299999999996</v>
      </c>
      <c r="AW54" s="61">
        <f>North!AW54+South!AW54</f>
        <v>9286.26</v>
      </c>
      <c r="AX54" s="61">
        <f>North!AX54+South!AX54</f>
        <v>3614</v>
      </c>
      <c r="AY54" s="61">
        <f>North!AY54+South!AY54</f>
        <v>2926.0940000000001</v>
      </c>
      <c r="AZ54" s="61">
        <f>North!AZ54+South!AZ54</f>
        <v>2514.7110000000002</v>
      </c>
      <c r="BA54" s="61">
        <f>North!BA54+South!BA54</f>
        <v>0</v>
      </c>
      <c r="BB54" s="61">
        <f>North!BB54+South!BB54</f>
        <v>0</v>
      </c>
      <c r="BC54" s="61">
        <f>North!BC54+South!BC54</f>
        <v>0</v>
      </c>
      <c r="BD54" s="61">
        <f>North!BD54+South!BD54</f>
        <v>0</v>
      </c>
      <c r="BE54" s="4"/>
      <c r="BF54" s="84">
        <f t="shared" si="70"/>
        <v>0.61370822097424604</v>
      </c>
      <c r="BG54" s="84">
        <f t="shared" si="70"/>
        <v>0.82207404434537268</v>
      </c>
      <c r="BH54" s="84">
        <f t="shared" si="70"/>
        <v>0.68634305133879381</v>
      </c>
      <c r="BI54" s="84">
        <f t="shared" si="70"/>
        <v>1.2644681725584563</v>
      </c>
      <c r="BJ54" s="84">
        <f t="shared" si="70"/>
        <v>1.9940677822339681</v>
      </c>
      <c r="BK54" s="84">
        <f t="shared" si="70"/>
        <v>0.61892135400263493</v>
      </c>
      <c r="BL54" s="84">
        <f t="shared" si="70"/>
        <v>0.70385919419611442</v>
      </c>
      <c r="BM54" s="84">
        <f t="shared" si="70"/>
        <v>0.6857184694477314</v>
      </c>
      <c r="BN54" s="84">
        <f t="shared" si="70"/>
        <v>0</v>
      </c>
      <c r="BO54" s="84">
        <f t="shared" si="70"/>
        <v>0</v>
      </c>
      <c r="BP54" s="84">
        <f t="shared" si="70"/>
        <v>0</v>
      </c>
      <c r="BQ54" s="84">
        <f t="shared" si="70"/>
        <v>0</v>
      </c>
    </row>
    <row r="55" spans="1:70" x14ac:dyDescent="0.25">
      <c r="A55" s="16" t="s">
        <v>192</v>
      </c>
      <c r="B55" s="16" t="s">
        <v>49</v>
      </c>
      <c r="C55" s="71">
        <f>SUM(U55                                                : INDEX(U55:AF55,$B$2))</f>
        <v>5570.4549999999999</v>
      </c>
      <c r="D55" s="71">
        <f>SUM(AG55                                                 : INDEX(AG55:AR55,$B$2))</f>
        <v>21366.318500000001</v>
      </c>
      <c r="E55" s="71">
        <f>SUM(AS55                                                     : INDEX(AS55:BD55,$B$2))</f>
        <v>31000.227500000001</v>
      </c>
      <c r="F55" s="67">
        <f t="shared" si="71"/>
        <v>1.4508923238226556</v>
      </c>
      <c r="G55" s="4"/>
      <c r="H55" s="4">
        <f t="shared" si="58"/>
        <v>1406.8759999999997</v>
      </c>
      <c r="I55" s="4">
        <f t="shared" si="59"/>
        <v>2042.6590000000001</v>
      </c>
      <c r="J55" s="4">
        <f t="shared" si="60"/>
        <v>7234.7340000000004</v>
      </c>
      <c r="K55" s="4">
        <f t="shared" si="61"/>
        <v>10371.53149999999</v>
      </c>
      <c r="L55" s="4">
        <f t="shared" si="62"/>
        <v>6924.0439999999999</v>
      </c>
      <c r="M55" s="4">
        <f t="shared" si="63"/>
        <v>8487.2134999999998</v>
      </c>
      <c r="N55" s="4">
        <f t="shared" si="64"/>
        <v>10594.395500000001</v>
      </c>
      <c r="O55" s="4">
        <f t="shared" si="65"/>
        <v>22618.380000000019</v>
      </c>
      <c r="P55" s="4">
        <f t="shared" si="66"/>
        <v>9866.5079999999998</v>
      </c>
      <c r="Q55" s="4">
        <f t="shared" si="67"/>
        <v>13273.149999999998</v>
      </c>
      <c r="R55" s="4">
        <f t="shared" si="68"/>
        <v>7860.5694999999996</v>
      </c>
      <c r="S55" s="4">
        <f t="shared" si="69"/>
        <v>0</v>
      </c>
      <c r="T55" s="4"/>
      <c r="U55" s="61">
        <f>North!U55+South!U55</f>
        <v>370.36799999999999</v>
      </c>
      <c r="V55" s="61">
        <f>North!V55+South!V55</f>
        <v>383.92399999999998</v>
      </c>
      <c r="W55" s="61">
        <f>North!W55+South!W55</f>
        <v>652.58399999999995</v>
      </c>
      <c r="X55" s="61">
        <f>North!X55+South!X55</f>
        <v>435.28000000000003</v>
      </c>
      <c r="Y55" s="61">
        <f>North!Y55+South!Y55</f>
        <v>488.78949999999998</v>
      </c>
      <c r="Z55" s="61">
        <f>North!Z55+South!Z55</f>
        <v>1118.5895</v>
      </c>
      <c r="AA55" s="61">
        <f>North!AA55+South!AA55</f>
        <v>1025.4450000000002</v>
      </c>
      <c r="AB55" s="61">
        <f>North!AB55+South!AB55</f>
        <v>1095.4749999999999</v>
      </c>
      <c r="AC55" s="61">
        <f>North!AC55+South!AC55</f>
        <v>5113.8140000000003</v>
      </c>
      <c r="AD55" s="61">
        <f>North!AD55+South!AD55</f>
        <v>-761.30449999999996</v>
      </c>
      <c r="AE55" s="61">
        <f>North!AE55+South!AE55</f>
        <v>4491.8275000000003</v>
      </c>
      <c r="AF55" s="61">
        <f>North!AF55+South!AF55</f>
        <v>6641.0084999999899</v>
      </c>
      <c r="AG55" s="61">
        <f>North!AG55+South!AG55</f>
        <v>1390.241</v>
      </c>
      <c r="AH55" s="61">
        <f>North!AH55+South!AH55</f>
        <v>2245.1</v>
      </c>
      <c r="AI55" s="61">
        <f>North!AI55+South!AI55</f>
        <v>3288.703</v>
      </c>
      <c r="AJ55" s="61">
        <f>North!AJ55+South!AJ55</f>
        <v>1626.6079999999999</v>
      </c>
      <c r="AK55" s="61">
        <f>North!AK55+South!AK55</f>
        <v>2680.299</v>
      </c>
      <c r="AL55" s="61">
        <f>North!AL55+South!AL55</f>
        <v>4180.3064999999997</v>
      </c>
      <c r="AM55" s="61">
        <f>North!AM55+South!AM55</f>
        <v>2403.6120000000001</v>
      </c>
      <c r="AN55" s="61">
        <f>North!AN55+South!AN55</f>
        <v>3551.4490000000005</v>
      </c>
      <c r="AO55" s="61">
        <f>North!AO55+South!AO55</f>
        <v>4639.3344999999999</v>
      </c>
      <c r="AP55" s="61">
        <f>North!AP55+South!AP55</f>
        <v>4941.2674999999999</v>
      </c>
      <c r="AQ55" s="61">
        <f>North!AQ55+South!AQ55</f>
        <v>4847.0514999999996</v>
      </c>
      <c r="AR55" s="61">
        <f>North!AR55+South!AR55</f>
        <v>12830.06100000002</v>
      </c>
      <c r="AS55" s="61">
        <f>North!AS55+South!AS55</f>
        <v>2906.8535000000002</v>
      </c>
      <c r="AT55" s="61">
        <f>North!AT55+South!AT55</f>
        <v>2951.9944999999998</v>
      </c>
      <c r="AU55" s="61">
        <f>North!AU55+South!AU55</f>
        <v>4007.6600000000003</v>
      </c>
      <c r="AV55" s="61">
        <f>North!AV55+South!AV55</f>
        <v>4493.7199999999993</v>
      </c>
      <c r="AW55" s="61">
        <f>North!AW55+South!AW55</f>
        <v>4531.3099999999995</v>
      </c>
      <c r="AX55" s="61">
        <f>North!AX55+South!AX55</f>
        <v>4248.12</v>
      </c>
      <c r="AY55" s="61">
        <f>North!AY55+South!AY55</f>
        <v>4581.1734999999999</v>
      </c>
      <c r="AZ55" s="61">
        <f>North!AZ55+South!AZ55</f>
        <v>3279.3960000000002</v>
      </c>
      <c r="BA55" s="61">
        <f>North!BA55+South!BA55</f>
        <v>0</v>
      </c>
      <c r="BB55" s="61">
        <f>North!BB55+South!BB55</f>
        <v>0</v>
      </c>
      <c r="BC55" s="61">
        <f>North!BC55+South!BC55</f>
        <v>0</v>
      </c>
      <c r="BD55" s="61">
        <f>North!BD55+South!BD55</f>
        <v>0</v>
      </c>
      <c r="BE55" s="4"/>
      <c r="BF55" s="84">
        <f t="shared" si="70"/>
        <v>2.0908989880171855</v>
      </c>
      <c r="BG55" s="84">
        <f t="shared" si="70"/>
        <v>1.314861030689056</v>
      </c>
      <c r="BH55" s="84">
        <f t="shared" si="70"/>
        <v>1.2186141466711955</v>
      </c>
      <c r="BI55" s="84">
        <f t="shared" si="70"/>
        <v>2.7626324228086911</v>
      </c>
      <c r="BJ55" s="84">
        <f t="shared" si="70"/>
        <v>1.6905986981303203</v>
      </c>
      <c r="BK55" s="84">
        <f t="shared" si="70"/>
        <v>1.0162221358649182</v>
      </c>
      <c r="BL55" s="84">
        <f t="shared" si="70"/>
        <v>1.9059538311507846</v>
      </c>
      <c r="BM55" s="84">
        <f t="shared" si="70"/>
        <v>0.92339661923907668</v>
      </c>
      <c r="BN55" s="84">
        <f t="shared" si="70"/>
        <v>0</v>
      </c>
      <c r="BO55" s="84">
        <f t="shared" si="70"/>
        <v>0</v>
      </c>
      <c r="BP55" s="84">
        <f t="shared" si="70"/>
        <v>0</v>
      </c>
      <c r="BQ55" s="84">
        <f t="shared" si="70"/>
        <v>0</v>
      </c>
    </row>
    <row r="56" spans="1:70" x14ac:dyDescent="0.25">
      <c r="A56" s="16" t="s">
        <v>193</v>
      </c>
      <c r="B56" s="16" t="s">
        <v>50</v>
      </c>
      <c r="C56" s="71">
        <f>SUM(U56                                                : INDEX(U56:AF56,$B$2))</f>
        <v>0</v>
      </c>
      <c r="D56" s="71">
        <f>SUM(AG56                                                  : INDEX(AG56:AR56,$B$2))</f>
        <v>0</v>
      </c>
      <c r="E56" s="71">
        <f>SUM(AS56                                                    : INDEX(AS56:BD56,$B$2))</f>
        <v>10935.184999999998</v>
      </c>
      <c r="F56" s="67" t="str">
        <f t="shared" si="71"/>
        <v>-</v>
      </c>
      <c r="G56" s="4"/>
      <c r="H56" s="4">
        <f t="shared" si="58"/>
        <v>0</v>
      </c>
      <c r="I56" s="4">
        <f t="shared" si="59"/>
        <v>0</v>
      </c>
      <c r="J56" s="4">
        <f t="shared" si="60"/>
        <v>0</v>
      </c>
      <c r="K56" s="4">
        <f t="shared" si="61"/>
        <v>0</v>
      </c>
      <c r="L56" s="4">
        <f t="shared" si="62"/>
        <v>0</v>
      </c>
      <c r="M56" s="4">
        <f t="shared" si="63"/>
        <v>0</v>
      </c>
      <c r="N56" s="4">
        <f t="shared" si="64"/>
        <v>0</v>
      </c>
      <c r="O56" s="4">
        <f t="shared" si="65"/>
        <v>0</v>
      </c>
      <c r="P56" s="4">
        <f t="shared" si="66"/>
        <v>3025.2650000000003</v>
      </c>
      <c r="Q56" s="4">
        <f t="shared" si="67"/>
        <v>5296.51</v>
      </c>
      <c r="R56" s="4">
        <f t="shared" si="68"/>
        <v>2613.41</v>
      </c>
      <c r="S56" s="4">
        <f t="shared" si="69"/>
        <v>0</v>
      </c>
      <c r="T56" s="62"/>
      <c r="U56" s="61">
        <f>North!U56+South!U56</f>
        <v>0</v>
      </c>
      <c r="V56" s="61">
        <f>North!V56+South!V56</f>
        <v>0</v>
      </c>
      <c r="W56" s="61">
        <f>North!W56+South!W56</f>
        <v>0</v>
      </c>
      <c r="X56" s="61">
        <f>North!X56+South!X56</f>
        <v>0</v>
      </c>
      <c r="Y56" s="61">
        <f>North!Y56+South!Y56</f>
        <v>0</v>
      </c>
      <c r="Z56" s="61">
        <f>North!Z56+South!Z56</f>
        <v>0</v>
      </c>
      <c r="AA56" s="61">
        <f>North!AA56+South!AA56</f>
        <v>0</v>
      </c>
      <c r="AB56" s="61">
        <f>North!AB56+South!AB56</f>
        <v>0</v>
      </c>
      <c r="AC56" s="61">
        <f>North!AC56+South!AC56</f>
        <v>0</v>
      </c>
      <c r="AD56" s="61">
        <f>North!AD56+South!AD56</f>
        <v>0</v>
      </c>
      <c r="AE56" s="61">
        <f>North!AE56+South!AE56</f>
        <v>0</v>
      </c>
      <c r="AF56" s="61">
        <f>North!AF56+South!AF56</f>
        <v>0</v>
      </c>
      <c r="AG56" s="61">
        <f>North!AG56+South!AG56</f>
        <v>0</v>
      </c>
      <c r="AH56" s="61">
        <f>North!AH56+South!AH56</f>
        <v>0</v>
      </c>
      <c r="AI56" s="61">
        <f>North!AI56+South!AI56</f>
        <v>0</v>
      </c>
      <c r="AJ56" s="61">
        <f>North!AJ56+South!AJ56</f>
        <v>0</v>
      </c>
      <c r="AK56" s="61">
        <f>North!AK56+South!AK56</f>
        <v>0</v>
      </c>
      <c r="AL56" s="61">
        <f>North!AL56+South!AL56</f>
        <v>0</v>
      </c>
      <c r="AM56" s="61">
        <f>North!AM56+South!AM56</f>
        <v>0</v>
      </c>
      <c r="AN56" s="61">
        <f>North!AN56+South!AN56</f>
        <v>0</v>
      </c>
      <c r="AO56" s="61">
        <f>North!AO56+South!AO56</f>
        <v>0</v>
      </c>
      <c r="AP56" s="61">
        <f>North!AP56+South!AP56</f>
        <v>0</v>
      </c>
      <c r="AQ56" s="61">
        <f>North!AQ56+South!AQ56</f>
        <v>0</v>
      </c>
      <c r="AR56" s="61">
        <f>North!AR56+South!AR56</f>
        <v>0</v>
      </c>
      <c r="AS56" s="61">
        <f>North!AS56+South!AS56</f>
        <v>0</v>
      </c>
      <c r="AT56" s="61">
        <f>North!AT56+South!AT56</f>
        <v>1616.0350000000001</v>
      </c>
      <c r="AU56" s="61">
        <f>North!AU56+South!AU56</f>
        <v>1409.23</v>
      </c>
      <c r="AV56" s="61">
        <f>North!AV56+South!AV56</f>
        <v>3009.74</v>
      </c>
      <c r="AW56" s="61">
        <f>North!AW56+South!AW56</f>
        <v>1377.6</v>
      </c>
      <c r="AX56" s="61">
        <f>North!AX56+South!AX56</f>
        <v>909.17</v>
      </c>
      <c r="AY56" s="61">
        <f>North!AY56+South!AY56</f>
        <v>1140.2179999999998</v>
      </c>
      <c r="AZ56" s="61">
        <f>North!AZ56+South!AZ56</f>
        <v>1473.192</v>
      </c>
      <c r="BA56" s="61">
        <f>North!BA56+South!BA56</f>
        <v>0</v>
      </c>
      <c r="BB56" s="61">
        <f>North!BB56+South!BB56</f>
        <v>0</v>
      </c>
      <c r="BC56" s="61">
        <f>North!BC56+South!BC56</f>
        <v>0</v>
      </c>
      <c r="BD56" s="61">
        <f>North!BD56+South!BD56</f>
        <v>0</v>
      </c>
      <c r="BE56" s="4"/>
      <c r="BF56" s="84" t="str">
        <f t="shared" si="70"/>
        <v>-</v>
      </c>
      <c r="BG56" s="84" t="str">
        <f t="shared" si="70"/>
        <v>-</v>
      </c>
      <c r="BH56" s="84" t="str">
        <f t="shared" si="70"/>
        <v>-</v>
      </c>
      <c r="BI56" s="84" t="str">
        <f t="shared" si="70"/>
        <v>-</v>
      </c>
      <c r="BJ56" s="84" t="str">
        <f t="shared" si="70"/>
        <v>-</v>
      </c>
      <c r="BK56" s="84" t="str">
        <f t="shared" si="70"/>
        <v>-</v>
      </c>
      <c r="BL56" s="84" t="str">
        <f t="shared" si="70"/>
        <v>-</v>
      </c>
      <c r="BM56" s="84" t="str">
        <f t="shared" si="70"/>
        <v>-</v>
      </c>
      <c r="BN56" s="84" t="str">
        <f t="shared" si="70"/>
        <v>-</v>
      </c>
      <c r="BO56" s="84" t="str">
        <f t="shared" si="70"/>
        <v>-</v>
      </c>
      <c r="BP56" s="84" t="str">
        <f t="shared" si="70"/>
        <v>-</v>
      </c>
      <c r="BQ56" s="84" t="str">
        <f t="shared" si="70"/>
        <v>-</v>
      </c>
    </row>
    <row r="57" spans="1:70" x14ac:dyDescent="0.25">
      <c r="A57" s="16" t="s">
        <v>372</v>
      </c>
      <c r="B57" s="16" t="s">
        <v>373</v>
      </c>
      <c r="C57" s="71">
        <f>SUM(U57                                                : INDEX(U57:AF57,$B$2))</f>
        <v>32338.671600000001</v>
      </c>
      <c r="D57" s="71">
        <f>SUM(AG57                                                  : INDEX(AG57:AR57,$B$2))</f>
        <v>36878.100100000003</v>
      </c>
      <c r="E57" s="71">
        <f>SUM(AS57                                                    : INDEX(AS57:BD57,$B$2))</f>
        <v>78654.085999999996</v>
      </c>
      <c r="F57" s="6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62"/>
      <c r="U57" s="61">
        <f>North!U57+South!U57</f>
        <v>0</v>
      </c>
      <c r="V57" s="61">
        <f>North!V57+South!V57</f>
        <v>0</v>
      </c>
      <c r="W57" s="61">
        <f>North!W57+South!W57</f>
        <v>892.67700000000002</v>
      </c>
      <c r="X57" s="61">
        <f>North!X57+South!X57</f>
        <v>1006.6420000000001</v>
      </c>
      <c r="Y57" s="61">
        <f>North!Y57+South!Y57</f>
        <v>212.9</v>
      </c>
      <c r="Z57" s="61">
        <f>North!Z57+South!Z57</f>
        <v>18522.962</v>
      </c>
      <c r="AA57" s="61">
        <f>North!AA57+South!AA57</f>
        <v>5557.143</v>
      </c>
      <c r="AB57" s="61">
        <f>North!AB57+South!AB57</f>
        <v>6146.3476000000001</v>
      </c>
      <c r="AC57" s="61">
        <f>North!AC57+South!AC57</f>
        <v>10945.637999999999</v>
      </c>
      <c r="AD57" s="61">
        <f>North!AD57+South!AD57</f>
        <v>4640.6183999999994</v>
      </c>
      <c r="AE57" s="61">
        <f>North!AE57+South!AE57</f>
        <v>3677.877</v>
      </c>
      <c r="AF57" s="61">
        <f>North!AF57+South!AF57</f>
        <v>4544.2690000000002</v>
      </c>
      <c r="AG57" s="61">
        <f>North!AG57+South!AG57</f>
        <v>5839.7939999999999</v>
      </c>
      <c r="AH57" s="61">
        <f>North!AH57+South!AH57</f>
        <v>2104.6480000000001</v>
      </c>
      <c r="AI57" s="61">
        <f>North!AI57+South!AI57</f>
        <v>1784.8430000000001</v>
      </c>
      <c r="AJ57" s="61">
        <f>North!AJ57+South!AJ57</f>
        <v>1826.8620000000001</v>
      </c>
      <c r="AK57" s="61">
        <f>North!AK57+South!AK57</f>
        <v>9448.509</v>
      </c>
      <c r="AL57" s="61">
        <f>North!AL57+South!AL57</f>
        <v>4460.9354000000003</v>
      </c>
      <c r="AM57" s="61">
        <f>North!AM57+South!AM57</f>
        <v>6359.2707</v>
      </c>
      <c r="AN57" s="61">
        <f>North!AN57+South!AN57</f>
        <v>5053.2379999999994</v>
      </c>
      <c r="AO57" s="61">
        <f>North!AO57+South!AO57</f>
        <v>5068.1280000000006</v>
      </c>
      <c r="AP57" s="61">
        <f>North!AP57+South!AP57</f>
        <v>8016.0465000000004</v>
      </c>
      <c r="AQ57" s="61">
        <f>North!AQ57+South!AQ57</f>
        <v>18397.211600000002</v>
      </c>
      <c r="AR57" s="61">
        <f>North!AR57+South!AR57</f>
        <v>7254.5613999999996</v>
      </c>
      <c r="AS57" s="61">
        <f>North!AS57+South!AS57</f>
        <v>10576.017400000001</v>
      </c>
      <c r="AT57" s="61">
        <f>North!AT57+South!AT57</f>
        <v>7495.1930000000011</v>
      </c>
      <c r="AU57" s="61">
        <f>North!AU57+South!AU57</f>
        <v>11609.67</v>
      </c>
      <c r="AV57" s="61">
        <f>North!AV57+South!AV57</f>
        <v>2523.703</v>
      </c>
      <c r="AW57" s="61">
        <f>North!AW57+South!AW57</f>
        <v>12704.18</v>
      </c>
      <c r="AX57" s="61">
        <f>North!AX57+South!AX57</f>
        <v>13230.939999999999</v>
      </c>
      <c r="AY57" s="61">
        <f>North!AY57+South!AY57</f>
        <v>4260.2525999999998</v>
      </c>
      <c r="AZ57" s="61">
        <f>North!AZ57+South!AZ57</f>
        <v>16254.130000000001</v>
      </c>
      <c r="BA57" s="61">
        <f>North!BA57+South!BA57</f>
        <v>0</v>
      </c>
      <c r="BB57" s="61">
        <f>North!BB57+South!BB57</f>
        <v>0</v>
      </c>
      <c r="BC57" s="61">
        <f>North!BC57+South!BC57</f>
        <v>0</v>
      </c>
      <c r="BD57" s="61">
        <f>North!BD57+South!BD57</f>
        <v>0</v>
      </c>
      <c r="BE57" s="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</row>
    <row r="58" spans="1:70" x14ac:dyDescent="0.25">
      <c r="A58" s="16"/>
      <c r="B58" s="3" t="s">
        <v>153</v>
      </c>
      <c r="C58" s="72">
        <f>SUM(C49:C55)</f>
        <v>154205.75699999995</v>
      </c>
      <c r="D58" s="72">
        <f>SUM(D49:D55)</f>
        <v>223837.19700000007</v>
      </c>
      <c r="E58" s="72">
        <f>SUM(E49:E55)</f>
        <v>370694.13099999999</v>
      </c>
      <c r="F58" s="68">
        <f t="shared" si="71"/>
        <v>1.6560881567865589</v>
      </c>
      <c r="G58" s="4"/>
      <c r="H58" s="4">
        <f>SUM(U58:W58)</f>
        <v>38470.463000000003</v>
      </c>
      <c r="I58" s="4">
        <f>SUM(X58:Z58)</f>
        <v>69730.527999999991</v>
      </c>
      <c r="J58" s="4">
        <f t="shared" si="60"/>
        <v>84881.70299999998</v>
      </c>
      <c r="K58" s="4">
        <f t="shared" si="61"/>
        <v>126847.14000000003</v>
      </c>
      <c r="L58" s="4">
        <f t="shared" si="62"/>
        <v>60796.643999999957</v>
      </c>
      <c r="M58" s="4">
        <f t="shared" si="63"/>
        <v>101171.47400000007</v>
      </c>
      <c r="N58" s="4">
        <f t="shared" si="64"/>
        <v>110926.26000000011</v>
      </c>
      <c r="O58" s="4">
        <f t="shared" si="65"/>
        <v>187442.07100000043</v>
      </c>
      <c r="P58" s="4">
        <f t="shared" si="66"/>
        <v>120912.33600000004</v>
      </c>
      <c r="Q58" s="4">
        <f t="shared" si="67"/>
        <v>157174.60999999999</v>
      </c>
      <c r="R58" s="4">
        <f>SUM(AY58:BA58)</f>
        <v>92607.184999999998</v>
      </c>
      <c r="S58" s="4">
        <f t="shared" si="69"/>
        <v>0</v>
      </c>
      <c r="T58" s="62"/>
      <c r="U58" s="61">
        <f>North!U58+South!U58</f>
        <v>10417.638999999999</v>
      </c>
      <c r="V58" s="61">
        <f>North!V58+South!V58</f>
        <v>9049.0069999999996</v>
      </c>
      <c r="W58" s="61">
        <f>North!W58+South!W58</f>
        <v>19003.816999999999</v>
      </c>
      <c r="X58" s="61">
        <f>North!X58+South!X58</f>
        <v>23838.466</v>
      </c>
      <c r="Y58" s="61">
        <f>North!Y58+South!Y58</f>
        <v>18586.255000000001</v>
      </c>
      <c r="Z58" s="61">
        <f>North!Z58+South!Z58</f>
        <v>27305.80699999999</v>
      </c>
      <c r="AA58" s="61">
        <f>North!AA58+South!AA58</f>
        <v>29199.373999999996</v>
      </c>
      <c r="AB58" s="61">
        <f>North!AB58+South!AB58</f>
        <v>16805.392</v>
      </c>
      <c r="AC58" s="61">
        <f>North!AC58+South!AC58</f>
        <v>38876.936999999991</v>
      </c>
      <c r="AD58" s="61">
        <f>North!AD58+South!AD58</f>
        <v>25749.087999999989</v>
      </c>
      <c r="AE58" s="61">
        <f>North!AE58+South!AE58</f>
        <v>42738.083000000042</v>
      </c>
      <c r="AF58" s="61">
        <f>North!AF58+South!AF58</f>
        <v>58359.968999999997</v>
      </c>
      <c r="AG58" s="61">
        <f>North!AG58+South!AG58</f>
        <v>12838.284999999998</v>
      </c>
      <c r="AH58" s="61">
        <f>North!AH58+South!AH58</f>
        <v>13773.312999999969</v>
      </c>
      <c r="AI58" s="61">
        <f>North!AI58+South!AI58</f>
        <v>34185.045999999988</v>
      </c>
      <c r="AJ58" s="61">
        <f>North!AJ58+South!AJ58</f>
        <v>30847.053000000011</v>
      </c>
      <c r="AK58" s="61">
        <f>North!AK58+South!AK58</f>
        <v>28153.601000000002</v>
      </c>
      <c r="AL58" s="61">
        <f>North!AL58+South!AL58</f>
        <v>42170.820000000065</v>
      </c>
      <c r="AM58" s="61">
        <f>North!AM58+South!AM58</f>
        <v>30013.258000000009</v>
      </c>
      <c r="AN58" s="61">
        <f>North!AN58+South!AN58</f>
        <v>31855.821000000029</v>
      </c>
      <c r="AO58" s="61">
        <f>North!AO58+South!AO58</f>
        <v>49057.18100000007</v>
      </c>
      <c r="AP58" s="61">
        <f>North!AP58+South!AP58</f>
        <v>40118.116000000016</v>
      </c>
      <c r="AQ58" s="61">
        <f>North!AQ58+South!AQ58</f>
        <v>51027.21100000009</v>
      </c>
      <c r="AR58" s="61">
        <f>North!AR58+South!AR58</f>
        <v>96296.744000000326</v>
      </c>
      <c r="AS58" s="61">
        <f>North!AS58+South!AS58</f>
        <v>25630.201000000001</v>
      </c>
      <c r="AT58" s="61">
        <f>North!AT58+South!AT58</f>
        <v>39347.465000000033</v>
      </c>
      <c r="AU58" s="61">
        <f>North!AU58+South!AU58</f>
        <v>55934.67</v>
      </c>
      <c r="AV58" s="61">
        <f>North!AV58+South!AV58</f>
        <v>48195.5</v>
      </c>
      <c r="AW58" s="61">
        <f>North!AW58+South!AW58</f>
        <v>51764.81</v>
      </c>
      <c r="AX58" s="61">
        <f>North!AX58+South!AX58</f>
        <v>57214.3</v>
      </c>
      <c r="AY58" s="61">
        <f>North!AY58+South!AY58</f>
        <v>44334.946000000004</v>
      </c>
      <c r="AZ58" s="61">
        <f>North!AZ58+South!AZ58</f>
        <v>48272.238999999994</v>
      </c>
      <c r="BA58" s="61">
        <f>North!BA58+South!BA58</f>
        <v>0</v>
      </c>
      <c r="BB58" s="61">
        <f>North!BB58+South!BB58</f>
        <v>0</v>
      </c>
      <c r="BC58" s="61">
        <f>North!BC58+South!BC58</f>
        <v>0</v>
      </c>
      <c r="BD58" s="61">
        <f>North!BD58+South!BD58</f>
        <v>0</v>
      </c>
      <c r="BE58" s="4"/>
      <c r="BF58" s="84">
        <f t="shared" ref="BF58:BQ59" si="72">IFERROR(AS58/AG58,"-")</f>
        <v>1.9963882247512035</v>
      </c>
      <c r="BG58" s="84">
        <f t="shared" si="72"/>
        <v>2.8567901564423983</v>
      </c>
      <c r="BH58" s="84">
        <f t="shared" si="72"/>
        <v>1.6362321115495946</v>
      </c>
      <c r="BI58" s="84">
        <f t="shared" si="72"/>
        <v>1.5624020874862823</v>
      </c>
      <c r="BJ58" s="84">
        <f t="shared" si="72"/>
        <v>1.8386568027301371</v>
      </c>
      <c r="BK58" s="84">
        <f t="shared" si="72"/>
        <v>1.356727234613885</v>
      </c>
      <c r="BL58" s="84">
        <f t="shared" si="72"/>
        <v>1.4771787188181966</v>
      </c>
      <c r="BM58" s="84">
        <f t="shared" si="72"/>
        <v>1.5153349524408726</v>
      </c>
      <c r="BN58" s="84">
        <f t="shared" si="72"/>
        <v>0</v>
      </c>
      <c r="BO58" s="84">
        <f t="shared" si="72"/>
        <v>0</v>
      </c>
      <c r="BP58" s="84">
        <f t="shared" si="72"/>
        <v>0</v>
      </c>
      <c r="BQ58" s="84">
        <f t="shared" si="72"/>
        <v>0</v>
      </c>
    </row>
    <row r="59" spans="1:70" s="35" customFormat="1" x14ac:dyDescent="0.25">
      <c r="A59" s="16" t="s">
        <v>210</v>
      </c>
      <c r="B59" s="3" t="s">
        <v>61</v>
      </c>
      <c r="C59" s="72">
        <f>SUM(C49:C56)</f>
        <v>154205.75699999995</v>
      </c>
      <c r="D59" s="72">
        <f>SUM(D49:D56)</f>
        <v>223837.19700000007</v>
      </c>
      <c r="E59" s="72">
        <f>SUM(E49:E56)</f>
        <v>381629.31599999999</v>
      </c>
      <c r="F59" s="68">
        <f>IFERROR(E59/D59,"-")</f>
        <v>1.7049414534975609</v>
      </c>
      <c r="G59" s="63"/>
      <c r="H59" s="4">
        <f>SUM(U59:W59)</f>
        <v>38470.463000000003</v>
      </c>
      <c r="I59" s="4">
        <f t="shared" si="59"/>
        <v>69730.527999999991</v>
      </c>
      <c r="J59" s="4">
        <f t="shared" si="60"/>
        <v>84881.703000000009</v>
      </c>
      <c r="K59" s="4">
        <f t="shared" si="61"/>
        <v>126847.14</v>
      </c>
      <c r="L59" s="4">
        <f t="shared" si="62"/>
        <v>60796.643999999971</v>
      </c>
      <c r="M59" s="4">
        <f t="shared" si="63"/>
        <v>101171.4740000001</v>
      </c>
      <c r="N59" s="4">
        <f t="shared" si="64"/>
        <v>110926.2600000001</v>
      </c>
      <c r="O59" s="4">
        <f t="shared" si="65"/>
        <v>187442.0710000004</v>
      </c>
      <c r="P59" s="4">
        <f t="shared" si="66"/>
        <v>123937.601</v>
      </c>
      <c r="Q59" s="4">
        <f t="shared" si="67"/>
        <v>162471.12</v>
      </c>
      <c r="R59" s="4">
        <f t="shared" si="68"/>
        <v>119166.65770000001</v>
      </c>
      <c r="S59" s="4">
        <f t="shared" si="69"/>
        <v>0</v>
      </c>
      <c r="T59" s="18"/>
      <c r="U59" s="61">
        <f>North!U59+South!U59</f>
        <v>10417.638999999999</v>
      </c>
      <c r="V59" s="61">
        <f>North!V59+South!V59</f>
        <v>9049.0069999999996</v>
      </c>
      <c r="W59" s="61">
        <f>North!W59+South!W59</f>
        <v>19003.816999999999</v>
      </c>
      <c r="X59" s="61">
        <f>North!X59+South!X59</f>
        <v>23838.466</v>
      </c>
      <c r="Y59" s="61">
        <f>North!Y59+South!Y59</f>
        <v>18586.254999999997</v>
      </c>
      <c r="Z59" s="61">
        <f>North!Z59+South!Z59</f>
        <v>27305.807000000001</v>
      </c>
      <c r="AA59" s="61">
        <f>North!AA59+South!AA59</f>
        <v>29199.374000000003</v>
      </c>
      <c r="AB59" s="61">
        <f>North!AB59+South!AB59</f>
        <v>16805.392</v>
      </c>
      <c r="AC59" s="61">
        <f>North!AC59+South!AC59</f>
        <v>38876.936999999998</v>
      </c>
      <c r="AD59" s="61">
        <f>North!AD59+South!AD59</f>
        <v>25749.088</v>
      </c>
      <c r="AE59" s="61">
        <f>North!AE59+South!AE59</f>
        <v>42738.082999999999</v>
      </c>
      <c r="AF59" s="61">
        <f>North!AF59+South!AF59</f>
        <v>58359.968999999997</v>
      </c>
      <c r="AG59" s="61">
        <f>North!AG59+South!AG59</f>
        <v>12838.285</v>
      </c>
      <c r="AH59" s="61">
        <f>North!AH59+South!AH59</f>
        <v>13773.312999999969</v>
      </c>
      <c r="AI59" s="61">
        <f>North!AI59+South!AI59</f>
        <v>34185.046000000002</v>
      </c>
      <c r="AJ59" s="61">
        <f>North!AJ59+South!AJ59</f>
        <v>30847.053</v>
      </c>
      <c r="AK59" s="61">
        <f>North!AK59+South!AK59</f>
        <v>28153.601000000002</v>
      </c>
      <c r="AL59" s="61">
        <f>North!AL59+South!AL59</f>
        <v>42170.820000000094</v>
      </c>
      <c r="AM59" s="61">
        <f>North!AM59+South!AM59</f>
        <v>30013.258000000002</v>
      </c>
      <c r="AN59" s="61">
        <f>North!AN59+South!AN59</f>
        <v>31855.821</v>
      </c>
      <c r="AO59" s="61">
        <f>North!AO59+South!AO59</f>
        <v>49057.181000000099</v>
      </c>
      <c r="AP59" s="61">
        <f>North!AP59+South!AP59</f>
        <v>40118.116000000002</v>
      </c>
      <c r="AQ59" s="61">
        <f>North!AQ59+South!AQ59</f>
        <v>51027.211000000098</v>
      </c>
      <c r="AR59" s="61">
        <f>North!AR59+South!AR59</f>
        <v>96296.744000000297</v>
      </c>
      <c r="AS59" s="61">
        <f>North!AS59+South!AS59</f>
        <v>25630.201000000001</v>
      </c>
      <c r="AT59" s="61">
        <f>North!AT59+South!AT59</f>
        <v>40963.5</v>
      </c>
      <c r="AU59" s="61">
        <f>North!AU59+South!AU59</f>
        <v>57343.9</v>
      </c>
      <c r="AV59" s="61">
        <f>North!AV59+South!AV59</f>
        <v>51205.24</v>
      </c>
      <c r="AW59" s="61">
        <f>North!AW59+South!AW59</f>
        <v>53142.41</v>
      </c>
      <c r="AX59" s="61">
        <f>North!AX59+South!AX59</f>
        <v>58123.47</v>
      </c>
      <c r="AY59" s="61">
        <f>North!AY59+South!AY59</f>
        <v>45475.164000000004</v>
      </c>
      <c r="AZ59" s="61">
        <f>North!AZ59+South!AZ59</f>
        <v>49745.432000000001</v>
      </c>
      <c r="BA59" s="61">
        <f>North!BA59+South!BA59</f>
        <v>23946.061699999998</v>
      </c>
      <c r="BB59" s="61">
        <f>North!BB59+South!BB59</f>
        <v>0</v>
      </c>
      <c r="BC59" s="61">
        <f>North!BC59+South!BC59</f>
        <v>0</v>
      </c>
      <c r="BD59" s="61">
        <f>North!BD59+South!BD59</f>
        <v>0</v>
      </c>
      <c r="BE59" s="63"/>
      <c r="BF59" s="84">
        <f t="shared" si="72"/>
        <v>1.9963882247512033</v>
      </c>
      <c r="BG59" s="84">
        <f t="shared" si="72"/>
        <v>2.9741210411757937</v>
      </c>
      <c r="BH59" s="84">
        <f t="shared" si="72"/>
        <v>1.6774556921760468</v>
      </c>
      <c r="BI59" s="84">
        <f t="shared" si="72"/>
        <v>1.6599718618177237</v>
      </c>
      <c r="BJ59" s="84">
        <f t="shared" si="72"/>
        <v>1.8875883763501513</v>
      </c>
      <c r="BK59" s="84">
        <f t="shared" si="72"/>
        <v>1.3782864549468061</v>
      </c>
      <c r="BL59" s="84">
        <f t="shared" si="72"/>
        <v>1.5151691962265477</v>
      </c>
      <c r="BM59" s="84">
        <f t="shared" si="72"/>
        <v>1.5615805977814856</v>
      </c>
      <c r="BN59" s="84">
        <f t="shared" si="72"/>
        <v>0.48812551418313155</v>
      </c>
      <c r="BO59" s="84">
        <f t="shared" si="72"/>
        <v>0</v>
      </c>
      <c r="BP59" s="84">
        <f t="shared" si="72"/>
        <v>0</v>
      </c>
      <c r="BQ59" s="84">
        <f t="shared" si="72"/>
        <v>0</v>
      </c>
      <c r="BR59" s="33"/>
    </row>
    <row r="60" spans="1:70" x14ac:dyDescent="0.25">
      <c r="A60" s="16" t="s">
        <v>374</v>
      </c>
      <c r="B60" s="3" t="s">
        <v>375</v>
      </c>
      <c r="C60" s="69">
        <f t="shared" ref="C60:D60" si="73">C59+0.1*C57</f>
        <v>157439.62415999995</v>
      </c>
      <c r="D60" s="69">
        <f t="shared" si="73"/>
        <v>227525.00701000006</v>
      </c>
      <c r="E60" s="69">
        <f>E59+0.1*E57</f>
        <v>389494.72460000002</v>
      </c>
      <c r="F60" s="6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61">
        <f>North!U60+South!U60</f>
        <v>10417.638999999999</v>
      </c>
      <c r="V60" s="61">
        <f>North!V60+South!V60</f>
        <v>9049.0069999999996</v>
      </c>
      <c r="W60" s="61">
        <f>North!W60+South!W60</f>
        <v>19093.084699999999</v>
      </c>
      <c r="X60" s="61">
        <f>North!X60+South!X60</f>
        <v>23939.1302</v>
      </c>
      <c r="Y60" s="61">
        <f>North!Y60+South!Y60</f>
        <v>18607.544999999998</v>
      </c>
      <c r="Z60" s="61">
        <f>North!Z60+South!Z60</f>
        <v>29158.103200000001</v>
      </c>
      <c r="AA60" s="61">
        <f>North!AA60+South!AA60</f>
        <v>29755.088299999999</v>
      </c>
      <c r="AB60" s="61">
        <f>North!AB60+South!AB60</f>
        <v>17420.026760000001</v>
      </c>
      <c r="AC60" s="61">
        <f>North!AC60+South!AC60</f>
        <v>39971.500799999994</v>
      </c>
      <c r="AD60" s="61">
        <f>North!AD60+South!AD60</f>
        <v>26213.149839999998</v>
      </c>
      <c r="AE60" s="61">
        <f>North!AE60+South!AE60</f>
        <v>43105.870699999999</v>
      </c>
      <c r="AF60" s="61">
        <f>North!AF60+South!AF60</f>
        <v>58814.395900000003</v>
      </c>
      <c r="AG60" s="61">
        <f>North!AG60+South!AG60</f>
        <v>13422.2644</v>
      </c>
      <c r="AH60" s="61">
        <f>North!AH60+South!AH60</f>
        <v>13983.777799999971</v>
      </c>
      <c r="AI60" s="61">
        <f>North!AI60+South!AI60</f>
        <v>34363.530299999999</v>
      </c>
      <c r="AJ60" s="61">
        <f>North!AJ60+South!AJ60</f>
        <v>31029.7392</v>
      </c>
      <c r="AK60" s="61">
        <f>North!AK60+South!AK60</f>
        <v>29098.4519</v>
      </c>
      <c r="AL60" s="61">
        <f>North!AL60+South!AL60</f>
        <v>42616.913540000103</v>
      </c>
      <c r="AM60" s="61">
        <f>North!AM60+South!AM60</f>
        <v>30649.18507</v>
      </c>
      <c r="AN60" s="61">
        <f>North!AN60+South!AN60</f>
        <v>32361.144800000002</v>
      </c>
      <c r="AO60" s="61">
        <f>North!AO60+South!AO60</f>
        <v>49563.993800000098</v>
      </c>
      <c r="AP60" s="61">
        <f>North!AP60+South!AP60</f>
        <v>40919.720650000003</v>
      </c>
      <c r="AQ60" s="61">
        <f>North!AQ60+South!AQ60</f>
        <v>52866.932160000099</v>
      </c>
      <c r="AR60" s="61">
        <f>North!AR60+South!AR60</f>
        <v>97022.200140000292</v>
      </c>
      <c r="AS60" s="61">
        <f>North!AS60+South!AS60</f>
        <v>26687.802739999999</v>
      </c>
      <c r="AT60" s="61">
        <f>North!AT60+South!AT60</f>
        <v>41713.0193</v>
      </c>
      <c r="AU60" s="61">
        <f>North!AU60+South!AU60</f>
        <v>58504.866999999998</v>
      </c>
      <c r="AV60" s="61">
        <f>North!AV60+South!AV60</f>
        <v>51457.61</v>
      </c>
      <c r="AW60" s="61">
        <f>North!AW60+South!AW60</f>
        <v>54412.83</v>
      </c>
      <c r="AX60" s="61">
        <f>North!AX60+South!AX60</f>
        <v>59446.57</v>
      </c>
      <c r="AY60" s="61">
        <f>North!AY60+South!AY60</f>
        <v>45901.189299999998</v>
      </c>
      <c r="AZ60" s="61">
        <f>North!AZ60+South!AZ60</f>
        <v>51370.845000000001</v>
      </c>
      <c r="BA60" s="61">
        <f>North!BA60+South!BA60</f>
        <v>0</v>
      </c>
      <c r="BB60" s="61">
        <f>North!BB60+South!BB60</f>
        <v>0</v>
      </c>
      <c r="BC60" s="61">
        <f>North!BC60+South!BC60</f>
        <v>0</v>
      </c>
      <c r="BD60" s="61">
        <f>North!BD60+South!BD60</f>
        <v>0</v>
      </c>
      <c r="BE60" s="4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</row>
    <row r="61" spans="1:70" x14ac:dyDescent="0.25">
      <c r="C61" s="69"/>
      <c r="D61" s="69"/>
      <c r="E61" s="69"/>
      <c r="F61" s="6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</row>
    <row r="62" spans="1:70" x14ac:dyDescent="0.25">
      <c r="A62" s="43" t="s">
        <v>60</v>
      </c>
      <c r="B62" s="23" t="s">
        <v>60</v>
      </c>
      <c r="C62" s="21" t="str">
        <f>$C$3</f>
        <v>YTD '15</v>
      </c>
      <c r="D62" s="21" t="str">
        <f>$D$3</f>
        <v>YTD '16</v>
      </c>
      <c r="E62" s="21" t="str">
        <f>$E$3</f>
        <v>YTD '17</v>
      </c>
      <c r="F62" s="21" t="str">
        <f>$F$3</f>
        <v>YoY</v>
      </c>
      <c r="G62" s="2" t="s">
        <v>33</v>
      </c>
      <c r="H62" s="27" t="str">
        <f>$H$3</f>
        <v>Q1 '15</v>
      </c>
      <c r="I62" s="27" t="str">
        <f>$I$3</f>
        <v>Q2 '15</v>
      </c>
      <c r="J62" s="27" t="str">
        <f>$J$3</f>
        <v>Q3 '15</v>
      </c>
      <c r="K62" s="27" t="str">
        <f>$K$3</f>
        <v>Q4 '15</v>
      </c>
      <c r="L62" s="30" t="str">
        <f>$L$3</f>
        <v>Q1 '16</v>
      </c>
      <c r="M62" s="30" t="str">
        <f>$M$3</f>
        <v>Q2 '16</v>
      </c>
      <c r="N62" s="30" t="str">
        <f>$N$3</f>
        <v>Q3 '16</v>
      </c>
      <c r="O62" s="30" t="str">
        <f>$O$3</f>
        <v>Q4 '16</v>
      </c>
      <c r="P62" s="27" t="str">
        <f>$P$3</f>
        <v>Q1 '17</v>
      </c>
      <c r="Q62" s="27" t="str">
        <f>$Q$3</f>
        <v>Q2 '17</v>
      </c>
      <c r="R62" s="27" t="str">
        <f>$R$3</f>
        <v>Q3 '17</v>
      </c>
      <c r="S62" s="27" t="str">
        <f>$S$3</f>
        <v>Q4 '17</v>
      </c>
      <c r="T62" s="17" t="s">
        <v>33</v>
      </c>
      <c r="U62" s="27" t="s">
        <v>1</v>
      </c>
      <c r="V62" s="27" t="s">
        <v>2</v>
      </c>
      <c r="W62" s="27" t="s">
        <v>3</v>
      </c>
      <c r="X62" s="27" t="s">
        <v>4</v>
      </c>
      <c r="Y62" s="27" t="s">
        <v>5</v>
      </c>
      <c r="Z62" s="27" t="s">
        <v>6</v>
      </c>
      <c r="AA62" s="27" t="s">
        <v>7</v>
      </c>
      <c r="AB62" s="27" t="s">
        <v>8</v>
      </c>
      <c r="AC62" s="27" t="s">
        <v>9</v>
      </c>
      <c r="AD62" s="27" t="s">
        <v>10</v>
      </c>
      <c r="AE62" s="27" t="s">
        <v>11</v>
      </c>
      <c r="AF62" s="27" t="s">
        <v>12</v>
      </c>
      <c r="AG62" s="29" t="s">
        <v>13</v>
      </c>
      <c r="AH62" s="29" t="s">
        <v>14</v>
      </c>
      <c r="AI62" s="29" t="s">
        <v>15</v>
      </c>
      <c r="AJ62" s="29" t="s">
        <v>16</v>
      </c>
      <c r="AK62" s="29" t="s">
        <v>17</v>
      </c>
      <c r="AL62" s="29" t="s">
        <v>18</v>
      </c>
      <c r="AM62" s="29" t="s">
        <v>19</v>
      </c>
      <c r="AN62" s="29" t="s">
        <v>20</v>
      </c>
      <c r="AO62" s="29" t="s">
        <v>21</v>
      </c>
      <c r="AP62" s="29" t="s">
        <v>22</v>
      </c>
      <c r="AQ62" s="29" t="s">
        <v>23</v>
      </c>
      <c r="AR62" s="29" t="s">
        <v>24</v>
      </c>
      <c r="AS62" s="25" t="s">
        <v>25</v>
      </c>
      <c r="AT62" s="25" t="s">
        <v>26</v>
      </c>
      <c r="AU62" s="25" t="s">
        <v>27</v>
      </c>
      <c r="AV62" s="25" t="s">
        <v>28</v>
      </c>
      <c r="AW62" s="25" t="s">
        <v>29</v>
      </c>
      <c r="AX62" s="25" t="s">
        <v>30</v>
      </c>
      <c r="AY62" s="31" t="s">
        <v>99</v>
      </c>
      <c r="AZ62" s="31" t="s">
        <v>100</v>
      </c>
      <c r="BA62" s="31" t="s">
        <v>101</v>
      </c>
      <c r="BB62" s="31" t="s">
        <v>102</v>
      </c>
      <c r="BC62" s="31" t="s">
        <v>103</v>
      </c>
      <c r="BD62" s="31" t="s">
        <v>104</v>
      </c>
      <c r="BF62" s="32">
        <v>42736</v>
      </c>
      <c r="BG62" s="32">
        <v>42767</v>
      </c>
      <c r="BH62" s="32">
        <v>42795</v>
      </c>
      <c r="BI62" s="32">
        <v>42826</v>
      </c>
      <c r="BJ62" s="32">
        <v>42856</v>
      </c>
      <c r="BK62" s="32">
        <v>42887</v>
      </c>
      <c r="BL62" s="32">
        <v>42917</v>
      </c>
      <c r="BM62" s="32">
        <v>42948</v>
      </c>
      <c r="BN62" s="32">
        <v>42979</v>
      </c>
      <c r="BO62" s="32">
        <v>43009</v>
      </c>
      <c r="BP62" s="32">
        <v>43040</v>
      </c>
      <c r="BQ62" s="32">
        <v>43070</v>
      </c>
    </row>
    <row r="63" spans="1:70" x14ac:dyDescent="0.25">
      <c r="A63" s="16" t="s">
        <v>202</v>
      </c>
      <c r="B63" s="16" t="s">
        <v>58</v>
      </c>
      <c r="C63" s="65">
        <f t="shared" ref="C63:E70" si="74">IFERROR(C49/C$59,"")</f>
        <v>0.20845330372458148</v>
      </c>
      <c r="D63" s="65">
        <f t="shared" si="74"/>
        <v>0.12894882703521324</v>
      </c>
      <c r="E63" s="65">
        <f t="shared" si="74"/>
        <v>0.27436044247711833</v>
      </c>
      <c r="F63" s="65">
        <f>IFERROR(E63/D63,"")</f>
        <v>2.127669159814817</v>
      </c>
      <c r="H63" s="2">
        <f t="shared" ref="H63:S70" si="75">IFERROR(H49/H$59,"")</f>
        <v>0.22279178184052528</v>
      </c>
      <c r="I63" s="2">
        <f t="shared" si="75"/>
        <v>0.19535572712141233</v>
      </c>
      <c r="J63" s="2">
        <f t="shared" si="75"/>
        <v>0.19708689162374599</v>
      </c>
      <c r="K63" s="2">
        <f t="shared" si="75"/>
        <v>0.14874625868584801</v>
      </c>
      <c r="L63" s="2">
        <f t="shared" si="75"/>
        <v>0.14475229915651205</v>
      </c>
      <c r="M63" s="2">
        <f t="shared" si="75"/>
        <v>0.13778694674350586</v>
      </c>
      <c r="N63" s="2">
        <f t="shared" si="75"/>
        <v>8.8587909661787853E-2</v>
      </c>
      <c r="O63" s="2">
        <f t="shared" si="75"/>
        <v>7.4605577741402404E-2</v>
      </c>
      <c r="P63" s="2">
        <f t="shared" si="75"/>
        <v>0.19773132045697747</v>
      </c>
      <c r="Q63" s="2">
        <f t="shared" si="75"/>
        <v>0.29404715127217684</v>
      </c>
      <c r="R63" s="75">
        <f t="shared" si="75"/>
        <v>0.27208510438906097</v>
      </c>
      <c r="S63" s="75" t="str">
        <f t="shared" si="75"/>
        <v/>
      </c>
      <c r="T63" s="1"/>
      <c r="U63" s="2">
        <f t="shared" ref="U63:BD70" si="76">IFERROR(U49/U$59,"")</f>
        <v>0.19703706377231925</v>
      </c>
      <c r="V63" s="2">
        <f t="shared" si="76"/>
        <v>0.14408719100338854</v>
      </c>
      <c r="W63" s="2">
        <f t="shared" si="76"/>
        <v>0.27438677187851263</v>
      </c>
      <c r="X63" s="2">
        <f t="shared" si="76"/>
        <v>0.23660924742389045</v>
      </c>
      <c r="Y63" s="2">
        <f t="shared" si="76"/>
        <v>0.17396143009982382</v>
      </c>
      <c r="Z63" s="2">
        <f t="shared" si="76"/>
        <v>0.17390311884940812</v>
      </c>
      <c r="AA63" s="2">
        <f t="shared" si="76"/>
        <v>0.25844846879251587</v>
      </c>
      <c r="AB63" s="2">
        <f t="shared" si="76"/>
        <v>0.14310912830834294</v>
      </c>
      <c r="AC63" s="2">
        <f t="shared" si="76"/>
        <v>0.17433298564647723</v>
      </c>
      <c r="AD63" s="2">
        <f t="shared" si="76"/>
        <v>0.1850562241272386</v>
      </c>
      <c r="AE63" s="2">
        <f t="shared" si="76"/>
        <v>0.11323728535039815</v>
      </c>
      <c r="AF63" s="2">
        <f t="shared" si="76"/>
        <v>0.15872976217653559</v>
      </c>
      <c r="AG63" s="2">
        <f t="shared" si="76"/>
        <v>0.17522503979308762</v>
      </c>
      <c r="AH63" s="2">
        <f t="shared" si="76"/>
        <v>0.15502043698563844</v>
      </c>
      <c r="AI63" s="2">
        <f t="shared" si="76"/>
        <v>0.12917110013542149</v>
      </c>
      <c r="AJ63" s="2">
        <f t="shared" si="76"/>
        <v>0.21570443050102714</v>
      </c>
      <c r="AK63" s="2">
        <f t="shared" si="76"/>
        <v>0.12648662599146729</v>
      </c>
      <c r="AL63" s="2">
        <f t="shared" si="76"/>
        <v>8.8336164675004936E-2</v>
      </c>
      <c r="AM63" s="2">
        <f t="shared" si="76"/>
        <v>0.11456143814843427</v>
      </c>
      <c r="AN63" s="2">
        <f t="shared" si="76"/>
        <v>8.4274064071367047E-2</v>
      </c>
      <c r="AO63" s="2">
        <f t="shared" si="76"/>
        <v>7.5498508566971934E-2</v>
      </c>
      <c r="AP63" s="2">
        <f t="shared" si="76"/>
        <v>7.8820800059504287E-2</v>
      </c>
      <c r="AQ63" s="2">
        <f t="shared" si="76"/>
        <v>7.6160648874185818E-2</v>
      </c>
      <c r="AR63" s="2">
        <f t="shared" si="76"/>
        <v>7.2025451867822013E-2</v>
      </c>
      <c r="AS63" s="2">
        <f t="shared" si="76"/>
        <v>0.19629506612140887</v>
      </c>
      <c r="AT63" s="2">
        <f t="shared" si="76"/>
        <v>0.22921511833705641</v>
      </c>
      <c r="AU63" s="2">
        <f t="shared" si="76"/>
        <v>0.17588287507476821</v>
      </c>
      <c r="AV63" s="2">
        <f t="shared" si="76"/>
        <v>0.30650534984310202</v>
      </c>
      <c r="AW63" s="2">
        <f t="shared" si="76"/>
        <v>0.2778334667170721</v>
      </c>
      <c r="AX63" s="2">
        <f t="shared" si="76"/>
        <v>0.29789601343484828</v>
      </c>
      <c r="AY63" s="2">
        <f t="shared" si="76"/>
        <v>0.34652151007085974</v>
      </c>
      <c r="AZ63" s="2">
        <f t="shared" si="76"/>
        <v>0.33501267010808145</v>
      </c>
      <c r="BA63" s="2">
        <f t="shared" si="76"/>
        <v>0</v>
      </c>
      <c r="BB63" s="2" t="str">
        <f t="shared" si="76"/>
        <v/>
      </c>
      <c r="BC63" s="2" t="str">
        <f t="shared" si="76"/>
        <v/>
      </c>
      <c r="BD63" s="2" t="str">
        <f t="shared" si="76"/>
        <v/>
      </c>
      <c r="BF63" s="84">
        <f t="shared" ref="BF63:BQ72" si="77">IFERROR(AS63/AG63,"-")</f>
        <v>1.1202455217199638</v>
      </c>
      <c r="BG63" s="84">
        <f t="shared" si="77"/>
        <v>1.4786122578037344</v>
      </c>
      <c r="BH63" s="84">
        <f t="shared" si="77"/>
        <v>1.3616271355618605</v>
      </c>
      <c r="BI63" s="84">
        <f t="shared" si="77"/>
        <v>1.4209506458961791</v>
      </c>
      <c r="BJ63" s="84">
        <f t="shared" si="77"/>
        <v>2.196544215953824</v>
      </c>
      <c r="BK63" s="84">
        <f t="shared" si="77"/>
        <v>3.3722996071974487</v>
      </c>
      <c r="BL63" s="84">
        <f t="shared" si="77"/>
        <v>3.0247657123672003</v>
      </c>
      <c r="BM63" s="84">
        <f t="shared" si="77"/>
        <v>3.9752760686179527</v>
      </c>
      <c r="BN63" s="84">
        <f t="shared" si="77"/>
        <v>0</v>
      </c>
      <c r="BO63" s="84" t="str">
        <f t="shared" si="77"/>
        <v>-</v>
      </c>
      <c r="BP63" s="84" t="str">
        <f t="shared" si="77"/>
        <v>-</v>
      </c>
      <c r="BQ63" s="84" t="str">
        <f t="shared" si="77"/>
        <v>-</v>
      </c>
    </row>
    <row r="64" spans="1:70" x14ac:dyDescent="0.25">
      <c r="A64" s="16" t="s">
        <v>194</v>
      </c>
      <c r="B64" s="16" t="s">
        <v>44</v>
      </c>
      <c r="C64" s="65">
        <f t="shared" si="74"/>
        <v>0.16790805028115782</v>
      </c>
      <c r="D64" s="65">
        <f t="shared" si="74"/>
        <v>0.23408606211236685</v>
      </c>
      <c r="E64" s="65">
        <f t="shared" si="74"/>
        <v>0.23120936285722873</v>
      </c>
      <c r="F64" s="65">
        <f t="shared" ref="F64:F72" si="78">IFERROR(E64/D64,"")</f>
        <v>0.98771093319619674</v>
      </c>
      <c r="H64" s="2">
        <f t="shared" si="75"/>
        <v>0.1624414944005223</v>
      </c>
      <c r="I64" s="2">
        <f t="shared" si="75"/>
        <v>0.17385499361198012</v>
      </c>
      <c r="J64" s="2">
        <f t="shared" si="75"/>
        <v>0.16423274401080287</v>
      </c>
      <c r="K64" s="2">
        <f t="shared" si="75"/>
        <v>0.17182477271462351</v>
      </c>
      <c r="L64" s="2">
        <f t="shared" si="75"/>
        <v>0.19083905355039016</v>
      </c>
      <c r="M64" s="2">
        <f t="shared" si="75"/>
        <v>0.25927658225084327</v>
      </c>
      <c r="N64" s="2">
        <f t="shared" si="75"/>
        <v>0.25405301233450089</v>
      </c>
      <c r="O64" s="2">
        <f t="shared" si="75"/>
        <v>0.21482993004276024</v>
      </c>
      <c r="P64" s="2">
        <f t="shared" si="75"/>
        <v>0.19570002004476436</v>
      </c>
      <c r="Q64" s="2">
        <f t="shared" si="75"/>
        <v>0.24330656426816036</v>
      </c>
      <c r="R64" s="75">
        <f t="shared" si="75"/>
        <v>0.20518650494969784</v>
      </c>
      <c r="S64" s="75" t="str">
        <f t="shared" si="75"/>
        <v/>
      </c>
      <c r="T64" s="1"/>
      <c r="U64" s="2">
        <f t="shared" si="76"/>
        <v>0.21262111309481932</v>
      </c>
      <c r="V64" s="2">
        <f t="shared" si="76"/>
        <v>0.12550006868156915</v>
      </c>
      <c r="W64" s="2">
        <f t="shared" si="76"/>
        <v>0.15252401662255535</v>
      </c>
      <c r="X64" s="2">
        <f t="shared" si="76"/>
        <v>0.20720532101352496</v>
      </c>
      <c r="Y64" s="2">
        <f t="shared" si="76"/>
        <v>0.17397816289510717</v>
      </c>
      <c r="Z64" s="2">
        <f t="shared" si="76"/>
        <v>0.14465571370954169</v>
      </c>
      <c r="AA64" s="2">
        <f t="shared" si="76"/>
        <v>0.15587967742048167</v>
      </c>
      <c r="AB64" s="2">
        <f t="shared" si="76"/>
        <v>0.17664562659413122</v>
      </c>
      <c r="AC64" s="2">
        <f t="shared" si="76"/>
        <v>0.16514076198955693</v>
      </c>
      <c r="AD64" s="2">
        <f t="shared" si="76"/>
        <v>0.14954541302589047</v>
      </c>
      <c r="AE64" s="2">
        <f t="shared" si="76"/>
        <v>0.21068415726554771</v>
      </c>
      <c r="AF64" s="2">
        <f t="shared" si="76"/>
        <v>0.15319723696220605</v>
      </c>
      <c r="AG64" s="2">
        <f t="shared" si="76"/>
        <v>0.10657568359013685</v>
      </c>
      <c r="AH64" s="2">
        <f t="shared" si="76"/>
        <v>7.9922383234883473E-2</v>
      </c>
      <c r="AI64" s="2">
        <f t="shared" si="76"/>
        <v>0.2671732253921788</v>
      </c>
      <c r="AJ64" s="2">
        <f t="shared" si="76"/>
        <v>0.2414688690034672</v>
      </c>
      <c r="AK64" s="2">
        <f t="shared" si="76"/>
        <v>0.21720141590413247</v>
      </c>
      <c r="AL64" s="2">
        <f t="shared" si="76"/>
        <v>0.30039228547132923</v>
      </c>
      <c r="AM64" s="2">
        <f t="shared" si="76"/>
        <v>0.21929388672166181</v>
      </c>
      <c r="AN64" s="2">
        <f t="shared" si="76"/>
        <v>0.25055627980832829</v>
      </c>
      <c r="AO64" s="2">
        <f t="shared" si="76"/>
        <v>0.27758934008050773</v>
      </c>
      <c r="AP64" s="2">
        <f t="shared" si="76"/>
        <v>0.21180383944251072</v>
      </c>
      <c r="AQ64" s="2">
        <f t="shared" si="76"/>
        <v>0.22019447623739477</v>
      </c>
      <c r="AR64" s="2">
        <f t="shared" si="76"/>
        <v>0.21324797856093711</v>
      </c>
      <c r="AS64" s="2">
        <f t="shared" si="76"/>
        <v>0.15689002985189229</v>
      </c>
      <c r="AT64" s="2">
        <f t="shared" si="76"/>
        <v>0.143113698780622</v>
      </c>
      <c r="AU64" s="2">
        <f t="shared" si="76"/>
        <v>0.25061131175242701</v>
      </c>
      <c r="AV64" s="2">
        <f t="shared" si="76"/>
        <v>0.20804882469059804</v>
      </c>
      <c r="AW64" s="2">
        <f t="shared" si="76"/>
        <v>0.18275780116106891</v>
      </c>
      <c r="AX64" s="2">
        <f t="shared" si="76"/>
        <v>0.32972756100074546</v>
      </c>
      <c r="AY64" s="2">
        <f t="shared" si="76"/>
        <v>0.24448580328374403</v>
      </c>
      <c r="AZ64" s="2">
        <f t="shared" si="76"/>
        <v>0.26803180641792396</v>
      </c>
      <c r="BA64" s="2">
        <f t="shared" si="76"/>
        <v>0</v>
      </c>
      <c r="BB64" s="2" t="str">
        <f t="shared" si="76"/>
        <v/>
      </c>
      <c r="BC64" s="2" t="str">
        <f t="shared" si="76"/>
        <v/>
      </c>
      <c r="BD64" s="2" t="str">
        <f t="shared" si="76"/>
        <v/>
      </c>
      <c r="BF64" s="84">
        <f t="shared" si="77"/>
        <v>1.4720996813424319</v>
      </c>
      <c r="BG64" s="84">
        <f t="shared" si="77"/>
        <v>1.7906585488076088</v>
      </c>
      <c r="BH64" s="84">
        <f t="shared" si="77"/>
        <v>0.93801057865944149</v>
      </c>
      <c r="BI64" s="84">
        <f t="shared" si="77"/>
        <v>0.86159688223665265</v>
      </c>
      <c r="BJ64" s="84">
        <f t="shared" si="77"/>
        <v>0.84142085538583156</v>
      </c>
      <c r="BK64" s="84">
        <f t="shared" si="77"/>
        <v>1.0976565542733159</v>
      </c>
      <c r="BL64" s="84">
        <f t="shared" si="77"/>
        <v>1.1148774228898455</v>
      </c>
      <c r="BM64" s="84">
        <f t="shared" si="77"/>
        <v>1.069746911244708</v>
      </c>
      <c r="BN64" s="84">
        <f t="shared" si="77"/>
        <v>0</v>
      </c>
      <c r="BO64" s="84" t="str">
        <f t="shared" si="77"/>
        <v>-</v>
      </c>
      <c r="BP64" s="84" t="str">
        <f t="shared" si="77"/>
        <v>-</v>
      </c>
      <c r="BQ64" s="84" t="str">
        <f t="shared" si="77"/>
        <v>-</v>
      </c>
    </row>
    <row r="65" spans="1:69" x14ac:dyDescent="0.25">
      <c r="A65" s="16" t="s">
        <v>195</v>
      </c>
      <c r="B65" s="16" t="s">
        <v>45</v>
      </c>
      <c r="C65" s="65">
        <f t="shared" si="74"/>
        <v>0.14449769537462862</v>
      </c>
      <c r="D65" s="65">
        <f t="shared" si="74"/>
        <v>0.1247734888317065</v>
      </c>
      <c r="E65" s="65">
        <f t="shared" si="74"/>
        <v>0.10029048187692162</v>
      </c>
      <c r="F65" s="65">
        <f t="shared" si="78"/>
        <v>0.80378037687310833</v>
      </c>
      <c r="H65" s="2">
        <f t="shared" si="75"/>
        <v>0.15158159131071541</v>
      </c>
      <c r="I65" s="2">
        <f t="shared" si="75"/>
        <v>0.14759359774244077</v>
      </c>
      <c r="J65" s="2">
        <f t="shared" si="75"/>
        <v>0.12723017586016153</v>
      </c>
      <c r="K65" s="2">
        <f t="shared" si="75"/>
        <v>0.13083776268034114</v>
      </c>
      <c r="L65" s="2">
        <f t="shared" si="75"/>
        <v>7.4648873710858127E-2</v>
      </c>
      <c r="M65" s="2">
        <f t="shared" si="75"/>
        <v>0.13896267835338633</v>
      </c>
      <c r="N65" s="2">
        <f t="shared" si="75"/>
        <v>0.15620981001252546</v>
      </c>
      <c r="O65" s="2">
        <f t="shared" si="75"/>
        <v>0.14136768153826029</v>
      </c>
      <c r="P65" s="2">
        <f t="shared" si="75"/>
        <v>0.10690920183294496</v>
      </c>
      <c r="Q65" s="2">
        <f t="shared" si="75"/>
        <v>9.557378566726199E-2</v>
      </c>
      <c r="R65" s="75">
        <f t="shared" si="75"/>
        <v>7.9684520681156945E-2</v>
      </c>
      <c r="S65" s="75" t="str">
        <f t="shared" si="75"/>
        <v/>
      </c>
      <c r="T65" s="1"/>
      <c r="U65" s="2">
        <f t="shared" si="76"/>
        <v>0.17599179622177347</v>
      </c>
      <c r="V65" s="2">
        <f t="shared" si="76"/>
        <v>0.20398613903160856</v>
      </c>
      <c r="W65" s="2">
        <f t="shared" si="76"/>
        <v>0.11324688087661548</v>
      </c>
      <c r="X65" s="2">
        <f t="shared" si="76"/>
        <v>0.1361614879078209</v>
      </c>
      <c r="Y65" s="2">
        <f t="shared" si="76"/>
        <v>0.18627224795958092</v>
      </c>
      <c r="Z65" s="2">
        <f t="shared" si="76"/>
        <v>0.13124662457330047</v>
      </c>
      <c r="AA65" s="2">
        <f t="shared" si="76"/>
        <v>0.12354008000308499</v>
      </c>
      <c r="AB65" s="2">
        <f t="shared" si="76"/>
        <v>0.15184947783425704</v>
      </c>
      <c r="AC65" s="2">
        <f t="shared" si="76"/>
        <v>0.11935948040351019</v>
      </c>
      <c r="AD65" s="2">
        <f t="shared" si="76"/>
        <v>0.18223860977134415</v>
      </c>
      <c r="AE65" s="2">
        <f t="shared" si="76"/>
        <v>7.1778628910426329E-2</v>
      </c>
      <c r="AF65" s="2">
        <f t="shared" si="76"/>
        <v>0.15140921339420194</v>
      </c>
      <c r="AG65" s="2">
        <f t="shared" si="76"/>
        <v>0.14737700557356359</v>
      </c>
      <c r="AH65" s="2">
        <f t="shared" si="76"/>
        <v>7.7084576528537646E-2</v>
      </c>
      <c r="AI65" s="2">
        <f t="shared" si="76"/>
        <v>4.6354274322169993E-2</v>
      </c>
      <c r="AJ65" s="2">
        <f t="shared" si="76"/>
        <v>0.12767955499671232</v>
      </c>
      <c r="AK65" s="2">
        <f t="shared" si="76"/>
        <v>0.13028020820498237</v>
      </c>
      <c r="AL65" s="2">
        <f t="shared" si="76"/>
        <v>0.15301253331094786</v>
      </c>
      <c r="AM65" s="2">
        <f t="shared" si="76"/>
        <v>0.1783531464661384</v>
      </c>
      <c r="AN65" s="2">
        <f t="shared" si="76"/>
        <v>0.12489174270535988</v>
      </c>
      <c r="AO65" s="2">
        <f t="shared" si="76"/>
        <v>0.16299921514038901</v>
      </c>
      <c r="AP65" s="2">
        <f t="shared" si="76"/>
        <v>0.19523302141107521</v>
      </c>
      <c r="AQ65" s="2">
        <f t="shared" si="76"/>
        <v>0.16729466166590987</v>
      </c>
      <c r="AR65" s="2">
        <f t="shared" si="76"/>
        <v>0.10518829172458821</v>
      </c>
      <c r="AS65" s="2">
        <f t="shared" si="76"/>
        <v>0.13835736208233404</v>
      </c>
      <c r="AT65" s="2">
        <f t="shared" si="76"/>
        <v>6.4631269300718941E-2</v>
      </c>
      <c r="AU65" s="2">
        <f t="shared" si="76"/>
        <v>0.12305441380861783</v>
      </c>
      <c r="AV65" s="2">
        <f t="shared" si="76"/>
        <v>0.1056063793471137</v>
      </c>
      <c r="AW65" s="2">
        <f t="shared" si="76"/>
        <v>0.10996791451497964</v>
      </c>
      <c r="AX65" s="2">
        <f t="shared" si="76"/>
        <v>7.3574753881693572E-2</v>
      </c>
      <c r="AY65" s="2">
        <f t="shared" si="76"/>
        <v>9.227293825702311E-2</v>
      </c>
      <c r="AZ65" s="2">
        <f t="shared" si="76"/>
        <v>0.10653462613411419</v>
      </c>
      <c r="BA65" s="2">
        <f t="shared" si="76"/>
        <v>0</v>
      </c>
      <c r="BB65" s="2" t="str">
        <f t="shared" si="76"/>
        <v/>
      </c>
      <c r="BC65" s="2" t="str">
        <f t="shared" si="76"/>
        <v/>
      </c>
      <c r="BD65" s="2" t="str">
        <f t="shared" si="76"/>
        <v/>
      </c>
      <c r="BF65" s="84">
        <f t="shared" si="77"/>
        <v>0.93879884140591141</v>
      </c>
      <c r="BG65" s="84">
        <f t="shared" si="77"/>
        <v>0.83844618743921695</v>
      </c>
      <c r="BH65" s="84">
        <f t="shared" si="77"/>
        <v>2.6546508516856284</v>
      </c>
      <c r="BI65" s="84">
        <f t="shared" si="77"/>
        <v>0.82712051549547616</v>
      </c>
      <c r="BJ65" s="84">
        <f t="shared" si="77"/>
        <v>0.84408764792543589</v>
      </c>
      <c r="BK65" s="84">
        <f t="shared" si="77"/>
        <v>0.48084135521223598</v>
      </c>
      <c r="BL65" s="84">
        <f t="shared" si="77"/>
        <v>0.51736086570551076</v>
      </c>
      <c r="BM65" s="84">
        <f t="shared" si="77"/>
        <v>0.85301577050971944</v>
      </c>
      <c r="BN65" s="84">
        <f t="shared" si="77"/>
        <v>0</v>
      </c>
      <c r="BO65" s="84" t="str">
        <f t="shared" si="77"/>
        <v>-</v>
      </c>
      <c r="BP65" s="84" t="str">
        <f t="shared" si="77"/>
        <v>-</v>
      </c>
      <c r="BQ65" s="84" t="str">
        <f t="shared" si="77"/>
        <v>-</v>
      </c>
    </row>
    <row r="66" spans="1:69" x14ac:dyDescent="0.25">
      <c r="A66" s="16" t="s">
        <v>196</v>
      </c>
      <c r="B66" s="16" t="s">
        <v>46</v>
      </c>
      <c r="C66" s="65">
        <f t="shared" si="74"/>
        <v>0.16819022521967189</v>
      </c>
      <c r="D66" s="65">
        <f t="shared" si="74"/>
        <v>0.15901988801262551</v>
      </c>
      <c r="E66" s="65">
        <f t="shared" si="74"/>
        <v>0.12489890713741708</v>
      </c>
      <c r="F66" s="65">
        <f t="shared" si="78"/>
        <v>0.78542947488115844</v>
      </c>
      <c r="H66" s="2">
        <f t="shared" si="75"/>
        <v>0.21230545106774512</v>
      </c>
      <c r="I66" s="2">
        <f t="shared" si="75"/>
        <v>0.15050418089477238</v>
      </c>
      <c r="J66" s="2">
        <f t="shared" si="75"/>
        <v>0.15194219182902113</v>
      </c>
      <c r="K66" s="2">
        <f t="shared" si="75"/>
        <v>0.15499836653786597</v>
      </c>
      <c r="L66" s="2">
        <f t="shared" si="75"/>
        <v>0.17872924038372914</v>
      </c>
      <c r="M66" s="2">
        <f t="shared" si="75"/>
        <v>0.130887368508637</v>
      </c>
      <c r="N66" s="2">
        <f t="shared" si="75"/>
        <v>0.1796655679187236</v>
      </c>
      <c r="O66" s="2">
        <f t="shared" si="75"/>
        <v>0.20742954499259703</v>
      </c>
      <c r="P66" s="2">
        <f t="shared" si="75"/>
        <v>0.18374309181601803</v>
      </c>
      <c r="Q66" s="2">
        <f t="shared" si="75"/>
        <v>9.4814573814718583E-2</v>
      </c>
      <c r="R66" s="75">
        <f t="shared" si="75"/>
        <v>7.9617710885920054E-2</v>
      </c>
      <c r="S66" s="75" t="str">
        <f t="shared" si="75"/>
        <v/>
      </c>
      <c r="T66" s="1"/>
      <c r="U66" s="2">
        <f t="shared" si="76"/>
        <v>0.20531110743998712</v>
      </c>
      <c r="V66" s="2">
        <f t="shared" si="76"/>
        <v>0.2238224591935889</v>
      </c>
      <c r="W66" s="2">
        <f t="shared" si="76"/>
        <v>0.21065562776151761</v>
      </c>
      <c r="X66" s="2">
        <f t="shared" si="76"/>
        <v>9.5104609499621337E-2</v>
      </c>
      <c r="Y66" s="2">
        <f t="shared" si="76"/>
        <v>0.13493250792050362</v>
      </c>
      <c r="Z66" s="2">
        <f t="shared" si="76"/>
        <v>0.20946819114337073</v>
      </c>
      <c r="AA66" s="2">
        <f t="shared" si="76"/>
        <v>0.16069669849771437</v>
      </c>
      <c r="AB66" s="2">
        <f t="shared" si="76"/>
        <v>0.15360742552152309</v>
      </c>
      <c r="AC66" s="2">
        <f t="shared" si="76"/>
        <v>0.14464709501162604</v>
      </c>
      <c r="AD66" s="2">
        <f t="shared" si="76"/>
        <v>0.18157512996188449</v>
      </c>
      <c r="AE66" s="2">
        <f t="shared" si="76"/>
        <v>0.17570713220805903</v>
      </c>
      <c r="AF66" s="2">
        <f t="shared" si="76"/>
        <v>0.12810698203078208</v>
      </c>
      <c r="AG66" s="2">
        <f t="shared" si="76"/>
        <v>0.18198201706847916</v>
      </c>
      <c r="AH66" s="2">
        <f t="shared" si="76"/>
        <v>0.24799392854863664</v>
      </c>
      <c r="AI66" s="2">
        <f t="shared" si="76"/>
        <v>0.14960058851463881</v>
      </c>
      <c r="AJ66" s="2">
        <f t="shared" si="76"/>
        <v>6.9156233498221018E-2</v>
      </c>
      <c r="AK66" s="2">
        <f t="shared" si="76"/>
        <v>0.15947363181001248</v>
      </c>
      <c r="AL66" s="2">
        <f t="shared" si="76"/>
        <v>0.15695793916267184</v>
      </c>
      <c r="AM66" s="2">
        <f t="shared" si="76"/>
        <v>0.18153857205372373</v>
      </c>
      <c r="AN66" s="2">
        <f t="shared" si="76"/>
        <v>0.18953509313101707</v>
      </c>
      <c r="AO66" s="2">
        <f t="shared" si="76"/>
        <v>0.17211077619808574</v>
      </c>
      <c r="AP66" s="2">
        <f t="shared" si="76"/>
        <v>0.12908288116022198</v>
      </c>
      <c r="AQ66" s="2">
        <f t="shared" si="76"/>
        <v>0.21554575067800588</v>
      </c>
      <c r="AR66" s="2">
        <f t="shared" si="76"/>
        <v>0.2357687503951334</v>
      </c>
      <c r="AS66" s="2">
        <f t="shared" si="76"/>
        <v>0.24078847450318475</v>
      </c>
      <c r="AT66" s="2">
        <f t="shared" si="76"/>
        <v>0.24311426025608185</v>
      </c>
      <c r="AU66" s="2">
        <f t="shared" si="76"/>
        <v>0.11583463977859894</v>
      </c>
      <c r="AV66" s="2">
        <f t="shared" si="76"/>
        <v>8.4715939228094617E-2</v>
      </c>
      <c r="AW66" s="2">
        <f t="shared" si="76"/>
        <v>9.311433184908248E-2</v>
      </c>
      <c r="AX66" s="2">
        <f t="shared" si="76"/>
        <v>0.10526573860782916</v>
      </c>
      <c r="AY66" s="2">
        <f t="shared" si="76"/>
        <v>8.6580413431824002E-2</v>
      </c>
      <c r="AZ66" s="2">
        <f t="shared" si="76"/>
        <v>0.11157844603701501</v>
      </c>
      <c r="BA66" s="2">
        <f t="shared" si="76"/>
        <v>0</v>
      </c>
      <c r="BB66" s="2" t="str">
        <f t="shared" si="76"/>
        <v/>
      </c>
      <c r="BC66" s="2" t="str">
        <f t="shared" si="76"/>
        <v/>
      </c>
      <c r="BD66" s="2" t="str">
        <f t="shared" si="76"/>
        <v/>
      </c>
      <c r="BF66" s="84">
        <f t="shared" si="77"/>
        <v>1.323144332511585</v>
      </c>
      <c r="BG66" s="84">
        <f t="shared" si="77"/>
        <v>0.98032343646026887</v>
      </c>
      <c r="BH66" s="84">
        <f t="shared" si="77"/>
        <v>0.77429267443867189</v>
      </c>
      <c r="BI66" s="84">
        <f t="shared" si="77"/>
        <v>1.2249935391619304</v>
      </c>
      <c r="BJ66" s="84">
        <f t="shared" si="77"/>
        <v>0.58388544107412954</v>
      </c>
      <c r="BK66" s="84">
        <f t="shared" si="77"/>
        <v>0.67066208418251039</v>
      </c>
      <c r="BL66" s="84">
        <f t="shared" si="77"/>
        <v>0.47692571585393861</v>
      </c>
      <c r="BM66" s="84">
        <f t="shared" si="77"/>
        <v>0.58869544522758044</v>
      </c>
      <c r="BN66" s="84">
        <f t="shared" si="77"/>
        <v>0</v>
      </c>
      <c r="BO66" s="84" t="str">
        <f t="shared" si="77"/>
        <v>-</v>
      </c>
      <c r="BP66" s="84" t="str">
        <f t="shared" si="77"/>
        <v>-</v>
      </c>
      <c r="BQ66" s="84" t="str">
        <f t="shared" si="77"/>
        <v>-</v>
      </c>
    </row>
    <row r="67" spans="1:69" x14ac:dyDescent="0.25">
      <c r="A67" s="16" t="s">
        <v>197</v>
      </c>
      <c r="B67" s="16" t="s">
        <v>47</v>
      </c>
      <c r="C67" s="65">
        <f t="shared" si="74"/>
        <v>0.13723761623244715</v>
      </c>
      <c r="D67" s="65">
        <f t="shared" si="74"/>
        <v>0.12166470705045503</v>
      </c>
      <c r="E67" s="65">
        <f t="shared" si="74"/>
        <v>8.3824797149493618E-2</v>
      </c>
      <c r="F67" s="65">
        <f t="shared" si="78"/>
        <v>0.68898203251934853</v>
      </c>
      <c r="H67" s="2">
        <f t="shared" si="75"/>
        <v>0.12178865640374537</v>
      </c>
      <c r="I67" s="2">
        <f t="shared" si="75"/>
        <v>0.14264964406981115</v>
      </c>
      <c r="J67" s="2">
        <f t="shared" si="75"/>
        <v>0.13284618594421921</v>
      </c>
      <c r="K67" s="2">
        <f t="shared" si="75"/>
        <v>0.14278249789471012</v>
      </c>
      <c r="L67" s="2">
        <f t="shared" si="75"/>
        <v>0.15428091721641748</v>
      </c>
      <c r="M67" s="2">
        <f t="shared" si="75"/>
        <v>0.11137542584384989</v>
      </c>
      <c r="N67" s="2">
        <f t="shared" si="75"/>
        <v>0.11379625978555474</v>
      </c>
      <c r="O67" s="2">
        <f t="shared" si="75"/>
        <v>0.11126054246380992</v>
      </c>
      <c r="P67" s="2">
        <f t="shared" si="75"/>
        <v>0.16248230026656721</v>
      </c>
      <c r="Q67" s="2">
        <f t="shared" si="75"/>
        <v>5.1731655447441981E-2</v>
      </c>
      <c r="R67" s="75">
        <f t="shared" si="75"/>
        <v>2.8929514064906091E-2</v>
      </c>
      <c r="S67" s="75" t="str">
        <f t="shared" si="75"/>
        <v/>
      </c>
      <c r="T67" s="1"/>
      <c r="U67" s="2">
        <f t="shared" si="76"/>
        <v>8.5705119941284214E-2</v>
      </c>
      <c r="V67" s="2">
        <f t="shared" si="76"/>
        <v>0.12611748449304991</v>
      </c>
      <c r="W67" s="2">
        <f t="shared" si="76"/>
        <v>0.13950792096135214</v>
      </c>
      <c r="X67" s="2">
        <f t="shared" si="76"/>
        <v>0.16592078533912374</v>
      </c>
      <c r="Y67" s="2">
        <f t="shared" si="76"/>
        <v>0.16780190522512473</v>
      </c>
      <c r="Z67" s="2">
        <f t="shared" si="76"/>
        <v>0.10521311455837946</v>
      </c>
      <c r="AA67" s="2">
        <f t="shared" si="76"/>
        <v>0.12338458009408008</v>
      </c>
      <c r="AB67" s="2">
        <f t="shared" si="76"/>
        <v>0.17421652526760459</v>
      </c>
      <c r="AC67" s="2">
        <f t="shared" si="76"/>
        <v>0.12206931322804546</v>
      </c>
      <c r="AD67" s="2">
        <f t="shared" si="76"/>
        <v>0.14845669485459057</v>
      </c>
      <c r="AE67" s="2">
        <f t="shared" si="76"/>
        <v>0.13690363697407767</v>
      </c>
      <c r="AF67" s="2">
        <f t="shared" si="76"/>
        <v>0.14458417549879096</v>
      </c>
      <c r="AG67" s="2">
        <f t="shared" si="76"/>
        <v>0.15461262933483719</v>
      </c>
      <c r="AH67" s="2">
        <f t="shared" si="76"/>
        <v>0.12682344472967425</v>
      </c>
      <c r="AI67" s="2">
        <f t="shared" si="76"/>
        <v>0.16521908439146168</v>
      </c>
      <c r="AJ67" s="2">
        <f t="shared" si="76"/>
        <v>0.18149905600382635</v>
      </c>
      <c r="AK67" s="2">
        <f t="shared" si="76"/>
        <v>0.1059434279828005</v>
      </c>
      <c r="AL67" s="2">
        <f t="shared" si="76"/>
        <v>6.3707938332714278E-2</v>
      </c>
      <c r="AM67" s="2">
        <f t="shared" si="76"/>
        <v>8.7655328855001352E-2</v>
      </c>
      <c r="AN67" s="2">
        <f t="shared" si="76"/>
        <v>0.12413702977550006</v>
      </c>
      <c r="AO67" s="2">
        <f t="shared" si="76"/>
        <v>0.1230744281861607</v>
      </c>
      <c r="AP67" s="2">
        <f t="shared" si="76"/>
        <v>0.17155415523500656</v>
      </c>
      <c r="AQ67" s="2">
        <f t="shared" si="76"/>
        <v>9.0356819619241802E-2</v>
      </c>
      <c r="AR67" s="2">
        <f t="shared" si="76"/>
        <v>9.7218453201283639E-2</v>
      </c>
      <c r="AS67" s="2">
        <f t="shared" si="76"/>
        <v>0.11553910560436104</v>
      </c>
      <c r="AT67" s="2">
        <f t="shared" si="76"/>
        <v>0.16690775934673552</v>
      </c>
      <c r="AU67" s="2">
        <f t="shared" si="76"/>
        <v>0.18030252563916999</v>
      </c>
      <c r="AV67" s="2">
        <f t="shared" si="76"/>
        <v>6.3454052749288933E-2</v>
      </c>
      <c r="AW67" s="2">
        <f t="shared" si="76"/>
        <v>5.0393461643911147E-2</v>
      </c>
      <c r="AX67" s="2">
        <f t="shared" si="76"/>
        <v>4.2628046811382735E-2</v>
      </c>
      <c r="AY67" s="2">
        <f t="shared" si="76"/>
        <v>3.9980911338769437E-2</v>
      </c>
      <c r="AZ67" s="2">
        <f t="shared" si="76"/>
        <v>3.2752655560414068E-2</v>
      </c>
      <c r="BA67" s="2">
        <f t="shared" si="76"/>
        <v>0</v>
      </c>
      <c r="BB67" s="2" t="str">
        <f t="shared" si="76"/>
        <v/>
      </c>
      <c r="BC67" s="2" t="str">
        <f t="shared" si="76"/>
        <v/>
      </c>
      <c r="BD67" s="2" t="str">
        <f t="shared" si="76"/>
        <v/>
      </c>
      <c r="BF67" s="84">
        <f t="shared" si="77"/>
        <v>0.74728116390895538</v>
      </c>
      <c r="BG67" s="84">
        <f t="shared" si="77"/>
        <v>1.3160639162774792</v>
      </c>
      <c r="BH67" s="84">
        <f t="shared" si="77"/>
        <v>1.0912935772720442</v>
      </c>
      <c r="BI67" s="84">
        <f t="shared" si="77"/>
        <v>0.34961092441137104</v>
      </c>
      <c r="BJ67" s="84">
        <f t="shared" si="77"/>
        <v>0.47566387649918529</v>
      </c>
      <c r="BK67" s="84">
        <f t="shared" si="77"/>
        <v>0.6691167211966278</v>
      </c>
      <c r="BL67" s="84">
        <f t="shared" si="77"/>
        <v>0.45611501161447349</v>
      </c>
      <c r="BM67" s="84">
        <f t="shared" si="77"/>
        <v>0.26384275199468482</v>
      </c>
      <c r="BN67" s="84">
        <f t="shared" si="77"/>
        <v>0</v>
      </c>
      <c r="BO67" s="84" t="str">
        <f t="shared" si="77"/>
        <v>-</v>
      </c>
      <c r="BP67" s="84" t="str">
        <f t="shared" si="77"/>
        <v>-</v>
      </c>
      <c r="BQ67" s="84" t="str">
        <f t="shared" si="77"/>
        <v>-</v>
      </c>
    </row>
    <row r="68" spans="1:69" x14ac:dyDescent="0.25">
      <c r="A68" s="16" t="s">
        <v>198</v>
      </c>
      <c r="B68" s="16" t="s">
        <v>48</v>
      </c>
      <c r="C68" s="65">
        <f t="shared" si="74"/>
        <v>0.13758958752752665</v>
      </c>
      <c r="D68" s="65">
        <f t="shared" si="74"/>
        <v>0.13605230010095237</v>
      </c>
      <c r="E68" s="65">
        <f t="shared" si="74"/>
        <v>7.5530811684288948E-2</v>
      </c>
      <c r="F68" s="65">
        <f t="shared" si="78"/>
        <v>0.55516012318971608</v>
      </c>
      <c r="H68" s="2">
        <f t="shared" si="75"/>
        <v>9.2520734673767757E-2</v>
      </c>
      <c r="I68" s="2">
        <f t="shared" si="75"/>
        <v>0.16074824501544005</v>
      </c>
      <c r="J68" s="2">
        <f t="shared" si="75"/>
        <v>0.14142867161842876</v>
      </c>
      <c r="K68" s="2">
        <f t="shared" si="75"/>
        <v>0.1690463261528799</v>
      </c>
      <c r="L68" s="2">
        <f t="shared" si="75"/>
        <v>0.14286102700010886</v>
      </c>
      <c r="M68" s="2">
        <f t="shared" si="75"/>
        <v>0.13782160572257734</v>
      </c>
      <c r="N68" s="2">
        <f t="shared" si="75"/>
        <v>0.11217898719383479</v>
      </c>
      <c r="O68" s="2">
        <f t="shared" si="75"/>
        <v>0.12983808208136993</v>
      </c>
      <c r="P68" s="2">
        <f t="shared" si="75"/>
        <v>4.941581046094317E-2</v>
      </c>
      <c r="Q68" s="2">
        <f t="shared" si="75"/>
        <v>0.10623112587640191</v>
      </c>
      <c r="R68" s="75">
        <f t="shared" si="75"/>
        <v>4.5657108330562836E-2</v>
      </c>
      <c r="S68" s="75" t="str">
        <f t="shared" si="75"/>
        <v/>
      </c>
      <c r="T68" s="1"/>
      <c r="U68" s="2">
        <f t="shared" si="76"/>
        <v>8.7781790096585238E-2</v>
      </c>
      <c r="V68" s="2">
        <f t="shared" si="76"/>
        <v>0.13405946088891302</v>
      </c>
      <c r="W68" s="2">
        <f t="shared" si="76"/>
        <v>7.5339154234120451E-2</v>
      </c>
      <c r="X68" s="2">
        <f t="shared" si="76"/>
        <v>0.14073898463097415</v>
      </c>
      <c r="Y68" s="2">
        <f t="shared" si="76"/>
        <v>0.13675530654238849</v>
      </c>
      <c r="Z68" s="2">
        <f t="shared" si="76"/>
        <v>0.19454797655311926</v>
      </c>
      <c r="AA68" s="2">
        <f t="shared" si="76"/>
        <v>0.14293176285217621</v>
      </c>
      <c r="AB68" s="2">
        <f t="shared" si="76"/>
        <v>0.1353858928134494</v>
      </c>
      <c r="AC68" s="2">
        <f t="shared" si="76"/>
        <v>0.14291186314395088</v>
      </c>
      <c r="AD68" s="2">
        <f t="shared" si="76"/>
        <v>0.18269419872268874</v>
      </c>
      <c r="AE68" s="2">
        <f t="shared" si="76"/>
        <v>0.18658787292822682</v>
      </c>
      <c r="AF68" s="2">
        <f t="shared" si="76"/>
        <v>0.15017872953290998</v>
      </c>
      <c r="AG68" s="2">
        <f t="shared" si="76"/>
        <v>0.12593893966367004</v>
      </c>
      <c r="AH68" s="2">
        <f t="shared" si="76"/>
        <v>0.15015160114345799</v>
      </c>
      <c r="AI68" s="2">
        <f t="shared" si="76"/>
        <v>0.14627875592152195</v>
      </c>
      <c r="AJ68" s="2">
        <f t="shared" si="76"/>
        <v>0.11176046541625873</v>
      </c>
      <c r="AK68" s="2">
        <f t="shared" si="76"/>
        <v>0.16541198406555521</v>
      </c>
      <c r="AL68" s="2">
        <f t="shared" si="76"/>
        <v>0.13846519939616986</v>
      </c>
      <c r="AM68" s="2">
        <f t="shared" si="76"/>
        <v>0.13851261998947265</v>
      </c>
      <c r="AN68" s="2">
        <f t="shared" si="76"/>
        <v>0.11512070274377798</v>
      </c>
      <c r="AO68" s="2">
        <f t="shared" si="76"/>
        <v>9.4157795165604616E-2</v>
      </c>
      <c r="AP68" s="2">
        <f t="shared" si="76"/>
        <v>9.0337317933873063E-2</v>
      </c>
      <c r="AQ68" s="2">
        <f t="shared" si="76"/>
        <v>0.13545809901309294</v>
      </c>
      <c r="AR68" s="2">
        <f t="shared" si="76"/>
        <v>0.14331644484262082</v>
      </c>
      <c r="AS68" s="2">
        <f t="shared" si="76"/>
        <v>3.8714795876942203E-2</v>
      </c>
      <c r="AT68" s="2">
        <f t="shared" si="76"/>
        <v>4.1503265101858977E-2</v>
      </c>
      <c r="AU68" s="2">
        <f t="shared" si="76"/>
        <v>5.9851004204457665E-2</v>
      </c>
      <c r="AV68" s="2">
        <f t="shared" si="76"/>
        <v>8.5132498158391592E-2</v>
      </c>
      <c r="AW68" s="2">
        <f t="shared" si="76"/>
        <v>0.17474292189609014</v>
      </c>
      <c r="AX68" s="2">
        <f t="shared" si="76"/>
        <v>6.2177980770934699E-2</v>
      </c>
      <c r="AY68" s="2">
        <f t="shared" si="76"/>
        <v>6.4344880647379296E-2</v>
      </c>
      <c r="AZ68" s="2">
        <f t="shared" si="76"/>
        <v>5.0551596375723505E-2</v>
      </c>
      <c r="BA68" s="2">
        <f t="shared" si="76"/>
        <v>0</v>
      </c>
      <c r="BB68" s="2" t="str">
        <f t="shared" si="76"/>
        <v/>
      </c>
      <c r="BC68" s="2" t="str">
        <f t="shared" si="76"/>
        <v/>
      </c>
      <c r="BD68" s="2" t="str">
        <f t="shared" si="76"/>
        <v/>
      </c>
      <c r="BF68" s="84">
        <f t="shared" si="77"/>
        <v>0.30740925706007327</v>
      </c>
      <c r="BG68" s="84">
        <f t="shared" si="77"/>
        <v>0.27640907446738372</v>
      </c>
      <c r="BH68" s="84">
        <f t="shared" si="77"/>
        <v>0.4091571864103597</v>
      </c>
      <c r="BI68" s="84">
        <f t="shared" si="77"/>
        <v>0.76174072684209371</v>
      </c>
      <c r="BJ68" s="84">
        <f t="shared" si="77"/>
        <v>1.0564102890322442</v>
      </c>
      <c r="BK68" s="84">
        <f t="shared" si="77"/>
        <v>0.44905132150233723</v>
      </c>
      <c r="BL68" s="84">
        <f t="shared" si="77"/>
        <v>0.46454164719626045</v>
      </c>
      <c r="BM68" s="84">
        <f t="shared" si="77"/>
        <v>0.43911820524788892</v>
      </c>
      <c r="BN68" s="84">
        <f t="shared" si="77"/>
        <v>0</v>
      </c>
      <c r="BO68" s="84" t="str">
        <f t="shared" si="77"/>
        <v>-</v>
      </c>
      <c r="BP68" s="84" t="str">
        <f t="shared" si="77"/>
        <v>-</v>
      </c>
      <c r="BQ68" s="84" t="str">
        <f t="shared" si="77"/>
        <v>-</v>
      </c>
    </row>
    <row r="69" spans="1:69" x14ac:dyDescent="0.25">
      <c r="A69" s="16" t="s">
        <v>199</v>
      </c>
      <c r="B69" s="16" t="s">
        <v>49</v>
      </c>
      <c r="C69" s="65">
        <f t="shared" si="74"/>
        <v>3.6123521639986514E-2</v>
      </c>
      <c r="D69" s="65">
        <f t="shared" si="74"/>
        <v>9.545472685668055E-2</v>
      </c>
      <c r="E69" s="65">
        <f t="shared" si="74"/>
        <v>8.1231252947035135E-2</v>
      </c>
      <c r="F69" s="65">
        <f t="shared" si="78"/>
        <v>0.85099246126385031</v>
      </c>
      <c r="H69" s="2">
        <f t="shared" si="75"/>
        <v>3.6570290302978668E-2</v>
      </c>
      <c r="I69" s="2">
        <f t="shared" si="75"/>
        <v>2.9293611544143196E-2</v>
      </c>
      <c r="J69" s="2">
        <f t="shared" si="75"/>
        <v>8.5233139113620279E-2</v>
      </c>
      <c r="K69" s="2">
        <f t="shared" si="75"/>
        <v>8.1764015333731524E-2</v>
      </c>
      <c r="L69" s="2">
        <f t="shared" si="75"/>
        <v>0.11388858898198399</v>
      </c>
      <c r="M69" s="2">
        <f t="shared" si="75"/>
        <v>8.3889392577200086E-2</v>
      </c>
      <c r="N69" s="2">
        <f t="shared" si="75"/>
        <v>9.5508453093072737E-2</v>
      </c>
      <c r="O69" s="2">
        <f t="shared" si="75"/>
        <v>0.1206686411398003</v>
      </c>
      <c r="P69" s="2">
        <f t="shared" si="75"/>
        <v>7.9608673400092686E-2</v>
      </c>
      <c r="Q69" s="2">
        <f t="shared" si="75"/>
        <v>8.169544224228896E-2</v>
      </c>
      <c r="R69" s="75">
        <f t="shared" si="75"/>
        <v>6.5962825942377665E-2</v>
      </c>
      <c r="S69" s="75" t="str">
        <f t="shared" si="75"/>
        <v/>
      </c>
      <c r="T69" s="1"/>
      <c r="U69" s="2">
        <f t="shared" si="76"/>
        <v>3.5552009433231467E-2</v>
      </c>
      <c r="V69" s="2">
        <f t="shared" si="76"/>
        <v>4.2427196707881872E-2</v>
      </c>
      <c r="W69" s="2">
        <f t="shared" si="76"/>
        <v>3.4339627665326389E-2</v>
      </c>
      <c r="X69" s="2">
        <f t="shared" si="76"/>
        <v>1.8259564185044458E-2</v>
      </c>
      <c r="Y69" s="2">
        <f t="shared" si="76"/>
        <v>2.6298439357471424E-2</v>
      </c>
      <c r="Z69" s="2">
        <f t="shared" si="76"/>
        <v>4.0965260612879889E-2</v>
      </c>
      <c r="AA69" s="2">
        <f t="shared" si="76"/>
        <v>3.5118732339946744E-2</v>
      </c>
      <c r="AB69" s="2">
        <f t="shared" si="76"/>
        <v>6.5185923660691758E-2</v>
      </c>
      <c r="AC69" s="2">
        <f t="shared" si="76"/>
        <v>0.131538500576833</v>
      </c>
      <c r="AD69" s="2">
        <f t="shared" si="76"/>
        <v>-2.9566270463637391E-2</v>
      </c>
      <c r="AE69" s="2">
        <f t="shared" si="76"/>
        <v>0.10510128636326529</v>
      </c>
      <c r="AF69" s="2">
        <f t="shared" si="76"/>
        <v>0.11379390040457338</v>
      </c>
      <c r="AG69" s="2">
        <f t="shared" si="76"/>
        <v>0.1082886849762254</v>
      </c>
      <c r="AH69" s="2">
        <f t="shared" si="76"/>
        <v>0.16300362882917166</v>
      </c>
      <c r="AI69" s="2">
        <f t="shared" si="76"/>
        <v>9.6202971322606953E-2</v>
      </c>
      <c r="AJ69" s="2">
        <f t="shared" si="76"/>
        <v>5.2731390580487543E-2</v>
      </c>
      <c r="AK69" s="2">
        <f t="shared" si="76"/>
        <v>9.5202706041049592E-2</v>
      </c>
      <c r="AL69" s="2">
        <f t="shared" si="76"/>
        <v>9.9127939651161401E-2</v>
      </c>
      <c r="AM69" s="2">
        <f t="shared" si="76"/>
        <v>8.0085007765568136E-2</v>
      </c>
      <c r="AN69" s="2">
        <f t="shared" si="76"/>
        <v>0.11148508776465063</v>
      </c>
      <c r="AO69" s="2">
        <f t="shared" si="76"/>
        <v>9.4569936662279683E-2</v>
      </c>
      <c r="AP69" s="2">
        <f t="shared" si="76"/>
        <v>0.12316798475780866</v>
      </c>
      <c r="AQ69" s="2">
        <f t="shared" si="76"/>
        <v>9.4989543912168559E-2</v>
      </c>
      <c r="AR69" s="2">
        <f t="shared" si="76"/>
        <v>0.13323462940761507</v>
      </c>
      <c r="AS69" s="2">
        <f t="shared" si="76"/>
        <v>0.11341516595987679</v>
      </c>
      <c r="AT69" s="2">
        <f t="shared" si="76"/>
        <v>7.2064020408412366E-2</v>
      </c>
      <c r="AU69" s="2">
        <f t="shared" si="76"/>
        <v>6.988816596011084E-2</v>
      </c>
      <c r="AV69" s="2">
        <f t="shared" si="76"/>
        <v>8.775898716615721E-2</v>
      </c>
      <c r="AW69" s="2">
        <f t="shared" si="76"/>
        <v>8.5267303458762961E-2</v>
      </c>
      <c r="AX69" s="2">
        <f t="shared" si="76"/>
        <v>7.308785934494276E-2</v>
      </c>
      <c r="AY69" s="2">
        <f t="shared" si="76"/>
        <v>0.10074012047543136</v>
      </c>
      <c r="AZ69" s="2">
        <f t="shared" si="76"/>
        <v>6.5923560579391499E-2</v>
      </c>
      <c r="BA69" s="2">
        <f t="shared" si="76"/>
        <v>0</v>
      </c>
      <c r="BB69" s="2" t="str">
        <f t="shared" si="76"/>
        <v/>
      </c>
      <c r="BC69" s="2" t="str">
        <f t="shared" si="76"/>
        <v/>
      </c>
      <c r="BD69" s="2" t="str">
        <f t="shared" si="76"/>
        <v/>
      </c>
      <c r="BF69" s="84">
        <f t="shared" si="77"/>
        <v>1.0473408739313521</v>
      </c>
      <c r="BG69" s="84">
        <f t="shared" si="77"/>
        <v>0.44210071227270464</v>
      </c>
      <c r="BH69" s="84">
        <f t="shared" si="77"/>
        <v>0.72646577334652096</v>
      </c>
      <c r="BI69" s="84">
        <f t="shared" si="77"/>
        <v>1.6642646097527931</v>
      </c>
      <c r="BJ69" s="84">
        <f t="shared" si="77"/>
        <v>0.89563949392360054</v>
      </c>
      <c r="BK69" s="84">
        <f t="shared" si="77"/>
        <v>0.73730836736993</v>
      </c>
      <c r="BL69" s="84">
        <f t="shared" si="77"/>
        <v>1.2579148493102066</v>
      </c>
      <c r="BM69" s="84">
        <f t="shared" si="77"/>
        <v>0.59132178034930294</v>
      </c>
      <c r="BN69" s="84">
        <f t="shared" si="77"/>
        <v>0</v>
      </c>
      <c r="BO69" s="84" t="str">
        <f t="shared" si="77"/>
        <v>-</v>
      </c>
      <c r="BP69" s="84" t="str">
        <f t="shared" si="77"/>
        <v>-</v>
      </c>
      <c r="BQ69" s="84" t="str">
        <f t="shared" si="77"/>
        <v>-</v>
      </c>
    </row>
    <row r="70" spans="1:69" x14ac:dyDescent="0.25">
      <c r="A70" s="16" t="s">
        <v>200</v>
      </c>
      <c r="B70" s="16" t="s">
        <v>50</v>
      </c>
      <c r="C70" s="70">
        <f t="shared" si="74"/>
        <v>0</v>
      </c>
      <c r="D70" s="65">
        <f t="shared" si="74"/>
        <v>0</v>
      </c>
      <c r="E70" s="65">
        <f t="shared" si="74"/>
        <v>2.8653943870496568E-2</v>
      </c>
      <c r="F70" s="65" t="str">
        <f>IFERROR(E70/D70,"")</f>
        <v/>
      </c>
      <c r="H70" s="2">
        <f t="shared" si="75"/>
        <v>0</v>
      </c>
      <c r="I70" s="2">
        <f t="shared" si="75"/>
        <v>0</v>
      </c>
      <c r="J70" s="2">
        <f t="shared" si="75"/>
        <v>0</v>
      </c>
      <c r="K70" s="2">
        <f t="shared" si="75"/>
        <v>0</v>
      </c>
      <c r="L70" s="2">
        <f t="shared" si="75"/>
        <v>0</v>
      </c>
      <c r="M70" s="2">
        <f t="shared" si="75"/>
        <v>0</v>
      </c>
      <c r="N70" s="2">
        <f t="shared" si="75"/>
        <v>0</v>
      </c>
      <c r="O70" s="2">
        <f t="shared" si="75"/>
        <v>0</v>
      </c>
      <c r="P70" s="2">
        <f t="shared" si="75"/>
        <v>2.4409581721692358E-2</v>
      </c>
      <c r="Q70" s="2">
        <f t="shared" si="75"/>
        <v>3.2599701411549331E-2</v>
      </c>
      <c r="R70" s="75">
        <f t="shared" si="75"/>
        <v>2.193071493688456E-2</v>
      </c>
      <c r="S70" s="75" t="str">
        <f t="shared" si="75"/>
        <v/>
      </c>
      <c r="T70" s="1"/>
      <c r="U70" s="2">
        <f t="shared" si="76"/>
        <v>0</v>
      </c>
      <c r="V70" s="2">
        <f t="shared" si="76"/>
        <v>0</v>
      </c>
      <c r="W70" s="2">
        <f t="shared" si="76"/>
        <v>0</v>
      </c>
      <c r="X70" s="2">
        <f t="shared" ref="X70:BD70" si="79">IFERROR(X56/X$59,"")</f>
        <v>0</v>
      </c>
      <c r="Y70" s="2">
        <f t="shared" si="79"/>
        <v>0</v>
      </c>
      <c r="Z70" s="2">
        <f t="shared" si="79"/>
        <v>0</v>
      </c>
      <c r="AA70" s="2">
        <f t="shared" si="79"/>
        <v>0</v>
      </c>
      <c r="AB70" s="2">
        <f t="shared" si="79"/>
        <v>0</v>
      </c>
      <c r="AC70" s="2">
        <f t="shared" si="79"/>
        <v>0</v>
      </c>
      <c r="AD70" s="2">
        <f t="shared" si="79"/>
        <v>0</v>
      </c>
      <c r="AE70" s="2">
        <f t="shared" si="79"/>
        <v>0</v>
      </c>
      <c r="AF70" s="2">
        <f t="shared" si="79"/>
        <v>0</v>
      </c>
      <c r="AG70" s="2">
        <f t="shared" si="79"/>
        <v>0</v>
      </c>
      <c r="AH70" s="2">
        <f t="shared" si="79"/>
        <v>0</v>
      </c>
      <c r="AI70" s="2">
        <f t="shared" si="79"/>
        <v>0</v>
      </c>
      <c r="AJ70" s="2">
        <f t="shared" si="79"/>
        <v>0</v>
      </c>
      <c r="AK70" s="2">
        <f t="shared" si="79"/>
        <v>0</v>
      </c>
      <c r="AL70" s="2">
        <f t="shared" si="79"/>
        <v>0</v>
      </c>
      <c r="AM70" s="2">
        <f t="shared" si="79"/>
        <v>0</v>
      </c>
      <c r="AN70" s="2">
        <f t="shared" si="79"/>
        <v>0</v>
      </c>
      <c r="AO70" s="2">
        <f t="shared" si="79"/>
        <v>0</v>
      </c>
      <c r="AP70" s="2">
        <f t="shared" si="79"/>
        <v>0</v>
      </c>
      <c r="AQ70" s="2">
        <f t="shared" si="79"/>
        <v>0</v>
      </c>
      <c r="AR70" s="2">
        <f t="shared" si="79"/>
        <v>0</v>
      </c>
      <c r="AS70" s="2">
        <f t="shared" si="79"/>
        <v>0</v>
      </c>
      <c r="AT70" s="2">
        <f t="shared" si="79"/>
        <v>3.9450608468514656E-2</v>
      </c>
      <c r="AU70" s="2">
        <f t="shared" si="79"/>
        <v>2.4575063781849506E-2</v>
      </c>
      <c r="AV70" s="2">
        <f t="shared" si="79"/>
        <v>5.8777968817253855E-2</v>
      </c>
      <c r="AW70" s="2">
        <f t="shared" si="79"/>
        <v>2.5922798759032566E-2</v>
      </c>
      <c r="AX70" s="2">
        <f t="shared" si="79"/>
        <v>1.5642046147623326E-2</v>
      </c>
      <c r="AY70" s="2">
        <f t="shared" si="79"/>
        <v>2.5073422494968897E-2</v>
      </c>
      <c r="AZ70" s="2">
        <f t="shared" si="79"/>
        <v>2.9614618684987999E-2</v>
      </c>
      <c r="BA70" s="2">
        <f t="shared" si="79"/>
        <v>0</v>
      </c>
      <c r="BB70" s="2" t="str">
        <f t="shared" si="79"/>
        <v/>
      </c>
      <c r="BC70" s="2" t="str">
        <f t="shared" si="79"/>
        <v/>
      </c>
      <c r="BD70" s="2" t="str">
        <f t="shared" si="79"/>
        <v/>
      </c>
      <c r="BF70" s="84" t="str">
        <f t="shared" si="77"/>
        <v>-</v>
      </c>
      <c r="BG70" s="84" t="str">
        <f t="shared" si="77"/>
        <v>-</v>
      </c>
      <c r="BH70" s="84" t="str">
        <f t="shared" si="77"/>
        <v>-</v>
      </c>
      <c r="BI70" s="84" t="str">
        <f t="shared" si="77"/>
        <v>-</v>
      </c>
      <c r="BJ70" s="84" t="str">
        <f t="shared" si="77"/>
        <v>-</v>
      </c>
      <c r="BK70" s="84" t="str">
        <f t="shared" si="77"/>
        <v>-</v>
      </c>
      <c r="BL70" s="84" t="str">
        <f t="shared" si="77"/>
        <v>-</v>
      </c>
      <c r="BM70" s="84" t="str">
        <f t="shared" si="77"/>
        <v>-</v>
      </c>
      <c r="BN70" s="84" t="str">
        <f t="shared" si="77"/>
        <v>-</v>
      </c>
      <c r="BO70" s="84" t="str">
        <f t="shared" si="77"/>
        <v>-</v>
      </c>
      <c r="BP70" s="84" t="str">
        <f t="shared" si="77"/>
        <v>-</v>
      </c>
      <c r="BQ70" s="84" t="str">
        <f t="shared" si="77"/>
        <v>-</v>
      </c>
    </row>
    <row r="71" spans="1:69" x14ac:dyDescent="0.25">
      <c r="A71" s="16"/>
      <c r="B71" s="3" t="s">
        <v>153</v>
      </c>
      <c r="C71" s="65">
        <f t="shared" ref="C71" si="80">IFERROR(C58/C$59,"")</f>
        <v>1</v>
      </c>
      <c r="D71" s="65">
        <f>IFERROR(D58/D$59,"")</f>
        <v>1</v>
      </c>
      <c r="E71" s="65">
        <f>IFERROR(E58/E$59,"")</f>
        <v>0.97134605612950342</v>
      </c>
      <c r="F71" s="65">
        <f>IFERROR(E71/D71,"")</f>
        <v>0.97134605612950342</v>
      </c>
      <c r="H71" s="2">
        <f>IFERROR(H58/H$59,"")</f>
        <v>1</v>
      </c>
      <c r="I71" s="2">
        <f t="shared" ref="I71:S72" si="81">IFERROR(I58/I$59,"")</f>
        <v>1</v>
      </c>
      <c r="J71" s="2">
        <f t="shared" si="81"/>
        <v>0.99999999999999967</v>
      </c>
      <c r="K71" s="2">
        <f t="shared" si="81"/>
        <v>1.0000000000000002</v>
      </c>
      <c r="L71" s="2">
        <f t="shared" si="81"/>
        <v>0.99999999999999978</v>
      </c>
      <c r="M71" s="2">
        <f t="shared" si="81"/>
        <v>0.99999999999999967</v>
      </c>
      <c r="N71" s="2">
        <f t="shared" si="81"/>
        <v>1.0000000000000002</v>
      </c>
      <c r="O71" s="2">
        <f t="shared" si="81"/>
        <v>1.0000000000000002</v>
      </c>
      <c r="P71" s="2">
        <f t="shared" si="81"/>
        <v>0.97559041827830795</v>
      </c>
      <c r="Q71" s="2">
        <f t="shared" si="81"/>
        <v>0.96740029858845067</v>
      </c>
      <c r="R71" s="75">
        <f t="shared" si="81"/>
        <v>0.77712328924368235</v>
      </c>
      <c r="S71" s="75" t="str">
        <f t="shared" si="81"/>
        <v/>
      </c>
      <c r="T71" s="1"/>
      <c r="U71" s="2">
        <f t="shared" ref="U71:BD72" si="82">IFERROR(U58/U$59,"")</f>
        <v>1</v>
      </c>
      <c r="V71" s="2">
        <f t="shared" si="82"/>
        <v>1</v>
      </c>
      <c r="W71" s="2">
        <f t="shared" si="82"/>
        <v>1</v>
      </c>
      <c r="X71" s="2">
        <f t="shared" si="82"/>
        <v>1</v>
      </c>
      <c r="Y71" s="2">
        <f t="shared" si="82"/>
        <v>1.0000000000000002</v>
      </c>
      <c r="Z71" s="2">
        <f t="shared" si="82"/>
        <v>0.99999999999999956</v>
      </c>
      <c r="AA71" s="2">
        <f t="shared" si="82"/>
        <v>0.99999999999999978</v>
      </c>
      <c r="AB71" s="2">
        <f t="shared" si="82"/>
        <v>1</v>
      </c>
      <c r="AC71" s="2">
        <f t="shared" si="82"/>
        <v>0.99999999999999978</v>
      </c>
      <c r="AD71" s="2">
        <f t="shared" si="82"/>
        <v>0.99999999999999956</v>
      </c>
      <c r="AE71" s="2">
        <f t="shared" si="82"/>
        <v>1.0000000000000011</v>
      </c>
      <c r="AF71" s="2">
        <f t="shared" si="82"/>
        <v>1</v>
      </c>
      <c r="AG71" s="2">
        <f t="shared" si="82"/>
        <v>0.99999999999999989</v>
      </c>
      <c r="AH71" s="2">
        <f t="shared" si="82"/>
        <v>1</v>
      </c>
      <c r="AI71" s="2">
        <f t="shared" si="82"/>
        <v>0.99999999999999956</v>
      </c>
      <c r="AJ71" s="2">
        <f t="shared" si="82"/>
        <v>1.0000000000000004</v>
      </c>
      <c r="AK71" s="2">
        <f t="shared" si="82"/>
        <v>1</v>
      </c>
      <c r="AL71" s="2">
        <f t="shared" si="82"/>
        <v>0.99999999999999933</v>
      </c>
      <c r="AM71" s="2">
        <f t="shared" si="82"/>
        <v>1.0000000000000002</v>
      </c>
      <c r="AN71" s="2">
        <f t="shared" si="82"/>
        <v>1.0000000000000009</v>
      </c>
      <c r="AO71" s="2">
        <f t="shared" si="82"/>
        <v>0.99999999999999944</v>
      </c>
      <c r="AP71" s="2">
        <f t="shared" si="82"/>
        <v>1.0000000000000004</v>
      </c>
      <c r="AQ71" s="2">
        <f t="shared" si="82"/>
        <v>0.99999999999999989</v>
      </c>
      <c r="AR71" s="2">
        <f t="shared" si="82"/>
        <v>1.0000000000000002</v>
      </c>
      <c r="AS71" s="2">
        <f t="shared" si="82"/>
        <v>1</v>
      </c>
      <c r="AT71" s="2">
        <f t="shared" si="82"/>
        <v>0.96054939153148611</v>
      </c>
      <c r="AU71" s="2">
        <f t="shared" si="82"/>
        <v>0.97542493621815041</v>
      </c>
      <c r="AV71" s="2">
        <f t="shared" si="82"/>
        <v>0.94122203118274617</v>
      </c>
      <c r="AW71" s="2">
        <f t="shared" si="82"/>
        <v>0.97407720124096731</v>
      </c>
      <c r="AX71" s="2">
        <f t="shared" si="82"/>
        <v>0.98435795385237668</v>
      </c>
      <c r="AY71" s="2">
        <f t="shared" si="82"/>
        <v>0.97492657750503109</v>
      </c>
      <c r="AZ71" s="2">
        <f t="shared" si="82"/>
        <v>0.97038536121266361</v>
      </c>
      <c r="BA71" s="2">
        <f t="shared" si="82"/>
        <v>0</v>
      </c>
      <c r="BB71" s="2" t="str">
        <f t="shared" si="82"/>
        <v/>
      </c>
      <c r="BC71" s="2" t="str">
        <f t="shared" si="82"/>
        <v/>
      </c>
      <c r="BD71" s="2" t="str">
        <f t="shared" si="82"/>
        <v/>
      </c>
      <c r="BF71" s="84">
        <f t="shared" si="77"/>
        <v>1.0000000000000002</v>
      </c>
      <c r="BG71" s="84">
        <f t="shared" si="77"/>
        <v>0.96054939153148611</v>
      </c>
      <c r="BH71" s="84">
        <f t="shared" si="77"/>
        <v>0.97542493621815085</v>
      </c>
      <c r="BI71" s="84">
        <f t="shared" si="77"/>
        <v>0.94122203118274572</v>
      </c>
      <c r="BJ71" s="84">
        <f t="shared" si="77"/>
        <v>0.97407720124096731</v>
      </c>
      <c r="BK71" s="84">
        <f t="shared" si="77"/>
        <v>0.98435795385237734</v>
      </c>
      <c r="BL71" s="84">
        <f t="shared" si="77"/>
        <v>0.97492657750503087</v>
      </c>
      <c r="BM71" s="84">
        <f t="shared" si="77"/>
        <v>0.97038536121266272</v>
      </c>
      <c r="BN71" s="84">
        <f t="shared" si="77"/>
        <v>0</v>
      </c>
      <c r="BO71" s="84" t="str">
        <f t="shared" si="77"/>
        <v>-</v>
      </c>
      <c r="BP71" s="84" t="str">
        <f t="shared" si="77"/>
        <v>-</v>
      </c>
      <c r="BQ71" s="84" t="str">
        <f t="shared" si="77"/>
        <v>-</v>
      </c>
    </row>
    <row r="72" spans="1:69" x14ac:dyDescent="0.25">
      <c r="A72" s="3" t="s">
        <v>201</v>
      </c>
      <c r="B72" s="3" t="s">
        <v>61</v>
      </c>
      <c r="C72" s="65">
        <f>IFERROR(C59/C$59,"")</f>
        <v>1</v>
      </c>
      <c r="D72" s="65">
        <f>IFERROR(D59/D$59,"")</f>
        <v>1</v>
      </c>
      <c r="E72" s="65">
        <f>IFERROR(E59/E$59,"")</f>
        <v>1</v>
      </c>
      <c r="F72" s="65">
        <f t="shared" si="78"/>
        <v>1</v>
      </c>
      <c r="G72" s="33"/>
      <c r="H72" s="2">
        <f>IFERROR(H59/H$59,"")</f>
        <v>1</v>
      </c>
      <c r="I72" s="2">
        <f t="shared" si="81"/>
        <v>1</v>
      </c>
      <c r="J72" s="2">
        <f t="shared" si="81"/>
        <v>1</v>
      </c>
      <c r="K72" s="2">
        <f t="shared" si="81"/>
        <v>1</v>
      </c>
      <c r="L72" s="2">
        <f t="shared" si="81"/>
        <v>1</v>
      </c>
      <c r="M72" s="2">
        <f t="shared" si="81"/>
        <v>1</v>
      </c>
      <c r="N72" s="2">
        <f t="shared" si="81"/>
        <v>1</v>
      </c>
      <c r="O72" s="2">
        <f t="shared" si="81"/>
        <v>1</v>
      </c>
      <c r="P72" s="2">
        <f t="shared" si="81"/>
        <v>1</v>
      </c>
      <c r="Q72" s="2">
        <f t="shared" si="81"/>
        <v>1</v>
      </c>
      <c r="R72" s="75">
        <f t="shared" si="81"/>
        <v>1</v>
      </c>
      <c r="S72" s="75" t="str">
        <f t="shared" si="81"/>
        <v/>
      </c>
      <c r="T72" s="34"/>
      <c r="U72" s="2">
        <f>IFERROR(U59/U$59,"")</f>
        <v>1</v>
      </c>
      <c r="V72" s="2">
        <f>IFERROR(V59/V$59,"")</f>
        <v>1</v>
      </c>
      <c r="W72" s="2">
        <f>IFERROR(W59/W$59,"")</f>
        <v>1</v>
      </c>
      <c r="X72" s="2">
        <f t="shared" si="82"/>
        <v>1</v>
      </c>
      <c r="Y72" s="2">
        <f t="shared" si="82"/>
        <v>1</v>
      </c>
      <c r="Z72" s="2">
        <f t="shared" si="82"/>
        <v>1</v>
      </c>
      <c r="AA72" s="2">
        <f t="shared" si="82"/>
        <v>1</v>
      </c>
      <c r="AB72" s="2">
        <f t="shared" si="82"/>
        <v>1</v>
      </c>
      <c r="AC72" s="2">
        <f t="shared" si="82"/>
        <v>1</v>
      </c>
      <c r="AD72" s="2">
        <f t="shared" si="82"/>
        <v>1</v>
      </c>
      <c r="AE72" s="2">
        <f t="shared" si="82"/>
        <v>1</v>
      </c>
      <c r="AF72" s="2">
        <f t="shared" si="82"/>
        <v>1</v>
      </c>
      <c r="AG72" s="2">
        <f t="shared" si="82"/>
        <v>1</v>
      </c>
      <c r="AH72" s="2">
        <f t="shared" si="82"/>
        <v>1</v>
      </c>
      <c r="AI72" s="2">
        <f t="shared" si="82"/>
        <v>1</v>
      </c>
      <c r="AJ72" s="2">
        <f t="shared" si="82"/>
        <v>1</v>
      </c>
      <c r="AK72" s="2">
        <f t="shared" si="82"/>
        <v>1</v>
      </c>
      <c r="AL72" s="2">
        <f t="shared" si="82"/>
        <v>1</v>
      </c>
      <c r="AM72" s="2">
        <f t="shared" si="82"/>
        <v>1</v>
      </c>
      <c r="AN72" s="2">
        <f t="shared" si="82"/>
        <v>1</v>
      </c>
      <c r="AO72" s="2">
        <f t="shared" si="82"/>
        <v>1</v>
      </c>
      <c r="AP72" s="2">
        <f t="shared" si="82"/>
        <v>1</v>
      </c>
      <c r="AQ72" s="2">
        <f t="shared" si="82"/>
        <v>1</v>
      </c>
      <c r="AR72" s="2">
        <f t="shared" si="82"/>
        <v>1</v>
      </c>
      <c r="AS72" s="2">
        <f t="shared" si="82"/>
        <v>1</v>
      </c>
      <c r="AT72" s="2">
        <f t="shared" si="82"/>
        <v>1</v>
      </c>
      <c r="AU72" s="2">
        <f t="shared" si="82"/>
        <v>1</v>
      </c>
      <c r="AV72" s="2">
        <f t="shared" si="82"/>
        <v>1</v>
      </c>
      <c r="AW72" s="2">
        <f t="shared" si="82"/>
        <v>1</v>
      </c>
      <c r="AX72" s="2">
        <f t="shared" si="82"/>
        <v>1</v>
      </c>
      <c r="AY72" s="2">
        <f t="shared" si="82"/>
        <v>1</v>
      </c>
      <c r="AZ72" s="2">
        <f t="shared" si="82"/>
        <v>1</v>
      </c>
      <c r="BA72" s="2">
        <f t="shared" si="82"/>
        <v>1</v>
      </c>
      <c r="BB72" s="2" t="str">
        <f t="shared" si="82"/>
        <v/>
      </c>
      <c r="BC72" s="2" t="str">
        <f t="shared" si="82"/>
        <v/>
      </c>
      <c r="BD72" s="2" t="str">
        <f>IFERROR(BD59/BD$59,"")</f>
        <v/>
      </c>
      <c r="BE72" s="33"/>
      <c r="BF72" s="84">
        <f t="shared" si="77"/>
        <v>1</v>
      </c>
      <c r="BG72" s="84">
        <f t="shared" si="77"/>
        <v>1</v>
      </c>
      <c r="BH72" s="84">
        <f t="shared" si="77"/>
        <v>1</v>
      </c>
      <c r="BI72" s="84">
        <f t="shared" si="77"/>
        <v>1</v>
      </c>
      <c r="BJ72" s="84">
        <f t="shared" si="77"/>
        <v>1</v>
      </c>
      <c r="BK72" s="84">
        <f t="shared" si="77"/>
        <v>1</v>
      </c>
      <c r="BL72" s="84">
        <f t="shared" si="77"/>
        <v>1</v>
      </c>
      <c r="BM72" s="84">
        <f t="shared" si="77"/>
        <v>1</v>
      </c>
      <c r="BN72" s="84">
        <f t="shared" si="77"/>
        <v>1</v>
      </c>
      <c r="BO72" s="84" t="str">
        <f t="shared" si="77"/>
        <v>-</v>
      </c>
      <c r="BP72" s="84" t="str">
        <f t="shared" si="77"/>
        <v>-</v>
      </c>
      <c r="BQ72" s="84" t="str">
        <f t="shared" si="77"/>
        <v>-</v>
      </c>
    </row>
    <row r="73" spans="1:69" x14ac:dyDescent="0.25">
      <c r="A73" s="3" t="s">
        <v>33</v>
      </c>
      <c r="B73" s="3"/>
      <c r="C73" s="66"/>
      <c r="D73" s="66"/>
      <c r="E73" s="66"/>
      <c r="F73" s="6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</row>
    <row r="74" spans="1:69" x14ac:dyDescent="0.25">
      <c r="A74" s="42" t="s">
        <v>33</v>
      </c>
      <c r="C74" s="66"/>
      <c r="D74" s="66"/>
      <c r="E74" s="66"/>
      <c r="F74" s="6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</row>
    <row r="75" spans="1:69" x14ac:dyDescent="0.25">
      <c r="A75" s="43" t="s">
        <v>212</v>
      </c>
      <c r="B75" s="23" t="s">
        <v>59</v>
      </c>
      <c r="C75" s="21" t="str">
        <f>$C$3</f>
        <v>YTD '15</v>
      </c>
      <c r="D75" s="21" t="str">
        <f>$D$3</f>
        <v>YTD '16</v>
      </c>
      <c r="E75" s="21" t="str">
        <f>$E$3</f>
        <v>YTD '17</v>
      </c>
      <c r="F75" s="21" t="str">
        <f>$F$3</f>
        <v>YoY</v>
      </c>
      <c r="G75" s="2" t="s">
        <v>33</v>
      </c>
      <c r="H75" s="27" t="str">
        <f>$H$3</f>
        <v>Q1 '15</v>
      </c>
      <c r="I75" s="27" t="str">
        <f>$I$3</f>
        <v>Q2 '15</v>
      </c>
      <c r="J75" s="27" t="str">
        <f>$J$3</f>
        <v>Q3 '15</v>
      </c>
      <c r="K75" s="27" t="str">
        <f>$K$3</f>
        <v>Q4 '15</v>
      </c>
      <c r="L75" s="30" t="str">
        <f>$L$3</f>
        <v>Q1 '16</v>
      </c>
      <c r="M75" s="30" t="str">
        <f>$M$3</f>
        <v>Q2 '16</v>
      </c>
      <c r="N75" s="30" t="str">
        <f>$N$3</f>
        <v>Q3 '16</v>
      </c>
      <c r="O75" s="30" t="str">
        <f>$O$3</f>
        <v>Q4 '16</v>
      </c>
      <c r="P75" s="27" t="str">
        <f>$P$3</f>
        <v>Q1 '17</v>
      </c>
      <c r="Q75" s="27" t="str">
        <f>$Q$3</f>
        <v>Q2 '17</v>
      </c>
      <c r="R75" s="27" t="str">
        <f>$R$3</f>
        <v>Q3 '17</v>
      </c>
      <c r="S75" s="27" t="str">
        <f>$S$3</f>
        <v>Q4 '17</v>
      </c>
      <c r="T75" s="17" t="s">
        <v>33</v>
      </c>
      <c r="U75" s="27" t="s">
        <v>1</v>
      </c>
      <c r="V75" s="27" t="s">
        <v>2</v>
      </c>
      <c r="W75" s="27" t="s">
        <v>3</v>
      </c>
      <c r="X75" s="27" t="s">
        <v>4</v>
      </c>
      <c r="Y75" s="27" t="s">
        <v>5</v>
      </c>
      <c r="Z75" s="27" t="s">
        <v>6</v>
      </c>
      <c r="AA75" s="27" t="s">
        <v>7</v>
      </c>
      <c r="AB75" s="27" t="s">
        <v>8</v>
      </c>
      <c r="AC75" s="27" t="s">
        <v>9</v>
      </c>
      <c r="AD75" s="27" t="s">
        <v>10</v>
      </c>
      <c r="AE75" s="27" t="s">
        <v>11</v>
      </c>
      <c r="AF75" s="27" t="s">
        <v>12</v>
      </c>
      <c r="AG75" s="29" t="s">
        <v>13</v>
      </c>
      <c r="AH75" s="29" t="s">
        <v>14</v>
      </c>
      <c r="AI75" s="29" t="s">
        <v>15</v>
      </c>
      <c r="AJ75" s="29" t="s">
        <v>16</v>
      </c>
      <c r="AK75" s="29" t="s">
        <v>17</v>
      </c>
      <c r="AL75" s="29" t="s">
        <v>18</v>
      </c>
      <c r="AM75" s="29" t="s">
        <v>19</v>
      </c>
      <c r="AN75" s="29" t="s">
        <v>20</v>
      </c>
      <c r="AO75" s="29" t="s">
        <v>21</v>
      </c>
      <c r="AP75" s="29" t="s">
        <v>22</v>
      </c>
      <c r="AQ75" s="29" t="s">
        <v>23</v>
      </c>
      <c r="AR75" s="29" t="s">
        <v>24</v>
      </c>
      <c r="AS75" s="25" t="s">
        <v>25</v>
      </c>
      <c r="AT75" s="25" t="s">
        <v>26</v>
      </c>
      <c r="AU75" s="25" t="s">
        <v>27</v>
      </c>
      <c r="AV75" s="25" t="s">
        <v>28</v>
      </c>
      <c r="AW75" s="25" t="s">
        <v>29</v>
      </c>
      <c r="AX75" s="25" t="s">
        <v>30</v>
      </c>
      <c r="AY75" s="31" t="s">
        <v>99</v>
      </c>
      <c r="AZ75" s="31" t="s">
        <v>100</v>
      </c>
      <c r="BA75" s="31" t="s">
        <v>101</v>
      </c>
      <c r="BB75" s="31" t="s">
        <v>102</v>
      </c>
      <c r="BC75" s="31" t="s">
        <v>103</v>
      </c>
      <c r="BD75" s="31" t="s">
        <v>104</v>
      </c>
      <c r="BF75" s="32">
        <v>42736</v>
      </c>
      <c r="BG75" s="32">
        <v>42767</v>
      </c>
      <c r="BH75" s="32">
        <v>42795</v>
      </c>
      <c r="BI75" s="32">
        <v>42826</v>
      </c>
      <c r="BJ75" s="32">
        <v>42856</v>
      </c>
      <c r="BK75" s="32">
        <v>42887</v>
      </c>
      <c r="BL75" s="32">
        <v>42917</v>
      </c>
      <c r="BM75" s="32">
        <v>42948</v>
      </c>
      <c r="BN75" s="32">
        <v>42979</v>
      </c>
      <c r="BO75" s="32">
        <v>43009</v>
      </c>
      <c r="BP75" s="32">
        <v>43040</v>
      </c>
      <c r="BQ75" s="32">
        <v>43070</v>
      </c>
    </row>
    <row r="76" spans="1:69" x14ac:dyDescent="0.25">
      <c r="A76" s="16" t="s">
        <v>135</v>
      </c>
      <c r="B76" s="16" t="s">
        <v>58</v>
      </c>
      <c r="C76" s="81">
        <f>INDEX(U76:AF76,$B$2)</f>
        <v>76</v>
      </c>
      <c r="D76" s="81">
        <f>INDEX(AG76:AR76,$B$2)</f>
        <v>96</v>
      </c>
      <c r="E76" s="81">
        <f>INDEX(AS76:BD76,$B$2)</f>
        <v>544</v>
      </c>
      <c r="F76" s="65">
        <f>IFERROR(E76/D76,"")</f>
        <v>5.666666666666667</v>
      </c>
      <c r="H76" s="4">
        <f>W76</f>
        <v>63</v>
      </c>
      <c r="I76" s="4">
        <f>Z76</f>
        <v>71</v>
      </c>
      <c r="J76" s="4">
        <f>AC76</f>
        <v>77</v>
      </c>
      <c r="K76" s="69">
        <f>AF76</f>
        <v>76</v>
      </c>
      <c r="L76" s="4">
        <f>AI76</f>
        <v>118</v>
      </c>
      <c r="M76" s="4">
        <f>AL76</f>
        <v>107</v>
      </c>
      <c r="N76" s="4">
        <f>AO76</f>
        <v>94</v>
      </c>
      <c r="O76" s="4">
        <f>AR76</f>
        <v>83</v>
      </c>
      <c r="P76" s="4">
        <f>INDEX(AS76:AU76,IF($B$2&gt;3,3,$B$2))</f>
        <v>143</v>
      </c>
      <c r="Q76" s="4">
        <f>INDEX(AV76:AX76,IF($B$2&gt;6,3,$B$2-3))</f>
        <v>550</v>
      </c>
      <c r="R76" s="4">
        <f>IFERROR(INDEX(AY76:BA76,IF($B$2&gt;9,3,$B$2-6)),"-")</f>
        <v>544</v>
      </c>
      <c r="S76" s="69" t="str">
        <f>IFERROR(INDEX(BB76:BD76,IF($B$2&gt;12,3,$B$2-9)),"-")</f>
        <v>-</v>
      </c>
      <c r="U76" s="4">
        <v>52</v>
      </c>
      <c r="V76">
        <v>57</v>
      </c>
      <c r="W76">
        <v>63</v>
      </c>
      <c r="X76">
        <v>70</v>
      </c>
      <c r="Y76">
        <v>71</v>
      </c>
      <c r="Z76">
        <v>71</v>
      </c>
      <c r="AA76">
        <v>76</v>
      </c>
      <c r="AB76">
        <v>76</v>
      </c>
      <c r="AC76">
        <v>77</v>
      </c>
      <c r="AD76">
        <v>77</v>
      </c>
      <c r="AE76">
        <v>73</v>
      </c>
      <c r="AF76">
        <v>76</v>
      </c>
      <c r="AG76">
        <v>117</v>
      </c>
      <c r="AH76">
        <v>116</v>
      </c>
      <c r="AI76">
        <v>118</v>
      </c>
      <c r="AJ76">
        <v>117</v>
      </c>
      <c r="AK76">
        <v>112</v>
      </c>
      <c r="AL76">
        <v>107</v>
      </c>
      <c r="AM76">
        <v>99</v>
      </c>
      <c r="AN76">
        <v>96</v>
      </c>
      <c r="AO76">
        <v>94</v>
      </c>
      <c r="AP76">
        <v>93</v>
      </c>
      <c r="AQ76">
        <v>90</v>
      </c>
      <c r="AR76">
        <v>83</v>
      </c>
      <c r="AS76" s="15">
        <v>145</v>
      </c>
      <c r="AT76" s="15">
        <v>143</v>
      </c>
      <c r="AU76" s="15">
        <v>143</v>
      </c>
      <c r="AV76" s="15">
        <v>588</v>
      </c>
      <c r="AW76" s="15">
        <v>577</v>
      </c>
      <c r="AX76" s="15">
        <v>550</v>
      </c>
      <c r="AY76" s="15">
        <v>551</v>
      </c>
      <c r="AZ76" s="15">
        <v>544</v>
      </c>
      <c r="BA76" s="15"/>
      <c r="BB76" s="15"/>
      <c r="BC76" s="15"/>
      <c r="BD76" s="15"/>
      <c r="BF76" s="84">
        <f t="shared" ref="BF76:BQ85" si="83">IFERROR(AS76/AG76,"-")</f>
        <v>1.2393162393162394</v>
      </c>
      <c r="BG76" s="84">
        <f t="shared" si="83"/>
        <v>1.2327586206896552</v>
      </c>
      <c r="BH76" s="84">
        <f t="shared" si="83"/>
        <v>1.2118644067796611</v>
      </c>
      <c r="BI76" s="84">
        <f t="shared" si="83"/>
        <v>5.0256410256410255</v>
      </c>
      <c r="BJ76" s="84">
        <f t="shared" si="83"/>
        <v>5.1517857142857144</v>
      </c>
      <c r="BK76" s="84">
        <f t="shared" si="83"/>
        <v>5.1401869158878508</v>
      </c>
      <c r="BL76" s="84">
        <f t="shared" si="83"/>
        <v>5.5656565656565657</v>
      </c>
      <c r="BM76" s="84">
        <f t="shared" si="83"/>
        <v>5.666666666666667</v>
      </c>
      <c r="BN76" s="84">
        <f t="shared" si="83"/>
        <v>0</v>
      </c>
      <c r="BO76" s="84">
        <f t="shared" si="83"/>
        <v>0</v>
      </c>
      <c r="BP76" s="84">
        <f t="shared" si="83"/>
        <v>0</v>
      </c>
      <c r="BQ76" s="84">
        <f t="shared" si="83"/>
        <v>0</v>
      </c>
    </row>
    <row r="77" spans="1:69" x14ac:dyDescent="0.25">
      <c r="A77" s="16" t="s">
        <v>136</v>
      </c>
      <c r="B77" s="16" t="s">
        <v>44</v>
      </c>
      <c r="C77" s="81">
        <f t="shared" ref="C77:C83" si="84">INDEX(U77:AF77,$B$2)</f>
        <v>488</v>
      </c>
      <c r="D77" s="81">
        <f t="shared" ref="D77:D83" si="85">INDEX(AG77:AR77,$B$2)</f>
        <v>1052</v>
      </c>
      <c r="E77" s="81">
        <f t="shared" ref="E77:E83" si="86">INDEX(AS77:BD77,$B$2)</f>
        <v>1329</v>
      </c>
      <c r="F77" s="65">
        <f t="shared" ref="F77:F83" si="87">IFERROR(E77/D77,"")</f>
        <v>1.2633079847908746</v>
      </c>
      <c r="H77" s="4">
        <f t="shared" ref="H77:H85" si="88">W77</f>
        <v>452</v>
      </c>
      <c r="I77" s="4">
        <f t="shared" ref="I77:I85" si="89">Z77</f>
        <v>502</v>
      </c>
      <c r="J77" s="4">
        <f t="shared" ref="J77:J85" si="90">AC77</f>
        <v>574</v>
      </c>
      <c r="K77" s="69">
        <f t="shared" ref="K77:K85" si="91">AF77</f>
        <v>592</v>
      </c>
      <c r="L77" s="4">
        <f t="shared" ref="L77:L85" si="92">AI77</f>
        <v>683</v>
      </c>
      <c r="M77" s="4">
        <f t="shared" ref="M77:M85" si="93">AL77</f>
        <v>1300</v>
      </c>
      <c r="N77" s="4">
        <f t="shared" ref="N77:N85" si="94">AO77</f>
        <v>1267</v>
      </c>
      <c r="O77" s="4">
        <f t="shared" ref="O77:O85" si="95">AR77</f>
        <v>1497</v>
      </c>
      <c r="P77" s="4">
        <f t="shared" ref="P77:P85" si="96">INDEX(AS77:AU77,IF($B$2&gt;3,3,$B$2))</f>
        <v>1201</v>
      </c>
      <c r="Q77" s="4">
        <f t="shared" ref="Q77:Q85" si="97">INDEX(AV77:AX77,IF($B$2&gt;6,3,$B$2-3))</f>
        <v>1717</v>
      </c>
      <c r="R77" s="4">
        <f t="shared" ref="R77:R84" si="98">IFERROR(INDEX(AY77:BA77,IF($B$2&gt;9,3,$B$2-6)),"-")</f>
        <v>1329</v>
      </c>
      <c r="S77" s="69" t="str">
        <f t="shared" ref="S77:S85" si="99">IFERROR(INDEX(BB77:BD77,IF($B$2&gt;12,3,$B$2-9)),"-")</f>
        <v>-</v>
      </c>
      <c r="U77" s="4">
        <v>434</v>
      </c>
      <c r="V77">
        <v>211</v>
      </c>
      <c r="W77">
        <v>452</v>
      </c>
      <c r="X77">
        <v>580</v>
      </c>
      <c r="Y77">
        <v>470</v>
      </c>
      <c r="Z77">
        <v>502</v>
      </c>
      <c r="AA77">
        <v>498</v>
      </c>
      <c r="AB77">
        <v>488</v>
      </c>
      <c r="AC77">
        <v>574</v>
      </c>
      <c r="AD77">
        <v>464</v>
      </c>
      <c r="AE77">
        <v>805</v>
      </c>
      <c r="AF77">
        <v>592</v>
      </c>
      <c r="AG77">
        <v>205</v>
      </c>
      <c r="AH77">
        <v>196</v>
      </c>
      <c r="AI77">
        <v>683</v>
      </c>
      <c r="AJ77">
        <v>545</v>
      </c>
      <c r="AK77">
        <v>748</v>
      </c>
      <c r="AL77">
        <v>1300</v>
      </c>
      <c r="AM77">
        <v>926</v>
      </c>
      <c r="AN77">
        <v>1052</v>
      </c>
      <c r="AO77">
        <v>1267</v>
      </c>
      <c r="AP77">
        <v>1186</v>
      </c>
      <c r="AQ77">
        <v>1312</v>
      </c>
      <c r="AR77">
        <v>1497</v>
      </c>
      <c r="AS77" s="15">
        <v>509</v>
      </c>
      <c r="AT77" s="15">
        <v>1045</v>
      </c>
      <c r="AU77" s="15">
        <v>1201</v>
      </c>
      <c r="AV77" s="15">
        <v>939</v>
      </c>
      <c r="AW77" s="15">
        <v>934</v>
      </c>
      <c r="AX77" s="15">
        <v>1717</v>
      </c>
      <c r="AY77" s="15">
        <v>1163</v>
      </c>
      <c r="AZ77" s="15">
        <v>1329</v>
      </c>
      <c r="BA77" s="15"/>
      <c r="BB77" s="15"/>
      <c r="BC77" s="15"/>
      <c r="BD77" s="15"/>
      <c r="BF77" s="84">
        <f t="shared" si="83"/>
        <v>2.4829268292682927</v>
      </c>
      <c r="BG77" s="84">
        <f t="shared" si="83"/>
        <v>5.3316326530612246</v>
      </c>
      <c r="BH77" s="84">
        <f t="shared" si="83"/>
        <v>1.7584187408491947</v>
      </c>
      <c r="BI77" s="84">
        <f t="shared" si="83"/>
        <v>1.7229357798165137</v>
      </c>
      <c r="BJ77" s="84">
        <f t="shared" si="83"/>
        <v>1.2486631016042782</v>
      </c>
      <c r="BK77" s="84">
        <f t="shared" si="83"/>
        <v>1.3207692307692307</v>
      </c>
      <c r="BL77" s="84">
        <f t="shared" si="83"/>
        <v>1.255939524838013</v>
      </c>
      <c r="BM77" s="84">
        <f t="shared" si="83"/>
        <v>1.2633079847908746</v>
      </c>
      <c r="BN77" s="84">
        <f t="shared" si="83"/>
        <v>0</v>
      </c>
      <c r="BO77" s="84">
        <f t="shared" si="83"/>
        <v>0</v>
      </c>
      <c r="BP77" s="84">
        <f t="shared" si="83"/>
        <v>0</v>
      </c>
      <c r="BQ77" s="84">
        <f t="shared" si="83"/>
        <v>0</v>
      </c>
    </row>
    <row r="78" spans="1:69" x14ac:dyDescent="0.25">
      <c r="A78" s="16" t="s">
        <v>137</v>
      </c>
      <c r="B78" s="16" t="s">
        <v>45</v>
      </c>
      <c r="C78" s="81">
        <f t="shared" si="84"/>
        <v>490</v>
      </c>
      <c r="D78" s="81">
        <f t="shared" si="85"/>
        <v>914</v>
      </c>
      <c r="E78" s="81">
        <f t="shared" si="86"/>
        <v>1160</v>
      </c>
      <c r="F78" s="65">
        <f t="shared" si="87"/>
        <v>1.2691466083150984</v>
      </c>
      <c r="H78" s="4">
        <f t="shared" si="88"/>
        <v>208</v>
      </c>
      <c r="I78" s="4">
        <f t="shared" si="89"/>
        <v>442</v>
      </c>
      <c r="J78" s="4">
        <f t="shared" si="90"/>
        <v>472</v>
      </c>
      <c r="K78" s="69">
        <f t="shared" si="91"/>
        <v>773</v>
      </c>
      <c r="L78" s="4">
        <f t="shared" si="92"/>
        <v>192</v>
      </c>
      <c r="M78" s="4">
        <f t="shared" si="93"/>
        <v>737</v>
      </c>
      <c r="N78" s="4">
        <f t="shared" si="94"/>
        <v>1042</v>
      </c>
      <c r="O78" s="4">
        <f t="shared" si="95"/>
        <v>1291</v>
      </c>
      <c r="P78" s="4">
        <f t="shared" si="96"/>
        <v>1040</v>
      </c>
      <c r="Q78" s="4">
        <f t="shared" si="97"/>
        <v>887</v>
      </c>
      <c r="R78" s="4">
        <f t="shared" si="98"/>
        <v>1160</v>
      </c>
      <c r="S78" s="69" t="str">
        <f t="shared" si="99"/>
        <v>-</v>
      </c>
      <c r="U78" s="4">
        <v>407</v>
      </c>
      <c r="V78">
        <v>432</v>
      </c>
      <c r="W78">
        <v>208</v>
      </c>
      <c r="X78">
        <v>449</v>
      </c>
      <c r="Y78">
        <v>563</v>
      </c>
      <c r="Z78">
        <v>442</v>
      </c>
      <c r="AA78">
        <v>483</v>
      </c>
      <c r="AB78">
        <v>490</v>
      </c>
      <c r="AC78">
        <v>472</v>
      </c>
      <c r="AD78">
        <v>567</v>
      </c>
      <c r="AE78">
        <v>452</v>
      </c>
      <c r="AF78">
        <v>773</v>
      </c>
      <c r="AG78">
        <v>590</v>
      </c>
      <c r="AH78">
        <v>205</v>
      </c>
      <c r="AI78">
        <v>192</v>
      </c>
      <c r="AJ78">
        <v>676</v>
      </c>
      <c r="AK78">
        <v>544</v>
      </c>
      <c r="AL78">
        <v>737</v>
      </c>
      <c r="AM78">
        <v>1290</v>
      </c>
      <c r="AN78">
        <v>914</v>
      </c>
      <c r="AO78">
        <v>1042</v>
      </c>
      <c r="AP78">
        <v>1263</v>
      </c>
      <c r="AQ78">
        <v>1177</v>
      </c>
      <c r="AR78">
        <v>1291</v>
      </c>
      <c r="AS78" s="15">
        <v>1495</v>
      </c>
      <c r="AT78" s="15">
        <v>508</v>
      </c>
      <c r="AU78" s="15">
        <v>1040</v>
      </c>
      <c r="AV78" s="15">
        <v>1158</v>
      </c>
      <c r="AW78" s="15">
        <v>936</v>
      </c>
      <c r="AX78" s="15">
        <v>887</v>
      </c>
      <c r="AY78" s="15">
        <v>1687</v>
      </c>
      <c r="AZ78" s="15">
        <v>1160</v>
      </c>
      <c r="BA78" s="15"/>
      <c r="BB78" s="15"/>
      <c r="BC78" s="15"/>
      <c r="BD78" s="15"/>
      <c r="BF78" s="84">
        <f t="shared" si="83"/>
        <v>2.5338983050847457</v>
      </c>
      <c r="BG78" s="84">
        <f t="shared" si="83"/>
        <v>2.4780487804878049</v>
      </c>
      <c r="BH78" s="84">
        <f t="shared" si="83"/>
        <v>5.416666666666667</v>
      </c>
      <c r="BI78" s="84">
        <f t="shared" si="83"/>
        <v>1.7130177514792899</v>
      </c>
      <c r="BJ78" s="84">
        <f t="shared" si="83"/>
        <v>1.7205882352941178</v>
      </c>
      <c r="BK78" s="84">
        <f t="shared" si="83"/>
        <v>1.2035278154681139</v>
      </c>
      <c r="BL78" s="84">
        <f t="shared" si="83"/>
        <v>1.3077519379844962</v>
      </c>
      <c r="BM78" s="84">
        <f t="shared" si="83"/>
        <v>1.2691466083150984</v>
      </c>
      <c r="BN78" s="84">
        <f t="shared" si="83"/>
        <v>0</v>
      </c>
      <c r="BO78" s="84">
        <f t="shared" si="83"/>
        <v>0</v>
      </c>
      <c r="BP78" s="84">
        <f t="shared" si="83"/>
        <v>0</v>
      </c>
      <c r="BQ78" s="84">
        <f t="shared" si="83"/>
        <v>0</v>
      </c>
    </row>
    <row r="79" spans="1:69" x14ac:dyDescent="0.25">
      <c r="A79" s="16" t="s">
        <v>138</v>
      </c>
      <c r="B79" s="16" t="s">
        <v>46</v>
      </c>
      <c r="C79" s="81">
        <f t="shared" si="84"/>
        <v>827</v>
      </c>
      <c r="D79" s="81">
        <f t="shared" si="85"/>
        <v>1902</v>
      </c>
      <c r="E79" s="81">
        <f t="shared" si="86"/>
        <v>2418</v>
      </c>
      <c r="F79" s="65">
        <f t="shared" si="87"/>
        <v>1.2712933753943219</v>
      </c>
      <c r="H79" s="4">
        <f t="shared" si="88"/>
        <v>803</v>
      </c>
      <c r="I79" s="4">
        <f t="shared" si="89"/>
        <v>807</v>
      </c>
      <c r="J79" s="4">
        <f t="shared" si="90"/>
        <v>836</v>
      </c>
      <c r="K79" s="69">
        <f t="shared" si="91"/>
        <v>838</v>
      </c>
      <c r="L79" s="4">
        <f t="shared" si="92"/>
        <v>707</v>
      </c>
      <c r="M79" s="4">
        <f t="shared" si="93"/>
        <v>1126</v>
      </c>
      <c r="N79" s="4">
        <f t="shared" si="94"/>
        <v>2032</v>
      </c>
      <c r="O79" s="4">
        <f t="shared" si="95"/>
        <v>2293</v>
      </c>
      <c r="P79" s="4">
        <f t="shared" si="96"/>
        <v>1933</v>
      </c>
      <c r="Q79" s="4">
        <f t="shared" si="97"/>
        <v>2003</v>
      </c>
      <c r="R79" s="4">
        <f t="shared" si="98"/>
        <v>2418</v>
      </c>
      <c r="S79" s="69" t="str">
        <f t="shared" si="99"/>
        <v>-</v>
      </c>
      <c r="U79" s="4">
        <v>567</v>
      </c>
      <c r="V79">
        <v>770</v>
      </c>
      <c r="W79">
        <v>803</v>
      </c>
      <c r="X79">
        <v>613</v>
      </c>
      <c r="Y79">
        <v>533</v>
      </c>
      <c r="Z79">
        <v>807</v>
      </c>
      <c r="AA79">
        <v>830</v>
      </c>
      <c r="AB79">
        <v>827</v>
      </c>
      <c r="AC79">
        <v>836</v>
      </c>
      <c r="AD79">
        <v>848</v>
      </c>
      <c r="AE79">
        <v>907</v>
      </c>
      <c r="AF79">
        <v>838</v>
      </c>
      <c r="AG79">
        <v>1091</v>
      </c>
      <c r="AH79">
        <v>1241</v>
      </c>
      <c r="AI79">
        <v>707</v>
      </c>
      <c r="AJ79">
        <v>370</v>
      </c>
      <c r="AK79">
        <v>812</v>
      </c>
      <c r="AL79">
        <v>1126</v>
      </c>
      <c r="AM79">
        <v>1221</v>
      </c>
      <c r="AN79">
        <v>1902</v>
      </c>
      <c r="AO79">
        <v>2032</v>
      </c>
      <c r="AP79">
        <v>1852</v>
      </c>
      <c r="AQ79">
        <v>2178</v>
      </c>
      <c r="AR79">
        <v>2293</v>
      </c>
      <c r="AS79" s="15">
        <v>2385</v>
      </c>
      <c r="AT79" s="15">
        <v>2739</v>
      </c>
      <c r="AU79" s="15">
        <v>1933</v>
      </c>
      <c r="AV79" s="15">
        <v>1419</v>
      </c>
      <c r="AW79" s="15">
        <v>2136</v>
      </c>
      <c r="AX79" s="15">
        <v>2003</v>
      </c>
      <c r="AY79" s="15">
        <v>1640</v>
      </c>
      <c r="AZ79" s="15">
        <v>2418</v>
      </c>
      <c r="BA79" s="15"/>
      <c r="BB79" s="15"/>
      <c r="BC79" s="15"/>
      <c r="BD79" s="15"/>
      <c r="BF79" s="84">
        <f t="shared" si="83"/>
        <v>2.1860678276810264</v>
      </c>
      <c r="BG79" s="84">
        <f t="shared" si="83"/>
        <v>2.2070910556003223</v>
      </c>
      <c r="BH79" s="84">
        <f t="shared" si="83"/>
        <v>2.7340876944837342</v>
      </c>
      <c r="BI79" s="84">
        <f t="shared" si="83"/>
        <v>3.8351351351351353</v>
      </c>
      <c r="BJ79" s="84">
        <f t="shared" si="83"/>
        <v>2.6305418719211824</v>
      </c>
      <c r="BK79" s="84">
        <f t="shared" si="83"/>
        <v>1.7788632326820604</v>
      </c>
      <c r="BL79" s="84">
        <f t="shared" si="83"/>
        <v>1.3431613431613432</v>
      </c>
      <c r="BM79" s="84">
        <f t="shared" si="83"/>
        <v>1.2712933753943219</v>
      </c>
      <c r="BN79" s="84">
        <f t="shared" si="83"/>
        <v>0</v>
      </c>
      <c r="BO79" s="84">
        <f t="shared" si="83"/>
        <v>0</v>
      </c>
      <c r="BP79" s="84">
        <f t="shared" si="83"/>
        <v>0</v>
      </c>
      <c r="BQ79" s="84">
        <f t="shared" si="83"/>
        <v>0</v>
      </c>
    </row>
    <row r="80" spans="1:69" x14ac:dyDescent="0.25">
      <c r="A80" s="16" t="s">
        <v>139</v>
      </c>
      <c r="B80" s="16" t="s">
        <v>47</v>
      </c>
      <c r="C80" s="81">
        <f t="shared" si="84"/>
        <v>633</v>
      </c>
      <c r="D80" s="81">
        <f t="shared" si="85"/>
        <v>972</v>
      </c>
      <c r="E80" s="81">
        <f t="shared" si="86"/>
        <v>655</v>
      </c>
      <c r="F80" s="65">
        <f t="shared" si="87"/>
        <v>0.6738683127572016</v>
      </c>
      <c r="H80" s="4">
        <f t="shared" si="88"/>
        <v>588</v>
      </c>
      <c r="I80" s="4">
        <f t="shared" si="89"/>
        <v>496</v>
      </c>
      <c r="J80" s="4">
        <f t="shared" si="90"/>
        <v>711</v>
      </c>
      <c r="K80" s="69">
        <f t="shared" si="91"/>
        <v>735</v>
      </c>
      <c r="L80" s="4">
        <f t="shared" si="92"/>
        <v>1134</v>
      </c>
      <c r="M80" s="4">
        <f t="shared" si="93"/>
        <v>569</v>
      </c>
      <c r="N80" s="4">
        <f t="shared" si="94"/>
        <v>1281</v>
      </c>
      <c r="O80" s="4">
        <f t="shared" si="95"/>
        <v>2123</v>
      </c>
      <c r="P80" s="4">
        <f t="shared" si="96"/>
        <v>1619</v>
      </c>
      <c r="Q80" s="4">
        <f t="shared" si="97"/>
        <v>860</v>
      </c>
      <c r="R80" s="4">
        <f t="shared" si="98"/>
        <v>655</v>
      </c>
      <c r="S80" s="69" t="str">
        <f t="shared" si="99"/>
        <v>-</v>
      </c>
      <c r="U80" s="4">
        <v>507</v>
      </c>
      <c r="V80">
        <v>511</v>
      </c>
      <c r="W80">
        <v>588</v>
      </c>
      <c r="X80">
        <v>659</v>
      </c>
      <c r="Y80">
        <v>668</v>
      </c>
      <c r="Z80">
        <v>496</v>
      </c>
      <c r="AA80">
        <v>488</v>
      </c>
      <c r="AB80">
        <v>633</v>
      </c>
      <c r="AC80">
        <v>711</v>
      </c>
      <c r="AD80">
        <v>782</v>
      </c>
      <c r="AE80">
        <v>724</v>
      </c>
      <c r="AF80">
        <v>735</v>
      </c>
      <c r="AG80">
        <v>894</v>
      </c>
      <c r="AH80">
        <v>899</v>
      </c>
      <c r="AI80">
        <v>1134</v>
      </c>
      <c r="AJ80">
        <v>1093</v>
      </c>
      <c r="AK80">
        <v>941</v>
      </c>
      <c r="AL80">
        <v>569</v>
      </c>
      <c r="AM80">
        <v>730</v>
      </c>
      <c r="AN80">
        <v>972</v>
      </c>
      <c r="AO80">
        <v>1281</v>
      </c>
      <c r="AP80">
        <v>1832</v>
      </c>
      <c r="AQ80">
        <v>1963</v>
      </c>
      <c r="AR80">
        <v>2123</v>
      </c>
      <c r="AS80" s="15">
        <v>2341</v>
      </c>
      <c r="AT80" s="15">
        <v>1464</v>
      </c>
      <c r="AU80" s="15">
        <v>1619</v>
      </c>
      <c r="AV80" s="15">
        <v>1247</v>
      </c>
      <c r="AW80" s="15">
        <v>919</v>
      </c>
      <c r="AX80" s="15">
        <v>860</v>
      </c>
      <c r="AY80" s="15">
        <v>682</v>
      </c>
      <c r="AZ80" s="15">
        <v>655</v>
      </c>
      <c r="BA80" s="15"/>
      <c r="BB80" s="15"/>
      <c r="BC80" s="15"/>
      <c r="BD80" s="15"/>
      <c r="BF80" s="84">
        <f t="shared" si="83"/>
        <v>2.6185682326621924</v>
      </c>
      <c r="BG80" s="84">
        <f t="shared" si="83"/>
        <v>1.6284760845383759</v>
      </c>
      <c r="BH80" s="84">
        <f t="shared" si="83"/>
        <v>1.4276895943562611</v>
      </c>
      <c r="BI80" s="84">
        <f t="shared" si="83"/>
        <v>1.140896614821592</v>
      </c>
      <c r="BJ80" s="84">
        <f t="shared" si="83"/>
        <v>0.97662061636556852</v>
      </c>
      <c r="BK80" s="84">
        <f t="shared" si="83"/>
        <v>1.5114235500878734</v>
      </c>
      <c r="BL80" s="84">
        <f t="shared" si="83"/>
        <v>0.9342465753424658</v>
      </c>
      <c r="BM80" s="84">
        <f t="shared" si="83"/>
        <v>0.6738683127572016</v>
      </c>
      <c r="BN80" s="84">
        <f t="shared" si="83"/>
        <v>0</v>
      </c>
      <c r="BO80" s="84">
        <f t="shared" si="83"/>
        <v>0</v>
      </c>
      <c r="BP80" s="84">
        <f t="shared" si="83"/>
        <v>0</v>
      </c>
      <c r="BQ80" s="84">
        <f t="shared" si="83"/>
        <v>0</v>
      </c>
    </row>
    <row r="81" spans="1:69" x14ac:dyDescent="0.25">
      <c r="A81" s="16" t="s">
        <v>140</v>
      </c>
      <c r="B81" s="16" t="s">
        <v>48</v>
      </c>
      <c r="C81" s="81">
        <f>INDEX(U81:AF81,$B$2)</f>
        <v>556</v>
      </c>
      <c r="D81" s="81">
        <f t="shared" si="85"/>
        <v>1093</v>
      </c>
      <c r="E81" s="81">
        <f t="shared" si="86"/>
        <v>966</v>
      </c>
      <c r="F81" s="65">
        <f t="shared" si="87"/>
        <v>0.88380603842634953</v>
      </c>
      <c r="H81" s="4">
        <f t="shared" si="88"/>
        <v>524</v>
      </c>
      <c r="I81" s="4">
        <f t="shared" si="89"/>
        <v>547</v>
      </c>
      <c r="J81" s="4">
        <f t="shared" si="90"/>
        <v>511</v>
      </c>
      <c r="K81" s="69">
        <f t="shared" si="91"/>
        <v>717</v>
      </c>
      <c r="L81" s="4">
        <f t="shared" si="92"/>
        <v>944</v>
      </c>
      <c r="M81" s="4">
        <f t="shared" si="93"/>
        <v>1202</v>
      </c>
      <c r="N81" s="4">
        <f t="shared" si="94"/>
        <v>967</v>
      </c>
      <c r="O81" s="4">
        <f t="shared" si="95"/>
        <v>1205</v>
      </c>
      <c r="P81" s="4">
        <f t="shared" si="96"/>
        <v>1044</v>
      </c>
      <c r="Q81" s="4">
        <f t="shared" si="97"/>
        <v>1206</v>
      </c>
      <c r="R81" s="4">
        <f t="shared" si="98"/>
        <v>966</v>
      </c>
      <c r="S81" s="69" t="str">
        <f t="shared" si="99"/>
        <v>-</v>
      </c>
      <c r="U81" s="4">
        <v>367</v>
      </c>
      <c r="V81">
        <v>437</v>
      </c>
      <c r="W81">
        <v>524</v>
      </c>
      <c r="X81">
        <v>596</v>
      </c>
      <c r="Y81">
        <v>548</v>
      </c>
      <c r="Z81">
        <v>547</v>
      </c>
      <c r="AA81">
        <v>522</v>
      </c>
      <c r="AB81">
        <v>556</v>
      </c>
      <c r="AC81">
        <v>511</v>
      </c>
      <c r="AD81">
        <v>604</v>
      </c>
      <c r="AE81">
        <v>711</v>
      </c>
      <c r="AF81">
        <v>717</v>
      </c>
      <c r="AG81">
        <v>797</v>
      </c>
      <c r="AH81">
        <v>874</v>
      </c>
      <c r="AI81">
        <v>944</v>
      </c>
      <c r="AJ81">
        <v>1082</v>
      </c>
      <c r="AK81">
        <v>1029</v>
      </c>
      <c r="AL81">
        <v>1202</v>
      </c>
      <c r="AM81">
        <v>1213</v>
      </c>
      <c r="AN81">
        <v>1093</v>
      </c>
      <c r="AO81">
        <v>967</v>
      </c>
      <c r="AP81">
        <v>1026</v>
      </c>
      <c r="AQ81">
        <v>1134</v>
      </c>
      <c r="AR81">
        <v>1205</v>
      </c>
      <c r="AS81" s="15">
        <v>1657</v>
      </c>
      <c r="AT81" s="15">
        <v>936</v>
      </c>
      <c r="AU81" s="15">
        <v>1044</v>
      </c>
      <c r="AV81" s="15">
        <v>961</v>
      </c>
      <c r="AW81" s="15">
        <v>1122</v>
      </c>
      <c r="AX81" s="15">
        <v>1206</v>
      </c>
      <c r="AY81" s="15">
        <v>1229</v>
      </c>
      <c r="AZ81" s="15">
        <v>966</v>
      </c>
      <c r="BA81" s="15"/>
      <c r="BB81" s="15"/>
      <c r="BC81" s="15"/>
      <c r="BD81" s="15"/>
      <c r="BF81" s="84">
        <f t="shared" si="83"/>
        <v>2.0790464240903388</v>
      </c>
      <c r="BG81" s="84">
        <f t="shared" si="83"/>
        <v>1.0709382151029749</v>
      </c>
      <c r="BH81" s="84">
        <f t="shared" si="83"/>
        <v>1.1059322033898304</v>
      </c>
      <c r="BI81" s="84">
        <f t="shared" si="83"/>
        <v>0.88817005545286509</v>
      </c>
      <c r="BJ81" s="84">
        <f t="shared" si="83"/>
        <v>1.0903790087463556</v>
      </c>
      <c r="BK81" s="84">
        <f t="shared" si="83"/>
        <v>1.0033277870216306</v>
      </c>
      <c r="BL81" s="84">
        <f t="shared" si="83"/>
        <v>1.0131904369332234</v>
      </c>
      <c r="BM81" s="84">
        <f t="shared" si="83"/>
        <v>0.88380603842634953</v>
      </c>
      <c r="BN81" s="84">
        <f t="shared" si="83"/>
        <v>0</v>
      </c>
      <c r="BO81" s="84">
        <f t="shared" si="83"/>
        <v>0</v>
      </c>
      <c r="BP81" s="84">
        <f t="shared" si="83"/>
        <v>0</v>
      </c>
      <c r="BQ81" s="84">
        <f t="shared" si="83"/>
        <v>0</v>
      </c>
    </row>
    <row r="82" spans="1:69" x14ac:dyDescent="0.25">
      <c r="A82" s="16" t="s">
        <v>141</v>
      </c>
      <c r="B82" s="16" t="s">
        <v>49</v>
      </c>
      <c r="C82" s="81">
        <f t="shared" si="84"/>
        <v>245</v>
      </c>
      <c r="D82" s="81">
        <f t="shared" si="85"/>
        <v>941</v>
      </c>
      <c r="E82" s="81">
        <f t="shared" si="86"/>
        <v>818</v>
      </c>
      <c r="F82" s="65">
        <f t="shared" si="87"/>
        <v>0.86928799149840597</v>
      </c>
      <c r="H82" s="4">
        <f t="shared" si="88"/>
        <v>167</v>
      </c>
      <c r="I82" s="4">
        <f t="shared" si="89"/>
        <v>236</v>
      </c>
      <c r="J82" s="4">
        <f t="shared" si="90"/>
        <v>280</v>
      </c>
      <c r="K82" s="69">
        <f t="shared" si="91"/>
        <v>386</v>
      </c>
      <c r="L82" s="4">
        <f t="shared" si="92"/>
        <v>548</v>
      </c>
      <c r="M82" s="4">
        <f t="shared" si="93"/>
        <v>778</v>
      </c>
      <c r="N82" s="4">
        <f t="shared" si="94"/>
        <v>1023</v>
      </c>
      <c r="O82" s="4">
        <f t="shared" si="95"/>
        <v>1353</v>
      </c>
      <c r="P82" s="4">
        <f t="shared" si="96"/>
        <v>797</v>
      </c>
      <c r="Q82" s="4">
        <f t="shared" si="97"/>
        <v>792</v>
      </c>
      <c r="R82" s="4">
        <f t="shared" si="98"/>
        <v>818</v>
      </c>
      <c r="S82" s="69" t="str">
        <f t="shared" si="99"/>
        <v>-</v>
      </c>
      <c r="U82" s="4">
        <v>162</v>
      </c>
      <c r="V82">
        <v>168</v>
      </c>
      <c r="W82">
        <v>167</v>
      </c>
      <c r="X82">
        <v>166</v>
      </c>
      <c r="Y82">
        <v>193</v>
      </c>
      <c r="Z82">
        <v>236</v>
      </c>
      <c r="AA82">
        <v>230</v>
      </c>
      <c r="AB82">
        <v>245</v>
      </c>
      <c r="AC82">
        <v>280</v>
      </c>
      <c r="AD82">
        <v>308</v>
      </c>
      <c r="AE82">
        <v>328</v>
      </c>
      <c r="AF82">
        <v>386</v>
      </c>
      <c r="AG82">
        <v>462</v>
      </c>
      <c r="AH82">
        <v>536</v>
      </c>
      <c r="AI82">
        <v>548</v>
      </c>
      <c r="AJ82">
        <v>622</v>
      </c>
      <c r="AK82">
        <v>744</v>
      </c>
      <c r="AL82">
        <v>778</v>
      </c>
      <c r="AM82">
        <v>856</v>
      </c>
      <c r="AN82">
        <v>941</v>
      </c>
      <c r="AO82">
        <v>1023</v>
      </c>
      <c r="AP82">
        <v>1156</v>
      </c>
      <c r="AQ82">
        <v>1197</v>
      </c>
      <c r="AR82">
        <v>1353</v>
      </c>
      <c r="AS82" s="15">
        <v>1498</v>
      </c>
      <c r="AT82" s="15">
        <v>841</v>
      </c>
      <c r="AU82" s="15">
        <v>797</v>
      </c>
      <c r="AV82" s="15">
        <v>745</v>
      </c>
      <c r="AW82" s="15">
        <v>756</v>
      </c>
      <c r="AX82" s="15">
        <v>792</v>
      </c>
      <c r="AY82" s="15">
        <v>911</v>
      </c>
      <c r="AZ82" s="15">
        <v>818</v>
      </c>
      <c r="BA82" s="15"/>
      <c r="BB82" s="15"/>
      <c r="BC82" s="15"/>
      <c r="BD82" s="15"/>
      <c r="BF82" s="84">
        <f t="shared" si="83"/>
        <v>3.2424242424242422</v>
      </c>
      <c r="BG82" s="84">
        <f t="shared" si="83"/>
        <v>1.5690298507462686</v>
      </c>
      <c r="BH82" s="84">
        <f t="shared" si="83"/>
        <v>1.4543795620437956</v>
      </c>
      <c r="BI82" s="84">
        <f t="shared" si="83"/>
        <v>1.197749196141479</v>
      </c>
      <c r="BJ82" s="84">
        <f t="shared" si="83"/>
        <v>1.0161290322580645</v>
      </c>
      <c r="BK82" s="84">
        <f t="shared" si="83"/>
        <v>1.0179948586118253</v>
      </c>
      <c r="BL82" s="84">
        <f t="shared" si="83"/>
        <v>1.0642523364485981</v>
      </c>
      <c r="BM82" s="84">
        <f t="shared" si="83"/>
        <v>0.86928799149840597</v>
      </c>
      <c r="BN82" s="84">
        <f t="shared" si="83"/>
        <v>0</v>
      </c>
      <c r="BO82" s="84">
        <f t="shared" si="83"/>
        <v>0</v>
      </c>
      <c r="BP82" s="84">
        <f t="shared" si="83"/>
        <v>0</v>
      </c>
      <c r="BQ82" s="84">
        <f t="shared" si="83"/>
        <v>0</v>
      </c>
    </row>
    <row r="83" spans="1:69" x14ac:dyDescent="0.25">
      <c r="A83" s="16" t="s">
        <v>142</v>
      </c>
      <c r="B83" s="16" t="s">
        <v>50</v>
      </c>
      <c r="C83" s="81">
        <f t="shared" si="84"/>
        <v>0</v>
      </c>
      <c r="D83" s="81">
        <f t="shared" si="85"/>
        <v>0</v>
      </c>
      <c r="E83" s="81">
        <f t="shared" si="86"/>
        <v>6820</v>
      </c>
      <c r="F83" s="65" t="str">
        <f t="shared" si="87"/>
        <v/>
      </c>
      <c r="G83" s="11"/>
      <c r="H83" s="4">
        <f t="shared" si="88"/>
        <v>0</v>
      </c>
      <c r="I83" s="4">
        <f t="shared" si="89"/>
        <v>0</v>
      </c>
      <c r="J83" s="4">
        <f t="shared" si="90"/>
        <v>0</v>
      </c>
      <c r="K83" s="69">
        <f t="shared" si="91"/>
        <v>0</v>
      </c>
      <c r="L83" s="4">
        <f t="shared" si="92"/>
        <v>0</v>
      </c>
      <c r="M83" s="4">
        <f t="shared" si="93"/>
        <v>0</v>
      </c>
      <c r="N83" s="4">
        <f t="shared" si="94"/>
        <v>0</v>
      </c>
      <c r="O83" s="4">
        <f t="shared" si="95"/>
        <v>0</v>
      </c>
      <c r="P83" s="4">
        <f t="shared" si="96"/>
        <v>2611</v>
      </c>
      <c r="Q83" s="4">
        <f t="shared" si="97"/>
        <v>4849</v>
      </c>
      <c r="R83" s="4">
        <f t="shared" si="98"/>
        <v>6820</v>
      </c>
      <c r="S83" s="69" t="str">
        <f t="shared" si="99"/>
        <v>-</v>
      </c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>
        <v>2354</v>
      </c>
      <c r="AU83" s="11">
        <v>2611</v>
      </c>
      <c r="AV83" s="11">
        <v>3496</v>
      </c>
      <c r="AW83" s="11">
        <v>4041</v>
      </c>
      <c r="AX83" s="11">
        <v>4849</v>
      </c>
      <c r="AY83" s="11">
        <v>5854</v>
      </c>
      <c r="AZ83" s="11">
        <v>6820</v>
      </c>
      <c r="BA83" s="11"/>
      <c r="BB83" s="11"/>
      <c r="BC83" s="11"/>
      <c r="BD83" s="11"/>
      <c r="BE83" s="11"/>
      <c r="BF83" s="84" t="str">
        <f t="shared" si="83"/>
        <v>-</v>
      </c>
      <c r="BG83" s="84" t="str">
        <f t="shared" si="83"/>
        <v>-</v>
      </c>
      <c r="BH83" s="84" t="str">
        <f t="shared" si="83"/>
        <v>-</v>
      </c>
      <c r="BI83" s="84" t="str">
        <f t="shared" si="83"/>
        <v>-</v>
      </c>
      <c r="BJ83" s="84" t="str">
        <f t="shared" si="83"/>
        <v>-</v>
      </c>
      <c r="BK83" s="84" t="str">
        <f t="shared" si="83"/>
        <v>-</v>
      </c>
      <c r="BL83" s="84" t="str">
        <f t="shared" si="83"/>
        <v>-</v>
      </c>
      <c r="BM83" s="84" t="str">
        <f t="shared" si="83"/>
        <v>-</v>
      </c>
      <c r="BN83" s="84" t="str">
        <f t="shared" si="83"/>
        <v>-</v>
      </c>
      <c r="BO83" s="84" t="str">
        <f t="shared" si="83"/>
        <v>-</v>
      </c>
      <c r="BP83" s="84" t="str">
        <f t="shared" si="83"/>
        <v>-</v>
      </c>
      <c r="BQ83" s="84" t="str">
        <f t="shared" si="83"/>
        <v>-</v>
      </c>
    </row>
    <row r="84" spans="1:69" x14ac:dyDescent="0.25">
      <c r="A84" s="3"/>
      <c r="B84" s="3" t="s">
        <v>153</v>
      </c>
      <c r="C84" s="81">
        <f>SUM(C76:C82)</f>
        <v>3315</v>
      </c>
      <c r="D84" s="81">
        <f t="shared" ref="D84:E84" si="100">SUM(D76:D82)</f>
        <v>6970</v>
      </c>
      <c r="E84" s="81">
        <f t="shared" si="100"/>
        <v>7890</v>
      </c>
      <c r="F84" s="65">
        <f>IFERROR(E84/D84,"")</f>
        <v>1.1319942611190819</v>
      </c>
      <c r="G84" s="11"/>
      <c r="H84" s="4">
        <f t="shared" si="88"/>
        <v>2805</v>
      </c>
      <c r="I84" s="4">
        <f t="shared" si="89"/>
        <v>3101</v>
      </c>
      <c r="J84" s="4">
        <f t="shared" si="90"/>
        <v>3461</v>
      </c>
      <c r="K84" s="69">
        <f t="shared" si="91"/>
        <v>4117</v>
      </c>
      <c r="L84" s="4">
        <f t="shared" si="92"/>
        <v>4326</v>
      </c>
      <c r="M84" s="4">
        <f t="shared" si="93"/>
        <v>5819</v>
      </c>
      <c r="N84" s="4">
        <f t="shared" si="94"/>
        <v>7706</v>
      </c>
      <c r="O84" s="4">
        <f t="shared" si="95"/>
        <v>9845</v>
      </c>
      <c r="P84" s="4">
        <f t="shared" si="96"/>
        <v>7777</v>
      </c>
      <c r="Q84" s="4">
        <f t="shared" si="97"/>
        <v>8015</v>
      </c>
      <c r="R84" s="4">
        <f t="shared" si="98"/>
        <v>7890</v>
      </c>
      <c r="S84" s="69" t="str">
        <f t="shared" si="99"/>
        <v>-</v>
      </c>
      <c r="T84" s="11"/>
      <c r="U84" s="61">
        <f>SUM(U76:U82)</f>
        <v>2496</v>
      </c>
      <c r="V84" s="61">
        <f>SUM(V76:V82)</f>
        <v>2586</v>
      </c>
      <c r="W84" s="61">
        <f t="shared" ref="W84:BD84" si="101">SUM(W76:W82)</f>
        <v>2805</v>
      </c>
      <c r="X84" s="61">
        <f t="shared" si="101"/>
        <v>3133</v>
      </c>
      <c r="Y84" s="61">
        <f t="shared" si="101"/>
        <v>3046</v>
      </c>
      <c r="Z84" s="61">
        <f t="shared" si="101"/>
        <v>3101</v>
      </c>
      <c r="AA84" s="61">
        <f t="shared" si="101"/>
        <v>3127</v>
      </c>
      <c r="AB84" s="61">
        <f t="shared" si="101"/>
        <v>3315</v>
      </c>
      <c r="AC84" s="61">
        <f t="shared" si="101"/>
        <v>3461</v>
      </c>
      <c r="AD84" s="61">
        <f t="shared" si="101"/>
        <v>3650</v>
      </c>
      <c r="AE84" s="61">
        <f t="shared" si="101"/>
        <v>4000</v>
      </c>
      <c r="AF84" s="61">
        <f t="shared" si="101"/>
        <v>4117</v>
      </c>
      <c r="AG84" s="61">
        <f t="shared" si="101"/>
        <v>4156</v>
      </c>
      <c r="AH84" s="61">
        <f t="shared" si="101"/>
        <v>4067</v>
      </c>
      <c r="AI84" s="61">
        <f t="shared" si="101"/>
        <v>4326</v>
      </c>
      <c r="AJ84" s="61">
        <f>SUM(AJ76:AJ82)</f>
        <v>4505</v>
      </c>
      <c r="AK84" s="61">
        <f t="shared" si="101"/>
        <v>4930</v>
      </c>
      <c r="AL84" s="61">
        <f t="shared" si="101"/>
        <v>5819</v>
      </c>
      <c r="AM84" s="61">
        <f t="shared" si="101"/>
        <v>6335</v>
      </c>
      <c r="AN84" s="61">
        <f t="shared" si="101"/>
        <v>6970</v>
      </c>
      <c r="AO84" s="61">
        <f t="shared" si="101"/>
        <v>7706</v>
      </c>
      <c r="AP84" s="61">
        <f t="shared" si="101"/>
        <v>8408</v>
      </c>
      <c r="AQ84" s="61">
        <f t="shared" si="101"/>
        <v>9051</v>
      </c>
      <c r="AR84" s="61">
        <f t="shared" si="101"/>
        <v>9845</v>
      </c>
      <c r="AS84" s="61">
        <f t="shared" si="101"/>
        <v>10030</v>
      </c>
      <c r="AT84" s="61">
        <f t="shared" si="101"/>
        <v>7676</v>
      </c>
      <c r="AU84" s="61">
        <f t="shared" si="101"/>
        <v>7777</v>
      </c>
      <c r="AV84" s="61">
        <f t="shared" si="101"/>
        <v>7057</v>
      </c>
      <c r="AW84" s="61">
        <f t="shared" si="101"/>
        <v>7380</v>
      </c>
      <c r="AX84" s="61">
        <f t="shared" si="101"/>
        <v>8015</v>
      </c>
      <c r="AY84" s="61">
        <f t="shared" si="101"/>
        <v>7863</v>
      </c>
      <c r="AZ84" s="61">
        <f t="shared" si="101"/>
        <v>7890</v>
      </c>
      <c r="BA84" s="61">
        <f t="shared" si="101"/>
        <v>0</v>
      </c>
      <c r="BB84" s="61">
        <f t="shared" si="101"/>
        <v>0</v>
      </c>
      <c r="BC84" s="61">
        <f t="shared" si="101"/>
        <v>0</v>
      </c>
      <c r="BD84" s="61">
        <f t="shared" si="101"/>
        <v>0</v>
      </c>
      <c r="BE84" s="11"/>
      <c r="BF84" s="84">
        <f t="shared" si="83"/>
        <v>2.4133782483156883</v>
      </c>
      <c r="BG84" s="84">
        <f t="shared" si="83"/>
        <v>1.88738627981313</v>
      </c>
      <c r="BH84" s="84">
        <f t="shared" si="83"/>
        <v>1.7977346278317152</v>
      </c>
      <c r="BI84" s="84">
        <f t="shared" si="83"/>
        <v>1.5664816870144285</v>
      </c>
      <c r="BJ84" s="84">
        <f t="shared" si="83"/>
        <v>1.4969574036511155</v>
      </c>
      <c r="BK84" s="84">
        <f t="shared" si="83"/>
        <v>1.3773844303144871</v>
      </c>
      <c r="BL84" s="84">
        <f t="shared" si="83"/>
        <v>1.2411996842936071</v>
      </c>
      <c r="BM84" s="84">
        <f t="shared" si="83"/>
        <v>1.1319942611190819</v>
      </c>
      <c r="BN84" s="84">
        <f t="shared" si="83"/>
        <v>0</v>
      </c>
      <c r="BO84" s="84">
        <f t="shared" si="83"/>
        <v>0</v>
      </c>
      <c r="BP84" s="84">
        <f t="shared" si="83"/>
        <v>0</v>
      </c>
      <c r="BQ84" s="84">
        <f t="shared" si="83"/>
        <v>0</v>
      </c>
    </row>
    <row r="85" spans="1:69" x14ac:dyDescent="0.25">
      <c r="A85" s="3" t="s">
        <v>113</v>
      </c>
      <c r="B85" s="3" t="s">
        <v>61</v>
      </c>
      <c r="C85" s="81">
        <f>SUM(C76:C83)</f>
        <v>3315</v>
      </c>
      <c r="D85" s="81">
        <f>SUM(D76:D83)</f>
        <v>6970</v>
      </c>
      <c r="E85" s="81">
        <f>SUM(E76:E83)</f>
        <v>14710</v>
      </c>
      <c r="F85" s="65">
        <f>IFERROR(E85/D85,"")</f>
        <v>2.1104734576757531</v>
      </c>
      <c r="G85" s="33"/>
      <c r="H85" s="4">
        <f t="shared" si="88"/>
        <v>2807</v>
      </c>
      <c r="I85" s="4">
        <f t="shared" si="89"/>
        <v>3106</v>
      </c>
      <c r="J85" s="4">
        <f t="shared" si="90"/>
        <v>3466</v>
      </c>
      <c r="K85" s="69">
        <f t="shared" si="91"/>
        <v>4120</v>
      </c>
      <c r="L85" s="4">
        <f t="shared" si="92"/>
        <v>4327</v>
      </c>
      <c r="M85" s="4">
        <f t="shared" si="93"/>
        <v>5821</v>
      </c>
      <c r="N85" s="4">
        <f t="shared" si="94"/>
        <v>7706</v>
      </c>
      <c r="O85" s="4">
        <f t="shared" si="95"/>
        <v>9845</v>
      </c>
      <c r="P85" s="4">
        <f t="shared" si="96"/>
        <v>10388</v>
      </c>
      <c r="Q85" s="4">
        <f t="shared" si="97"/>
        <v>12864</v>
      </c>
      <c r="R85" s="4">
        <f>IFERROR(INDEX(AY85:BA85,IF($B$2&gt;9,3,$B$2-6)),"-")</f>
        <v>14710</v>
      </c>
      <c r="S85" s="69" t="str">
        <f t="shared" si="99"/>
        <v>-</v>
      </c>
      <c r="T85" s="35"/>
      <c r="U85" s="36">
        <v>2496</v>
      </c>
      <c r="V85" s="36">
        <v>2586</v>
      </c>
      <c r="W85" s="36">
        <v>2807</v>
      </c>
      <c r="X85" s="36">
        <v>3135</v>
      </c>
      <c r="Y85" s="36">
        <v>3049</v>
      </c>
      <c r="Z85" s="36">
        <v>3106</v>
      </c>
      <c r="AA85" s="36">
        <v>3135</v>
      </c>
      <c r="AB85" s="36">
        <v>3323</v>
      </c>
      <c r="AC85" s="36">
        <v>3466</v>
      </c>
      <c r="AD85" s="36">
        <v>3654</v>
      </c>
      <c r="AE85" s="36">
        <v>4005</v>
      </c>
      <c r="AF85" s="36">
        <v>4120</v>
      </c>
      <c r="AG85" s="36">
        <v>4158</v>
      </c>
      <c r="AH85" s="36">
        <v>4068</v>
      </c>
      <c r="AI85" s="36">
        <v>4327</v>
      </c>
      <c r="AJ85" s="36">
        <v>4506</v>
      </c>
      <c r="AK85" s="36">
        <v>4930</v>
      </c>
      <c r="AL85" s="36">
        <v>5821</v>
      </c>
      <c r="AM85" s="36">
        <v>6335</v>
      </c>
      <c r="AN85" s="36">
        <v>6970</v>
      </c>
      <c r="AO85" s="36">
        <v>7706</v>
      </c>
      <c r="AP85" s="36">
        <v>8408</v>
      </c>
      <c r="AQ85" s="36">
        <v>9051</v>
      </c>
      <c r="AR85" s="36">
        <v>9845</v>
      </c>
      <c r="AS85" s="14">
        <v>10030</v>
      </c>
      <c r="AT85" s="14">
        <v>10030</v>
      </c>
      <c r="AU85" s="14">
        <v>10388</v>
      </c>
      <c r="AV85" s="14">
        <v>10553</v>
      </c>
      <c r="AW85" s="14">
        <v>11421</v>
      </c>
      <c r="AX85" s="14">
        <v>12864</v>
      </c>
      <c r="AY85" s="14">
        <v>13717</v>
      </c>
      <c r="AZ85" s="14">
        <v>14710</v>
      </c>
      <c r="BA85" s="14"/>
      <c r="BB85" s="14"/>
      <c r="BC85" s="14"/>
      <c r="BD85" s="14"/>
      <c r="BE85" s="33"/>
      <c r="BF85" s="84">
        <f t="shared" si="83"/>
        <v>2.4122174122174123</v>
      </c>
      <c r="BG85" s="84">
        <f t="shared" si="83"/>
        <v>2.4655850540806292</v>
      </c>
      <c r="BH85" s="84">
        <f t="shared" si="83"/>
        <v>2.400739542408135</v>
      </c>
      <c r="BI85" s="84">
        <f t="shared" si="83"/>
        <v>2.3419884598313359</v>
      </c>
      <c r="BJ85" s="84">
        <f t="shared" si="83"/>
        <v>2.3166328600405679</v>
      </c>
      <c r="BK85" s="84">
        <f t="shared" si="83"/>
        <v>2.2099295653667754</v>
      </c>
      <c r="BL85" s="84">
        <f t="shared" si="83"/>
        <v>2.1652722967640097</v>
      </c>
      <c r="BM85" s="84">
        <f t="shared" si="83"/>
        <v>2.1104734576757531</v>
      </c>
      <c r="BN85" s="84">
        <f t="shared" si="83"/>
        <v>0</v>
      </c>
      <c r="BO85" s="84">
        <f t="shared" si="83"/>
        <v>0</v>
      </c>
      <c r="BP85" s="84">
        <f t="shared" si="83"/>
        <v>0</v>
      </c>
      <c r="BQ85" s="84">
        <f t="shared" si="83"/>
        <v>0</v>
      </c>
    </row>
    <row r="86" spans="1:69" x14ac:dyDescent="0.25">
      <c r="A86" s="42" t="s">
        <v>33</v>
      </c>
    </row>
    <row r="87" spans="1:69" x14ac:dyDescent="0.25">
      <c r="A87" s="43" t="s">
        <v>32</v>
      </c>
      <c r="B87" s="23" t="s">
        <v>52</v>
      </c>
      <c r="C87" s="21" t="str">
        <f>$C$3</f>
        <v>YTD '15</v>
      </c>
      <c r="D87" s="21" t="str">
        <f>$D$3</f>
        <v>YTD '16</v>
      </c>
      <c r="E87" s="21" t="str">
        <f>$E$3</f>
        <v>YTD '17</v>
      </c>
      <c r="F87" s="21" t="str">
        <f>$F$3</f>
        <v>YoY</v>
      </c>
      <c r="G87" s="2" t="s">
        <v>33</v>
      </c>
      <c r="H87" s="27" t="str">
        <f>$H$3</f>
        <v>Q1 '15</v>
      </c>
      <c r="I87" s="27" t="str">
        <f>$I$3</f>
        <v>Q2 '15</v>
      </c>
      <c r="J87" s="27" t="str">
        <f>$J$3</f>
        <v>Q3 '15</v>
      </c>
      <c r="K87" s="27" t="str">
        <f>$K$3</f>
        <v>Q4 '15</v>
      </c>
      <c r="L87" s="30" t="str">
        <f>$L$3</f>
        <v>Q1 '16</v>
      </c>
      <c r="M87" s="30" t="str">
        <f>$M$3</f>
        <v>Q2 '16</v>
      </c>
      <c r="N87" s="30" t="str">
        <f>$N$3</f>
        <v>Q3 '16</v>
      </c>
      <c r="O87" s="30" t="str">
        <f>$O$3</f>
        <v>Q4 '16</v>
      </c>
      <c r="P87" s="27" t="str">
        <f>$P$3</f>
        <v>Q1 '17</v>
      </c>
      <c r="Q87" s="27" t="str">
        <f>$Q$3</f>
        <v>Q2 '17</v>
      </c>
      <c r="R87" s="27" t="str">
        <f>$R$3</f>
        <v>Q3 '17</v>
      </c>
      <c r="S87" s="27" t="str">
        <f>$S$3</f>
        <v>Q4 '17</v>
      </c>
      <c r="T87" s="17" t="s">
        <v>33</v>
      </c>
      <c r="U87" s="27" t="s">
        <v>1</v>
      </c>
      <c r="V87" s="27" t="s">
        <v>2</v>
      </c>
      <c r="W87" s="27" t="s">
        <v>3</v>
      </c>
      <c r="X87" s="27" t="s">
        <v>4</v>
      </c>
      <c r="Y87" s="27" t="s">
        <v>5</v>
      </c>
      <c r="Z87" s="27" t="s">
        <v>6</v>
      </c>
      <c r="AA87" s="27" t="s">
        <v>7</v>
      </c>
      <c r="AB87" s="27" t="s">
        <v>8</v>
      </c>
      <c r="AC87" s="27" t="s">
        <v>9</v>
      </c>
      <c r="AD87" s="27" t="s">
        <v>10</v>
      </c>
      <c r="AE87" s="27" t="s">
        <v>11</v>
      </c>
      <c r="AF87" s="27" t="s">
        <v>12</v>
      </c>
      <c r="AG87" s="29" t="s">
        <v>13</v>
      </c>
      <c r="AH87" s="29" t="s">
        <v>14</v>
      </c>
      <c r="AI87" s="29" t="s">
        <v>15</v>
      </c>
      <c r="AJ87" s="29" t="s">
        <v>16</v>
      </c>
      <c r="AK87" s="29" t="s">
        <v>17</v>
      </c>
      <c r="AL87" s="29" t="s">
        <v>18</v>
      </c>
      <c r="AM87" s="29" t="s">
        <v>19</v>
      </c>
      <c r="AN87" s="29" t="s">
        <v>20</v>
      </c>
      <c r="AO87" s="29" t="s">
        <v>21</v>
      </c>
      <c r="AP87" s="29" t="s">
        <v>22</v>
      </c>
      <c r="AQ87" s="29" t="s">
        <v>23</v>
      </c>
      <c r="AR87" s="29" t="s">
        <v>24</v>
      </c>
      <c r="AS87" s="25" t="s">
        <v>25</v>
      </c>
      <c r="AT87" s="25" t="s">
        <v>26</v>
      </c>
      <c r="AU87" s="25" t="s">
        <v>27</v>
      </c>
      <c r="AV87" s="25" t="s">
        <v>28</v>
      </c>
      <c r="AW87" s="25" t="s">
        <v>29</v>
      </c>
      <c r="AX87" s="25" t="s">
        <v>30</v>
      </c>
      <c r="AY87" s="31" t="s">
        <v>99</v>
      </c>
      <c r="AZ87" s="31" t="s">
        <v>100</v>
      </c>
      <c r="BA87" s="31" t="s">
        <v>101</v>
      </c>
      <c r="BB87" s="31" t="s">
        <v>102</v>
      </c>
      <c r="BC87" s="31" t="s">
        <v>103</v>
      </c>
      <c r="BD87" s="31" t="s">
        <v>104</v>
      </c>
      <c r="BF87" s="32">
        <v>42736</v>
      </c>
      <c r="BG87" s="32">
        <v>42767</v>
      </c>
      <c r="BH87" s="32">
        <v>42795</v>
      </c>
      <c r="BI87" s="32">
        <v>42826</v>
      </c>
      <c r="BJ87" s="32">
        <v>42856</v>
      </c>
      <c r="BK87" s="32">
        <v>42887</v>
      </c>
      <c r="BL87" s="32">
        <v>42917</v>
      </c>
      <c r="BM87" s="32">
        <v>42948</v>
      </c>
      <c r="BN87" s="32">
        <v>42979</v>
      </c>
      <c r="BO87" s="32">
        <v>43009</v>
      </c>
      <c r="BP87" s="32">
        <v>43040</v>
      </c>
      <c r="BQ87" s="32">
        <v>43070</v>
      </c>
    </row>
    <row r="88" spans="1:69" x14ac:dyDescent="0.25">
      <c r="A88" s="16" t="s">
        <v>143</v>
      </c>
      <c r="B88" s="16" t="s">
        <v>58</v>
      </c>
      <c r="C88" s="71">
        <f>SUM(U88                                                  : INDEX(U88:AF88,$B$2))</f>
        <v>374</v>
      </c>
      <c r="D88" s="71">
        <f>SUM(AG88                                                   : INDEX(AG88:AR88,$B$2))</f>
        <v>409</v>
      </c>
      <c r="E88" s="71">
        <f>SUM(AS88                                                    : INDEX(AS88:BD88,$B$2))</f>
        <v>1605</v>
      </c>
      <c r="F88" s="65">
        <f t="shared" ref="F88:F95" si="102">IFERROR(E88/D88,"")</f>
        <v>3.9242053789731051</v>
      </c>
      <c r="G88" s="33"/>
      <c r="H88" s="4">
        <f>SUM(U88:W88)</f>
        <v>109</v>
      </c>
      <c r="I88" s="4">
        <f t="shared" ref="I88:I97" si="103">SUM(X88:Z88)</f>
        <v>166</v>
      </c>
      <c r="J88" s="4">
        <f>SUM(AA88:AC88)</f>
        <v>164</v>
      </c>
      <c r="K88" s="4">
        <f t="shared" ref="K88:K97" si="104">SUM(AD88:AF88)</f>
        <v>172</v>
      </c>
      <c r="L88" s="4">
        <f t="shared" ref="L88:L97" si="105">SUM(AG88:AI88)</f>
        <v>151</v>
      </c>
      <c r="M88" s="4">
        <f t="shared" ref="M88:M97" si="106">SUM(AJ88:AL88)</f>
        <v>165</v>
      </c>
      <c r="N88" s="4">
        <f t="shared" ref="N88:N97" si="107">SUM(AM88:AO88)</f>
        <v>144</v>
      </c>
      <c r="O88" s="4">
        <f t="shared" ref="O88:O97" si="108">SUM(AP88:AR88)</f>
        <v>135</v>
      </c>
      <c r="P88" s="4">
        <f t="shared" ref="P88:P97" si="109">SUM(AS88:AU88)</f>
        <v>287</v>
      </c>
      <c r="Q88" s="4">
        <f t="shared" ref="Q88:Q97" si="110">SUM(AV88:AX88)</f>
        <v>789</v>
      </c>
      <c r="R88" s="4">
        <f t="shared" ref="R88:R97" si="111">SUM(AY88:BA88)</f>
        <v>529</v>
      </c>
      <c r="S88" s="4">
        <f t="shared" ref="S88:S97" si="112">SUM(BB88:BD88)</f>
        <v>0</v>
      </c>
      <c r="U88">
        <f>North!U88+South!U88</f>
        <v>38</v>
      </c>
      <c r="V88" s="19531">
        <f>North!V88+South!V88</f>
        <v>30</v>
      </c>
      <c r="W88" s="19531">
        <f>North!W88+South!W88</f>
        <v>41</v>
      </c>
      <c r="X88" s="19531">
        <f>North!X88+South!X88</f>
        <v>53</v>
      </c>
      <c r="Y88" s="19531">
        <f>North!Y88+South!Y88</f>
        <v>59</v>
      </c>
      <c r="Z88" s="19531">
        <f>North!Z88+South!Z88</f>
        <v>54</v>
      </c>
      <c r="AA88" s="19531">
        <f>North!AA88+South!AA88</f>
        <v>52</v>
      </c>
      <c r="AB88" s="19531">
        <f>North!AB88+South!AB88</f>
        <v>47</v>
      </c>
      <c r="AC88" s="19531">
        <f>North!AC88+South!AC88</f>
        <v>65</v>
      </c>
      <c r="AD88" s="19531">
        <f>North!AD88+South!AD88</f>
        <v>61</v>
      </c>
      <c r="AE88" s="19531">
        <f>North!AE88+South!AE88</f>
        <v>54</v>
      </c>
      <c r="AF88" s="19531">
        <f>North!AF88+South!AF88</f>
        <v>57</v>
      </c>
      <c r="AG88" s="19531">
        <f>North!AG88+South!AG88</f>
        <v>45</v>
      </c>
      <c r="AH88" s="19531">
        <f>North!AH88+South!AH88</f>
        <v>41</v>
      </c>
      <c r="AI88" s="19531">
        <f>North!AI88+South!AI88</f>
        <v>65</v>
      </c>
      <c r="AJ88" s="19531">
        <f>North!AJ88+South!AJ88</f>
        <v>51</v>
      </c>
      <c r="AK88" s="19531">
        <f>North!AK88+South!AK88</f>
        <v>50</v>
      </c>
      <c r="AL88" s="19531">
        <f>North!AL88+South!AL88</f>
        <v>64</v>
      </c>
      <c r="AM88" s="19531">
        <f>North!AM88+South!AM88</f>
        <v>46</v>
      </c>
      <c r="AN88" s="19531">
        <f>North!AN88+South!AN88</f>
        <v>47</v>
      </c>
      <c r="AO88" s="19531">
        <f>North!AO88+South!AO88</f>
        <v>51</v>
      </c>
      <c r="AP88" s="19531">
        <f>North!AP88+South!AP88</f>
        <v>42</v>
      </c>
      <c r="AQ88" s="19531">
        <f>North!AQ88+South!AQ88</f>
        <v>42</v>
      </c>
      <c r="AR88" s="19531">
        <f>North!AR88+South!AR88</f>
        <v>51</v>
      </c>
      <c r="AS88" s="19531">
        <f>North!AS88+South!AS88</f>
        <v>81</v>
      </c>
      <c r="AT88" s="19531">
        <f>North!AT88+South!AT88</f>
        <v>100</v>
      </c>
      <c r="AU88" s="19531">
        <f>North!AU88+South!AU88</f>
        <v>106</v>
      </c>
      <c r="AV88" s="19531">
        <f>North!AV88+South!AV88</f>
        <v>305</v>
      </c>
      <c r="AW88" s="19531">
        <f>North!AW88+South!AW88</f>
        <v>251</v>
      </c>
      <c r="AX88" s="19531">
        <f>North!AX88+South!AX88</f>
        <v>233</v>
      </c>
      <c r="AY88" s="19531">
        <f>North!AY88+South!AY88</f>
        <v>267</v>
      </c>
      <c r="AZ88" s="19531">
        <f>North!AZ88+South!AZ88</f>
        <v>262</v>
      </c>
      <c r="BA88" s="4"/>
      <c r="BB88" s="4"/>
      <c r="BC88" s="4"/>
      <c r="BD88" s="4"/>
      <c r="BF88" s="84">
        <f t="shared" ref="BF88:BQ97" si="113">IFERROR(AS88/AG88,"-")</f>
        <v>1.8</v>
      </c>
      <c r="BG88" s="84">
        <f t="shared" si="113"/>
        <v>2.4390243902439024</v>
      </c>
      <c r="BH88" s="84">
        <f t="shared" si="113"/>
        <v>1.6307692307692307</v>
      </c>
      <c r="BI88" s="84">
        <f t="shared" si="113"/>
        <v>5.9803921568627452</v>
      </c>
      <c r="BJ88" s="84">
        <f t="shared" si="113"/>
        <v>5.0199999999999996</v>
      </c>
      <c r="BK88" s="84">
        <f t="shared" si="113"/>
        <v>3.640625</v>
      </c>
      <c r="BL88" s="84">
        <f t="shared" si="113"/>
        <v>5.8043478260869561</v>
      </c>
      <c r="BM88" s="84">
        <f t="shared" si="113"/>
        <v>5.5744680851063828</v>
      </c>
      <c r="BN88" s="84">
        <f t="shared" si="113"/>
        <v>0</v>
      </c>
      <c r="BO88" s="84">
        <f t="shared" si="113"/>
        <v>0</v>
      </c>
      <c r="BP88" s="84">
        <f t="shared" si="113"/>
        <v>0</v>
      </c>
      <c r="BQ88" s="84">
        <f t="shared" si="113"/>
        <v>0</v>
      </c>
    </row>
    <row r="89" spans="1:69" x14ac:dyDescent="0.25">
      <c r="A89" s="16" t="s">
        <v>144</v>
      </c>
      <c r="B89" s="16" t="s">
        <v>44</v>
      </c>
      <c r="C89" s="71">
        <f>SUM(U89                                                  : INDEX(U89:AF89,$B$2))</f>
        <v>1281</v>
      </c>
      <c r="D89" s="71">
        <f>SUM(AG89                                                   : INDEX(AG89:AR89,$B$2))</f>
        <v>2310</v>
      </c>
      <c r="E89" s="71">
        <f>SUM(AS89                                                    : INDEX(AS89:BD89,$B$2))</f>
        <v>4038</v>
      </c>
      <c r="F89" s="65">
        <f t="shared" si="102"/>
        <v>1.7480519480519481</v>
      </c>
      <c r="G89" s="33"/>
      <c r="H89" s="4">
        <f t="shared" ref="H89:H97" si="114">SUM(U89:W89)</f>
        <v>334</v>
      </c>
      <c r="I89" s="4">
        <f t="shared" si="103"/>
        <v>530</v>
      </c>
      <c r="J89" s="4">
        <f t="shared" ref="J89:J97" si="115">SUM(AA89:AC89)</f>
        <v>686</v>
      </c>
      <c r="K89" s="4">
        <f t="shared" si="104"/>
        <v>854</v>
      </c>
      <c r="L89" s="4">
        <f t="shared" si="105"/>
        <v>423</v>
      </c>
      <c r="M89" s="4">
        <f t="shared" si="106"/>
        <v>1119</v>
      </c>
      <c r="N89" s="4">
        <f t="shared" si="107"/>
        <v>1322</v>
      </c>
      <c r="O89" s="4">
        <f t="shared" si="108"/>
        <v>1615</v>
      </c>
      <c r="P89" s="4">
        <f t="shared" si="109"/>
        <v>1076</v>
      </c>
      <c r="Q89" s="4">
        <f t="shared" si="110"/>
        <v>1803</v>
      </c>
      <c r="R89" s="4">
        <f t="shared" si="111"/>
        <v>1159</v>
      </c>
      <c r="S89" s="4">
        <f t="shared" si="112"/>
        <v>0</v>
      </c>
      <c r="U89" s="19531">
        <f>North!U89+South!U89</f>
        <v>122</v>
      </c>
      <c r="V89" s="19531">
        <f>North!V89+South!V89</f>
        <v>72</v>
      </c>
      <c r="W89" s="19531">
        <f>North!W89+South!W89</f>
        <v>140</v>
      </c>
      <c r="X89" s="19531">
        <f>North!X89+South!X89</f>
        <v>166</v>
      </c>
      <c r="Y89" s="19531">
        <f>North!Y89+South!Y89</f>
        <v>159</v>
      </c>
      <c r="Z89" s="19531">
        <f>North!Z89+South!Z89</f>
        <v>205</v>
      </c>
      <c r="AA89" s="19531">
        <f>North!AA89+South!AA89</f>
        <v>242</v>
      </c>
      <c r="AB89" s="19531">
        <f>North!AB89+South!AB89</f>
        <v>175</v>
      </c>
      <c r="AC89" s="19531">
        <f>North!AC89+South!AC89</f>
        <v>269</v>
      </c>
      <c r="AD89" s="19531">
        <f>North!AD89+South!AD89</f>
        <v>202</v>
      </c>
      <c r="AE89" s="19531">
        <f>North!AE89+South!AE89</f>
        <v>376</v>
      </c>
      <c r="AF89" s="19531">
        <f>North!AF89+South!AF89</f>
        <v>276</v>
      </c>
      <c r="AG89" s="19531">
        <f>North!AG89+South!AG89</f>
        <v>59</v>
      </c>
      <c r="AH89" s="19531">
        <f>North!AH89+South!AH89</f>
        <v>63</v>
      </c>
      <c r="AI89" s="19531">
        <f>North!AI89+South!AI89</f>
        <v>301</v>
      </c>
      <c r="AJ89" s="19531">
        <f>North!AJ89+South!AJ89</f>
        <v>244</v>
      </c>
      <c r="AK89" s="19531">
        <f>North!AK89+South!AK89</f>
        <v>299</v>
      </c>
      <c r="AL89" s="19531">
        <f>North!AL89+South!AL89</f>
        <v>576</v>
      </c>
      <c r="AM89" s="19531">
        <f>North!AM89+South!AM89</f>
        <v>359</v>
      </c>
      <c r="AN89" s="19531">
        <f>North!AN89+South!AN89</f>
        <v>409</v>
      </c>
      <c r="AO89" s="19531">
        <f>North!AO89+South!AO89</f>
        <v>554</v>
      </c>
      <c r="AP89" s="19531">
        <f>North!AP89+South!AP89</f>
        <v>434</v>
      </c>
      <c r="AQ89" s="19531">
        <f>North!AQ89+South!AQ89</f>
        <v>407</v>
      </c>
      <c r="AR89" s="19531">
        <f>North!AR89+South!AR89</f>
        <v>774</v>
      </c>
      <c r="AS89" s="19531">
        <f>North!AS89+South!AS89</f>
        <v>160</v>
      </c>
      <c r="AT89" s="19531">
        <f>North!AT89+South!AT89</f>
        <v>325</v>
      </c>
      <c r="AU89" s="19531">
        <f>North!AU89+South!AU89</f>
        <v>591</v>
      </c>
      <c r="AV89" s="19531">
        <f>North!AV89+South!AV89</f>
        <v>460</v>
      </c>
      <c r="AW89" s="19531">
        <f>North!AW89+South!AW89</f>
        <v>429</v>
      </c>
      <c r="AX89" s="19531">
        <f>North!AX89+South!AX89</f>
        <v>914</v>
      </c>
      <c r="AY89" s="19531">
        <f>North!AY89+South!AY89</f>
        <v>515</v>
      </c>
      <c r="AZ89" s="19531">
        <f>North!AZ89+South!AZ89</f>
        <v>644</v>
      </c>
      <c r="BA89" s="4"/>
      <c r="BB89" s="4"/>
      <c r="BC89" s="4"/>
      <c r="BD89" s="4"/>
      <c r="BF89" s="84">
        <f t="shared" si="113"/>
        <v>2.7118644067796609</v>
      </c>
      <c r="BG89" s="84">
        <f t="shared" si="113"/>
        <v>5.1587301587301591</v>
      </c>
      <c r="BH89" s="84">
        <f t="shared" si="113"/>
        <v>1.9634551495016612</v>
      </c>
      <c r="BI89" s="84">
        <f t="shared" si="113"/>
        <v>1.8852459016393444</v>
      </c>
      <c r="BJ89" s="84">
        <f t="shared" si="113"/>
        <v>1.4347826086956521</v>
      </c>
      <c r="BK89" s="84">
        <f t="shared" si="113"/>
        <v>1.5868055555555556</v>
      </c>
      <c r="BL89" s="84">
        <f t="shared" si="113"/>
        <v>1.4345403899721449</v>
      </c>
      <c r="BM89" s="84">
        <f t="shared" si="113"/>
        <v>1.5745721271393642</v>
      </c>
      <c r="BN89" s="84">
        <f t="shared" si="113"/>
        <v>0</v>
      </c>
      <c r="BO89" s="84">
        <f t="shared" si="113"/>
        <v>0</v>
      </c>
      <c r="BP89" s="84">
        <f t="shared" si="113"/>
        <v>0</v>
      </c>
      <c r="BQ89" s="84">
        <f t="shared" si="113"/>
        <v>0</v>
      </c>
    </row>
    <row r="90" spans="1:69" x14ac:dyDescent="0.25">
      <c r="A90" s="16" t="s">
        <v>145</v>
      </c>
      <c r="B90" s="16" t="s">
        <v>45</v>
      </c>
      <c r="C90" s="71">
        <f>SUM(U90                                                  : INDEX(U90:AF90,$B$2))</f>
        <v>1034</v>
      </c>
      <c r="D90" s="71">
        <f>SUM(AG90                                                   : INDEX(AG90:AR90,$B$2))</f>
        <v>1300</v>
      </c>
      <c r="E90" s="71">
        <f>SUM(AS90                                                    : INDEX(AS90:BD90,$B$2))</f>
        <v>1720</v>
      </c>
      <c r="F90" s="65">
        <f t="shared" si="102"/>
        <v>1.323076923076923</v>
      </c>
      <c r="G90" s="33"/>
      <c r="H90" s="4">
        <f t="shared" si="114"/>
        <v>283</v>
      </c>
      <c r="I90" s="4">
        <f t="shared" si="103"/>
        <v>451</v>
      </c>
      <c r="J90" s="4">
        <f t="shared" si="115"/>
        <v>474</v>
      </c>
      <c r="K90" s="4">
        <f t="shared" si="104"/>
        <v>644</v>
      </c>
      <c r="L90" s="4">
        <f t="shared" si="105"/>
        <v>209</v>
      </c>
      <c r="M90" s="4">
        <f t="shared" si="106"/>
        <v>563</v>
      </c>
      <c r="N90" s="4">
        <f t="shared" si="107"/>
        <v>838</v>
      </c>
      <c r="O90" s="4">
        <f t="shared" si="108"/>
        <v>991</v>
      </c>
      <c r="P90" s="4">
        <f t="shared" si="109"/>
        <v>609</v>
      </c>
      <c r="Q90" s="4">
        <f t="shared" si="110"/>
        <v>671</v>
      </c>
      <c r="R90" s="4">
        <f t="shared" si="111"/>
        <v>440</v>
      </c>
      <c r="S90" s="4">
        <f t="shared" si="112"/>
        <v>0</v>
      </c>
      <c r="U90" s="19531">
        <f>North!U90+South!U90</f>
        <v>106</v>
      </c>
      <c r="V90" s="19531">
        <f>North!V90+South!V90</f>
        <v>106</v>
      </c>
      <c r="W90" s="19531">
        <f>North!W90+South!W90</f>
        <v>71</v>
      </c>
      <c r="X90" s="19531">
        <f>North!X90+South!X90</f>
        <v>140</v>
      </c>
      <c r="Y90" s="19531">
        <f>North!Y90+South!Y90</f>
        <v>162</v>
      </c>
      <c r="Z90" s="19531">
        <f>North!Z90+South!Z90</f>
        <v>149</v>
      </c>
      <c r="AA90" s="19531">
        <f>North!AA90+South!AA90</f>
        <v>168</v>
      </c>
      <c r="AB90" s="19531">
        <f>North!AB90+South!AB90</f>
        <v>132</v>
      </c>
      <c r="AC90" s="19531">
        <f>North!AC90+South!AC90</f>
        <v>174</v>
      </c>
      <c r="AD90" s="19531">
        <f>North!AD90+South!AD90</f>
        <v>203</v>
      </c>
      <c r="AE90" s="19531">
        <f>North!AE90+South!AE90</f>
        <v>121</v>
      </c>
      <c r="AF90" s="19531">
        <f>North!AF90+South!AF90</f>
        <v>320</v>
      </c>
      <c r="AG90" s="19531">
        <f>North!AG90+South!AG90</f>
        <v>104</v>
      </c>
      <c r="AH90" s="19531">
        <f>North!AH90+South!AH90</f>
        <v>56</v>
      </c>
      <c r="AI90" s="19531">
        <f>North!AI90+South!AI90</f>
        <v>49</v>
      </c>
      <c r="AJ90" s="19531">
        <f>North!AJ90+South!AJ90</f>
        <v>169</v>
      </c>
      <c r="AK90" s="19531">
        <f>North!AK90+South!AK90</f>
        <v>162</v>
      </c>
      <c r="AL90" s="19531">
        <f>North!AL90+South!AL90</f>
        <v>232</v>
      </c>
      <c r="AM90" s="19531">
        <f>North!AM90+South!AM90</f>
        <v>300</v>
      </c>
      <c r="AN90" s="19531">
        <f>North!AN90+South!AN90</f>
        <v>228</v>
      </c>
      <c r="AO90" s="19531">
        <f>North!AO90+South!AO90</f>
        <v>310</v>
      </c>
      <c r="AP90" s="19531">
        <f>North!AP90+South!AP90</f>
        <v>301</v>
      </c>
      <c r="AQ90" s="19531">
        <f>North!AQ90+South!AQ90</f>
        <v>313</v>
      </c>
      <c r="AR90" s="19531">
        <f>North!AR90+South!AR90</f>
        <v>377</v>
      </c>
      <c r="AS90" s="19531">
        <f>North!AS90+South!AS90</f>
        <v>218</v>
      </c>
      <c r="AT90" s="19531">
        <f>North!AT90+South!AT90</f>
        <v>117</v>
      </c>
      <c r="AU90" s="19531">
        <f>North!AU90+South!AU90</f>
        <v>274</v>
      </c>
      <c r="AV90" s="19531">
        <f>North!AV90+South!AV90</f>
        <v>262</v>
      </c>
      <c r="AW90" s="19531">
        <f>North!AW90+South!AW90</f>
        <v>213</v>
      </c>
      <c r="AX90" s="19531">
        <f>North!AX90+South!AX90</f>
        <v>196</v>
      </c>
      <c r="AY90" s="19531">
        <f>North!AY90+South!AY90</f>
        <v>226</v>
      </c>
      <c r="AZ90" s="19531">
        <f>North!AZ90+South!AZ90</f>
        <v>214</v>
      </c>
      <c r="BA90" s="4"/>
      <c r="BB90" s="4"/>
      <c r="BC90" s="4"/>
      <c r="BD90" s="4"/>
      <c r="BF90" s="84">
        <f t="shared" si="113"/>
        <v>2.0961538461538463</v>
      </c>
      <c r="BG90" s="84">
        <f t="shared" si="113"/>
        <v>2.0892857142857144</v>
      </c>
      <c r="BH90" s="84">
        <f t="shared" si="113"/>
        <v>5.591836734693878</v>
      </c>
      <c r="BI90" s="84">
        <f t="shared" si="113"/>
        <v>1.5502958579881656</v>
      </c>
      <c r="BJ90" s="84">
        <f t="shared" si="113"/>
        <v>1.3148148148148149</v>
      </c>
      <c r="BK90" s="84">
        <f t="shared" si="113"/>
        <v>0.84482758620689657</v>
      </c>
      <c r="BL90" s="84">
        <f t="shared" si="113"/>
        <v>0.7533333333333333</v>
      </c>
      <c r="BM90" s="84">
        <f t="shared" si="113"/>
        <v>0.93859649122807021</v>
      </c>
      <c r="BN90" s="84">
        <f t="shared" si="113"/>
        <v>0</v>
      </c>
      <c r="BO90" s="84">
        <f t="shared" si="113"/>
        <v>0</v>
      </c>
      <c r="BP90" s="84">
        <f t="shared" si="113"/>
        <v>0</v>
      </c>
      <c r="BQ90" s="84">
        <f t="shared" si="113"/>
        <v>0</v>
      </c>
    </row>
    <row r="91" spans="1:69" x14ac:dyDescent="0.25">
      <c r="A91" s="16" t="s">
        <v>146</v>
      </c>
      <c r="B91" s="16" t="s">
        <v>46</v>
      </c>
      <c r="C91" s="71">
        <f>SUM(U91                                                  : INDEX(U91:AF91,$B$2))</f>
        <v>1313</v>
      </c>
      <c r="D91" s="71">
        <f>SUM(AG91                                                   : INDEX(AG91:AR91,$B$2))</f>
        <v>1446</v>
      </c>
      <c r="E91" s="71">
        <f>SUM(AS91                                                    : INDEX(AS91:BD91,$B$2))</f>
        <v>2002</v>
      </c>
      <c r="F91" s="65">
        <f t="shared" si="102"/>
        <v>1.3845089903181189</v>
      </c>
      <c r="G91" s="33"/>
      <c r="H91" s="4">
        <f t="shared" si="114"/>
        <v>416</v>
      </c>
      <c r="I91" s="4">
        <f t="shared" si="103"/>
        <v>503</v>
      </c>
      <c r="J91" s="4">
        <f t="shared" si="115"/>
        <v>664</v>
      </c>
      <c r="K91" s="4">
        <f t="shared" si="104"/>
        <v>766</v>
      </c>
      <c r="L91" s="4">
        <f t="shared" si="105"/>
        <v>474</v>
      </c>
      <c r="M91" s="4">
        <f t="shared" si="106"/>
        <v>462</v>
      </c>
      <c r="N91" s="4">
        <f t="shared" si="107"/>
        <v>853</v>
      </c>
      <c r="O91" s="4">
        <f t="shared" si="108"/>
        <v>1060</v>
      </c>
      <c r="P91" s="4">
        <f t="shared" si="109"/>
        <v>942</v>
      </c>
      <c r="Q91" s="4">
        <f t="shared" si="110"/>
        <v>663</v>
      </c>
      <c r="R91" s="4">
        <f t="shared" si="111"/>
        <v>397</v>
      </c>
      <c r="S91" s="4">
        <f t="shared" si="112"/>
        <v>0</v>
      </c>
      <c r="U91" s="19531">
        <f>North!U91+South!U91</f>
        <v>124</v>
      </c>
      <c r="V91" s="19531">
        <f>North!V91+South!V91</f>
        <v>116</v>
      </c>
      <c r="W91" s="19531">
        <f>North!W91+South!W91</f>
        <v>176</v>
      </c>
      <c r="X91" s="19531">
        <f>North!X91+South!X91</f>
        <v>110</v>
      </c>
      <c r="Y91" s="19531">
        <f>North!Y91+South!Y91</f>
        <v>136</v>
      </c>
      <c r="Z91" s="19531">
        <f>North!Z91+South!Z91</f>
        <v>257</v>
      </c>
      <c r="AA91" s="19531">
        <f>North!AA91+South!AA91</f>
        <v>234</v>
      </c>
      <c r="AB91" s="19531">
        <f>North!AB91+South!AB91</f>
        <v>160</v>
      </c>
      <c r="AC91" s="19531">
        <f>North!AC91+South!AC91</f>
        <v>270</v>
      </c>
      <c r="AD91" s="19531">
        <f>North!AD91+South!AD91</f>
        <v>210</v>
      </c>
      <c r="AE91" s="19531">
        <f>North!AE91+South!AE91</f>
        <v>266</v>
      </c>
      <c r="AF91" s="19531">
        <f>North!AF91+South!AF91</f>
        <v>290</v>
      </c>
      <c r="AG91" s="19531">
        <f>North!AG91+South!AG91</f>
        <v>147</v>
      </c>
      <c r="AH91" s="19531">
        <f>North!AH91+South!AH91</f>
        <v>177</v>
      </c>
      <c r="AI91" s="19531">
        <f>North!AI91+South!AI91</f>
        <v>150</v>
      </c>
      <c r="AJ91" s="19531">
        <f>North!AJ91+South!AJ91</f>
        <v>62</v>
      </c>
      <c r="AK91" s="19531">
        <f>North!AK91+South!AK91</f>
        <v>150</v>
      </c>
      <c r="AL91" s="19531">
        <f>North!AL91+South!AL91</f>
        <v>250</v>
      </c>
      <c r="AM91" s="19531">
        <f>North!AM91+South!AM91</f>
        <v>203</v>
      </c>
      <c r="AN91" s="19531">
        <f>North!AN91+South!AN91</f>
        <v>307</v>
      </c>
      <c r="AO91" s="19531">
        <f>North!AO91+South!AO91</f>
        <v>343</v>
      </c>
      <c r="AP91" s="19531">
        <f>North!AP91+South!AP91</f>
        <v>243</v>
      </c>
      <c r="AQ91" s="19531">
        <f>North!AQ91+South!AQ91</f>
        <v>323</v>
      </c>
      <c r="AR91" s="19531">
        <f>North!AR91+South!AR91</f>
        <v>494</v>
      </c>
      <c r="AS91" s="19531">
        <f>North!AS91+South!AS91</f>
        <v>238</v>
      </c>
      <c r="AT91" s="19531">
        <f>North!AT91+South!AT91</f>
        <v>423</v>
      </c>
      <c r="AU91" s="19531">
        <f>North!AU91+South!AU91</f>
        <v>281</v>
      </c>
      <c r="AV91" s="19531">
        <f>North!AV91+South!AV91</f>
        <v>206</v>
      </c>
      <c r="AW91" s="19531">
        <f>North!AW91+South!AW91</f>
        <v>235</v>
      </c>
      <c r="AX91" s="19531">
        <f>North!AX91+South!AX91</f>
        <v>222</v>
      </c>
      <c r="AY91" s="19531">
        <f>North!AY91+South!AY91</f>
        <v>159</v>
      </c>
      <c r="AZ91" s="19531">
        <f>North!AZ91+South!AZ91</f>
        <v>238</v>
      </c>
      <c r="BA91" s="4"/>
      <c r="BB91" s="4"/>
      <c r="BC91" s="4"/>
      <c r="BD91" s="4"/>
      <c r="BF91" s="84">
        <f t="shared" si="113"/>
        <v>1.6190476190476191</v>
      </c>
      <c r="BG91" s="84">
        <f t="shared" si="113"/>
        <v>2.3898305084745761</v>
      </c>
      <c r="BH91" s="84">
        <f t="shared" si="113"/>
        <v>1.8733333333333333</v>
      </c>
      <c r="BI91" s="84">
        <f t="shared" si="113"/>
        <v>3.3225806451612905</v>
      </c>
      <c r="BJ91" s="84">
        <f t="shared" si="113"/>
        <v>1.5666666666666667</v>
      </c>
      <c r="BK91" s="84">
        <f t="shared" si="113"/>
        <v>0.88800000000000001</v>
      </c>
      <c r="BL91" s="84">
        <f t="shared" si="113"/>
        <v>0.78325123152709364</v>
      </c>
      <c r="BM91" s="84">
        <f t="shared" si="113"/>
        <v>0.77524429967426711</v>
      </c>
      <c r="BN91" s="84">
        <f t="shared" si="113"/>
        <v>0</v>
      </c>
      <c r="BO91" s="84">
        <f t="shared" si="113"/>
        <v>0</v>
      </c>
      <c r="BP91" s="84">
        <f t="shared" si="113"/>
        <v>0</v>
      </c>
      <c r="BQ91" s="84">
        <f t="shared" si="113"/>
        <v>0</v>
      </c>
    </row>
    <row r="92" spans="1:69" x14ac:dyDescent="0.25">
      <c r="A92" s="16" t="s">
        <v>147</v>
      </c>
      <c r="B92" s="16" t="s">
        <v>47</v>
      </c>
      <c r="C92" s="71">
        <f>SUM(U92                                                  : INDEX(U92:AF92,$B$2))</f>
        <v>1009</v>
      </c>
      <c r="D92" s="71">
        <f>SUM(AG92                                                   : INDEX(AG92:AR92,$B$2))</f>
        <v>1199</v>
      </c>
      <c r="E92" s="71">
        <f>SUM(AS92                                                    : INDEX(AS92:BD92,$B$2))</f>
        <v>1322</v>
      </c>
      <c r="F92" s="65">
        <f t="shared" si="102"/>
        <v>1.1025854879065888</v>
      </c>
      <c r="G92" s="33"/>
      <c r="H92" s="4">
        <f t="shared" si="114"/>
        <v>270</v>
      </c>
      <c r="I92" s="4">
        <f t="shared" si="103"/>
        <v>467</v>
      </c>
      <c r="J92" s="4">
        <f t="shared" si="115"/>
        <v>532</v>
      </c>
      <c r="K92" s="4">
        <f t="shared" si="104"/>
        <v>624</v>
      </c>
      <c r="L92" s="4">
        <f t="shared" si="105"/>
        <v>501</v>
      </c>
      <c r="M92" s="4">
        <f t="shared" si="106"/>
        <v>430</v>
      </c>
      <c r="N92" s="4">
        <f t="shared" si="107"/>
        <v>454</v>
      </c>
      <c r="O92" s="4">
        <f t="shared" si="108"/>
        <v>657</v>
      </c>
      <c r="P92" s="4">
        <f t="shared" si="109"/>
        <v>763</v>
      </c>
      <c r="Q92" s="4">
        <f t="shared" si="110"/>
        <v>394</v>
      </c>
      <c r="R92" s="4">
        <f t="shared" si="111"/>
        <v>165</v>
      </c>
      <c r="S92" s="4">
        <f t="shared" si="112"/>
        <v>0</v>
      </c>
      <c r="U92" s="19531">
        <f>North!U92+South!U92</f>
        <v>81</v>
      </c>
      <c r="V92" s="19531">
        <f>North!V92+South!V92</f>
        <v>65</v>
      </c>
      <c r="W92" s="19531">
        <f>North!W92+South!W92</f>
        <v>124</v>
      </c>
      <c r="X92" s="19531">
        <f>North!X92+South!X92</f>
        <v>142</v>
      </c>
      <c r="Y92" s="19531">
        <f>North!Y92+South!Y92</f>
        <v>182</v>
      </c>
      <c r="Z92" s="19531">
        <f>North!Z92+South!Z92</f>
        <v>143</v>
      </c>
      <c r="AA92" s="19531">
        <f>North!AA92+South!AA92</f>
        <v>132</v>
      </c>
      <c r="AB92" s="19531">
        <f>North!AB92+South!AB92</f>
        <v>140</v>
      </c>
      <c r="AC92" s="19531">
        <f>North!AC92+South!AC92</f>
        <v>260</v>
      </c>
      <c r="AD92" s="19531">
        <f>North!AD92+South!AD92</f>
        <v>192</v>
      </c>
      <c r="AE92" s="19531">
        <f>North!AE92+South!AE92</f>
        <v>199</v>
      </c>
      <c r="AF92" s="19531">
        <f>North!AF92+South!AF92</f>
        <v>233</v>
      </c>
      <c r="AG92" s="19531">
        <f>North!AG92+South!AG92</f>
        <v>124</v>
      </c>
      <c r="AH92" s="19531">
        <f>North!AH92+South!AH92</f>
        <v>121</v>
      </c>
      <c r="AI92" s="19531">
        <f>North!AI92+South!AI92</f>
        <v>256</v>
      </c>
      <c r="AJ92" s="19531">
        <f>North!AJ92+South!AJ92</f>
        <v>184</v>
      </c>
      <c r="AK92" s="19531">
        <f>North!AK92+South!AK92</f>
        <v>132</v>
      </c>
      <c r="AL92" s="19531">
        <f>North!AL92+South!AL92</f>
        <v>114</v>
      </c>
      <c r="AM92" s="19531">
        <f>North!AM92+South!AM92</f>
        <v>113</v>
      </c>
      <c r="AN92" s="19531">
        <f>North!AN92+South!AN92</f>
        <v>155</v>
      </c>
      <c r="AO92" s="19531">
        <f>North!AO92+South!AO92</f>
        <v>186</v>
      </c>
      <c r="AP92" s="19531">
        <f>North!AP92+South!AP92</f>
        <v>180</v>
      </c>
      <c r="AQ92" s="19531">
        <f>North!AQ92+South!AQ92</f>
        <v>156</v>
      </c>
      <c r="AR92" s="19531">
        <f>North!AR92+South!AR92</f>
        <v>321</v>
      </c>
      <c r="AS92" s="19531">
        <f>North!AS92+South!AS92</f>
        <v>146</v>
      </c>
      <c r="AT92" s="19531">
        <f>North!AT92+South!AT92</f>
        <v>255</v>
      </c>
      <c r="AU92" s="19531">
        <f>North!AU92+South!AU92</f>
        <v>362</v>
      </c>
      <c r="AV92" s="19531">
        <f>North!AV92+South!AV92</f>
        <v>180</v>
      </c>
      <c r="AW92" s="19531">
        <f>North!AW92+South!AW92</f>
        <v>109</v>
      </c>
      <c r="AX92" s="19531">
        <f>North!AX92+South!AX92</f>
        <v>105</v>
      </c>
      <c r="AY92" s="19531">
        <f>North!AY92+South!AY92</f>
        <v>72</v>
      </c>
      <c r="AZ92" s="19531">
        <f>North!AZ92+South!AZ92</f>
        <v>93</v>
      </c>
      <c r="BA92" s="4"/>
      <c r="BB92" s="4"/>
      <c r="BC92" s="4"/>
      <c r="BD92" s="4"/>
      <c r="BF92" s="84">
        <f t="shared" si="113"/>
        <v>1.1774193548387097</v>
      </c>
      <c r="BG92" s="84">
        <f t="shared" si="113"/>
        <v>2.1074380165289255</v>
      </c>
      <c r="BH92" s="84">
        <f t="shared" si="113"/>
        <v>1.4140625</v>
      </c>
      <c r="BI92" s="84">
        <f t="shared" si="113"/>
        <v>0.97826086956521741</v>
      </c>
      <c r="BJ92" s="84">
        <f t="shared" si="113"/>
        <v>0.8257575757575758</v>
      </c>
      <c r="BK92" s="84">
        <f t="shared" si="113"/>
        <v>0.92105263157894735</v>
      </c>
      <c r="BL92" s="84">
        <f t="shared" si="113"/>
        <v>0.63716814159292035</v>
      </c>
      <c r="BM92" s="84">
        <f t="shared" si="113"/>
        <v>0.6</v>
      </c>
      <c r="BN92" s="84">
        <f t="shared" si="113"/>
        <v>0</v>
      </c>
      <c r="BO92" s="84">
        <f t="shared" si="113"/>
        <v>0</v>
      </c>
      <c r="BP92" s="84">
        <f t="shared" si="113"/>
        <v>0</v>
      </c>
      <c r="BQ92" s="84">
        <f t="shared" si="113"/>
        <v>0</v>
      </c>
    </row>
    <row r="93" spans="1:69" x14ac:dyDescent="0.25">
      <c r="A93" s="16" t="s">
        <v>148</v>
      </c>
      <c r="B93" s="16" t="s">
        <v>48</v>
      </c>
      <c r="C93" s="71">
        <f>SUM(U93                                                  : INDEX(U93:AF93,$B$2))</f>
        <v>868</v>
      </c>
      <c r="D93" s="71">
        <f>SUM(AG93                                                   : INDEX(AG93:AR93,$B$2))</f>
        <v>1308</v>
      </c>
      <c r="E93" s="71">
        <f>SUM(AS93                                                    : INDEX(AS93:BD93,$B$2))</f>
        <v>892</v>
      </c>
      <c r="F93" s="65">
        <f t="shared" si="102"/>
        <v>0.68195718654434245</v>
      </c>
      <c r="G93" s="33"/>
      <c r="H93" s="4">
        <f t="shared" si="114"/>
        <v>192</v>
      </c>
      <c r="I93" s="4">
        <f t="shared" si="103"/>
        <v>404</v>
      </c>
      <c r="J93" s="4">
        <f t="shared" si="115"/>
        <v>485</v>
      </c>
      <c r="K93" s="4">
        <f t="shared" si="104"/>
        <v>661</v>
      </c>
      <c r="L93" s="4">
        <f t="shared" si="105"/>
        <v>398</v>
      </c>
      <c r="M93" s="4">
        <f t="shared" si="106"/>
        <v>606</v>
      </c>
      <c r="N93" s="4">
        <f t="shared" si="107"/>
        <v>442</v>
      </c>
      <c r="O93" s="4">
        <f t="shared" si="108"/>
        <v>503</v>
      </c>
      <c r="P93" s="4">
        <f t="shared" si="109"/>
        <v>346</v>
      </c>
      <c r="Q93" s="4">
        <f t="shared" si="110"/>
        <v>374</v>
      </c>
      <c r="R93" s="4">
        <f t="shared" si="111"/>
        <v>172</v>
      </c>
      <c r="S93" s="4">
        <f t="shared" si="112"/>
        <v>0</v>
      </c>
      <c r="U93" s="19531">
        <f>North!U93+South!U93</f>
        <v>63</v>
      </c>
      <c r="V93" s="19531">
        <f>North!V93+South!V93</f>
        <v>59</v>
      </c>
      <c r="W93" s="19531">
        <f>North!W93+South!W93</f>
        <v>70</v>
      </c>
      <c r="X93" s="19531">
        <f>North!X93+South!X93</f>
        <v>112</v>
      </c>
      <c r="Y93" s="19531">
        <f>North!Y93+South!Y93</f>
        <v>142</v>
      </c>
      <c r="Z93" s="19531">
        <f>North!Z93+South!Z93</f>
        <v>150</v>
      </c>
      <c r="AA93" s="19531">
        <f>North!AA93+South!AA93</f>
        <v>146</v>
      </c>
      <c r="AB93" s="19531">
        <f>North!AB93+South!AB93</f>
        <v>126</v>
      </c>
      <c r="AC93" s="19531">
        <f>North!AC93+South!AC93</f>
        <v>213</v>
      </c>
      <c r="AD93" s="19531">
        <f>North!AD93+South!AD93</f>
        <v>185</v>
      </c>
      <c r="AE93" s="19531">
        <f>North!AE93+South!AE93</f>
        <v>224</v>
      </c>
      <c r="AF93" s="19531">
        <f>North!AF93+South!AF93</f>
        <v>252</v>
      </c>
      <c r="AG93" s="19531">
        <f>North!AG93+South!AG93</f>
        <v>99</v>
      </c>
      <c r="AH93" s="19531">
        <f>North!AH93+South!AH93</f>
        <v>110</v>
      </c>
      <c r="AI93" s="19531">
        <f>North!AI93+South!AI93</f>
        <v>189</v>
      </c>
      <c r="AJ93" s="19531">
        <f>North!AJ93+South!AJ93</f>
        <v>184</v>
      </c>
      <c r="AK93" s="19531">
        <f>North!AK93+South!AK93</f>
        <v>186</v>
      </c>
      <c r="AL93" s="19531">
        <f>North!AL93+South!AL93</f>
        <v>236</v>
      </c>
      <c r="AM93" s="19531">
        <f>North!AM93+South!AM93</f>
        <v>167</v>
      </c>
      <c r="AN93" s="19531">
        <f>North!AN93+South!AN93</f>
        <v>137</v>
      </c>
      <c r="AO93" s="19531">
        <f>North!AO93+South!AO93</f>
        <v>138</v>
      </c>
      <c r="AP93" s="19531">
        <f>North!AP93+South!AP93</f>
        <v>112</v>
      </c>
      <c r="AQ93" s="19531">
        <f>North!AQ93+South!AQ93</f>
        <v>143</v>
      </c>
      <c r="AR93" s="19531">
        <f>North!AR93+South!AR93</f>
        <v>248</v>
      </c>
      <c r="AS93" s="19531">
        <f>North!AS93+South!AS93</f>
        <v>73</v>
      </c>
      <c r="AT93" s="19531">
        <f>North!AT93+South!AT93</f>
        <v>107</v>
      </c>
      <c r="AU93" s="19531">
        <f>North!AU93+South!AU93</f>
        <v>166</v>
      </c>
      <c r="AV93" s="19531">
        <f>North!AV93+South!AV93</f>
        <v>139</v>
      </c>
      <c r="AW93" s="19531">
        <f>North!AW93+South!AW93</f>
        <v>118</v>
      </c>
      <c r="AX93" s="19531">
        <f>North!AX93+South!AX93</f>
        <v>117</v>
      </c>
      <c r="AY93" s="19531">
        <f>North!AY93+South!AY93</f>
        <v>90</v>
      </c>
      <c r="AZ93" s="19531">
        <f>North!AZ93+South!AZ93</f>
        <v>82</v>
      </c>
      <c r="BA93" s="4"/>
      <c r="BB93" s="4"/>
      <c r="BC93" s="4"/>
      <c r="BD93" s="4"/>
      <c r="BF93" s="84">
        <f t="shared" si="113"/>
        <v>0.73737373737373735</v>
      </c>
      <c r="BG93" s="84">
        <f t="shared" si="113"/>
        <v>0.97272727272727277</v>
      </c>
      <c r="BH93" s="84">
        <f t="shared" si="113"/>
        <v>0.87830687830687826</v>
      </c>
      <c r="BI93" s="84">
        <f t="shared" si="113"/>
        <v>0.75543478260869568</v>
      </c>
      <c r="BJ93" s="84">
        <f t="shared" si="113"/>
        <v>0.63440860215053763</v>
      </c>
      <c r="BK93" s="84">
        <f t="shared" si="113"/>
        <v>0.49576271186440679</v>
      </c>
      <c r="BL93" s="84">
        <f t="shared" si="113"/>
        <v>0.53892215568862278</v>
      </c>
      <c r="BM93" s="84">
        <f t="shared" si="113"/>
        <v>0.59854014598540151</v>
      </c>
      <c r="BN93" s="84">
        <f t="shared" si="113"/>
        <v>0</v>
      </c>
      <c r="BO93" s="84">
        <f t="shared" si="113"/>
        <v>0</v>
      </c>
      <c r="BP93" s="84">
        <f t="shared" si="113"/>
        <v>0</v>
      </c>
      <c r="BQ93" s="84">
        <f t="shared" si="113"/>
        <v>0</v>
      </c>
    </row>
    <row r="94" spans="1:69" x14ac:dyDescent="0.25">
      <c r="A94" s="16" t="s">
        <v>149</v>
      </c>
      <c r="B94" s="16" t="s">
        <v>49</v>
      </c>
      <c r="C94" s="71">
        <f>SUM(U94                                                  : INDEX(U94:AF94,$B$2))</f>
        <v>258</v>
      </c>
      <c r="D94" s="71">
        <f>SUM(AG94                                                   : INDEX(AG94:AR94,$B$2))</f>
        <v>843</v>
      </c>
      <c r="E94" s="71">
        <f>SUM(AS94                                                    : INDEX(AS94:BD94,$B$2))</f>
        <v>891</v>
      </c>
      <c r="F94" s="65">
        <f t="shared" si="102"/>
        <v>1.0569395017793595</v>
      </c>
      <c r="G94" s="33"/>
      <c r="H94" s="4">
        <f t="shared" si="114"/>
        <v>60</v>
      </c>
      <c r="I94" s="4">
        <f t="shared" si="103"/>
        <v>102</v>
      </c>
      <c r="J94" s="4">
        <f t="shared" si="115"/>
        <v>209</v>
      </c>
      <c r="K94" s="4">
        <f t="shared" si="104"/>
        <v>342</v>
      </c>
      <c r="L94" s="4">
        <f t="shared" si="105"/>
        <v>215</v>
      </c>
      <c r="M94" s="4">
        <f t="shared" si="106"/>
        <v>369</v>
      </c>
      <c r="N94" s="4">
        <f t="shared" si="107"/>
        <v>411</v>
      </c>
      <c r="O94" s="4">
        <f t="shared" si="108"/>
        <v>564</v>
      </c>
      <c r="P94" s="4">
        <f t="shared" si="109"/>
        <v>355</v>
      </c>
      <c r="Q94" s="4">
        <f t="shared" si="110"/>
        <v>344</v>
      </c>
      <c r="R94" s="4">
        <f t="shared" si="111"/>
        <v>192</v>
      </c>
      <c r="S94" s="4">
        <f t="shared" si="112"/>
        <v>0</v>
      </c>
      <c r="U94" s="19531">
        <f>North!U94+South!U94</f>
        <v>23</v>
      </c>
      <c r="V94" s="19531">
        <f>North!V94+South!V94</f>
        <v>17</v>
      </c>
      <c r="W94" s="19531">
        <f>North!W94+South!W94</f>
        <v>20</v>
      </c>
      <c r="X94" s="19531">
        <f>North!X94+South!X94</f>
        <v>21</v>
      </c>
      <c r="Y94" s="19531">
        <f>North!Y94+South!Y94</f>
        <v>41</v>
      </c>
      <c r="Z94" s="19531">
        <f>North!Z94+South!Z94</f>
        <v>40</v>
      </c>
      <c r="AA94" s="19531">
        <f>North!AA94+South!AA94</f>
        <v>44</v>
      </c>
      <c r="AB94" s="19531">
        <f>North!AB94+South!AB94</f>
        <v>52</v>
      </c>
      <c r="AC94" s="19531">
        <f>North!AC94+South!AC94</f>
        <v>113</v>
      </c>
      <c r="AD94" s="19531">
        <f>North!AD94+South!AD94</f>
        <v>77</v>
      </c>
      <c r="AE94" s="19531">
        <f>North!AE94+South!AE94</f>
        <v>125</v>
      </c>
      <c r="AF94" s="19531">
        <f>North!AF94+South!AF94</f>
        <v>140</v>
      </c>
      <c r="AG94" s="19531">
        <f>North!AG94+South!AG94</f>
        <v>57</v>
      </c>
      <c r="AH94" s="19531">
        <f>North!AH94+South!AH94</f>
        <v>52</v>
      </c>
      <c r="AI94" s="19531">
        <f>North!AI94+South!AI94</f>
        <v>106</v>
      </c>
      <c r="AJ94" s="19531">
        <f>North!AJ94+South!AJ94</f>
        <v>85</v>
      </c>
      <c r="AK94" s="19531">
        <f>North!AK94+South!AK94</f>
        <v>109</v>
      </c>
      <c r="AL94" s="19531">
        <f>North!AL94+South!AL94</f>
        <v>175</v>
      </c>
      <c r="AM94" s="19531">
        <f>North!AM94+South!AM94</f>
        <v>122</v>
      </c>
      <c r="AN94" s="19531">
        <f>North!AN94+South!AN94</f>
        <v>137</v>
      </c>
      <c r="AO94" s="19531">
        <f>North!AO94+South!AO94</f>
        <v>152</v>
      </c>
      <c r="AP94" s="19531">
        <f>North!AP94+South!AP94</f>
        <v>154</v>
      </c>
      <c r="AQ94" s="19531">
        <f>North!AQ94+South!AQ94</f>
        <v>155</v>
      </c>
      <c r="AR94" s="19531">
        <f>North!AR94+South!AR94</f>
        <v>255</v>
      </c>
      <c r="AS94" s="19531">
        <f>North!AS94+South!AS94</f>
        <v>105</v>
      </c>
      <c r="AT94" s="19531">
        <f>North!AT94+South!AT94</f>
        <v>115</v>
      </c>
      <c r="AU94" s="19531">
        <f>North!AU94+South!AU94</f>
        <v>135</v>
      </c>
      <c r="AV94" s="19531">
        <f>North!AV94+South!AV94</f>
        <v>131</v>
      </c>
      <c r="AW94" s="19531">
        <f>North!AW94+South!AW94</f>
        <v>112</v>
      </c>
      <c r="AX94" s="19531">
        <f>North!AX94+South!AX94</f>
        <v>101</v>
      </c>
      <c r="AY94" s="19531">
        <f>North!AY94+South!AY94</f>
        <v>102</v>
      </c>
      <c r="AZ94" s="19531">
        <f>North!AZ94+South!AZ94</f>
        <v>90</v>
      </c>
      <c r="BA94" s="4"/>
      <c r="BB94" s="4"/>
      <c r="BC94" s="4"/>
      <c r="BD94" s="4"/>
      <c r="BF94" s="84">
        <f t="shared" si="113"/>
        <v>1.8421052631578947</v>
      </c>
      <c r="BG94" s="84">
        <f t="shared" si="113"/>
        <v>2.2115384615384617</v>
      </c>
      <c r="BH94" s="84">
        <f t="shared" si="113"/>
        <v>1.2735849056603774</v>
      </c>
      <c r="BI94" s="84">
        <f t="shared" si="113"/>
        <v>1.5411764705882354</v>
      </c>
      <c r="BJ94" s="84">
        <f t="shared" si="113"/>
        <v>1.0275229357798166</v>
      </c>
      <c r="BK94" s="84">
        <f t="shared" si="113"/>
        <v>0.57714285714285718</v>
      </c>
      <c r="BL94" s="84">
        <f t="shared" si="113"/>
        <v>0.83606557377049184</v>
      </c>
      <c r="BM94" s="84">
        <f t="shared" si="113"/>
        <v>0.65693430656934304</v>
      </c>
      <c r="BN94" s="84">
        <f t="shared" si="113"/>
        <v>0</v>
      </c>
      <c r="BO94" s="84">
        <f t="shared" si="113"/>
        <v>0</v>
      </c>
      <c r="BP94" s="84">
        <f t="shared" si="113"/>
        <v>0</v>
      </c>
      <c r="BQ94" s="84">
        <f t="shared" si="113"/>
        <v>0</v>
      </c>
    </row>
    <row r="95" spans="1:69" x14ac:dyDescent="0.25">
      <c r="A95" s="16" t="s">
        <v>150</v>
      </c>
      <c r="B95" s="16" t="s">
        <v>50</v>
      </c>
      <c r="C95" s="71">
        <f>SUM(U95                                                  : INDEX(U95:AF95,$B$2))</f>
        <v>0</v>
      </c>
      <c r="D95" s="71">
        <f>SUM(AG95                                                   : INDEX(AG95:AR95,$B$2))</f>
        <v>0</v>
      </c>
      <c r="E95" s="71">
        <f>SUM(AS95                                                    : INDEX(AS95:BD95,$B$2))</f>
        <v>582</v>
      </c>
      <c r="F95" s="65" t="str">
        <f t="shared" si="102"/>
        <v/>
      </c>
      <c r="G95" s="33"/>
      <c r="H95" s="4">
        <f t="shared" si="114"/>
        <v>0</v>
      </c>
      <c r="I95" s="4">
        <f t="shared" si="103"/>
        <v>0</v>
      </c>
      <c r="J95" s="4">
        <f t="shared" si="115"/>
        <v>0</v>
      </c>
      <c r="K95" s="4">
        <f t="shared" si="104"/>
        <v>0</v>
      </c>
      <c r="L95" s="4">
        <f t="shared" si="105"/>
        <v>0</v>
      </c>
      <c r="M95" s="4">
        <f t="shared" si="106"/>
        <v>0</v>
      </c>
      <c r="N95" s="4">
        <f t="shared" si="107"/>
        <v>0</v>
      </c>
      <c r="O95" s="4">
        <f t="shared" si="108"/>
        <v>0</v>
      </c>
      <c r="P95" s="4">
        <f t="shared" si="109"/>
        <v>174</v>
      </c>
      <c r="Q95" s="4">
        <f t="shared" si="110"/>
        <v>274</v>
      </c>
      <c r="R95" s="4">
        <f t="shared" si="111"/>
        <v>134</v>
      </c>
      <c r="S95" s="4">
        <f t="shared" si="112"/>
        <v>0</v>
      </c>
      <c r="T95" s="7"/>
      <c r="U95" s="19531">
        <f>North!U95+South!U95</f>
        <v>0</v>
      </c>
      <c r="V95" s="19531">
        <f>North!V95+South!V95</f>
        <v>0</v>
      </c>
      <c r="W95" s="19531">
        <f>North!W95+South!W95</f>
        <v>0</v>
      </c>
      <c r="X95" s="19531">
        <f>North!X95+South!X95</f>
        <v>0</v>
      </c>
      <c r="Y95" s="19531">
        <f>North!Y95+South!Y95</f>
        <v>0</v>
      </c>
      <c r="Z95" s="19531">
        <f>North!Z95+South!Z95</f>
        <v>0</v>
      </c>
      <c r="AA95" s="19531">
        <f>North!AA95+South!AA95</f>
        <v>0</v>
      </c>
      <c r="AB95" s="19531">
        <f>North!AB95+South!AB95</f>
        <v>0</v>
      </c>
      <c r="AC95" s="19531">
        <f>North!AC95+South!AC95</f>
        <v>0</v>
      </c>
      <c r="AD95" s="19531">
        <f>North!AD95+South!AD95</f>
        <v>0</v>
      </c>
      <c r="AE95" s="19531">
        <f>North!AE95+South!AE95</f>
        <v>0</v>
      </c>
      <c r="AF95" s="19531">
        <f>North!AF95+South!AF95</f>
        <v>0</v>
      </c>
      <c r="AG95" s="19531">
        <f>North!AG95+South!AG95</f>
        <v>0</v>
      </c>
      <c r="AH95" s="19531">
        <f>North!AH95+South!AH95</f>
        <v>0</v>
      </c>
      <c r="AI95" s="19531">
        <f>North!AI95+South!AI95</f>
        <v>0</v>
      </c>
      <c r="AJ95" s="19531">
        <f>North!AJ95+South!AJ95</f>
        <v>0</v>
      </c>
      <c r="AK95" s="19531">
        <f>North!AK95+South!AK95</f>
        <v>0</v>
      </c>
      <c r="AL95" s="19531">
        <f>North!AL95+South!AL95</f>
        <v>0</v>
      </c>
      <c r="AM95" s="19531">
        <f>North!AM95+South!AM95</f>
        <v>0</v>
      </c>
      <c r="AN95" s="19531">
        <f>North!AN95+South!AN95</f>
        <v>0</v>
      </c>
      <c r="AO95" s="19531">
        <f>North!AO95+South!AO95</f>
        <v>0</v>
      </c>
      <c r="AP95" s="19531">
        <f>North!AP95+South!AP95</f>
        <v>0</v>
      </c>
      <c r="AQ95" s="19531">
        <f>North!AQ95+South!AQ95</f>
        <v>0</v>
      </c>
      <c r="AR95" s="19531">
        <f>North!AR95+South!AR95</f>
        <v>0</v>
      </c>
      <c r="AS95" s="19531">
        <f>North!AS95+South!AS95</f>
        <v>0</v>
      </c>
      <c r="AT95" s="19531">
        <f>North!AT95+South!AT95</f>
        <v>98</v>
      </c>
      <c r="AU95" s="19531">
        <f>North!AU95+South!AU95</f>
        <v>76</v>
      </c>
      <c r="AV95" s="19531">
        <f>North!AV95+South!AV95</f>
        <v>150</v>
      </c>
      <c r="AW95" s="19531">
        <f>North!AW95+South!AW95</f>
        <v>67</v>
      </c>
      <c r="AX95" s="19531">
        <f>North!AX95+South!AX95</f>
        <v>57</v>
      </c>
      <c r="AY95" s="19531">
        <f>North!AY95+South!AY95</f>
        <v>52</v>
      </c>
      <c r="AZ95" s="19531">
        <f>North!AZ95+South!AZ95</f>
        <v>82</v>
      </c>
      <c r="BA95" s="4"/>
      <c r="BB95" s="4"/>
      <c r="BC95" s="4"/>
      <c r="BD95" s="4"/>
      <c r="BF95" s="84" t="str">
        <f t="shared" si="113"/>
        <v>-</v>
      </c>
      <c r="BG95" s="84" t="str">
        <f t="shared" si="113"/>
        <v>-</v>
      </c>
      <c r="BH95" s="84" t="str">
        <f t="shared" si="113"/>
        <v>-</v>
      </c>
      <c r="BI95" s="84" t="str">
        <f t="shared" si="113"/>
        <v>-</v>
      </c>
      <c r="BJ95" s="84" t="str">
        <f t="shared" si="113"/>
        <v>-</v>
      </c>
      <c r="BK95" s="84" t="str">
        <f t="shared" si="113"/>
        <v>-</v>
      </c>
      <c r="BL95" s="84" t="str">
        <f t="shared" si="113"/>
        <v>-</v>
      </c>
      <c r="BM95" s="84" t="str">
        <f t="shared" si="113"/>
        <v>-</v>
      </c>
      <c r="BN95" s="84" t="str">
        <f t="shared" si="113"/>
        <v>-</v>
      </c>
      <c r="BO95" s="84" t="str">
        <f t="shared" si="113"/>
        <v>-</v>
      </c>
      <c r="BP95" s="84" t="str">
        <f t="shared" si="113"/>
        <v>-</v>
      </c>
      <c r="BQ95" s="84" t="str">
        <f t="shared" si="113"/>
        <v>-</v>
      </c>
    </row>
    <row r="96" spans="1:69" x14ac:dyDescent="0.25">
      <c r="A96" s="16" t="s">
        <v>151</v>
      </c>
      <c r="B96" s="3" t="s">
        <v>153</v>
      </c>
      <c r="C96" s="72">
        <f>SUM(C88:C94)</f>
        <v>6137</v>
      </c>
      <c r="D96" s="72">
        <f t="shared" ref="D96" si="116">SUM(D88:D94)</f>
        <v>8815</v>
      </c>
      <c r="E96" s="72">
        <f>SUM(E88:E94)</f>
        <v>12470</v>
      </c>
      <c r="F96" s="65">
        <f>IFERROR(E96/D96,"")</f>
        <v>1.4146341463414633</v>
      </c>
      <c r="G96" s="33"/>
      <c r="H96" s="4">
        <f t="shared" si="114"/>
        <v>1664</v>
      </c>
      <c r="I96" s="4">
        <f t="shared" si="103"/>
        <v>2623</v>
      </c>
      <c r="J96" s="4">
        <f t="shared" si="115"/>
        <v>3214</v>
      </c>
      <c r="K96" s="4">
        <f t="shared" si="104"/>
        <v>4063</v>
      </c>
      <c r="L96" s="4">
        <f t="shared" si="105"/>
        <v>2371</v>
      </c>
      <c r="M96" s="4">
        <f t="shared" si="106"/>
        <v>3714</v>
      </c>
      <c r="N96" s="4">
        <f t="shared" si="107"/>
        <v>4464</v>
      </c>
      <c r="O96" s="4">
        <f t="shared" si="108"/>
        <v>5525</v>
      </c>
      <c r="P96" s="4">
        <f t="shared" si="109"/>
        <v>4378</v>
      </c>
      <c r="Q96" s="4">
        <f t="shared" si="110"/>
        <v>5038</v>
      </c>
      <c r="R96" s="4">
        <f t="shared" si="111"/>
        <v>3054</v>
      </c>
      <c r="S96" s="4">
        <f t="shared" si="112"/>
        <v>0</v>
      </c>
      <c r="T96" s="7"/>
      <c r="U96" s="19531">
        <f>North!U96+South!U96</f>
        <v>557</v>
      </c>
      <c r="V96" s="19531">
        <f>North!V96+South!V96</f>
        <v>465</v>
      </c>
      <c r="W96" s="19531">
        <f>North!W96+South!W96</f>
        <v>642</v>
      </c>
      <c r="X96" s="19531">
        <f>North!X96+South!X96</f>
        <v>744</v>
      </c>
      <c r="Y96" s="19531">
        <f>North!Y96+South!Y96</f>
        <v>881</v>
      </c>
      <c r="Z96" s="19531">
        <f>North!Z96+South!Z96</f>
        <v>998</v>
      </c>
      <c r="AA96" s="19531">
        <f>North!AA96+South!AA96</f>
        <v>1018</v>
      </c>
      <c r="AB96" s="19531">
        <f>North!AB96+South!AB96</f>
        <v>832</v>
      </c>
      <c r="AC96" s="19531">
        <f>North!AC96+South!AC96</f>
        <v>1364</v>
      </c>
      <c r="AD96" s="19531">
        <f>North!AD96+South!AD96</f>
        <v>1130</v>
      </c>
      <c r="AE96" s="19531">
        <f>North!AE96+South!AE96</f>
        <v>1365</v>
      </c>
      <c r="AF96" s="19531">
        <f>North!AF96+South!AF96</f>
        <v>1568</v>
      </c>
      <c r="AG96" s="19531">
        <f>North!AG96+South!AG96</f>
        <v>635</v>
      </c>
      <c r="AH96" s="19531">
        <f>North!AH96+South!AH96</f>
        <v>620</v>
      </c>
      <c r="AI96" s="19531">
        <f>North!AI96+South!AI96</f>
        <v>1116</v>
      </c>
      <c r="AJ96" s="19531">
        <f>North!AJ96+South!AJ96</f>
        <v>979</v>
      </c>
      <c r="AK96" s="19531">
        <f>North!AK96+South!AK96</f>
        <v>1088</v>
      </c>
      <c r="AL96" s="19531">
        <f>North!AL96+South!AL96</f>
        <v>1647</v>
      </c>
      <c r="AM96" s="19531">
        <f>North!AM96+South!AM96</f>
        <v>1310</v>
      </c>
      <c r="AN96" s="19531">
        <f>North!AN96+South!AN96</f>
        <v>1420</v>
      </c>
      <c r="AO96" s="19531">
        <f>North!AO96+South!AO96</f>
        <v>1734</v>
      </c>
      <c r="AP96" s="19531">
        <f>North!AP96+South!AP96</f>
        <v>1466</v>
      </c>
      <c r="AQ96" s="19531">
        <f>North!AQ96+South!AQ96</f>
        <v>1539</v>
      </c>
      <c r="AR96" s="19531">
        <f>North!AR96+South!AR96</f>
        <v>2520</v>
      </c>
      <c r="AS96" s="19531">
        <f>North!AS96+South!AS96</f>
        <v>1021</v>
      </c>
      <c r="AT96" s="19531">
        <f>North!AT96+South!AT96</f>
        <v>1442</v>
      </c>
      <c r="AU96" s="19531">
        <f>North!AU96+South!AU96</f>
        <v>1915</v>
      </c>
      <c r="AV96" s="19531">
        <f>North!AV96+South!AV96</f>
        <v>1683</v>
      </c>
      <c r="AW96" s="19531">
        <f>North!AW96+South!AW96</f>
        <v>1467</v>
      </c>
      <c r="AX96" s="19531">
        <f>North!AX96+South!AX96</f>
        <v>1888</v>
      </c>
      <c r="AY96" s="19531">
        <f>North!AY96+South!AY96</f>
        <v>1431</v>
      </c>
      <c r="AZ96" s="19531">
        <f>North!AZ96+South!AZ96</f>
        <v>1623</v>
      </c>
      <c r="BA96" s="61"/>
      <c r="BB96" s="61"/>
      <c r="BC96" s="61"/>
      <c r="BD96" s="61"/>
      <c r="BF96" s="84">
        <f t="shared" si="113"/>
        <v>1.6078740157480316</v>
      </c>
      <c r="BG96" s="84">
        <f t="shared" si="113"/>
        <v>2.3258064516129031</v>
      </c>
      <c r="BH96" s="84">
        <f t="shared" si="113"/>
        <v>1.7159498207885304</v>
      </c>
      <c r="BI96" s="84">
        <f t="shared" si="113"/>
        <v>1.7191011235955056</v>
      </c>
      <c r="BJ96" s="84">
        <f t="shared" si="113"/>
        <v>1.3483455882352942</v>
      </c>
      <c r="BK96" s="84">
        <f t="shared" si="113"/>
        <v>1.1463266545233759</v>
      </c>
      <c r="BL96" s="84">
        <f t="shared" si="113"/>
        <v>1.0923664122137404</v>
      </c>
      <c r="BM96" s="84">
        <f t="shared" si="113"/>
        <v>1.1429577464788732</v>
      </c>
      <c r="BN96" s="84">
        <f t="shared" si="113"/>
        <v>0</v>
      </c>
      <c r="BO96" s="84">
        <f t="shared" si="113"/>
        <v>0</v>
      </c>
      <c r="BP96" s="84">
        <f t="shared" si="113"/>
        <v>0</v>
      </c>
      <c r="BQ96" s="84">
        <f t="shared" si="113"/>
        <v>0</v>
      </c>
    </row>
    <row r="97" spans="1:71" x14ac:dyDescent="0.25">
      <c r="A97" s="3" t="s">
        <v>152</v>
      </c>
      <c r="B97" s="3" t="s">
        <v>61</v>
      </c>
      <c r="C97" s="72">
        <f>SUM(C88:C95)</f>
        <v>6137</v>
      </c>
      <c r="D97" s="72">
        <f t="shared" ref="D97:E97" si="117">SUM(D88:D95)</f>
        <v>8815</v>
      </c>
      <c r="E97" s="72">
        <f t="shared" si="117"/>
        <v>13052</v>
      </c>
      <c r="F97" s="65">
        <f>IFERROR(E97/D97,"")</f>
        <v>1.4806579693703914</v>
      </c>
      <c r="G97" s="33"/>
      <c r="H97" s="4">
        <f t="shared" si="114"/>
        <v>1664</v>
      </c>
      <c r="I97" s="4">
        <f t="shared" si="103"/>
        <v>2623</v>
      </c>
      <c r="J97" s="4">
        <f t="shared" si="115"/>
        <v>3214</v>
      </c>
      <c r="K97" s="4">
        <f t="shared" si="104"/>
        <v>4063</v>
      </c>
      <c r="L97" s="4">
        <f t="shared" si="105"/>
        <v>2371</v>
      </c>
      <c r="M97" s="4">
        <f t="shared" si="106"/>
        <v>3714</v>
      </c>
      <c r="N97" s="4">
        <f t="shared" si="107"/>
        <v>4464</v>
      </c>
      <c r="O97" s="4">
        <f t="shared" si="108"/>
        <v>5525</v>
      </c>
      <c r="P97" s="4">
        <f t="shared" si="109"/>
        <v>4552</v>
      </c>
      <c r="Q97" s="4">
        <f t="shared" si="110"/>
        <v>5312</v>
      </c>
      <c r="R97" s="4">
        <f t="shared" si="111"/>
        <v>3188</v>
      </c>
      <c r="S97" s="4">
        <f t="shared" si="112"/>
        <v>0</v>
      </c>
      <c r="T97" s="19"/>
      <c r="U97" s="19531">
        <f>North!U97+South!U97</f>
        <v>557</v>
      </c>
      <c r="V97" s="19531">
        <f>North!V97+South!V97</f>
        <v>465</v>
      </c>
      <c r="W97" s="19531">
        <f>North!W97+South!W97</f>
        <v>642</v>
      </c>
      <c r="X97" s="19531">
        <f>North!X97+South!X97</f>
        <v>744</v>
      </c>
      <c r="Y97" s="19531">
        <f>North!Y97+South!Y97</f>
        <v>881</v>
      </c>
      <c r="Z97" s="19531">
        <f>North!Z97+South!Z97</f>
        <v>998</v>
      </c>
      <c r="AA97" s="19531">
        <f>North!AA97+South!AA97</f>
        <v>1018</v>
      </c>
      <c r="AB97" s="19531">
        <f>North!AB97+South!AB97</f>
        <v>832</v>
      </c>
      <c r="AC97" s="19531">
        <f>North!AC97+South!AC97</f>
        <v>1364</v>
      </c>
      <c r="AD97" s="19531">
        <f>North!AD97+South!AD97</f>
        <v>1130</v>
      </c>
      <c r="AE97" s="19531">
        <f>North!AE97+South!AE97</f>
        <v>1365</v>
      </c>
      <c r="AF97" s="19531">
        <f>North!AF97+South!AF97</f>
        <v>1568</v>
      </c>
      <c r="AG97" s="19531">
        <f>North!AG97+South!AG97</f>
        <v>635</v>
      </c>
      <c r="AH97" s="19531">
        <f>North!AH97+South!AH97</f>
        <v>620</v>
      </c>
      <c r="AI97" s="19531">
        <f>North!AI97+South!AI97</f>
        <v>1116</v>
      </c>
      <c r="AJ97" s="19531">
        <f>North!AJ97+South!AJ97</f>
        <v>979</v>
      </c>
      <c r="AK97" s="19531">
        <f>North!AK97+South!AK97</f>
        <v>1088</v>
      </c>
      <c r="AL97" s="19531">
        <f>North!AL97+South!AL97</f>
        <v>1647</v>
      </c>
      <c r="AM97" s="19531">
        <f>North!AM97+South!AM97</f>
        <v>1310</v>
      </c>
      <c r="AN97" s="19531">
        <f>North!AN97+South!AN97</f>
        <v>1420</v>
      </c>
      <c r="AO97" s="19531">
        <f>North!AO97+South!AO97</f>
        <v>1734</v>
      </c>
      <c r="AP97" s="19531">
        <f>North!AP97+South!AP97</f>
        <v>1466</v>
      </c>
      <c r="AQ97" s="19531">
        <f>North!AQ97+South!AQ97</f>
        <v>1539</v>
      </c>
      <c r="AR97" s="19531">
        <f>North!AR97+South!AR97</f>
        <v>2520</v>
      </c>
      <c r="AS97" s="19531">
        <f>North!AS97+South!AS97</f>
        <v>1021</v>
      </c>
      <c r="AT97" s="19531">
        <f>North!AT97+South!AT97</f>
        <v>1540</v>
      </c>
      <c r="AU97" s="19531">
        <f>North!AU97+South!AU97</f>
        <v>1991</v>
      </c>
      <c r="AV97" s="19531">
        <f>North!AV97+South!AV97</f>
        <v>1833</v>
      </c>
      <c r="AW97" s="19531">
        <f>North!AW97+South!AW97</f>
        <v>1534</v>
      </c>
      <c r="AX97" s="19531">
        <f>North!AX97+South!AX97</f>
        <v>1945</v>
      </c>
      <c r="AY97" s="19531">
        <f>North!AY97+South!AY97</f>
        <v>1483</v>
      </c>
      <c r="AZ97" s="19531">
        <f>North!AZ97+South!AZ97</f>
        <v>1705</v>
      </c>
      <c r="BA97" s="63"/>
      <c r="BB97" s="63"/>
      <c r="BC97" s="63"/>
      <c r="BD97" s="63"/>
      <c r="BE97" s="33"/>
      <c r="BF97" s="84">
        <f t="shared" si="113"/>
        <v>1.6078740157480316</v>
      </c>
      <c r="BG97" s="84">
        <f t="shared" si="113"/>
        <v>2.4838709677419355</v>
      </c>
      <c r="BH97" s="84">
        <f t="shared" si="113"/>
        <v>1.7840501792114696</v>
      </c>
      <c r="BI97" s="84">
        <f t="shared" si="113"/>
        <v>1.8723186925434117</v>
      </c>
      <c r="BJ97" s="84">
        <f t="shared" si="113"/>
        <v>1.4099264705882353</v>
      </c>
      <c r="BK97" s="84">
        <f t="shared" si="113"/>
        <v>1.1809350333940498</v>
      </c>
      <c r="BL97" s="84">
        <f t="shared" si="113"/>
        <v>1.1320610687022901</v>
      </c>
      <c r="BM97" s="84">
        <f t="shared" si="113"/>
        <v>1.2007042253521127</v>
      </c>
      <c r="BN97" s="84">
        <f t="shared" si="113"/>
        <v>0</v>
      </c>
      <c r="BO97" s="84">
        <f t="shared" si="113"/>
        <v>0</v>
      </c>
      <c r="BP97" s="84">
        <f t="shared" si="113"/>
        <v>0</v>
      </c>
      <c r="BQ97" s="84">
        <f t="shared" si="113"/>
        <v>0</v>
      </c>
    </row>
    <row r="98" spans="1:71" x14ac:dyDescent="0.25">
      <c r="A98" s="42" t="s">
        <v>33</v>
      </c>
    </row>
    <row r="99" spans="1:71" x14ac:dyDescent="0.25">
      <c r="A99" s="43" t="s">
        <v>31</v>
      </c>
      <c r="B99" s="23" t="s">
        <v>31</v>
      </c>
      <c r="C99" s="21" t="str">
        <f>$C$3</f>
        <v>YTD '15</v>
      </c>
      <c r="D99" s="21" t="str">
        <f>$D$3</f>
        <v>YTD '16</v>
      </c>
      <c r="E99" s="21" t="str">
        <f>$E$3</f>
        <v>YTD '17</v>
      </c>
      <c r="F99" s="21" t="str">
        <f>$F$3</f>
        <v>YoY</v>
      </c>
      <c r="G99" s="2" t="s">
        <v>33</v>
      </c>
      <c r="H99" s="27" t="str">
        <f>$H$3</f>
        <v>Q1 '15</v>
      </c>
      <c r="I99" s="27" t="str">
        <f>$I$3</f>
        <v>Q2 '15</v>
      </c>
      <c r="J99" s="27" t="str">
        <f>$J$3</f>
        <v>Q3 '15</v>
      </c>
      <c r="K99" s="27" t="str">
        <f>$K$3</f>
        <v>Q4 '15</v>
      </c>
      <c r="L99" s="30" t="str">
        <f>$L$3</f>
        <v>Q1 '16</v>
      </c>
      <c r="M99" s="30" t="str">
        <f>$M$3</f>
        <v>Q2 '16</v>
      </c>
      <c r="N99" s="30" t="str">
        <f>$N$3</f>
        <v>Q3 '16</v>
      </c>
      <c r="O99" s="30" t="str">
        <f>$O$3</f>
        <v>Q4 '16</v>
      </c>
      <c r="P99" s="27" t="str">
        <f>$P$3</f>
        <v>Q1 '17</v>
      </c>
      <c r="Q99" s="27" t="str">
        <f>$Q$3</f>
        <v>Q2 '17</v>
      </c>
      <c r="R99" s="27" t="str">
        <f>$R$3</f>
        <v>Q3 '17</v>
      </c>
      <c r="S99" s="27" t="str">
        <f>$S$3</f>
        <v>Q4 '17</v>
      </c>
      <c r="T99" s="17" t="s">
        <v>33</v>
      </c>
      <c r="U99" s="27" t="s">
        <v>1</v>
      </c>
      <c r="V99" s="27" t="s">
        <v>2</v>
      </c>
      <c r="W99" s="27" t="s">
        <v>3</v>
      </c>
      <c r="X99" s="27" t="s">
        <v>4</v>
      </c>
      <c r="Y99" s="27" t="s">
        <v>5</v>
      </c>
      <c r="Z99" s="27" t="s">
        <v>6</v>
      </c>
      <c r="AA99" s="27" t="s">
        <v>7</v>
      </c>
      <c r="AB99" s="27" t="s">
        <v>8</v>
      </c>
      <c r="AC99" s="27" t="s">
        <v>9</v>
      </c>
      <c r="AD99" s="27" t="s">
        <v>10</v>
      </c>
      <c r="AE99" s="27" t="s">
        <v>11</v>
      </c>
      <c r="AF99" s="27" t="s">
        <v>12</v>
      </c>
      <c r="AG99" s="29" t="s">
        <v>13</v>
      </c>
      <c r="AH99" s="29" t="s">
        <v>14</v>
      </c>
      <c r="AI99" s="29" t="s">
        <v>15</v>
      </c>
      <c r="AJ99" s="29" t="s">
        <v>16</v>
      </c>
      <c r="AK99" s="29" t="s">
        <v>17</v>
      </c>
      <c r="AL99" s="29" t="s">
        <v>18</v>
      </c>
      <c r="AM99" s="29" t="s">
        <v>19</v>
      </c>
      <c r="AN99" s="29" t="s">
        <v>20</v>
      </c>
      <c r="AO99" s="29" t="s">
        <v>21</v>
      </c>
      <c r="AP99" s="29" t="s">
        <v>22</v>
      </c>
      <c r="AQ99" s="29" t="s">
        <v>23</v>
      </c>
      <c r="AR99" s="29" t="s">
        <v>24</v>
      </c>
      <c r="AS99" s="25" t="s">
        <v>25</v>
      </c>
      <c r="AT99" s="25" t="s">
        <v>26</v>
      </c>
      <c r="AU99" s="25" t="s">
        <v>27</v>
      </c>
      <c r="AV99" s="25" t="s">
        <v>28</v>
      </c>
      <c r="AW99" s="25" t="s">
        <v>29</v>
      </c>
      <c r="AX99" s="25" t="s">
        <v>30</v>
      </c>
      <c r="AY99" s="31" t="s">
        <v>99</v>
      </c>
      <c r="AZ99" s="31" t="s">
        <v>100</v>
      </c>
      <c r="BA99" s="31" t="s">
        <v>101</v>
      </c>
      <c r="BB99" s="31" t="s">
        <v>102</v>
      </c>
      <c r="BC99" s="31" t="s">
        <v>103</v>
      </c>
      <c r="BD99" s="31" t="s">
        <v>104</v>
      </c>
      <c r="BF99" s="32">
        <v>42736</v>
      </c>
      <c r="BG99" s="32">
        <v>42767</v>
      </c>
      <c r="BH99" s="32">
        <v>42795</v>
      </c>
      <c r="BI99" s="32">
        <v>42826</v>
      </c>
      <c r="BJ99" s="32">
        <v>42856</v>
      </c>
      <c r="BK99" s="32">
        <v>42887</v>
      </c>
      <c r="BL99" s="32">
        <v>42917</v>
      </c>
      <c r="BM99" s="32">
        <v>42948</v>
      </c>
      <c r="BN99" s="32">
        <v>42979</v>
      </c>
      <c r="BO99" s="32">
        <v>43009</v>
      </c>
      <c r="BP99" s="32">
        <v>43040</v>
      </c>
      <c r="BQ99" s="32">
        <v>43070</v>
      </c>
    </row>
    <row r="100" spans="1:71" x14ac:dyDescent="0.25">
      <c r="A100" s="44" t="s">
        <v>154</v>
      </c>
      <c r="B100" s="16" t="s">
        <v>58</v>
      </c>
      <c r="C100" s="73">
        <f>2*SUM(U88:INDEX(U88:AF88,$B$2))/(SUM(U76:INDEX(U76:AF76,$B$2))*2+U76-INDEX(U76:AF76,$B$2))</f>
        <v>0.7137404580152672</v>
      </c>
      <c r="D100" s="73">
        <f>2*SUM(AG88:INDEX(AG88:AR88,$B$2))/(SUM(AG76:INDEX(AG76:AR76,$B$2))*2+AF76-INDEX(AG76:AR76,$B$2))</f>
        <v>0.46903669724770641</v>
      </c>
      <c r="E100" s="73">
        <f>2*SUM(AS88:INDEX(AS88:BD88,$B$2))/(SUM(AS76:INDEX(AS76:BD76,$B$2))*2+AR76-INDEX(AS76:BD76,$B$2))</f>
        <v>0.53313403089187839</v>
      </c>
      <c r="F100" s="65">
        <f>IFERROR(E100/D100,"")</f>
        <v>1.1366573959357407</v>
      </c>
      <c r="G100" s="8"/>
      <c r="H100" s="8">
        <f>IFERROR(H88/(AVERAGE(U76,U76)+AVERAGE(U76,V76)+AVERAGE(V76,W76)),"")</f>
        <v>0.65465465465465467</v>
      </c>
      <c r="I100" s="8">
        <f>IFERROR(I88/(AVERAGE(W76,X76)+AVERAGE(X76,Y76)+AVERAGE(Y76,Z76)),"")</f>
        <v>0.79807692307692313</v>
      </c>
      <c r="J100" s="8">
        <f>IFERROR(J88/(AVERAGE(Z76,AA76)+AVERAGE(AA76,AB76)+AVERAGE(AB76,AC76)),"")</f>
        <v>0.72566371681415931</v>
      </c>
      <c r="K100" s="8">
        <f>IFERROR(K88/(AVERAGE(AC76,AD76)+AVERAGE(AD76,AE76)+AVERAGE(AE76,AF76)),"")</f>
        <v>0.75938189845474613</v>
      </c>
      <c r="L100" s="8">
        <f>IFERROR(L88/(AVERAGE(AF76,AG76)+AVERAGE(AG76,AH76)+AVERAGE(AH76,AI76)),"")</f>
        <v>0.45757575757575758</v>
      </c>
      <c r="M100" s="8">
        <f>IFERROR(M88/(AVERAGE(AI76,AJ76)+AVERAGE(AJ76,AK76)+AVERAGE(AK76,AL76)),"")</f>
        <v>0.48316251830161056</v>
      </c>
      <c r="N100" s="8">
        <f>IFERROR(N88/(AVERAGE(AL76,AM76)+AVERAGE(AM76,AN76)+AVERAGE(AN76,AO76)),"")</f>
        <v>0.48730964467005078</v>
      </c>
      <c r="O100" s="8">
        <f>IFERROR(O88/(AVERAGE(AO76,AP76)+AVERAGE(AP76,AQ76)+AVERAGE(AQ76,AR76)),"")</f>
        <v>0.49723756906077349</v>
      </c>
      <c r="P100" s="8">
        <f>IFERROR(P88/(AVERAGE(AR76,AS76)+AVERAGE(AS76,AT76)+AVERAGE(AT76,AU76)),"")</f>
        <v>0.71571072319202</v>
      </c>
      <c r="Q100" s="8">
        <f>IFERROR(Q88/(AVERAGE(AU76,AV76)+AVERAGE(AV76,AW76)+AVERAGE(AW76,AX76)),"")</f>
        <v>0.52199801521667222</v>
      </c>
      <c r="R100" s="8">
        <f>2*SUM(AY88:INDEX(AY88:BA88,R$110))/(SUM(AY76:INDEX(AY76:BA76,R$110))*2+AX76-INDEX(AY76:BA76,R$110))</f>
        <v>0.48178506375227687</v>
      </c>
      <c r="S100" s="8" t="str">
        <f>IFERROR(2*SUM(BB88:INDEX(BB88:BD88,S$110))/(SUM(BB76:INDEX(BB76:BD76,S$110))*2+BA76-INDEX(BB76:BD76,S$110)),"")</f>
        <v/>
      </c>
      <c r="T100" s="8"/>
      <c r="U100" s="8">
        <v>0.73076923076923095</v>
      </c>
      <c r="V100" s="8">
        <v>0.52631578947368396</v>
      </c>
      <c r="W100" s="8">
        <v>0.65079365079365104</v>
      </c>
      <c r="X100" s="8">
        <v>0.75714285714285701</v>
      </c>
      <c r="Y100" s="8">
        <v>0.83098591549295797</v>
      </c>
      <c r="Z100" s="8">
        <v>0.76056338028169002</v>
      </c>
      <c r="AA100" s="8">
        <v>0.68421052631578905</v>
      </c>
      <c r="AB100" s="8">
        <v>0.61842105263157898</v>
      </c>
      <c r="AC100" s="8">
        <v>0.84415584415584399</v>
      </c>
      <c r="AD100" s="8">
        <v>0.79220779220779203</v>
      </c>
      <c r="AE100" s="8">
        <v>0.73972602739726001</v>
      </c>
      <c r="AF100" s="8">
        <v>0.75</v>
      </c>
      <c r="AG100" s="8">
        <v>0.466321243523316</v>
      </c>
      <c r="AH100" s="8">
        <v>0.35193133047210301</v>
      </c>
      <c r="AI100" s="8">
        <v>0.55555555555555602</v>
      </c>
      <c r="AJ100" s="8">
        <v>0.43404255319148899</v>
      </c>
      <c r="AK100" s="8">
        <v>0.43668122270742399</v>
      </c>
      <c r="AL100" s="8">
        <v>0.58447488584474905</v>
      </c>
      <c r="AM100" s="8">
        <v>0.44660194174757301</v>
      </c>
      <c r="AN100" s="8">
        <v>0.482051282051282</v>
      </c>
      <c r="AO100" s="8">
        <v>0.53684210526315801</v>
      </c>
      <c r="AP100" s="8">
        <v>0.44919786096256697</v>
      </c>
      <c r="AQ100" s="8">
        <v>0.45901639344262302</v>
      </c>
      <c r="AR100" s="8">
        <v>0.58959537572254295</v>
      </c>
      <c r="AS100" s="8">
        <v>0.71052631578947367</v>
      </c>
      <c r="AT100" s="8">
        <v>0.69444444444444398</v>
      </c>
      <c r="AU100" s="8">
        <v>0.74125874125874103</v>
      </c>
      <c r="AV100" s="8">
        <v>0.83447332421340603</v>
      </c>
      <c r="AW100" s="8">
        <v>0.43090128755364798</v>
      </c>
      <c r="AX100" s="8">
        <v>0.41348713398402798</v>
      </c>
      <c r="AY100" s="8">
        <v>0.48457349999999999</v>
      </c>
      <c r="AZ100" s="8">
        <v>0.48161765000000001</v>
      </c>
      <c r="BA100" s="8"/>
      <c r="BB100" s="8"/>
      <c r="BC100" s="8"/>
      <c r="BD100" s="8"/>
      <c r="BE100" s="8"/>
      <c r="BF100" s="84">
        <f t="shared" ref="BF100:BQ109" si="118">IFERROR(AS100/AG100,"-")</f>
        <v>1.523684210526316</v>
      </c>
      <c r="BG100" s="84">
        <f t="shared" si="118"/>
        <v>1.9732384823848226</v>
      </c>
      <c r="BH100" s="84">
        <f t="shared" si="118"/>
        <v>1.3342657342657327</v>
      </c>
      <c r="BI100" s="84">
        <f t="shared" si="118"/>
        <v>1.9225610900995156</v>
      </c>
      <c r="BJ100" s="84">
        <f t="shared" si="118"/>
        <v>0.98676394849785298</v>
      </c>
      <c r="BK100" s="84">
        <f t="shared" si="118"/>
        <v>0.70745064330079765</v>
      </c>
      <c r="BL100" s="84">
        <f t="shared" si="118"/>
        <v>1.0850232717391299</v>
      </c>
      <c r="BM100" s="84">
        <f t="shared" si="118"/>
        <v>0.99910044414893628</v>
      </c>
      <c r="BN100" s="84">
        <f t="shared" si="118"/>
        <v>0</v>
      </c>
      <c r="BO100" s="84">
        <f t="shared" si="118"/>
        <v>0</v>
      </c>
      <c r="BP100" s="84">
        <f t="shared" si="118"/>
        <v>0</v>
      </c>
      <c r="BQ100" s="84">
        <f t="shared" si="118"/>
        <v>0</v>
      </c>
      <c r="BR100" s="8"/>
      <c r="BS100" s="8"/>
    </row>
    <row r="101" spans="1:71" x14ac:dyDescent="0.25">
      <c r="A101" s="44" t="s">
        <v>155</v>
      </c>
      <c r="B101" s="22" t="s">
        <v>44</v>
      </c>
      <c r="C101" s="73">
        <f>2*SUM(U89:INDEX(U89:AF89,$B$2))/(SUM(U77:INDEX(U77:AF77,$B$2))*2+U77-INDEX(U77:AF77,$B$2))</f>
        <v>0.35504434589800443</v>
      </c>
      <c r="D101" s="73">
        <f>2*SUM(AG89:INDEX(AG89:AR89,$B$2))/(SUM(AG77:INDEX(AG77:AR77,$B$2))*2+AF77-INDEX(AG77:AR77,$B$2))</f>
        <v>0.4258064516129032</v>
      </c>
      <c r="E101" s="73">
        <f>2*SUM(AS89:INDEX(AS89:BD89,$B$2))/(SUM(AS77:INDEX(AS77:BD77,$B$2))*2+AR77-INDEX(AS77:BD77,$B$2))</f>
        <v>0.45263983858311846</v>
      </c>
      <c r="F101" s="65">
        <f t="shared" ref="F101:F109" si="119">IFERROR(E101/D101,"")</f>
        <v>1.0630178027330812</v>
      </c>
      <c r="G101" s="8"/>
      <c r="H101" s="8">
        <f t="shared" ref="H101:H109" si="120">IFERROR(H89/(AVERAGE(U77,U77)+AVERAGE(U77,V77)+AVERAGE(V77,W77)),"")</f>
        <v>0.30698529411764708</v>
      </c>
      <c r="I101" s="8">
        <f t="shared" ref="I101:I109" si="121">IFERROR(I89/(AVERAGE(W77,X77)+AVERAGE(X77,Y77)+AVERAGE(Y77,Z77)),"")</f>
        <v>0.34708578912901111</v>
      </c>
      <c r="J101" s="8">
        <f t="shared" ref="J101:J109" si="122">IFERROR(J89/(AVERAGE(Z77,AA77)+AVERAGE(AA77,AB77)+AVERAGE(AB77,AC77)),"")</f>
        <v>0.45013123359580054</v>
      </c>
      <c r="K101" s="8">
        <f t="shared" ref="K101:K109" si="123">IFERROR(K89/(AVERAGE(AC77,AD77)+AVERAGE(AD77,AE77)+AVERAGE(AE77,AF77)),"")</f>
        <v>0.4611231101511879</v>
      </c>
      <c r="L101" s="8">
        <f t="shared" ref="L101:L109" si="124">IFERROR(L89/(AVERAGE(AF77,AG77)+AVERAGE(AG77,AH77)+AVERAGE(AH77,AI77)),"")</f>
        <v>0.40731824747231582</v>
      </c>
      <c r="M101" s="8">
        <f t="shared" ref="M101:M109" si="125">IFERROR(M89/(AVERAGE(AI77,AJ77)+AVERAGE(AJ77,AK77)+AVERAGE(AK77,AL77)),"")</f>
        <v>0.48982271831910701</v>
      </c>
      <c r="N101" s="8">
        <f t="shared" ref="N101:N109" si="126">IFERROR(N89/(AVERAGE(AL77,AM77)+AVERAGE(AM77,AN77)+AVERAGE(AN77,AO77)),"")</f>
        <v>0.40533496857274259</v>
      </c>
      <c r="O101" s="8">
        <f t="shared" ref="O101:O109" si="127">IFERROR(O89/(AVERAGE(AO77,AP77)+AVERAGE(AP77,AQ77)+AVERAGE(AQ77,AR77)),"")</f>
        <v>0.41623711340206188</v>
      </c>
      <c r="P101" s="8">
        <f t="shared" ref="P101:P108" si="128">IFERROR(P89/(AVERAGE(AR77,AS77)+AVERAGE(AS77,AT77)+AVERAGE(AT77,AU77)),"")</f>
        <v>0.37065105063727177</v>
      </c>
      <c r="Q101" s="8">
        <f t="shared" ref="Q101:Q109" si="129">IFERROR(Q89/(AVERAGE(AU77,AV77)+AVERAGE(AV77,AW77)+AVERAGE(AW77,AX77)),"")</f>
        <v>0.54111644657863145</v>
      </c>
      <c r="R101" s="8">
        <f>2*SUM(AY89:INDEX(AY89:BA89,R$110))/(SUM(AY77:INDEX(AY77:BA77,R$110))*2+AX77-INDEX(AY77:BA77,R$110))</f>
        <v>0.43149664929262843</v>
      </c>
      <c r="S101" s="8" t="str">
        <f>IFERROR(2*SUM(BB89:INDEX(BB89:BD89,S$110))/(SUM(BB77:INDEX(BB77:BD77,S$110))*2+BA77-INDEX(BB77:BD77,S$110)),"")</f>
        <v/>
      </c>
      <c r="T101" s="8"/>
      <c r="U101" s="8">
        <v>0.28110599078340998</v>
      </c>
      <c r="V101" s="8">
        <v>0.34123222748815202</v>
      </c>
      <c r="W101" s="8">
        <v>0.30973451327433599</v>
      </c>
      <c r="X101" s="8">
        <v>0.28620689655172399</v>
      </c>
      <c r="Y101" s="8">
        <v>0.33829787234042602</v>
      </c>
      <c r="Z101" s="8">
        <v>0.40836653386454203</v>
      </c>
      <c r="AA101" s="8">
        <v>0.48594377510040199</v>
      </c>
      <c r="AB101" s="8">
        <v>0.358606557377049</v>
      </c>
      <c r="AC101" s="8">
        <v>0.46864111498257799</v>
      </c>
      <c r="AD101" s="8">
        <v>0.43534482758620702</v>
      </c>
      <c r="AE101" s="8">
        <v>0.46708074534161498</v>
      </c>
      <c r="AF101" s="8">
        <v>0.46621621621621601</v>
      </c>
      <c r="AG101" s="8">
        <v>0.148055207026349</v>
      </c>
      <c r="AH101" s="8">
        <v>0.31421446384039903</v>
      </c>
      <c r="AI101" s="8">
        <v>0.68486916951080801</v>
      </c>
      <c r="AJ101" s="8">
        <v>0.39739413680781799</v>
      </c>
      <c r="AK101" s="8">
        <v>0.46249033255993799</v>
      </c>
      <c r="AL101" s="8">
        <v>0.5625</v>
      </c>
      <c r="AM101" s="8">
        <v>0.32255166217430398</v>
      </c>
      <c r="AN101" s="8">
        <v>0.41354903943377103</v>
      </c>
      <c r="AO101" s="8">
        <v>0.47779215178956402</v>
      </c>
      <c r="AP101" s="8">
        <v>0.35385242560130498</v>
      </c>
      <c r="AQ101" s="8">
        <v>0.32586068855084099</v>
      </c>
      <c r="AR101" s="8">
        <v>0.55108579565681703</v>
      </c>
      <c r="AS101" s="8">
        <v>0.15952143569292124</v>
      </c>
      <c r="AT101" s="8">
        <v>0.41827541827541798</v>
      </c>
      <c r="AU101" s="8">
        <v>0.52626892252893998</v>
      </c>
      <c r="AV101" s="8">
        <v>0.42990654205607498</v>
      </c>
      <c r="AW101" s="8">
        <v>0.45808862786972798</v>
      </c>
      <c r="AX101" s="8">
        <v>0.68955111278762704</v>
      </c>
      <c r="AY101" s="8">
        <v>0.88487972999999998</v>
      </c>
      <c r="AZ101" s="8">
        <v>0.96914973999999998</v>
      </c>
      <c r="BA101" s="8"/>
      <c r="BB101" s="8"/>
      <c r="BC101" s="8"/>
      <c r="BD101" s="8"/>
      <c r="BE101" s="8"/>
      <c r="BF101" s="84">
        <f t="shared" si="118"/>
        <v>1.0774456292140513</v>
      </c>
      <c r="BG101" s="84">
        <f t="shared" si="118"/>
        <v>1.3311781168924015</v>
      </c>
      <c r="BH101" s="84">
        <f t="shared" si="118"/>
        <v>0.76842256296169109</v>
      </c>
      <c r="BI101" s="84">
        <f t="shared" si="118"/>
        <v>1.0818140033706138</v>
      </c>
      <c r="BJ101" s="84">
        <f t="shared" si="118"/>
        <v>0.99048260173170311</v>
      </c>
      <c r="BK101" s="84">
        <f t="shared" si="118"/>
        <v>1.2258686449557814</v>
      </c>
      <c r="BL101" s="84">
        <f t="shared" si="118"/>
        <v>2.7433736476044541</v>
      </c>
      <c r="BM101" s="84">
        <f t="shared" si="118"/>
        <v>2.3434941145721297</v>
      </c>
      <c r="BN101" s="84">
        <f t="shared" si="118"/>
        <v>0</v>
      </c>
      <c r="BO101" s="84">
        <f t="shared" si="118"/>
        <v>0</v>
      </c>
      <c r="BP101" s="84">
        <f t="shared" si="118"/>
        <v>0</v>
      </c>
      <c r="BQ101" s="84">
        <f t="shared" si="118"/>
        <v>0</v>
      </c>
      <c r="BR101" s="8"/>
      <c r="BS101" s="8"/>
    </row>
    <row r="102" spans="1:71" x14ac:dyDescent="0.25">
      <c r="A102" s="44" t="s">
        <v>156</v>
      </c>
      <c r="B102" s="22" t="s">
        <v>45</v>
      </c>
      <c r="C102" s="73">
        <f>2*SUM(U90:INDEX(U90:AF90,$B$2))/(SUM(U78:INDEX(U78:AF78,$B$2))*2+U78-INDEX(U78:AF78,$B$2))</f>
        <v>0.30123816460305902</v>
      </c>
      <c r="D102" s="73">
        <f>2*SUM(AG90:INDEX(AG90:AR90,$B$2))/(SUM(AG78:INDEX(AG78:AR78,$B$2))*2+AF78-INDEX(AG78:AR78,$B$2))</f>
        <v>0.25603151157065485</v>
      </c>
      <c r="E102" s="73">
        <f>2*SUM(AS90:INDEX(AS90:BD90,$B$2))/(SUM(AS78:INDEX(AS78:BD78,$B$2))*2+AR78-INDEX(AS78:BD78,$B$2))</f>
        <v>0.19246908745034411</v>
      </c>
      <c r="F102" s="65">
        <f t="shared" si="119"/>
        <v>0.75173983963778634</v>
      </c>
      <c r="G102" s="8"/>
      <c r="H102" s="8">
        <f t="shared" si="120"/>
        <v>0.24683820322721325</v>
      </c>
      <c r="I102" s="8">
        <f t="shared" si="121"/>
        <v>0.33732236350037398</v>
      </c>
      <c r="J102" s="8">
        <f t="shared" si="122"/>
        <v>0.33146853146853145</v>
      </c>
      <c r="K102" s="8">
        <f t="shared" si="123"/>
        <v>0.39232409381663114</v>
      </c>
      <c r="L102" s="8">
        <f t="shared" si="124"/>
        <v>0.16360078277886497</v>
      </c>
      <c r="M102" s="8">
        <f t="shared" si="125"/>
        <v>0.3342238052834669</v>
      </c>
      <c r="N102" s="8">
        <f t="shared" si="126"/>
        <v>0.27089057701632457</v>
      </c>
      <c r="O102" s="8">
        <f t="shared" si="127"/>
        <v>0.27478164425343132</v>
      </c>
      <c r="P102" s="8">
        <f t="shared" si="128"/>
        <v>0.19220451317658199</v>
      </c>
      <c r="Q102" s="8">
        <f t="shared" si="129"/>
        <v>0.21946034341782503</v>
      </c>
      <c r="R102" s="8">
        <f>2*SUM(AY90:INDEX(AY90:BA90,R$110))/(SUM(AY78:INDEX(AY78:BA78,R$110))*2+AX78-INDEX(AY78:BA78,R$110))</f>
        <v>0.16233167312304003</v>
      </c>
      <c r="S102" s="8" t="str">
        <f>IFERROR(2*SUM(BB90:INDEX(BB90:BD90,S$110))/(SUM(BB78:INDEX(BB78:BD78,S$110))*2+BA78-INDEX(BB78:BD78,S$110)),"")</f>
        <v/>
      </c>
      <c r="T102" s="8"/>
      <c r="U102" s="8">
        <v>0.26044226044225999</v>
      </c>
      <c r="V102" s="8">
        <v>0.24537037037036999</v>
      </c>
      <c r="W102" s="8">
        <v>0.34134615384615402</v>
      </c>
      <c r="X102" s="8">
        <v>0.31180400890868598</v>
      </c>
      <c r="Y102" s="8">
        <v>0.287744227353464</v>
      </c>
      <c r="Z102" s="8">
        <v>0.33710407239819001</v>
      </c>
      <c r="AA102" s="8">
        <v>0.34782608695652201</v>
      </c>
      <c r="AB102" s="8">
        <v>0.26938775510204099</v>
      </c>
      <c r="AC102" s="8">
        <v>0.36864406779661002</v>
      </c>
      <c r="AD102" s="8">
        <v>0.358024691358025</v>
      </c>
      <c r="AE102" s="8">
        <v>0.26769911504424798</v>
      </c>
      <c r="AF102" s="8">
        <v>0.41397153945666199</v>
      </c>
      <c r="AG102" s="8">
        <v>0.152604548789435</v>
      </c>
      <c r="AH102" s="8">
        <v>0.140880503144654</v>
      </c>
      <c r="AI102" s="8">
        <v>0.246851385390428</v>
      </c>
      <c r="AJ102" s="8">
        <v>0.38940092165898599</v>
      </c>
      <c r="AK102" s="8">
        <v>0.26557377049180297</v>
      </c>
      <c r="AL102" s="8">
        <v>0.362217017954723</v>
      </c>
      <c r="AM102" s="8">
        <v>0.29600394671928998</v>
      </c>
      <c r="AN102" s="8">
        <v>0.20689655172413801</v>
      </c>
      <c r="AO102" s="8">
        <v>0.31697341513292399</v>
      </c>
      <c r="AP102" s="8">
        <v>0.26117136659436002</v>
      </c>
      <c r="AQ102" s="8">
        <v>0.25655737704918002</v>
      </c>
      <c r="AR102" s="8">
        <v>0.30551053484602902</v>
      </c>
      <c r="AS102" s="8">
        <v>0.15649676956209618</v>
      </c>
      <c r="AT102" s="8">
        <v>0.116824762855716</v>
      </c>
      <c r="AU102" s="8">
        <v>0.354005167958656</v>
      </c>
      <c r="AV102" s="8">
        <v>0.23839854413102801</v>
      </c>
      <c r="AW102" s="8">
        <v>0.20343839541547301</v>
      </c>
      <c r="AX102" s="8">
        <v>0.215030170049369</v>
      </c>
      <c r="AY102" s="8">
        <v>0.13396562000000001</v>
      </c>
      <c r="AZ102" s="8">
        <v>0.18448276</v>
      </c>
      <c r="BA102" s="8"/>
      <c r="BB102" s="8"/>
      <c r="BC102" s="8"/>
      <c r="BD102" s="8"/>
      <c r="BE102" s="8"/>
      <c r="BF102" s="84">
        <f t="shared" si="118"/>
        <v>1.0255052736208519</v>
      </c>
      <c r="BG102" s="84">
        <f t="shared" si="118"/>
        <v>0.82924720062762747</v>
      </c>
      <c r="BH102" s="84">
        <f t="shared" si="118"/>
        <v>1.4340821599957811</v>
      </c>
      <c r="BI102" s="84">
        <f t="shared" si="118"/>
        <v>0.61221874646666397</v>
      </c>
      <c r="BJ102" s="84">
        <f t="shared" si="118"/>
        <v>0.76603346421875729</v>
      </c>
      <c r="BK102" s="84">
        <f t="shared" si="118"/>
        <v>0.59365010308888277</v>
      </c>
      <c r="BL102" s="84">
        <f t="shared" si="118"/>
        <v>0.45258051956666612</v>
      </c>
      <c r="BM102" s="84">
        <f t="shared" si="118"/>
        <v>0.89166667333333294</v>
      </c>
      <c r="BN102" s="84">
        <f t="shared" si="118"/>
        <v>0</v>
      </c>
      <c r="BO102" s="84">
        <f t="shared" si="118"/>
        <v>0</v>
      </c>
      <c r="BP102" s="84">
        <f t="shared" si="118"/>
        <v>0</v>
      </c>
      <c r="BQ102" s="84">
        <f t="shared" si="118"/>
        <v>0</v>
      </c>
      <c r="BR102" s="8"/>
      <c r="BS102" s="8"/>
    </row>
    <row r="103" spans="1:71" x14ac:dyDescent="0.25">
      <c r="A103" s="44" t="s">
        <v>157</v>
      </c>
      <c r="B103" s="22" t="s">
        <v>46</v>
      </c>
      <c r="C103" s="73">
        <f>2*SUM(U91:INDEX(U91:AF91,$B$2))/(SUM(U79:INDEX(U79:AF79,$B$2))*2+U79-INDEX(U79:AF79,$B$2))</f>
        <v>0.23362989323843417</v>
      </c>
      <c r="D103" s="73">
        <f>2*SUM(AG91:INDEX(AG91:AR91,$B$2))/(SUM(AG79:INDEX(AG79:AR79,$B$2))*2+AF79-INDEX(AG79:AR79,$B$2))</f>
        <v>0.18216175359032502</v>
      </c>
      <c r="E103" s="73">
        <f>2*SUM(AS91:INDEX(AS91:BD91,$B$2))/(SUM(AS79:INDEX(AS79:BD79,$B$2))*2+AR79-INDEX(AS79:BD79,$B$2))</f>
        <v>0.12052617320369646</v>
      </c>
      <c r="F103" s="65">
        <f t="shared" si="119"/>
        <v>0.66164368111406813</v>
      </c>
      <c r="G103" s="8"/>
      <c r="H103" s="8">
        <f t="shared" si="120"/>
        <v>0.20573689416419386</v>
      </c>
      <c r="I103" s="8">
        <f t="shared" si="121"/>
        <v>0.25781650435674014</v>
      </c>
      <c r="J103" s="8">
        <f t="shared" si="122"/>
        <v>0.26790397417793022</v>
      </c>
      <c r="K103" s="8">
        <f t="shared" si="123"/>
        <v>0.29552469135802467</v>
      </c>
      <c r="L103" s="8">
        <f t="shared" si="124"/>
        <v>0.15268159123852473</v>
      </c>
      <c r="M103" s="8">
        <f t="shared" si="125"/>
        <v>0.22015725518227305</v>
      </c>
      <c r="N103" s="8">
        <f t="shared" si="126"/>
        <v>0.18141216503615482</v>
      </c>
      <c r="O103" s="8">
        <f t="shared" si="127"/>
        <v>0.17117480823576908</v>
      </c>
      <c r="P103" s="8">
        <f t="shared" si="128"/>
        <v>0.13016443277601217</v>
      </c>
      <c r="Q103" s="8">
        <f t="shared" si="129"/>
        <v>0.12004345464421511</v>
      </c>
      <c r="R103" s="8">
        <f>2*SUM(AY91:INDEX(AY91:BA91,R$110))/(SUM(AY79:INDEX(AY79:BA79,R$110))*2+AX79-INDEX(AY79:BA79,R$110))</f>
        <v>0.10310349305285028</v>
      </c>
      <c r="S103" s="8" t="str">
        <f>IFERROR(2*SUM(BB91:INDEX(BB91:BD91,S$110))/(SUM(BB79:INDEX(BB79:BD79,S$110))*2+BA79-INDEX(BB79:BD79,S$110)),"")</f>
        <v/>
      </c>
      <c r="T103" s="8"/>
      <c r="U103" s="8">
        <v>0.21869488536155199</v>
      </c>
      <c r="V103" s="8">
        <v>0.150649350649351</v>
      </c>
      <c r="W103" s="8">
        <v>0.219178082191781</v>
      </c>
      <c r="X103" s="8">
        <v>0.17944535073409501</v>
      </c>
      <c r="Y103" s="8">
        <v>0.25515947467166999</v>
      </c>
      <c r="Z103" s="8">
        <v>0.318463444857497</v>
      </c>
      <c r="AA103" s="8">
        <v>0.28192771084337298</v>
      </c>
      <c r="AB103" s="8">
        <v>0.19347037484885099</v>
      </c>
      <c r="AC103" s="8">
        <v>0.32296650717703401</v>
      </c>
      <c r="AD103" s="8">
        <v>0.24764150943396199</v>
      </c>
      <c r="AE103" s="8">
        <v>0.293274531422271</v>
      </c>
      <c r="AF103" s="8">
        <v>0.346062052505967</v>
      </c>
      <c r="AG103" s="8">
        <v>0.15241057542768299</v>
      </c>
      <c r="AH103" s="8">
        <v>0.15180102915952001</v>
      </c>
      <c r="AI103" s="8">
        <v>0.15400410677618101</v>
      </c>
      <c r="AJ103" s="8">
        <v>0.11513463324048299</v>
      </c>
      <c r="AK103" s="8">
        <v>0.25380710659898498</v>
      </c>
      <c r="AL103" s="8">
        <v>0.257997936016512</v>
      </c>
      <c r="AM103" s="8">
        <v>0.17298679164891401</v>
      </c>
      <c r="AN103" s="8">
        <v>0.196605827729747</v>
      </c>
      <c r="AO103" s="8">
        <v>0.174377224199288</v>
      </c>
      <c r="AP103" s="8">
        <v>0.125128733264676</v>
      </c>
      <c r="AQ103" s="8">
        <v>0.16029776674938001</v>
      </c>
      <c r="AR103" s="8">
        <v>0.22097964661149599</v>
      </c>
      <c r="AS103" s="8">
        <v>0.10175288584865327</v>
      </c>
      <c r="AT103" s="8">
        <v>0.16510538641686201</v>
      </c>
      <c r="AU103" s="8">
        <v>0.120291095890411</v>
      </c>
      <c r="AV103" s="8">
        <v>0.12291169451073999</v>
      </c>
      <c r="AW103" s="8">
        <v>0.13220815752461301</v>
      </c>
      <c r="AX103" s="8">
        <v>0.107272287992269</v>
      </c>
      <c r="AY103" s="8">
        <v>9.6980789999999997E-2</v>
      </c>
      <c r="AZ103" s="8">
        <v>9.8428450000000001E-2</v>
      </c>
      <c r="BA103" s="8"/>
      <c r="BB103" s="8"/>
      <c r="BC103" s="8"/>
      <c r="BD103" s="8"/>
      <c r="BE103" s="8"/>
      <c r="BF103" s="84">
        <f t="shared" si="118"/>
        <v>0.66762352653759127</v>
      </c>
      <c r="BG103" s="84">
        <f t="shared" si="118"/>
        <v>1.0876433930059928</v>
      </c>
      <c r="BH103" s="84">
        <f t="shared" si="118"/>
        <v>0.78109018264840047</v>
      </c>
      <c r="BI103" s="84">
        <f t="shared" si="118"/>
        <v>1.067547540226345</v>
      </c>
      <c r="BJ103" s="84">
        <f t="shared" si="118"/>
        <v>0.52090014064697487</v>
      </c>
      <c r="BK103" s="84">
        <f t="shared" si="118"/>
        <v>0.41578738825803441</v>
      </c>
      <c r="BL103" s="84">
        <f t="shared" si="118"/>
        <v>0.56062540426108209</v>
      </c>
      <c r="BM103" s="84">
        <f t="shared" si="118"/>
        <v>0.5006385168566776</v>
      </c>
      <c r="BN103" s="84">
        <f t="shared" si="118"/>
        <v>0</v>
      </c>
      <c r="BO103" s="84">
        <f t="shared" si="118"/>
        <v>0</v>
      </c>
      <c r="BP103" s="84">
        <f t="shared" si="118"/>
        <v>0</v>
      </c>
      <c r="BQ103" s="84">
        <f t="shared" si="118"/>
        <v>0</v>
      </c>
      <c r="BR103" s="8"/>
      <c r="BS103" s="8"/>
    </row>
    <row r="104" spans="1:71" x14ac:dyDescent="0.25">
      <c r="A104" s="44" t="s">
        <v>158</v>
      </c>
      <c r="B104" s="22" t="s">
        <v>47</v>
      </c>
      <c r="C104" s="73">
        <f>2*SUM(U92:INDEX(U92:AF92,$B$2))/(SUM(U80:INDEX(U80:AF80,$B$2))*2+U80-INDEX(U80:AF80,$B$2))</f>
        <v>0.22487185201693782</v>
      </c>
      <c r="D104" s="73">
        <f>2*SUM(AG92:INDEX(AG92:AR92,$B$2))/(SUM(AG80:INDEX(AG80:AR80,$B$2))*2+AF80-INDEX(AG80:AR80,$B$2))</f>
        <v>0.16855275180993884</v>
      </c>
      <c r="E104" s="73">
        <f>2*SUM(AS92:INDEX(AS92:BD92,$B$2))/(SUM(AS80:INDEX(AS80:BD80,$B$2))*2+AR80-INDEX(AS80:BD80,$B$2))</f>
        <v>0.12565345499477237</v>
      </c>
      <c r="F104" s="65">
        <f t="shared" si="119"/>
        <v>0.74548444712703366</v>
      </c>
      <c r="G104" s="8"/>
      <c r="H104" s="8">
        <f t="shared" si="120"/>
        <v>0.17246885978920473</v>
      </c>
      <c r="I104" s="8">
        <f t="shared" si="121"/>
        <v>0.24986623863028357</v>
      </c>
      <c r="J104" s="8">
        <f t="shared" si="122"/>
        <v>0.30849521600463903</v>
      </c>
      <c r="K104" s="8">
        <f t="shared" si="123"/>
        <v>0.27994616419919244</v>
      </c>
      <c r="L104" s="8">
        <f t="shared" si="124"/>
        <v>0.18368469294225481</v>
      </c>
      <c r="M104" s="8">
        <f t="shared" si="125"/>
        <v>0.14902096690348293</v>
      </c>
      <c r="N104" s="8">
        <f t="shared" si="126"/>
        <v>0.17282070803197563</v>
      </c>
      <c r="O104" s="8">
        <f t="shared" si="127"/>
        <v>0.11951973803893033</v>
      </c>
      <c r="P104" s="8">
        <f t="shared" si="128"/>
        <v>0.13442565186751232</v>
      </c>
      <c r="Q104" s="8">
        <f t="shared" si="129"/>
        <v>0.1156951989428865</v>
      </c>
      <c r="R104" s="8">
        <f>2*SUM(AY92:INDEX(AY92:BA92,R$110))/(SUM(AY80:INDEX(AY80:BA80,R$110))*2+AX80-INDEX(AY80:BA80,R$110))</f>
        <v>0.11462313303230288</v>
      </c>
      <c r="S104" s="8" t="str">
        <f>IFERROR(2*SUM(BB92:INDEX(BB92:BD92,S$110))/(SUM(BB80:INDEX(BB80:BD80,S$110))*2+BA80-INDEX(BB80:BD80,S$110)),"")</f>
        <v/>
      </c>
      <c r="T104" s="8"/>
      <c r="U104" s="8">
        <v>0.15976331360946699</v>
      </c>
      <c r="V104" s="8">
        <v>0.12720156555772999</v>
      </c>
      <c r="W104" s="8">
        <v>0.210884353741497</v>
      </c>
      <c r="X104" s="8">
        <v>0.21547799696509901</v>
      </c>
      <c r="Y104" s="8">
        <v>0.27245508982035899</v>
      </c>
      <c r="Z104" s="8">
        <v>0.28830645161290303</v>
      </c>
      <c r="AA104" s="8">
        <v>0.27049180327868899</v>
      </c>
      <c r="AB104" s="8">
        <v>0.221169036334913</v>
      </c>
      <c r="AC104" s="8">
        <v>0.36568213783403702</v>
      </c>
      <c r="AD104" s="8">
        <v>0.24552429667519199</v>
      </c>
      <c r="AE104" s="8">
        <v>0.274861878453039</v>
      </c>
      <c r="AF104" s="8">
        <v>0.317006802721088</v>
      </c>
      <c r="AG104" s="8">
        <v>0.15224063842848401</v>
      </c>
      <c r="AH104" s="8">
        <v>0.13496932515337401</v>
      </c>
      <c r="AI104" s="8">
        <v>0.25184456468273497</v>
      </c>
      <c r="AJ104" s="8">
        <v>0.16524472384373601</v>
      </c>
      <c r="AK104" s="8">
        <v>0.129793510324484</v>
      </c>
      <c r="AL104" s="8">
        <v>0.15099337748344399</v>
      </c>
      <c r="AM104" s="8">
        <v>0.173979984603541</v>
      </c>
      <c r="AN104" s="8">
        <v>0.18213866039953</v>
      </c>
      <c r="AO104" s="8">
        <v>0.16511318242343501</v>
      </c>
      <c r="AP104" s="8">
        <v>0.115644073241246</v>
      </c>
      <c r="AQ104" s="8">
        <v>8.2213438735177904E-2</v>
      </c>
      <c r="AR104" s="8">
        <v>0.15712187958884</v>
      </c>
      <c r="AS104" s="8">
        <v>6.5412186379928322E-2</v>
      </c>
      <c r="AT104" s="8">
        <v>0.13403416557161599</v>
      </c>
      <c r="AU104" s="8">
        <v>0.23483619850794701</v>
      </c>
      <c r="AV104" s="8">
        <v>0.12561060711793401</v>
      </c>
      <c r="AW104" s="8">
        <v>0.10064635272391501</v>
      </c>
      <c r="AX104" s="8">
        <v>0.118043844856661</v>
      </c>
      <c r="AY104" s="8">
        <v>0.10557184999999999</v>
      </c>
      <c r="AZ104" s="8">
        <v>0.1420932</v>
      </c>
      <c r="BA104" s="8"/>
      <c r="BB104" s="8"/>
      <c r="BC104" s="8"/>
      <c r="BD104" s="8"/>
      <c r="BE104" s="8"/>
      <c r="BF104" s="84">
        <f t="shared" si="118"/>
        <v>0.42966311134235097</v>
      </c>
      <c r="BG104" s="84">
        <f t="shared" si="118"/>
        <v>0.99307131764424739</v>
      </c>
      <c r="BH104" s="84">
        <f t="shared" si="118"/>
        <v>0.93246482727862523</v>
      </c>
      <c r="BI104" s="84">
        <f t="shared" si="118"/>
        <v>0.76014897296641026</v>
      </c>
      <c r="BJ104" s="84">
        <f t="shared" si="118"/>
        <v>0.77543439939561654</v>
      </c>
      <c r="BK104" s="84">
        <f t="shared" si="118"/>
        <v>0.78178160409455166</v>
      </c>
      <c r="BL104" s="84">
        <f t="shared" si="118"/>
        <v>0.60680457146017763</v>
      </c>
      <c r="BM104" s="84">
        <f t="shared" si="118"/>
        <v>0.78013750451612884</v>
      </c>
      <c r="BN104" s="84">
        <f t="shared" si="118"/>
        <v>0</v>
      </c>
      <c r="BO104" s="84">
        <f t="shared" si="118"/>
        <v>0</v>
      </c>
      <c r="BP104" s="84">
        <f t="shared" si="118"/>
        <v>0</v>
      </c>
      <c r="BQ104" s="84">
        <f t="shared" si="118"/>
        <v>0</v>
      </c>
      <c r="BR104" s="8"/>
      <c r="BS104" s="8"/>
    </row>
    <row r="105" spans="1:71" x14ac:dyDescent="0.25">
      <c r="A105" s="44" t="s">
        <v>159</v>
      </c>
      <c r="B105" s="22" t="s">
        <v>48</v>
      </c>
      <c r="C105" s="73">
        <f>2*SUM(U93:INDEX(U93:AF93,$B$2))/(SUM(U81:INDEX(U81:AF81,$B$2))*2+U81-INDEX(U81:AF81,$B$2))</f>
        <v>0.21686445971267956</v>
      </c>
      <c r="D105" s="73">
        <f>2*SUM(AG93:INDEX(AG93:AR93,$B$2))/(SUM(AG81:INDEX(AG81:AR81,$B$2))*2+AF81-INDEX(AG81:AR81,$B$2))</f>
        <v>0.16256524981357195</v>
      </c>
      <c r="E105" s="73">
        <f>2*SUM(AS93:INDEX(AS93:BD93,$B$2))/(SUM(AS81:INDEX(AS81:BD81,$B$2))*2+AR81-INDEX(AS81:BD81,$B$2))</f>
        <v>9.6531572966830806E-2</v>
      </c>
      <c r="F105" s="65">
        <f t="shared" si="119"/>
        <v>0.59380201536018407</v>
      </c>
      <c r="G105" s="8"/>
      <c r="H105" s="8">
        <f t="shared" si="120"/>
        <v>0.15366146458583432</v>
      </c>
      <c r="I105" s="8">
        <f t="shared" si="121"/>
        <v>0.2405477820779994</v>
      </c>
      <c r="J105" s="8">
        <f t="shared" si="122"/>
        <v>0.30180460485376476</v>
      </c>
      <c r="K105" s="8">
        <f t="shared" si="123"/>
        <v>0.34266459305339553</v>
      </c>
      <c r="L105" s="8">
        <f t="shared" si="124"/>
        <v>0.15910453727763341</v>
      </c>
      <c r="M105" s="8">
        <f t="shared" si="125"/>
        <v>0.19032663316582915</v>
      </c>
      <c r="N105" s="8">
        <f t="shared" si="126"/>
        <v>0.13036425306002064</v>
      </c>
      <c r="O105" s="8">
        <f t="shared" si="127"/>
        <v>0.15495995070856439</v>
      </c>
      <c r="P105" s="8">
        <f t="shared" si="128"/>
        <v>9.3073301950235374E-2</v>
      </c>
      <c r="Q105" s="8">
        <f t="shared" si="129"/>
        <v>0.11658354114713217</v>
      </c>
      <c r="R105" s="8">
        <f>2*SUM(AY93:INDEX(AY93:BA93,R$110))/(SUM(AY81:INDEX(AY81:BA81,R$110))*2+AX81-INDEX(AY81:BA81,R$110))</f>
        <v>7.4298056155507552E-2</v>
      </c>
      <c r="S105" s="8" t="str">
        <f>IFERROR(2*SUM(BB93:INDEX(BB93:BD93,S$110))/(SUM(BB81:INDEX(BB81:BD81,S$110))*2+BA81-INDEX(BB81:BD81,S$110)),"")</f>
        <v/>
      </c>
      <c r="T105" s="8"/>
      <c r="U105" s="8">
        <v>0.17166212534059899</v>
      </c>
      <c r="V105" s="8">
        <v>0.13501144164759701</v>
      </c>
      <c r="W105" s="8">
        <v>0.13358778625954201</v>
      </c>
      <c r="X105" s="8">
        <v>0.187919463087248</v>
      </c>
      <c r="Y105" s="8">
        <v>0.259124087591241</v>
      </c>
      <c r="Z105" s="8">
        <v>0.27422303473491799</v>
      </c>
      <c r="AA105" s="8">
        <v>0.27969348659003801</v>
      </c>
      <c r="AB105" s="8">
        <v>0.22661870503597101</v>
      </c>
      <c r="AC105" s="8">
        <v>0.41682974559686897</v>
      </c>
      <c r="AD105" s="8">
        <v>0.306291390728477</v>
      </c>
      <c r="AE105" s="8">
        <v>0.31504922644163202</v>
      </c>
      <c r="AF105" s="8">
        <v>0.35146443514644299</v>
      </c>
      <c r="AG105" s="8">
        <v>0.13077939233817701</v>
      </c>
      <c r="AH105" s="8">
        <v>0.13165769000598401</v>
      </c>
      <c r="AI105" s="8">
        <v>0.20792079207920799</v>
      </c>
      <c r="AJ105" s="8">
        <v>0.18163869693978299</v>
      </c>
      <c r="AK105" s="8">
        <v>0.17621980104216001</v>
      </c>
      <c r="AL105" s="8">
        <v>0.211564320932317</v>
      </c>
      <c r="AM105" s="8">
        <v>0.13830227743271201</v>
      </c>
      <c r="AN105" s="8">
        <v>0.118820468343452</v>
      </c>
      <c r="AO105" s="8">
        <v>0.133980582524272</v>
      </c>
      <c r="AP105" s="8">
        <v>0.11239337681886601</v>
      </c>
      <c r="AQ105" s="8">
        <v>0.132407407407407</v>
      </c>
      <c r="AR105" s="8">
        <v>0.212056434373664</v>
      </c>
      <c r="AS105" s="8">
        <v>5.1013277428371771E-2</v>
      </c>
      <c r="AT105" s="8">
        <v>8.25298881604319E-2</v>
      </c>
      <c r="AU105" s="8">
        <v>0.16767676767676801</v>
      </c>
      <c r="AV105" s="8">
        <v>0.13865336658354099</v>
      </c>
      <c r="AW105" s="8">
        <v>0.113298127700432</v>
      </c>
      <c r="AX105" s="8">
        <v>0.100515463917526</v>
      </c>
      <c r="AY105" s="8">
        <v>7.323027E-2</v>
      </c>
      <c r="AZ105" s="8">
        <v>8.5106379999999995E-2</v>
      </c>
      <c r="BA105" s="8"/>
      <c r="BB105" s="8"/>
      <c r="BC105" s="8"/>
      <c r="BD105" s="8"/>
      <c r="BE105" s="8"/>
      <c r="BF105" s="84">
        <f t="shared" si="118"/>
        <v>0.39007122235633768</v>
      </c>
      <c r="BG105" s="84">
        <f t="shared" si="118"/>
        <v>0.62685201416400982</v>
      </c>
      <c r="BH105" s="84">
        <f t="shared" si="118"/>
        <v>0.80644540644540774</v>
      </c>
      <c r="BI105" s="84">
        <f t="shared" si="118"/>
        <v>0.76334706711482014</v>
      </c>
      <c r="BJ105" s="84">
        <f t="shared" si="118"/>
        <v>0.64293641821401104</v>
      </c>
      <c r="BK105" s="84">
        <f t="shared" si="118"/>
        <v>0.47510593220339165</v>
      </c>
      <c r="BL105" s="84">
        <f t="shared" si="118"/>
        <v>0.52949431751497089</v>
      </c>
      <c r="BM105" s="84">
        <f t="shared" si="118"/>
        <v>0.71626026379561958</v>
      </c>
      <c r="BN105" s="84">
        <f t="shared" si="118"/>
        <v>0</v>
      </c>
      <c r="BO105" s="84">
        <f t="shared" si="118"/>
        <v>0</v>
      </c>
      <c r="BP105" s="84">
        <f t="shared" si="118"/>
        <v>0</v>
      </c>
      <c r="BQ105" s="84">
        <f t="shared" si="118"/>
        <v>0</v>
      </c>
      <c r="BR105" s="8"/>
      <c r="BS105" s="8"/>
    </row>
    <row r="106" spans="1:71" x14ac:dyDescent="0.25">
      <c r="A106" s="44" t="s">
        <v>160</v>
      </c>
      <c r="B106" s="22" t="s">
        <v>49</v>
      </c>
      <c r="C106" s="73">
        <f>2*SUM(U94:INDEX(U94:AF94,$B$2))/(SUM(U82:INDEX(U82:AF82,$B$2))*2+U82-INDEX(U82:AF82,$B$2))</f>
        <v>0.16912487708947885</v>
      </c>
      <c r="D106" s="73">
        <f>2*SUM(AG94:INDEX(AG94:AR94,$B$2))/(SUM(AG82:INDEX(AG82:AR82,$B$2))*2+AF82-INDEX(AG82:AR82,$B$2))</f>
        <v>0.16181975237546789</v>
      </c>
      <c r="E106" s="73">
        <f>2*SUM(AS94:INDEX(AS94:BD94,$B$2))/(SUM(AS82:INDEX(AS82:BD82,$B$2))*2+AR82-INDEX(AS82:BD82,$B$2))</f>
        <v>0.11999191973604471</v>
      </c>
      <c r="F106" s="65">
        <f t="shared" si="119"/>
        <v>0.74151590256811972</v>
      </c>
      <c r="G106" s="8"/>
      <c r="H106" s="8">
        <f t="shared" si="120"/>
        <v>0.12133468149646107</v>
      </c>
      <c r="I106" s="8">
        <f t="shared" si="121"/>
        <v>0.18198037466547726</v>
      </c>
      <c r="J106" s="8">
        <f t="shared" si="122"/>
        <v>0.28512960436562074</v>
      </c>
      <c r="K106" s="8">
        <f t="shared" si="123"/>
        <v>0.35294117647058826</v>
      </c>
      <c r="L106" s="8">
        <f t="shared" si="124"/>
        <v>0.14675767918088736</v>
      </c>
      <c r="M106" s="8">
        <f t="shared" si="125"/>
        <v>0.1818629866929522</v>
      </c>
      <c r="N106" s="8">
        <f t="shared" si="126"/>
        <v>0.15236329935125115</v>
      </c>
      <c r="O106" s="8">
        <f t="shared" si="127"/>
        <v>0.15927704038407228</v>
      </c>
      <c r="P106" s="8">
        <f t="shared" si="128"/>
        <v>0.10398359695371998</v>
      </c>
      <c r="Q106" s="8">
        <f t="shared" si="129"/>
        <v>0.14985841864517535</v>
      </c>
      <c r="R106" s="8">
        <f>2*SUM(AY94:INDEX(AY94:BA94,R$110))/(SUM(AY82:INDEX(AY82:BA82,R$110))*2+AX82-INDEX(AY82:BA82,R$110))</f>
        <v>0.11188811188811189</v>
      </c>
      <c r="S106" s="8" t="str">
        <f>IFERROR(2*SUM(BB94:INDEX(BB94:BD94,S$110))/(SUM(BB82:INDEX(BB82:BD82,S$110))*2+BA82-INDEX(BB82:BD82,S$110)),"")</f>
        <v/>
      </c>
      <c r="T106" s="8"/>
      <c r="U106" s="8">
        <v>0.141975308641975</v>
      </c>
      <c r="V106" s="8">
        <v>0.101190476190476</v>
      </c>
      <c r="W106" s="8">
        <v>0.119760479041916</v>
      </c>
      <c r="X106" s="8">
        <v>0.126506024096386</v>
      </c>
      <c r="Y106" s="8">
        <v>0.21243523316062199</v>
      </c>
      <c r="Z106" s="8">
        <v>0.169491525423729</v>
      </c>
      <c r="AA106" s="8">
        <v>0.19130434782608699</v>
      </c>
      <c r="AB106" s="8">
        <v>0.212244897959184</v>
      </c>
      <c r="AC106" s="8">
        <v>0.40357142857142903</v>
      </c>
      <c r="AD106" s="8">
        <v>0.25</v>
      </c>
      <c r="AE106" s="8">
        <v>0.38109756097560998</v>
      </c>
      <c r="AF106" s="8">
        <v>0.362694300518135</v>
      </c>
      <c r="AG106" s="8">
        <v>0.134433962264151</v>
      </c>
      <c r="AH106" s="8">
        <v>0.10420841683366699</v>
      </c>
      <c r="AI106" s="8">
        <v>0.19557195571955699</v>
      </c>
      <c r="AJ106" s="8">
        <v>0.145299145299145</v>
      </c>
      <c r="AK106" s="8">
        <v>0.159590043923865</v>
      </c>
      <c r="AL106" s="8">
        <v>0.22996057818659699</v>
      </c>
      <c r="AM106" s="8">
        <v>0.14932680538555701</v>
      </c>
      <c r="AN106" s="8">
        <v>0.15247634947134101</v>
      </c>
      <c r="AO106" s="8">
        <v>0.154786150712831</v>
      </c>
      <c r="AP106" s="8">
        <v>0.14134924277191399</v>
      </c>
      <c r="AQ106" s="8">
        <v>0.13174670633234201</v>
      </c>
      <c r="AR106" s="8">
        <v>0.2</v>
      </c>
      <c r="AS106" s="8">
        <v>7.3658365485794464E-2</v>
      </c>
      <c r="AT106" s="8">
        <v>9.8332620778110294E-2</v>
      </c>
      <c r="AU106" s="8">
        <v>0.164835164835165</v>
      </c>
      <c r="AV106" s="8">
        <v>0.169909208819715</v>
      </c>
      <c r="AW106" s="8">
        <v>0.14923384410393101</v>
      </c>
      <c r="AX106" s="8">
        <v>0.13049095607235101</v>
      </c>
      <c r="AY106" s="8">
        <v>0.11221122</v>
      </c>
      <c r="AZ106" s="8">
        <v>0.11042945</v>
      </c>
      <c r="BA106" s="8"/>
      <c r="BB106" s="8"/>
      <c r="BC106" s="8"/>
      <c r="BD106" s="8"/>
      <c r="BE106" s="8"/>
      <c r="BF106" s="84">
        <f t="shared" si="118"/>
        <v>0.54791485905222526</v>
      </c>
      <c r="BG106" s="84">
        <f t="shared" si="118"/>
        <v>0.94361495708225374</v>
      </c>
      <c r="BH106" s="84">
        <f t="shared" si="118"/>
        <v>0.84283640887414646</v>
      </c>
      <c r="BI106" s="84">
        <f t="shared" si="118"/>
        <v>1.169375143053335</v>
      </c>
      <c r="BJ106" s="84">
        <f t="shared" si="118"/>
        <v>0.93510748186224835</v>
      </c>
      <c r="BK106" s="84">
        <f t="shared" si="118"/>
        <v>0.5674492432631939</v>
      </c>
      <c r="BL106" s="84">
        <f t="shared" si="118"/>
        <v>0.75144726836065523</v>
      </c>
      <c r="BM106" s="84">
        <f t="shared" si="118"/>
        <v>0.72423986003649687</v>
      </c>
      <c r="BN106" s="84">
        <f t="shared" si="118"/>
        <v>0</v>
      </c>
      <c r="BO106" s="84">
        <f t="shared" si="118"/>
        <v>0</v>
      </c>
      <c r="BP106" s="84">
        <f t="shared" si="118"/>
        <v>0</v>
      </c>
      <c r="BQ106" s="84">
        <f t="shared" si="118"/>
        <v>0</v>
      </c>
      <c r="BR106" s="8"/>
      <c r="BS106" s="8"/>
    </row>
    <row r="107" spans="1:71" x14ac:dyDescent="0.25">
      <c r="A107" s="44" t="s">
        <v>161</v>
      </c>
      <c r="B107" s="22" t="s">
        <v>50</v>
      </c>
      <c r="C107" s="73" t="str">
        <f>IFERROR(2*SUM(U95:INDEX(U95:AF95,$B$2))/(SUM(U83:INDEX(U83:AF83,$B$2))*2+U83-INDEX(U83:AF83,$B$2)),"")</f>
        <v/>
      </c>
      <c r="D107" s="93" t="str">
        <f>IFERROR(2*SUM(AG95:INDEX(AG95:AR95,$B$2))/(SUM(AG83:INDEX(AG83:AR83,$B$2))*2+AF83-INDEX(AG83:AR83,$B$2)),"")</f>
        <v/>
      </c>
      <c r="E107" s="73">
        <f>2*SUM(AS95:INDEX(AS95:BD95,$B$2))/(SUM(AS83:INDEX(AS83:BD83,$B$2))*2+AR83-INDEX(AS83:BD83,$B$2))</f>
        <v>2.1867368025549502E-2</v>
      </c>
      <c r="F107" s="65" t="str">
        <f t="shared" si="119"/>
        <v/>
      </c>
      <c r="G107" s="8"/>
      <c r="H107" s="8" t="str">
        <f t="shared" si="120"/>
        <v/>
      </c>
      <c r="I107" s="8" t="str">
        <f t="shared" si="121"/>
        <v/>
      </c>
      <c r="J107" s="8" t="str">
        <f t="shared" si="122"/>
        <v/>
      </c>
      <c r="K107" s="8" t="str">
        <f t="shared" si="123"/>
        <v/>
      </c>
      <c r="L107" s="8" t="str">
        <f t="shared" si="124"/>
        <v/>
      </c>
      <c r="M107" s="8" t="str">
        <f t="shared" si="125"/>
        <v/>
      </c>
      <c r="N107" s="8" t="str">
        <f t="shared" si="126"/>
        <v/>
      </c>
      <c r="O107" s="8" t="str">
        <f t="shared" si="127"/>
        <v/>
      </c>
      <c r="P107" s="8" t="str">
        <f>IFERROR(P95/(AVERAGE(AR83,AS83)+AVERAGE(AS83,AT83)+AVERAGE(AT83,AU83)),"")</f>
        <v/>
      </c>
      <c r="Q107" s="8">
        <f t="shared" si="129"/>
        <v>2.4318807135883552E-2</v>
      </c>
      <c r="R107" s="8">
        <f>2*SUM(AY95:INDEX(AY95:BA95,R$110))/(SUM(AY83:INDEX(AY83:BA83,R$110))*2+AX83-INDEX(AY83:BA83,R$110))</f>
        <v>1.1464259742481926E-2</v>
      </c>
      <c r="S107" s="8" t="str">
        <f>IFERROR(2*SUM(BB95:INDEX(BB95:BD95,S$110))/(SUM(BB83:INDEX(BB83:BD83,S$110))*2+BA83-INDEX(BB83:BD83,S$110)),"")</f>
        <v/>
      </c>
      <c r="T107" s="50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>
        <v>8.3262531860662695E-2</v>
      </c>
      <c r="AU107" s="8">
        <v>3.06143001007049E-2</v>
      </c>
      <c r="AV107" s="8">
        <v>4.9123956115932503E-2</v>
      </c>
      <c r="AW107" s="8">
        <v>1.77789571447526E-2</v>
      </c>
      <c r="AX107" s="8">
        <v>1.2823397075365599E-2</v>
      </c>
      <c r="AY107" s="8">
        <v>8.7986460000000002E-2</v>
      </c>
      <c r="AZ107" s="8">
        <v>0.13851351000000001</v>
      </c>
      <c r="BA107" s="8"/>
      <c r="BB107" s="8"/>
      <c r="BC107" s="8"/>
      <c r="BD107" s="8"/>
      <c r="BE107" s="8"/>
      <c r="BF107" s="84" t="str">
        <f t="shared" si="118"/>
        <v>-</v>
      </c>
      <c r="BG107" s="84" t="str">
        <f t="shared" si="118"/>
        <v>-</v>
      </c>
      <c r="BH107" s="84" t="str">
        <f t="shared" si="118"/>
        <v>-</v>
      </c>
      <c r="BI107" s="84" t="str">
        <f t="shared" si="118"/>
        <v>-</v>
      </c>
      <c r="BJ107" s="84" t="str">
        <f t="shared" si="118"/>
        <v>-</v>
      </c>
      <c r="BK107" s="84" t="str">
        <f t="shared" si="118"/>
        <v>-</v>
      </c>
      <c r="BL107" s="84" t="str">
        <f t="shared" si="118"/>
        <v>-</v>
      </c>
      <c r="BM107" s="84" t="str">
        <f t="shared" si="118"/>
        <v>-</v>
      </c>
      <c r="BN107" s="84" t="str">
        <f t="shared" si="118"/>
        <v>-</v>
      </c>
      <c r="BO107" s="84" t="str">
        <f t="shared" si="118"/>
        <v>-</v>
      </c>
      <c r="BP107" s="84" t="str">
        <f t="shared" si="118"/>
        <v>-</v>
      </c>
      <c r="BQ107" s="84" t="str">
        <f t="shared" si="118"/>
        <v>-</v>
      </c>
      <c r="BR107" s="8"/>
      <c r="BS107" s="8"/>
    </row>
    <row r="108" spans="1:71" x14ac:dyDescent="0.25">
      <c r="A108" s="44" t="s">
        <v>425</v>
      </c>
      <c r="B108" s="3" t="s">
        <v>153</v>
      </c>
      <c r="C108" s="73">
        <f>2*SUM(U96:INDEX(U96:AF96,$B$2))/(SUM(U84:INDEX(U84:AF84,$B$2))*2+U84-INDEX(U84:AF84,$B$2))</f>
        <v>0.26453156318024096</v>
      </c>
      <c r="D108" s="73">
        <f>2*SUM(AG96:INDEX(AG96:AR96,$B$2))/(SUM(AG84:INDEX(AG84:AR84,$B$2))*2+AF84-INDEX(AG84:AR84,$B$2))</f>
        <v>0.2221438201680884</v>
      </c>
      <c r="E108" s="73">
        <f>2*SUM(AS96:INDEX(AS96:BD96,$B$2))/(SUM(AS84:INDEX(AS84:BD84,$B$2))*2+AR84-INDEX(AS84:BD84,$B$2))</f>
        <v>0.19283853059204675</v>
      </c>
      <c r="F108" s="65">
        <f t="shared" si="119"/>
        <v>0.86807965419039179</v>
      </c>
      <c r="G108" s="8"/>
      <c r="H108" s="8">
        <f t="shared" si="120"/>
        <v>0.21519560297445844</v>
      </c>
      <c r="I108" s="8">
        <f t="shared" si="121"/>
        <v>0.28723171265878228</v>
      </c>
      <c r="J108" s="8">
        <f t="shared" si="122"/>
        <v>0.33055641262984675</v>
      </c>
      <c r="K108" s="8">
        <f t="shared" si="123"/>
        <v>0.35518839059358337</v>
      </c>
      <c r="L108" s="8">
        <f t="shared" si="124"/>
        <v>0.19052593515207522</v>
      </c>
      <c r="M108" s="8">
        <f t="shared" si="125"/>
        <v>0.25600551438910907</v>
      </c>
      <c r="N108" s="8">
        <f t="shared" si="126"/>
        <v>0.22244923383580417</v>
      </c>
      <c r="O108" s="8">
        <f t="shared" si="127"/>
        <v>0.21060054508376375</v>
      </c>
      <c r="P108" s="8">
        <f t="shared" si="128"/>
        <v>0.16510163291473395</v>
      </c>
      <c r="Q108" s="8">
        <f t="shared" si="129"/>
        <v>0.22558545649935074</v>
      </c>
      <c r="R108" s="8">
        <f>2*SUM(AY96:INDEX(AY96:BA96,R$110))/(SUM(AY84:INDEX(AY84:BA84,R$110))*2+AX84-INDEX(AY84:BA84,R$110))</f>
        <v>0.19310170402453289</v>
      </c>
      <c r="S108" s="8" t="str">
        <f>IFERROR(2*SUM(BB96:INDEX(BB96:BD96,S$110))/(SUM(BB84:INDEX(BB84:BD84,S$110))*2+BA84-INDEX(BB84:BD84,S$110)),"")</f>
        <v/>
      </c>
      <c r="T108" s="50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8"/>
      <c r="AU108" s="8"/>
      <c r="AV108" s="8"/>
      <c r="AW108" s="8"/>
      <c r="AX108" s="8"/>
      <c r="AY108" s="8"/>
      <c r="AZ108" s="8">
        <v>0.22480781</v>
      </c>
      <c r="BA108" s="8"/>
      <c r="BB108" s="8"/>
      <c r="BC108" s="8"/>
      <c r="BD108" s="8"/>
      <c r="BE108" s="8"/>
      <c r="BF108" s="84" t="str">
        <f t="shared" si="118"/>
        <v>-</v>
      </c>
      <c r="BG108" s="84" t="str">
        <f t="shared" si="118"/>
        <v>-</v>
      </c>
      <c r="BH108" s="84" t="str">
        <f t="shared" si="118"/>
        <v>-</v>
      </c>
      <c r="BI108" s="84" t="str">
        <f t="shared" si="118"/>
        <v>-</v>
      </c>
      <c r="BJ108" s="84" t="str">
        <f t="shared" si="118"/>
        <v>-</v>
      </c>
      <c r="BK108" s="84" t="str">
        <f t="shared" si="118"/>
        <v>-</v>
      </c>
      <c r="BL108" s="84" t="str">
        <f t="shared" si="118"/>
        <v>-</v>
      </c>
      <c r="BM108" s="84" t="str">
        <f t="shared" si="118"/>
        <v>-</v>
      </c>
      <c r="BN108" s="84" t="str">
        <f t="shared" si="118"/>
        <v>-</v>
      </c>
      <c r="BO108" s="84" t="str">
        <f t="shared" si="118"/>
        <v>-</v>
      </c>
      <c r="BP108" s="84" t="str">
        <f t="shared" si="118"/>
        <v>-</v>
      </c>
      <c r="BQ108" s="84" t="str">
        <f t="shared" si="118"/>
        <v>-</v>
      </c>
      <c r="BR108" s="8"/>
      <c r="BS108" s="8"/>
    </row>
    <row r="109" spans="1:71" x14ac:dyDescent="0.25">
      <c r="A109" s="45" t="s">
        <v>206</v>
      </c>
      <c r="B109" s="3" t="s">
        <v>61</v>
      </c>
      <c r="C109" s="73">
        <f>2*SUM(U97:INDEX(U97:AF97,$B$2))/(SUM(U85:INDEX(U85:AF85,$B$2))*2+U85-INDEX(U85:AF85,$B$2))</f>
        <v>0.26425818675048979</v>
      </c>
      <c r="D109" s="73">
        <f>2*SUM(AG97:INDEX(AG97:AR97,$B$2))/(SUM(AG85:INDEX(AG85:AR85,$B$2))*2+AF85-INDEX(AG85:AR85,$B$2))</f>
        <v>0.22209624590576971</v>
      </c>
      <c r="E109" s="73">
        <f>2*SUM(AS97:INDEX(AS97:BD97,$B$2))/(SUM(AS85:INDEX(AS85:BD85,$B$2))*2+AR85-INDEX(AS85:BD85,$B$2))</f>
        <v>0.14298782324811982</v>
      </c>
      <c r="F109" s="65">
        <f t="shared" si="119"/>
        <v>0.64381017637185201</v>
      </c>
      <c r="G109" s="8"/>
      <c r="H109" s="8">
        <f t="shared" si="120"/>
        <v>0.21516777655653974</v>
      </c>
      <c r="I109" s="8">
        <f t="shared" si="121"/>
        <v>0.28696460806301627</v>
      </c>
      <c r="J109" s="8">
        <f t="shared" si="122"/>
        <v>0.3298440065681445</v>
      </c>
      <c r="K109" s="8">
        <f t="shared" si="123"/>
        <v>0.35478519035976247</v>
      </c>
      <c r="L109" s="8">
        <f t="shared" si="124"/>
        <v>0.1904494156391823</v>
      </c>
      <c r="M109" s="8">
        <f t="shared" si="125"/>
        <v>0.25596140592694694</v>
      </c>
      <c r="N109" s="8">
        <f t="shared" si="126"/>
        <v>0.22243814933851558</v>
      </c>
      <c r="O109" s="8">
        <f t="shared" si="127"/>
        <v>0.21060054508376375</v>
      </c>
      <c r="P109" s="8">
        <f>IFERROR(P97/(AVERAGE(AR85,AS85)+AVERAGE(AS85,AT85)+AVERAGE(AT85,AU85)),"")</f>
        <v>0.15084585687538316</v>
      </c>
      <c r="Q109" s="8">
        <f t="shared" si="129"/>
        <v>0.15809523809523809</v>
      </c>
      <c r="R109" s="8">
        <f>2*SUM(AY97:INDEX(AY97:BA97,R$110))/(SUM(AY85:INDEX(AY85:BA85,R$110))*2+AX85-INDEX(AY85:BA85,R$110))</f>
        <v>0.11591041303083188</v>
      </c>
      <c r="S109" s="8" t="str">
        <f>IFERROR(2*SUM(BB97:INDEX(BB97:BD97,S$110))/(SUM(BB85:INDEX(BB85:BD85,S$110))*2+BA85-INDEX(BB85:BD85,S$110)),"")</f>
        <v/>
      </c>
      <c r="T109" s="9"/>
      <c r="U109" s="9">
        <v>0.22315705128205099</v>
      </c>
      <c r="V109" s="9">
        <v>0.179814385150812</v>
      </c>
      <c r="W109" s="9">
        <v>0.228877005347594</v>
      </c>
      <c r="X109" s="9">
        <v>0.237472071496968</v>
      </c>
      <c r="Y109" s="9">
        <v>0.28923177938279698</v>
      </c>
      <c r="Z109" s="9">
        <v>0.32183166720412798</v>
      </c>
      <c r="AA109" s="9">
        <v>0.32555164694595501</v>
      </c>
      <c r="AB109" s="9">
        <v>0.25098039215686302</v>
      </c>
      <c r="AC109" s="9">
        <v>0.39410574978329999</v>
      </c>
      <c r="AD109" s="9">
        <v>0.30958904109589003</v>
      </c>
      <c r="AE109" s="9">
        <v>0.34125</v>
      </c>
      <c r="AF109" s="9">
        <v>0.38085984940490603</v>
      </c>
      <c r="AG109" s="9">
        <v>0.15351142270035101</v>
      </c>
      <c r="AH109" s="9">
        <v>0.15079654627264999</v>
      </c>
      <c r="AI109" s="9">
        <v>0.26593589896342201</v>
      </c>
      <c r="AJ109" s="9">
        <v>0.22171894462688299</v>
      </c>
      <c r="AK109" s="9">
        <v>0.230630630630631</v>
      </c>
      <c r="AL109" s="9">
        <v>0.306447111359196</v>
      </c>
      <c r="AM109" s="9">
        <v>0.215566891558335</v>
      </c>
      <c r="AN109" s="9">
        <v>0.21345358887636201</v>
      </c>
      <c r="AO109" s="9">
        <v>0.23630417007359</v>
      </c>
      <c r="AP109" s="9">
        <v>0.18195358073724699</v>
      </c>
      <c r="AQ109" s="9">
        <v>0.176298757088035</v>
      </c>
      <c r="AR109" s="9">
        <v>0.266723116003387</v>
      </c>
      <c r="AS109" s="8">
        <v>0.10274213836477987</v>
      </c>
      <c r="AT109" s="8">
        <v>0.153539381854437</v>
      </c>
      <c r="AU109" s="8">
        <v>0.195023998432755</v>
      </c>
      <c r="AV109" s="8">
        <v>0.17506327300510999</v>
      </c>
      <c r="AW109" s="8">
        <v>0.139619550377719</v>
      </c>
      <c r="AX109" s="8">
        <v>0.160181181799465</v>
      </c>
      <c r="AY109" s="8">
        <v>0.111583461871261</v>
      </c>
      <c r="AZ109" s="8">
        <v>0.21826793999999999</v>
      </c>
      <c r="BA109" s="8"/>
      <c r="BB109" s="8"/>
      <c r="BC109" s="8"/>
      <c r="BD109" s="8"/>
      <c r="BE109" s="8"/>
      <c r="BF109" s="84">
        <f t="shared" si="118"/>
        <v>0.66928008715891441</v>
      </c>
      <c r="BG109" s="84">
        <f t="shared" si="118"/>
        <v>1.0181889814427698</v>
      </c>
      <c r="BH109" s="84">
        <f t="shared" si="118"/>
        <v>0.73334965002065955</v>
      </c>
      <c r="BI109" s="84">
        <f t="shared" si="118"/>
        <v>0.78957291312978717</v>
      </c>
      <c r="BJ109" s="84">
        <f t="shared" si="118"/>
        <v>0.60538164421589002</v>
      </c>
      <c r="BK109" s="84">
        <f t="shared" si="118"/>
        <v>0.5227041661088192</v>
      </c>
      <c r="BL109" s="84">
        <f t="shared" si="118"/>
        <v>0.51762801358141386</v>
      </c>
      <c r="BM109" s="84">
        <f t="shared" si="118"/>
        <v>1.022554556936621</v>
      </c>
      <c r="BN109" s="84">
        <f t="shared" si="118"/>
        <v>0</v>
      </c>
      <c r="BO109" s="84">
        <f t="shared" si="118"/>
        <v>0</v>
      </c>
      <c r="BP109" s="84">
        <f t="shared" si="118"/>
        <v>0</v>
      </c>
      <c r="BQ109" s="84">
        <f t="shared" si="118"/>
        <v>0</v>
      </c>
      <c r="BR109" s="8"/>
      <c r="BS109" s="8"/>
    </row>
    <row r="110" spans="1:71" x14ac:dyDescent="0.25">
      <c r="A110" s="44" t="s">
        <v>33</v>
      </c>
      <c r="B110" s="22"/>
      <c r="C110" s="73"/>
      <c r="D110" s="73"/>
      <c r="E110" s="73"/>
      <c r="F110" s="65"/>
      <c r="G110" s="8"/>
      <c r="H110" s="94">
        <f>IF($B$2&lt;4,$B$2,3)</f>
        <v>3</v>
      </c>
      <c r="I110" s="94">
        <f>IF($B$2&lt;4,1,IF($B$2&lt;7,$B$2-3,3))</f>
        <v>3</v>
      </c>
      <c r="J110" s="94">
        <f>IF($B$2&lt;4,1,IF($B$2&lt;7,1,IF($B$2&lt;10,$B$2-6,3)))</f>
        <v>2</v>
      </c>
      <c r="K110" s="94">
        <f>IF($B$2&lt;4,1,IF($B$2&lt;7,1,IF($B$2&lt;10,1,$B$2-9)))</f>
        <v>1</v>
      </c>
      <c r="L110" s="94">
        <f>IF($B$2&lt;4,$B$2,3)</f>
        <v>3</v>
      </c>
      <c r="M110" s="94">
        <f>IF($B$2&lt;4,1,IF($B$2&lt;7,$B$2-3,3))</f>
        <v>3</v>
      </c>
      <c r="N110" s="94">
        <f>IF($B$2&lt;4,1,IF($B$2&lt;7,1,IF($B$2&lt;10,$B$2-6,3)))</f>
        <v>2</v>
      </c>
      <c r="O110" s="94">
        <f>IF($B$2&lt;4,1,IF($B$2&lt;7,1,IF($B$2&lt;10,1,$B$2-9)))</f>
        <v>1</v>
      </c>
      <c r="P110" s="94">
        <f>IF($B$2&lt;4,$B$2,3)</f>
        <v>3</v>
      </c>
      <c r="Q110" s="94">
        <f>IF($B$2&lt;4,1,IF($B$2&lt;7,$B$2-3,3))</f>
        <v>3</v>
      </c>
      <c r="R110" s="94">
        <f>IF($B$2&lt;4,1,IF($B$2&lt;7,1,IF($B$2&lt;10,$B$2-6,3)))</f>
        <v>2</v>
      </c>
      <c r="S110" s="94">
        <f>IF($B$2&lt;4,1,IF($B$2&lt;7,1,IF($B$2&lt;10,1,$B$2-9)))</f>
        <v>1</v>
      </c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</row>
    <row r="111" spans="1:71" x14ac:dyDescent="0.25">
      <c r="A111" s="43" t="s">
        <v>53</v>
      </c>
      <c r="B111" s="23" t="s">
        <v>53</v>
      </c>
      <c r="C111" s="21" t="str">
        <f>$C$3</f>
        <v>YTD '15</v>
      </c>
      <c r="D111" s="21" t="str">
        <f>$D$3</f>
        <v>YTD '16</v>
      </c>
      <c r="E111" s="21" t="str">
        <f>$E$3</f>
        <v>YTD '17</v>
      </c>
      <c r="F111" s="21" t="str">
        <f>$F$3</f>
        <v>YoY</v>
      </c>
      <c r="G111" s="2" t="s">
        <v>33</v>
      </c>
      <c r="H111" s="27" t="str">
        <f>$H$3</f>
        <v>Q1 '15</v>
      </c>
      <c r="I111" s="27" t="str">
        <f>$I$3</f>
        <v>Q2 '15</v>
      </c>
      <c r="J111" s="27" t="str">
        <f>$J$3</f>
        <v>Q3 '15</v>
      </c>
      <c r="K111" s="27" t="str">
        <f>$K$3</f>
        <v>Q4 '15</v>
      </c>
      <c r="L111" s="30" t="str">
        <f>$L$3</f>
        <v>Q1 '16</v>
      </c>
      <c r="M111" s="30" t="str">
        <f>$M$3</f>
        <v>Q2 '16</v>
      </c>
      <c r="N111" s="30" t="str">
        <f>$N$3</f>
        <v>Q3 '16</v>
      </c>
      <c r="O111" s="30" t="str">
        <f>$O$3</f>
        <v>Q4 '16</v>
      </c>
      <c r="P111" s="27" t="str">
        <f>$P$3</f>
        <v>Q1 '17</v>
      </c>
      <c r="Q111" s="27" t="str">
        <f>$Q$3</f>
        <v>Q2 '17</v>
      </c>
      <c r="R111" s="27" t="str">
        <f>$R$3</f>
        <v>Q3 '17</v>
      </c>
      <c r="S111" s="27" t="str">
        <f>$S$3</f>
        <v>Q4 '17</v>
      </c>
      <c r="T111" s="17" t="s">
        <v>33</v>
      </c>
      <c r="U111" s="27" t="s">
        <v>1</v>
      </c>
      <c r="V111" s="27" t="s">
        <v>2</v>
      </c>
      <c r="W111" s="27" t="s">
        <v>3</v>
      </c>
      <c r="X111" s="27" t="s">
        <v>4</v>
      </c>
      <c r="Y111" s="27" t="s">
        <v>5</v>
      </c>
      <c r="Z111" s="27" t="s">
        <v>6</v>
      </c>
      <c r="AA111" s="27" t="s">
        <v>7</v>
      </c>
      <c r="AB111" s="27" t="s">
        <v>8</v>
      </c>
      <c r="AC111" s="27" t="s">
        <v>9</v>
      </c>
      <c r="AD111" s="27" t="s">
        <v>10</v>
      </c>
      <c r="AE111" s="27" t="s">
        <v>11</v>
      </c>
      <c r="AF111" s="27" t="s">
        <v>12</v>
      </c>
      <c r="AG111" s="29" t="s">
        <v>13</v>
      </c>
      <c r="AH111" s="29" t="s">
        <v>14</v>
      </c>
      <c r="AI111" s="29" t="s">
        <v>15</v>
      </c>
      <c r="AJ111" s="29" t="s">
        <v>16</v>
      </c>
      <c r="AK111" s="29" t="s">
        <v>17</v>
      </c>
      <c r="AL111" s="29" t="s">
        <v>18</v>
      </c>
      <c r="AM111" s="29" t="s">
        <v>19</v>
      </c>
      <c r="AN111" s="29" t="s">
        <v>20</v>
      </c>
      <c r="AO111" s="29" t="s">
        <v>21</v>
      </c>
      <c r="AP111" s="29" t="s">
        <v>22</v>
      </c>
      <c r="AQ111" s="29" t="s">
        <v>23</v>
      </c>
      <c r="AR111" s="29" t="s">
        <v>24</v>
      </c>
      <c r="AS111" s="25" t="s">
        <v>25</v>
      </c>
      <c r="AT111" s="25" t="s">
        <v>26</v>
      </c>
      <c r="AU111" s="25" t="s">
        <v>27</v>
      </c>
      <c r="AV111" s="25" t="s">
        <v>28</v>
      </c>
      <c r="AW111" s="25" t="s">
        <v>29</v>
      </c>
      <c r="AX111" s="25" t="s">
        <v>30</v>
      </c>
      <c r="AY111" s="31" t="s">
        <v>99</v>
      </c>
      <c r="AZ111" s="31" t="s">
        <v>100</v>
      </c>
      <c r="BA111" s="31" t="s">
        <v>101</v>
      </c>
      <c r="BB111" s="31" t="s">
        <v>102</v>
      </c>
      <c r="BC111" s="31" t="s">
        <v>103</v>
      </c>
      <c r="BD111" s="31" t="s">
        <v>104</v>
      </c>
      <c r="BF111" s="32">
        <v>42736</v>
      </c>
      <c r="BG111" s="32">
        <v>42767</v>
      </c>
      <c r="BH111" s="32">
        <v>42795</v>
      </c>
      <c r="BI111" s="32">
        <v>42826</v>
      </c>
      <c r="BJ111" s="32">
        <v>42856</v>
      </c>
      <c r="BK111" s="32">
        <v>42887</v>
      </c>
      <c r="BL111" s="32">
        <v>42917</v>
      </c>
      <c r="BM111" s="32">
        <v>42948</v>
      </c>
      <c r="BN111" s="32">
        <v>42979</v>
      </c>
      <c r="BO111" s="32">
        <v>43009</v>
      </c>
      <c r="BP111" s="32">
        <v>43040</v>
      </c>
      <c r="BQ111" s="32">
        <v>43070</v>
      </c>
    </row>
    <row r="112" spans="1:71" x14ac:dyDescent="0.25">
      <c r="A112" s="44" t="s">
        <v>162</v>
      </c>
      <c r="B112" s="16" t="s">
        <v>58</v>
      </c>
      <c r="C112" s="71">
        <f>SUM(U112                                                   : INDEX(U112:AF112,$B$2))</f>
        <v>1004.5</v>
      </c>
      <c r="D112" s="71">
        <f>SUM(AG112                                                    : INDEX(AG112:AR112,$B$2))</f>
        <v>931.5</v>
      </c>
      <c r="E112" s="71">
        <f>SUM(AS112                                                    : INDEX(AS112:BD112,$B$2))</f>
        <v>4648</v>
      </c>
      <c r="F112" s="65">
        <f>IFERROR(E112/D112,"")</f>
        <v>4.989801395598497</v>
      </c>
      <c r="H112" s="4">
        <f>SUM(U112:W112)</f>
        <v>304</v>
      </c>
      <c r="I112" s="4">
        <f t="shared" ref="I112:I121" si="130">SUM(X112:Z112)</f>
        <v>435</v>
      </c>
      <c r="J112" s="4">
        <f>SUM(AA112:AC112)</f>
        <v>459</v>
      </c>
      <c r="K112" s="4">
        <f t="shared" ref="K112:K121" si="131">SUM(AD112:AF112)</f>
        <v>646</v>
      </c>
      <c r="L112" s="4">
        <f t="shared" ref="L112:L121" si="132">SUM(AG112:AI112)</f>
        <v>295</v>
      </c>
      <c r="M112" s="4">
        <f t="shared" ref="M112:M121" si="133">SUM(AJ112:AL112)</f>
        <v>423</v>
      </c>
      <c r="N112" s="4">
        <f t="shared" ref="N112:N121" si="134">SUM(AM112:AO112)</f>
        <v>360</v>
      </c>
      <c r="O112" s="4">
        <f t="shared" ref="O112:O121" si="135">SUM(AP112:AR112)</f>
        <v>471.5</v>
      </c>
      <c r="P112" s="4">
        <f t="shared" ref="P112:P121" si="136">SUM(AS112:AU112)</f>
        <v>898</v>
      </c>
      <c r="Q112" s="4">
        <f t="shared" ref="Q112:Q121" si="137">SUM(AV112:AX112)</f>
        <v>2263.5</v>
      </c>
      <c r="R112" s="4">
        <f t="shared" ref="R112:R121" si="138">SUM(AY112:BA112)</f>
        <v>1486.5</v>
      </c>
      <c r="S112" s="4">
        <f t="shared" ref="S112:S121" si="139">SUM(BB112:BD112)</f>
        <v>0</v>
      </c>
      <c r="U112">
        <f>North!U112+South!U112</f>
        <v>82</v>
      </c>
      <c r="V112" s="19531">
        <f>North!V112+South!V112</f>
        <v>66</v>
      </c>
      <c r="W112" s="19531">
        <f>North!W112+South!W112</f>
        <v>156</v>
      </c>
      <c r="X112" s="19531">
        <f>North!X112+South!X112</f>
        <v>169</v>
      </c>
      <c r="Y112" s="19531">
        <f>North!Y112+South!Y112</f>
        <v>118.5</v>
      </c>
      <c r="Z112" s="19531">
        <f>North!Z112+South!Z112</f>
        <v>147.5</v>
      </c>
      <c r="AA112" s="19531">
        <f>North!AA112+South!AA112</f>
        <v>172</v>
      </c>
      <c r="AB112" s="19531">
        <f>North!AB112+South!AB112</f>
        <v>93.5</v>
      </c>
      <c r="AC112" s="19531">
        <f>North!AC112+South!AC112</f>
        <v>193.5</v>
      </c>
      <c r="AD112" s="19531">
        <f>North!AD112+South!AD112</f>
        <v>175.5</v>
      </c>
      <c r="AE112" s="19531">
        <f>North!AE112+South!AE112</f>
        <v>178</v>
      </c>
      <c r="AF112" s="19531">
        <f>North!AF112+South!AF112</f>
        <v>292.5</v>
      </c>
      <c r="AG112" s="19531">
        <f>North!AG112+South!AG112</f>
        <v>64</v>
      </c>
      <c r="AH112" s="19531">
        <f>North!AH112+South!AH112</f>
        <v>67</v>
      </c>
      <c r="AI112" s="19531">
        <f>North!AI112+South!AI112</f>
        <v>164</v>
      </c>
      <c r="AJ112" s="19531">
        <f>North!AJ112+South!AJ112</f>
        <v>177</v>
      </c>
      <c r="AK112" s="19531">
        <f>North!AK112+South!AK112</f>
        <v>112</v>
      </c>
      <c r="AL112" s="19531">
        <f>North!AL112+South!AL112</f>
        <v>134</v>
      </c>
      <c r="AM112" s="19531">
        <f>North!AM112+South!AM112</f>
        <v>110</v>
      </c>
      <c r="AN112" s="19531">
        <f>North!AN112+South!AN112</f>
        <v>103.5</v>
      </c>
      <c r="AO112" s="19531">
        <f>North!AO112+South!AO112</f>
        <v>146.5</v>
      </c>
      <c r="AP112" s="19531">
        <f>North!AP112+South!AP112</f>
        <v>117</v>
      </c>
      <c r="AQ112" s="19531">
        <f>North!AQ112+South!AQ112</f>
        <v>138.5</v>
      </c>
      <c r="AR112" s="19531">
        <f>North!AR112+South!AR112</f>
        <v>216</v>
      </c>
      <c r="AS112" s="19531">
        <f>North!AS112+South!AS112</f>
        <v>224</v>
      </c>
      <c r="AT112" s="19531">
        <f>North!AT112+South!AT112</f>
        <v>287</v>
      </c>
      <c r="AU112" s="19531">
        <f>North!AU112+South!AU112</f>
        <v>387</v>
      </c>
      <c r="AV112" s="19531">
        <f>North!AV112+South!AV112</f>
        <v>781</v>
      </c>
      <c r="AW112" s="19531">
        <f>North!AW112+South!AW112</f>
        <v>681.5</v>
      </c>
      <c r="AX112" s="19531">
        <f>North!AX112+South!AX112</f>
        <v>801</v>
      </c>
      <c r="AY112" s="19531">
        <f>North!AY112+South!AY112</f>
        <v>762</v>
      </c>
      <c r="AZ112" s="19531">
        <f>North!AZ112+South!AZ112</f>
        <v>724.5</v>
      </c>
      <c r="BA112" s="19531">
        <f>North!BA112+South!BA112</f>
        <v>0</v>
      </c>
      <c r="BB112" s="19531">
        <f>North!BB112+South!BB112</f>
        <v>0</v>
      </c>
      <c r="BC112" s="19531">
        <f>North!BC112+South!BC112</f>
        <v>0</v>
      </c>
      <c r="BD112" s="19531">
        <f>North!BD112+South!BD112</f>
        <v>0</v>
      </c>
      <c r="BF112" s="84">
        <f t="shared" ref="BF112:BQ121" si="140">IFERROR(AS112/AG112,"-")</f>
        <v>3.5</v>
      </c>
      <c r="BG112" s="84">
        <f t="shared" si="140"/>
        <v>4.2835820895522385</v>
      </c>
      <c r="BH112" s="84">
        <f t="shared" si="140"/>
        <v>2.3597560975609757</v>
      </c>
      <c r="BI112" s="84">
        <f t="shared" si="140"/>
        <v>4.4124293785310735</v>
      </c>
      <c r="BJ112" s="84">
        <f t="shared" si="140"/>
        <v>6.0848214285714288</v>
      </c>
      <c r="BK112" s="84">
        <f t="shared" si="140"/>
        <v>5.9776119402985071</v>
      </c>
      <c r="BL112" s="84">
        <f t="shared" si="140"/>
        <v>6.9272727272727277</v>
      </c>
      <c r="BM112" s="84">
        <f t="shared" si="140"/>
        <v>7</v>
      </c>
      <c r="BN112" s="84">
        <f t="shared" si="140"/>
        <v>0</v>
      </c>
      <c r="BO112" s="84">
        <f t="shared" si="140"/>
        <v>0</v>
      </c>
      <c r="BP112" s="84">
        <f t="shared" si="140"/>
        <v>0</v>
      </c>
      <c r="BQ112" s="84">
        <f t="shared" si="140"/>
        <v>0</v>
      </c>
    </row>
    <row r="113" spans="1:69" x14ac:dyDescent="0.25">
      <c r="A113" s="44" t="s">
        <v>163</v>
      </c>
      <c r="B113" s="22" t="s">
        <v>44</v>
      </c>
      <c r="C113" s="71">
        <f>SUM(U113                                                   : INDEX(U113:AF113,$B$2))</f>
        <v>1724.5</v>
      </c>
      <c r="D113" s="71">
        <f>SUM(AG113                                                    : INDEX(AG113:AR113,$B$2))</f>
        <v>3494</v>
      </c>
      <c r="E113" s="71">
        <f>SUM(AS113                                                    : INDEX(AS113:BD113,$B$2))</f>
        <v>6218</v>
      </c>
      <c r="F113" s="65">
        <f t="shared" ref="F113:F120" si="141">IFERROR(E113/D113,"")</f>
        <v>1.7796222095020033</v>
      </c>
      <c r="H113" s="4">
        <f t="shared" ref="H113:H121" si="142">SUM(U113:W113)</f>
        <v>438</v>
      </c>
      <c r="I113" s="4">
        <f t="shared" si="130"/>
        <v>709.5</v>
      </c>
      <c r="J113" s="4">
        <f t="shared" ref="J113:J121" si="143">SUM(AA113:AC113)</f>
        <v>983</v>
      </c>
      <c r="K113" s="4">
        <f t="shared" si="131"/>
        <v>1424</v>
      </c>
      <c r="L113" s="4">
        <f t="shared" si="132"/>
        <v>700</v>
      </c>
      <c r="M113" s="4">
        <f t="shared" si="133"/>
        <v>1712</v>
      </c>
      <c r="N113" s="4">
        <f t="shared" si="134"/>
        <v>2035.5</v>
      </c>
      <c r="O113" s="4">
        <f t="shared" si="135"/>
        <v>2804.5</v>
      </c>
      <c r="P113" s="4">
        <f t="shared" si="136"/>
        <v>1697</v>
      </c>
      <c r="Q113" s="4">
        <f t="shared" si="137"/>
        <v>2789.5</v>
      </c>
      <c r="R113" s="4">
        <f t="shared" si="138"/>
        <v>1731.5</v>
      </c>
      <c r="S113" s="4">
        <f t="shared" si="139"/>
        <v>0</v>
      </c>
      <c r="U113" s="19531">
        <f>North!U113+South!U113</f>
        <v>154</v>
      </c>
      <c r="V113" s="19531">
        <f>North!V113+South!V113</f>
        <v>85</v>
      </c>
      <c r="W113" s="19531">
        <f>North!W113+South!W113</f>
        <v>199</v>
      </c>
      <c r="X113" s="19531">
        <f>North!X113+South!X113</f>
        <v>240</v>
      </c>
      <c r="Y113" s="19531">
        <f>North!Y113+South!Y113</f>
        <v>196.5</v>
      </c>
      <c r="Z113" s="19531">
        <f>North!Z113+South!Z113</f>
        <v>273</v>
      </c>
      <c r="AA113" s="19531">
        <f>North!AA113+South!AA113</f>
        <v>350</v>
      </c>
      <c r="AB113" s="19531">
        <f>North!AB113+South!AB113</f>
        <v>227</v>
      </c>
      <c r="AC113" s="19531">
        <f>North!AC113+South!AC113</f>
        <v>406</v>
      </c>
      <c r="AD113" s="19531">
        <f>North!AD113+South!AD113</f>
        <v>269</v>
      </c>
      <c r="AE113" s="19531">
        <f>North!AE113+South!AE113</f>
        <v>631</v>
      </c>
      <c r="AF113" s="19531">
        <f>North!AF113+South!AF113</f>
        <v>524</v>
      </c>
      <c r="AG113" s="19531">
        <f>North!AG113+South!AG113</f>
        <v>82</v>
      </c>
      <c r="AH113" s="19531">
        <f>North!AH113+South!AH113</f>
        <v>82</v>
      </c>
      <c r="AI113" s="19531">
        <f>North!AI113+South!AI113</f>
        <v>536</v>
      </c>
      <c r="AJ113" s="19531">
        <f>North!AJ113+South!AJ113</f>
        <v>351</v>
      </c>
      <c r="AK113" s="19531">
        <f>North!AK113+South!AK113</f>
        <v>406</v>
      </c>
      <c r="AL113" s="19531">
        <f>North!AL113+South!AL113</f>
        <v>955</v>
      </c>
      <c r="AM113" s="19531">
        <f>North!AM113+South!AM113</f>
        <v>503</v>
      </c>
      <c r="AN113" s="19531">
        <f>North!AN113+South!AN113</f>
        <v>579</v>
      </c>
      <c r="AO113" s="19531">
        <f>North!AO113+South!AO113</f>
        <v>953.5</v>
      </c>
      <c r="AP113" s="19531">
        <f>North!AP113+South!AP113</f>
        <v>636.5</v>
      </c>
      <c r="AQ113" s="19531">
        <f>North!AQ113+South!AQ113</f>
        <v>738</v>
      </c>
      <c r="AR113" s="19531">
        <f>North!AR113+South!AR113</f>
        <v>1430</v>
      </c>
      <c r="AS113" s="19531">
        <f>North!AS113+South!AS113</f>
        <v>285</v>
      </c>
      <c r="AT113" s="19531">
        <f>North!AT113+South!AT113</f>
        <v>426</v>
      </c>
      <c r="AU113" s="19531">
        <f>North!AU113+South!AU113</f>
        <v>986</v>
      </c>
      <c r="AV113" s="19531">
        <f>North!AV113+South!AV113</f>
        <v>723</v>
      </c>
      <c r="AW113" s="19531">
        <f>North!AW113+South!AW113</f>
        <v>676.5</v>
      </c>
      <c r="AX113" s="19531">
        <f>North!AX113+South!AX113</f>
        <v>1390</v>
      </c>
      <c r="AY113" s="19531">
        <f>North!AY113+South!AY113</f>
        <v>792</v>
      </c>
      <c r="AZ113" s="19531">
        <f>North!AZ113+South!AZ113</f>
        <v>939.5</v>
      </c>
      <c r="BA113" s="19531">
        <f>North!BA113+South!BA113</f>
        <v>0</v>
      </c>
      <c r="BB113" s="19531">
        <f>North!BB113+South!BB113</f>
        <v>0</v>
      </c>
      <c r="BC113" s="19531">
        <f>North!BC113+South!BC113</f>
        <v>0</v>
      </c>
      <c r="BD113" s="19531">
        <f>North!BD113+South!BD113</f>
        <v>0</v>
      </c>
      <c r="BF113" s="84">
        <f t="shared" si="140"/>
        <v>3.475609756097561</v>
      </c>
      <c r="BG113" s="84">
        <f t="shared" si="140"/>
        <v>5.1951219512195124</v>
      </c>
      <c r="BH113" s="84">
        <f t="shared" si="140"/>
        <v>1.8395522388059702</v>
      </c>
      <c r="BI113" s="84">
        <f t="shared" si="140"/>
        <v>2.0598290598290596</v>
      </c>
      <c r="BJ113" s="84">
        <f t="shared" si="140"/>
        <v>1.666256157635468</v>
      </c>
      <c r="BK113" s="84">
        <f t="shared" si="140"/>
        <v>1.455497382198953</v>
      </c>
      <c r="BL113" s="84">
        <f t="shared" si="140"/>
        <v>1.5745526838966202</v>
      </c>
      <c r="BM113" s="84">
        <f t="shared" si="140"/>
        <v>1.6226252158894645</v>
      </c>
      <c r="BN113" s="84">
        <f t="shared" si="140"/>
        <v>0</v>
      </c>
      <c r="BO113" s="84">
        <f t="shared" si="140"/>
        <v>0</v>
      </c>
      <c r="BP113" s="84">
        <f t="shared" si="140"/>
        <v>0</v>
      </c>
      <c r="BQ113" s="84">
        <f t="shared" si="140"/>
        <v>0</v>
      </c>
    </row>
    <row r="114" spans="1:69" x14ac:dyDescent="0.25">
      <c r="A114" s="44" t="s">
        <v>164</v>
      </c>
      <c r="B114" s="22" t="s">
        <v>45</v>
      </c>
      <c r="C114" s="71">
        <f>SUM(U114                                                   : INDEX(U114:AF114,$B$2))</f>
        <v>1460.5</v>
      </c>
      <c r="D114" s="71">
        <f>SUM(AG114                                                    : INDEX(AG114:AR114,$B$2))</f>
        <v>1982.5</v>
      </c>
      <c r="E114" s="71">
        <f>SUM(AS114                                                    : INDEX(AS114:BD114,$B$2))</f>
        <v>2617.5</v>
      </c>
      <c r="F114" s="65">
        <f t="shared" si="141"/>
        <v>1.3203026481715006</v>
      </c>
      <c r="H114" s="4">
        <f t="shared" si="142"/>
        <v>390</v>
      </c>
      <c r="I114" s="4">
        <f t="shared" si="130"/>
        <v>653.5</v>
      </c>
      <c r="J114" s="4">
        <f t="shared" si="143"/>
        <v>716.5</v>
      </c>
      <c r="K114" s="4">
        <f t="shared" si="131"/>
        <v>1132.5</v>
      </c>
      <c r="L114" s="4">
        <f t="shared" si="132"/>
        <v>307</v>
      </c>
      <c r="M114" s="4">
        <f t="shared" si="133"/>
        <v>939.5</v>
      </c>
      <c r="N114" s="4">
        <f t="shared" si="134"/>
        <v>1295</v>
      </c>
      <c r="O114" s="4">
        <f t="shared" si="135"/>
        <v>1649</v>
      </c>
      <c r="P114" s="4">
        <f t="shared" si="136"/>
        <v>939</v>
      </c>
      <c r="Q114" s="4">
        <f t="shared" si="137"/>
        <v>1054.5</v>
      </c>
      <c r="R114" s="4">
        <f t="shared" si="138"/>
        <v>624</v>
      </c>
      <c r="S114" s="4">
        <f t="shared" si="139"/>
        <v>0</v>
      </c>
      <c r="U114" s="19531">
        <f>North!U114+South!U114</f>
        <v>143</v>
      </c>
      <c r="V114" s="19531">
        <f>North!V114+South!V114</f>
        <v>130</v>
      </c>
      <c r="W114" s="19531">
        <f>North!W114+South!W114</f>
        <v>117</v>
      </c>
      <c r="X114" s="19531">
        <f>North!X114+South!X114</f>
        <v>198</v>
      </c>
      <c r="Y114" s="19531">
        <f>North!Y114+South!Y114</f>
        <v>236.5</v>
      </c>
      <c r="Z114" s="19531">
        <f>North!Z114+South!Z114</f>
        <v>219</v>
      </c>
      <c r="AA114" s="19531">
        <f>North!AA114+South!AA114</f>
        <v>241</v>
      </c>
      <c r="AB114" s="19531">
        <f>North!AB114+South!AB114</f>
        <v>176</v>
      </c>
      <c r="AC114" s="19531">
        <f>North!AC114+South!AC114</f>
        <v>299.5</v>
      </c>
      <c r="AD114" s="19531">
        <f>North!AD114+South!AD114</f>
        <v>288</v>
      </c>
      <c r="AE114" s="19531">
        <f>North!AE114+South!AE114</f>
        <v>231</v>
      </c>
      <c r="AF114" s="19531">
        <f>North!AF114+South!AF114</f>
        <v>613.5</v>
      </c>
      <c r="AG114" s="19531">
        <f>North!AG114+South!AG114</f>
        <v>135</v>
      </c>
      <c r="AH114" s="19531">
        <f>North!AH114+South!AH114</f>
        <v>82</v>
      </c>
      <c r="AI114" s="19531">
        <f>North!AI114+South!AI114</f>
        <v>90</v>
      </c>
      <c r="AJ114" s="19531">
        <f>North!AJ114+South!AJ114</f>
        <v>250</v>
      </c>
      <c r="AK114" s="19531">
        <f>North!AK114+South!AK114</f>
        <v>256</v>
      </c>
      <c r="AL114" s="19531">
        <f>North!AL114+South!AL114</f>
        <v>433.5</v>
      </c>
      <c r="AM114" s="19531">
        <f>North!AM114+South!AM114</f>
        <v>399</v>
      </c>
      <c r="AN114" s="19531">
        <f>North!AN114+South!AN114</f>
        <v>337</v>
      </c>
      <c r="AO114" s="19531">
        <f>North!AO114+South!AO114</f>
        <v>559</v>
      </c>
      <c r="AP114" s="19531">
        <f>North!AP114+South!AP114</f>
        <v>435.5</v>
      </c>
      <c r="AQ114" s="19531">
        <f>North!AQ114+South!AQ114</f>
        <v>534.5</v>
      </c>
      <c r="AR114" s="19531">
        <f>North!AR114+South!AR114</f>
        <v>679</v>
      </c>
      <c r="AS114" s="19531">
        <f>North!AS114+South!AS114</f>
        <v>272</v>
      </c>
      <c r="AT114" s="19531">
        <f>North!AT114+South!AT114</f>
        <v>185</v>
      </c>
      <c r="AU114" s="19531">
        <f>North!AU114+South!AU114</f>
        <v>482</v>
      </c>
      <c r="AV114" s="19531">
        <f>North!AV114+South!AV114</f>
        <v>394</v>
      </c>
      <c r="AW114" s="19531">
        <f>North!AW114+South!AW114</f>
        <v>357</v>
      </c>
      <c r="AX114" s="19531">
        <f>North!AX114+South!AX114</f>
        <v>303.5</v>
      </c>
      <c r="AY114" s="19531">
        <f>North!AY114+South!AY114</f>
        <v>293</v>
      </c>
      <c r="AZ114" s="19531">
        <f>North!AZ114+South!AZ114</f>
        <v>331</v>
      </c>
      <c r="BA114" s="19531">
        <f>North!BA114+South!BA114</f>
        <v>0</v>
      </c>
      <c r="BB114" s="19531">
        <f>North!BB114+South!BB114</f>
        <v>0</v>
      </c>
      <c r="BC114" s="19531">
        <f>North!BC114+South!BC114</f>
        <v>0</v>
      </c>
      <c r="BD114" s="19531">
        <f>North!BD114+South!BD114</f>
        <v>0</v>
      </c>
      <c r="BF114" s="84">
        <f t="shared" si="140"/>
        <v>2.0148148148148146</v>
      </c>
      <c r="BG114" s="84">
        <f t="shared" si="140"/>
        <v>2.2560975609756095</v>
      </c>
      <c r="BH114" s="84">
        <f t="shared" si="140"/>
        <v>5.3555555555555552</v>
      </c>
      <c r="BI114" s="84">
        <f t="shared" si="140"/>
        <v>1.5760000000000001</v>
      </c>
      <c r="BJ114" s="84">
        <f t="shared" si="140"/>
        <v>1.39453125</v>
      </c>
      <c r="BK114" s="84">
        <f t="shared" si="140"/>
        <v>0.70011534025374855</v>
      </c>
      <c r="BL114" s="84">
        <f t="shared" si="140"/>
        <v>0.73433583959899751</v>
      </c>
      <c r="BM114" s="84">
        <f t="shared" si="140"/>
        <v>0.98219584569732943</v>
      </c>
      <c r="BN114" s="84">
        <f t="shared" si="140"/>
        <v>0</v>
      </c>
      <c r="BO114" s="84">
        <f t="shared" si="140"/>
        <v>0</v>
      </c>
      <c r="BP114" s="84">
        <f t="shared" si="140"/>
        <v>0</v>
      </c>
      <c r="BQ114" s="84">
        <f t="shared" si="140"/>
        <v>0</v>
      </c>
    </row>
    <row r="115" spans="1:69" x14ac:dyDescent="0.25">
      <c r="A115" s="44" t="s">
        <v>165</v>
      </c>
      <c r="B115" s="22" t="s">
        <v>46</v>
      </c>
      <c r="C115" s="71">
        <f>SUM(U115                                                   : INDEX(U115:AF115,$B$2))</f>
        <v>1741</v>
      </c>
      <c r="D115" s="71">
        <f>SUM(AG115                                                    : INDEX(AG115:AR115,$B$2))</f>
        <v>2285</v>
      </c>
      <c r="E115" s="71">
        <f>SUM(AS115                                                    : INDEX(AS115:BD115,$B$2))</f>
        <v>3197.5</v>
      </c>
      <c r="F115" s="65">
        <f t="shared" si="141"/>
        <v>1.399343544857768</v>
      </c>
      <c r="H115" s="4">
        <f t="shared" si="142"/>
        <v>550</v>
      </c>
      <c r="I115" s="4">
        <f t="shared" si="130"/>
        <v>679</v>
      </c>
      <c r="J115" s="4">
        <f t="shared" si="143"/>
        <v>903</v>
      </c>
      <c r="K115" s="4">
        <f t="shared" si="131"/>
        <v>1264.5</v>
      </c>
      <c r="L115" s="4">
        <f t="shared" si="132"/>
        <v>693.5</v>
      </c>
      <c r="M115" s="4">
        <f t="shared" si="133"/>
        <v>817.5</v>
      </c>
      <c r="N115" s="4">
        <f t="shared" si="134"/>
        <v>1382</v>
      </c>
      <c r="O115" s="4">
        <f t="shared" si="135"/>
        <v>1941.5</v>
      </c>
      <c r="P115" s="4">
        <f t="shared" si="136"/>
        <v>1512.5</v>
      </c>
      <c r="Q115" s="4">
        <f t="shared" si="137"/>
        <v>1037</v>
      </c>
      <c r="R115" s="4">
        <f t="shared" si="138"/>
        <v>648</v>
      </c>
      <c r="S115" s="4">
        <f t="shared" si="139"/>
        <v>0</v>
      </c>
      <c r="U115" s="19531">
        <f>North!U115+South!U115</f>
        <v>157</v>
      </c>
      <c r="V115" s="19531">
        <f>North!V115+South!V115</f>
        <v>151</v>
      </c>
      <c r="W115" s="19531">
        <f>North!W115+South!W115</f>
        <v>242</v>
      </c>
      <c r="X115" s="19531">
        <f>North!X115+South!X115</f>
        <v>159</v>
      </c>
      <c r="Y115" s="19531">
        <f>North!Y115+South!Y115</f>
        <v>173.5</v>
      </c>
      <c r="Z115" s="19531">
        <f>North!Z115+South!Z115</f>
        <v>346.5</v>
      </c>
      <c r="AA115" s="19531">
        <f>North!AA115+South!AA115</f>
        <v>323</v>
      </c>
      <c r="AB115" s="19531">
        <f>North!AB115+South!AB115</f>
        <v>189</v>
      </c>
      <c r="AC115" s="19531">
        <f>North!AC115+South!AC115</f>
        <v>391</v>
      </c>
      <c r="AD115" s="19531">
        <f>North!AD115+South!AD115</f>
        <v>287</v>
      </c>
      <c r="AE115" s="19531">
        <f>North!AE115+South!AE115</f>
        <v>508</v>
      </c>
      <c r="AF115" s="19531">
        <f>North!AF115+South!AF115</f>
        <v>469.5</v>
      </c>
      <c r="AG115" s="19531">
        <f>North!AG115+South!AG115</f>
        <v>180.5</v>
      </c>
      <c r="AH115" s="19531">
        <f>North!AH115+South!AH115</f>
        <v>227</v>
      </c>
      <c r="AI115" s="19531">
        <f>North!AI115+South!AI115</f>
        <v>286</v>
      </c>
      <c r="AJ115" s="19531">
        <f>North!AJ115+South!AJ115</f>
        <v>128</v>
      </c>
      <c r="AK115" s="19531">
        <f>North!AK115+South!AK115</f>
        <v>263</v>
      </c>
      <c r="AL115" s="19531">
        <f>North!AL115+South!AL115</f>
        <v>426.5</v>
      </c>
      <c r="AM115" s="19531">
        <f>North!AM115+South!AM115</f>
        <v>320</v>
      </c>
      <c r="AN115" s="19531">
        <f>North!AN115+South!AN115</f>
        <v>454</v>
      </c>
      <c r="AO115" s="19531">
        <f>North!AO115+South!AO115</f>
        <v>608</v>
      </c>
      <c r="AP115" s="19531">
        <f>North!AP115+South!AP115</f>
        <v>356</v>
      </c>
      <c r="AQ115" s="19531">
        <f>North!AQ115+South!AQ115</f>
        <v>561</v>
      </c>
      <c r="AR115" s="19531">
        <f>North!AR115+South!AR115</f>
        <v>1024.5</v>
      </c>
      <c r="AS115" s="19531">
        <f>North!AS115+South!AS115</f>
        <v>412.5</v>
      </c>
      <c r="AT115" s="19531">
        <f>North!AT115+South!AT115</f>
        <v>625</v>
      </c>
      <c r="AU115" s="19531">
        <f>North!AU115+South!AU115</f>
        <v>475</v>
      </c>
      <c r="AV115" s="19531">
        <f>North!AV115+South!AV115</f>
        <v>306</v>
      </c>
      <c r="AW115" s="19531">
        <f>North!AW115+South!AW115</f>
        <v>352</v>
      </c>
      <c r="AX115" s="19531">
        <f>North!AX115+South!AX115</f>
        <v>379</v>
      </c>
      <c r="AY115" s="19531">
        <f>North!AY115+South!AY115</f>
        <v>252.5</v>
      </c>
      <c r="AZ115" s="19531">
        <f>North!AZ115+South!AZ115</f>
        <v>395.5</v>
      </c>
      <c r="BA115" s="19531">
        <f>North!BA115+South!BA115</f>
        <v>0</v>
      </c>
      <c r="BB115" s="19531">
        <f>North!BB115+South!BB115</f>
        <v>0</v>
      </c>
      <c r="BC115" s="19531">
        <f>North!BC115+South!BC115</f>
        <v>0</v>
      </c>
      <c r="BD115" s="19531">
        <f>North!BD115+South!BD115</f>
        <v>0</v>
      </c>
      <c r="BF115" s="84">
        <f t="shared" si="140"/>
        <v>2.2853185595567869</v>
      </c>
      <c r="BG115" s="84">
        <f t="shared" si="140"/>
        <v>2.7533039647577091</v>
      </c>
      <c r="BH115" s="84">
        <f t="shared" si="140"/>
        <v>1.6608391608391608</v>
      </c>
      <c r="BI115" s="84">
        <f t="shared" si="140"/>
        <v>2.390625</v>
      </c>
      <c r="BJ115" s="84">
        <f t="shared" si="140"/>
        <v>1.338403041825095</v>
      </c>
      <c r="BK115" s="84">
        <f t="shared" si="140"/>
        <v>0.88862837045720988</v>
      </c>
      <c r="BL115" s="84">
        <f t="shared" si="140"/>
        <v>0.7890625</v>
      </c>
      <c r="BM115" s="84">
        <f t="shared" si="140"/>
        <v>0.87114537444933926</v>
      </c>
      <c r="BN115" s="84">
        <f t="shared" si="140"/>
        <v>0</v>
      </c>
      <c r="BO115" s="84">
        <f t="shared" si="140"/>
        <v>0</v>
      </c>
      <c r="BP115" s="84">
        <f t="shared" si="140"/>
        <v>0</v>
      </c>
      <c r="BQ115" s="84">
        <f t="shared" si="140"/>
        <v>0</v>
      </c>
    </row>
    <row r="116" spans="1:69" x14ac:dyDescent="0.25">
      <c r="A116" s="44" t="s">
        <v>166</v>
      </c>
      <c r="B116" s="22" t="s">
        <v>47</v>
      </c>
      <c r="C116" s="71">
        <f>SUM(U116                                                   : INDEX(U116:AF116,$B$2))</f>
        <v>1285</v>
      </c>
      <c r="D116" s="71">
        <f>SUM(AG116                                                    : INDEX(AG116:AR116,$B$2))</f>
        <v>1705.5</v>
      </c>
      <c r="E116" s="71">
        <f>SUM(AS116                                                    : INDEX(AS116:BD116,$B$2))</f>
        <v>1973.5</v>
      </c>
      <c r="F116" s="65">
        <f t="shared" si="141"/>
        <v>1.15713866901202</v>
      </c>
      <c r="H116" s="4">
        <f t="shared" si="142"/>
        <v>327</v>
      </c>
      <c r="I116" s="4">
        <f t="shared" si="130"/>
        <v>612</v>
      </c>
      <c r="J116" s="4">
        <f t="shared" si="143"/>
        <v>669</v>
      </c>
      <c r="K116" s="4">
        <f t="shared" si="131"/>
        <v>1030</v>
      </c>
      <c r="L116" s="4">
        <f t="shared" si="132"/>
        <v>690.5</v>
      </c>
      <c r="M116" s="4">
        <f t="shared" si="133"/>
        <v>624</v>
      </c>
      <c r="N116" s="4">
        <f t="shared" si="134"/>
        <v>719.5</v>
      </c>
      <c r="O116" s="4">
        <f t="shared" si="135"/>
        <v>1210.5</v>
      </c>
      <c r="P116" s="4">
        <f t="shared" si="136"/>
        <v>1208</v>
      </c>
      <c r="Q116" s="4">
        <f t="shared" si="137"/>
        <v>534.5</v>
      </c>
      <c r="R116" s="4">
        <f t="shared" si="138"/>
        <v>231</v>
      </c>
      <c r="S116" s="4">
        <f t="shared" si="139"/>
        <v>0</v>
      </c>
      <c r="U116" s="19531">
        <f>North!U116+South!U116</f>
        <v>90</v>
      </c>
      <c r="V116" s="19531">
        <f>North!V116+South!V116</f>
        <v>77</v>
      </c>
      <c r="W116" s="19531">
        <f>North!W116+South!W116</f>
        <v>160</v>
      </c>
      <c r="X116" s="19531">
        <f>North!X116+South!X116</f>
        <v>209</v>
      </c>
      <c r="Y116" s="19531">
        <f>North!Y116+South!Y116</f>
        <v>226</v>
      </c>
      <c r="Z116" s="19531">
        <f>North!Z116+South!Z116</f>
        <v>177</v>
      </c>
      <c r="AA116" s="19531">
        <f>North!AA116+South!AA116</f>
        <v>168</v>
      </c>
      <c r="AB116" s="19531">
        <f>North!AB116+South!AB116</f>
        <v>178</v>
      </c>
      <c r="AC116" s="19531">
        <f>North!AC116+South!AC116</f>
        <v>323</v>
      </c>
      <c r="AD116" s="19531">
        <f>North!AD116+South!AD116</f>
        <v>235</v>
      </c>
      <c r="AE116" s="19531">
        <f>North!AE116+South!AE116</f>
        <v>389</v>
      </c>
      <c r="AF116" s="19531">
        <f>North!AF116+South!AF116</f>
        <v>406</v>
      </c>
      <c r="AG116" s="19531">
        <f>North!AG116+South!AG116</f>
        <v>150.5</v>
      </c>
      <c r="AH116" s="19531">
        <f>North!AH116+South!AH116</f>
        <v>144</v>
      </c>
      <c r="AI116" s="19531">
        <f>North!AI116+South!AI116</f>
        <v>396</v>
      </c>
      <c r="AJ116" s="19531">
        <f>North!AJ116+South!AJ116</f>
        <v>269</v>
      </c>
      <c r="AK116" s="19531">
        <f>North!AK116+South!AK116</f>
        <v>183</v>
      </c>
      <c r="AL116" s="19531">
        <f>North!AL116+South!AL116</f>
        <v>172</v>
      </c>
      <c r="AM116" s="19531">
        <f>North!AM116+South!AM116</f>
        <v>165</v>
      </c>
      <c r="AN116" s="19531">
        <f>North!AN116+South!AN116</f>
        <v>226</v>
      </c>
      <c r="AO116" s="19531">
        <f>North!AO116+South!AO116</f>
        <v>328.5</v>
      </c>
      <c r="AP116" s="19531">
        <f>North!AP116+South!AP116</f>
        <v>327.5</v>
      </c>
      <c r="AQ116" s="19531">
        <f>North!AQ116+South!AQ116</f>
        <v>312.5</v>
      </c>
      <c r="AR116" s="19531">
        <f>North!AR116+South!AR116</f>
        <v>570.5</v>
      </c>
      <c r="AS116" s="19531">
        <f>North!AS116+South!AS116</f>
        <v>186.5</v>
      </c>
      <c r="AT116" s="19531">
        <f>North!AT116+South!AT116</f>
        <v>390</v>
      </c>
      <c r="AU116" s="19531">
        <f>North!AU116+South!AU116</f>
        <v>631.5</v>
      </c>
      <c r="AV116" s="19531">
        <f>North!AV116+South!AV116</f>
        <v>224.5</v>
      </c>
      <c r="AW116" s="19531">
        <f>North!AW116+South!AW116</f>
        <v>153</v>
      </c>
      <c r="AX116" s="19531">
        <f>North!AX116+South!AX116</f>
        <v>157</v>
      </c>
      <c r="AY116" s="19531">
        <f>North!AY116+South!AY116</f>
        <v>122.5</v>
      </c>
      <c r="AZ116" s="19531">
        <f>North!AZ116+South!AZ116</f>
        <v>108.5</v>
      </c>
      <c r="BA116" s="19531">
        <f>North!BA116+South!BA116</f>
        <v>0</v>
      </c>
      <c r="BB116" s="19531">
        <f>North!BB116+South!BB116</f>
        <v>0</v>
      </c>
      <c r="BC116" s="19531">
        <f>North!BC116+South!BC116</f>
        <v>0</v>
      </c>
      <c r="BD116" s="19531">
        <f>North!BD116+South!BD116</f>
        <v>0</v>
      </c>
      <c r="BF116" s="84">
        <f t="shared" si="140"/>
        <v>1.239202657807309</v>
      </c>
      <c r="BG116" s="84">
        <f t="shared" si="140"/>
        <v>2.7083333333333335</v>
      </c>
      <c r="BH116" s="84">
        <f t="shared" si="140"/>
        <v>1.5946969696969697</v>
      </c>
      <c r="BI116" s="84">
        <f t="shared" si="140"/>
        <v>0.83457249070631967</v>
      </c>
      <c r="BJ116" s="84">
        <f t="shared" si="140"/>
        <v>0.83606557377049184</v>
      </c>
      <c r="BK116" s="84">
        <f t="shared" si="140"/>
        <v>0.91279069767441856</v>
      </c>
      <c r="BL116" s="84">
        <f t="shared" si="140"/>
        <v>0.74242424242424243</v>
      </c>
      <c r="BM116" s="84">
        <f t="shared" si="140"/>
        <v>0.48008849557522126</v>
      </c>
      <c r="BN116" s="84">
        <f t="shared" si="140"/>
        <v>0</v>
      </c>
      <c r="BO116" s="84">
        <f t="shared" si="140"/>
        <v>0</v>
      </c>
      <c r="BP116" s="84">
        <f t="shared" si="140"/>
        <v>0</v>
      </c>
      <c r="BQ116" s="84">
        <f t="shared" si="140"/>
        <v>0</v>
      </c>
    </row>
    <row r="117" spans="1:69" x14ac:dyDescent="0.25">
      <c r="A117" s="44" t="s">
        <v>167</v>
      </c>
      <c r="B117" s="22" t="s">
        <v>48</v>
      </c>
      <c r="C117" s="71">
        <f>SUM(U117                                                   : INDEX(U117:AF117,$B$2))</f>
        <v>1085.5</v>
      </c>
      <c r="D117" s="71">
        <f>SUM(AG117                                                    : INDEX(AG117:AR117,$B$2))</f>
        <v>1863.5</v>
      </c>
      <c r="E117" s="71">
        <f>SUM(AS117                                                    : INDEX(AS117:BD117,$B$2))</f>
        <v>2080</v>
      </c>
      <c r="F117" s="65">
        <f t="shared" si="141"/>
        <v>1.1161792326267777</v>
      </c>
      <c r="H117" s="4">
        <f t="shared" si="142"/>
        <v>234</v>
      </c>
      <c r="I117" s="4">
        <f t="shared" si="130"/>
        <v>495.5</v>
      </c>
      <c r="J117" s="4">
        <f t="shared" si="143"/>
        <v>658</v>
      </c>
      <c r="K117" s="4">
        <f t="shared" si="131"/>
        <v>1136</v>
      </c>
      <c r="L117" s="4">
        <f t="shared" si="132"/>
        <v>553</v>
      </c>
      <c r="M117" s="4">
        <f t="shared" si="133"/>
        <v>879</v>
      </c>
      <c r="N117" s="4">
        <f t="shared" si="134"/>
        <v>696.5</v>
      </c>
      <c r="O117" s="4">
        <f t="shared" si="135"/>
        <v>1101.5</v>
      </c>
      <c r="P117" s="4">
        <f t="shared" si="136"/>
        <v>428.5</v>
      </c>
      <c r="Q117" s="4">
        <f t="shared" si="137"/>
        <v>1333</v>
      </c>
      <c r="R117" s="4">
        <f t="shared" si="138"/>
        <v>318.5</v>
      </c>
      <c r="S117" s="4">
        <f t="shared" si="139"/>
        <v>0</v>
      </c>
      <c r="U117" s="19531">
        <f>North!U117+South!U117</f>
        <v>63</v>
      </c>
      <c r="V117" s="19531">
        <f>North!V117+South!V117</f>
        <v>70</v>
      </c>
      <c r="W117" s="19531">
        <f>North!W117+South!W117</f>
        <v>101</v>
      </c>
      <c r="X117" s="19531">
        <f>North!X117+South!X117</f>
        <v>154</v>
      </c>
      <c r="Y117" s="19531">
        <f>North!Y117+South!Y117</f>
        <v>169</v>
      </c>
      <c r="Z117" s="19531">
        <f>North!Z117+South!Z117</f>
        <v>172.5</v>
      </c>
      <c r="AA117" s="19531">
        <f>North!AA117+South!AA117</f>
        <v>204</v>
      </c>
      <c r="AB117" s="19531">
        <f>North!AB117+South!AB117</f>
        <v>152</v>
      </c>
      <c r="AC117" s="19531">
        <f>North!AC117+South!AC117</f>
        <v>302</v>
      </c>
      <c r="AD117" s="19531">
        <f>North!AD117+South!AD117</f>
        <v>231</v>
      </c>
      <c r="AE117" s="19531">
        <f>North!AE117+South!AE117</f>
        <v>455</v>
      </c>
      <c r="AF117" s="19531">
        <f>North!AF117+South!AF117</f>
        <v>450</v>
      </c>
      <c r="AG117" s="19531">
        <f>North!AG117+South!AG117</f>
        <v>116</v>
      </c>
      <c r="AH117" s="19531">
        <f>North!AH117+South!AH117</f>
        <v>139</v>
      </c>
      <c r="AI117" s="19531">
        <f>North!AI117+South!AI117</f>
        <v>298</v>
      </c>
      <c r="AJ117" s="19531">
        <f>North!AJ117+South!AJ117</f>
        <v>217</v>
      </c>
      <c r="AK117" s="19531">
        <f>North!AK117+South!AK117</f>
        <v>266</v>
      </c>
      <c r="AL117" s="19531">
        <f>North!AL117+South!AL117</f>
        <v>396</v>
      </c>
      <c r="AM117" s="19531">
        <f>North!AM117+South!AM117</f>
        <v>225</v>
      </c>
      <c r="AN117" s="19531">
        <f>North!AN117+South!AN117</f>
        <v>206.5</v>
      </c>
      <c r="AO117" s="19531">
        <f>North!AO117+South!AO117</f>
        <v>265</v>
      </c>
      <c r="AP117" s="19531">
        <f>North!AP117+South!AP117</f>
        <v>191</v>
      </c>
      <c r="AQ117" s="19531">
        <f>North!AQ117+South!AQ117</f>
        <v>329</v>
      </c>
      <c r="AR117" s="19531">
        <f>North!AR117+South!AR117</f>
        <v>581.5</v>
      </c>
      <c r="AS117" s="19531">
        <f>North!AS117+South!AS117</f>
        <v>75</v>
      </c>
      <c r="AT117" s="19531">
        <f>North!AT117+South!AT117</f>
        <v>125</v>
      </c>
      <c r="AU117" s="19531">
        <f>North!AU117+South!AU117</f>
        <v>228.5</v>
      </c>
      <c r="AV117" s="19531">
        <f>North!AV117+South!AV117</f>
        <v>237</v>
      </c>
      <c r="AW117" s="19531">
        <f>North!AW117+South!AW117</f>
        <v>874</v>
      </c>
      <c r="AX117" s="19531">
        <f>North!AX117+South!AX117</f>
        <v>222</v>
      </c>
      <c r="AY117" s="19531">
        <f>North!AY117+South!AY117</f>
        <v>174</v>
      </c>
      <c r="AZ117" s="19531">
        <f>North!AZ117+South!AZ117</f>
        <v>144.5</v>
      </c>
      <c r="BA117" s="19531">
        <f>North!BA117+South!BA117</f>
        <v>0</v>
      </c>
      <c r="BB117" s="19531">
        <f>North!BB117+South!BB117</f>
        <v>0</v>
      </c>
      <c r="BC117" s="19531">
        <f>North!BC117+South!BC117</f>
        <v>0</v>
      </c>
      <c r="BD117" s="19531">
        <f>North!BD117+South!BD117</f>
        <v>0</v>
      </c>
      <c r="BF117" s="84">
        <f t="shared" si="140"/>
        <v>0.64655172413793105</v>
      </c>
      <c r="BG117" s="84">
        <f t="shared" si="140"/>
        <v>0.89928057553956831</v>
      </c>
      <c r="BH117" s="84">
        <f t="shared" si="140"/>
        <v>0.76677852348993292</v>
      </c>
      <c r="BI117" s="84">
        <f t="shared" si="140"/>
        <v>1.0921658986175116</v>
      </c>
      <c r="BJ117" s="84">
        <f t="shared" si="140"/>
        <v>3.2857142857142856</v>
      </c>
      <c r="BK117" s="84">
        <f t="shared" si="140"/>
        <v>0.56060606060606055</v>
      </c>
      <c r="BL117" s="84">
        <f t="shared" si="140"/>
        <v>0.77333333333333332</v>
      </c>
      <c r="BM117" s="84">
        <f t="shared" si="140"/>
        <v>0.69975786924939465</v>
      </c>
      <c r="BN117" s="84">
        <f t="shared" si="140"/>
        <v>0</v>
      </c>
      <c r="BO117" s="84">
        <f t="shared" si="140"/>
        <v>0</v>
      </c>
      <c r="BP117" s="84">
        <f t="shared" si="140"/>
        <v>0</v>
      </c>
      <c r="BQ117" s="84">
        <f t="shared" si="140"/>
        <v>0</v>
      </c>
    </row>
    <row r="118" spans="1:69" x14ac:dyDescent="0.25">
      <c r="A118" s="44" t="s">
        <v>168</v>
      </c>
      <c r="B118" s="22" t="s">
        <v>49</v>
      </c>
      <c r="C118" s="71">
        <f>SUM(U118                                                   : INDEX(U118:AF118,$B$2))</f>
        <v>298</v>
      </c>
      <c r="D118" s="71">
        <f>SUM(AG118                                                    : INDEX(AG118:AR118,$B$2))</f>
        <v>1219</v>
      </c>
      <c r="E118" s="71">
        <f>SUM(AS118                                                    : INDEX(AS118:BD118,$B$2))</f>
        <v>1602.5</v>
      </c>
      <c r="F118" s="65">
        <f t="shared" si="141"/>
        <v>1.3146021328958162</v>
      </c>
      <c r="H118" s="4">
        <f t="shared" si="142"/>
        <v>72</v>
      </c>
      <c r="I118" s="4">
        <f t="shared" si="130"/>
        <v>112.5</v>
      </c>
      <c r="J118" s="4">
        <f t="shared" si="143"/>
        <v>253.5</v>
      </c>
      <c r="K118" s="4">
        <f t="shared" si="131"/>
        <v>621</v>
      </c>
      <c r="L118" s="4">
        <f t="shared" si="132"/>
        <v>349</v>
      </c>
      <c r="M118" s="4">
        <f t="shared" si="133"/>
        <v>527</v>
      </c>
      <c r="N118" s="4">
        <f t="shared" si="134"/>
        <v>629.5</v>
      </c>
      <c r="O118" s="4">
        <f t="shared" si="135"/>
        <v>1140.5</v>
      </c>
      <c r="P118" s="4">
        <f t="shared" si="136"/>
        <v>544</v>
      </c>
      <c r="Q118" s="4">
        <f t="shared" si="137"/>
        <v>691.5</v>
      </c>
      <c r="R118" s="4">
        <f t="shared" si="138"/>
        <v>367</v>
      </c>
      <c r="S118" s="4">
        <f t="shared" si="139"/>
        <v>0</v>
      </c>
      <c r="U118" s="19531">
        <f>North!U118+South!U118</f>
        <v>26</v>
      </c>
      <c r="V118" s="19531">
        <f>North!V118+South!V118</f>
        <v>20</v>
      </c>
      <c r="W118" s="19531">
        <f>North!W118+South!W118</f>
        <v>26</v>
      </c>
      <c r="X118" s="19531">
        <f>North!X118+South!X118</f>
        <v>21</v>
      </c>
      <c r="Y118" s="19531">
        <f>North!Y118+South!Y118</f>
        <v>43</v>
      </c>
      <c r="Z118" s="19531">
        <f>North!Z118+South!Z118</f>
        <v>48.5</v>
      </c>
      <c r="AA118" s="19531">
        <f>North!AA118+South!AA118</f>
        <v>53</v>
      </c>
      <c r="AB118" s="19531">
        <f>North!AB118+South!AB118</f>
        <v>60.5</v>
      </c>
      <c r="AC118" s="19531">
        <f>North!AC118+South!AC118</f>
        <v>140</v>
      </c>
      <c r="AD118" s="19531">
        <f>North!AD118+South!AD118</f>
        <v>89.5</v>
      </c>
      <c r="AE118" s="19531">
        <f>North!AE118+South!AE118</f>
        <v>250</v>
      </c>
      <c r="AF118" s="19531">
        <f>North!AF118+South!AF118</f>
        <v>281.5</v>
      </c>
      <c r="AG118" s="19531">
        <f>North!AG118+South!AG118</f>
        <v>89</v>
      </c>
      <c r="AH118" s="19531">
        <f>North!AH118+South!AH118</f>
        <v>76</v>
      </c>
      <c r="AI118" s="19531">
        <f>North!AI118+South!AI118</f>
        <v>184</v>
      </c>
      <c r="AJ118" s="19531">
        <f>North!AJ118+South!AJ118</f>
        <v>113</v>
      </c>
      <c r="AK118" s="19531">
        <f>North!AK118+South!AK118</f>
        <v>143</v>
      </c>
      <c r="AL118" s="19531">
        <f>North!AL118+South!AL118</f>
        <v>271</v>
      </c>
      <c r="AM118" s="19531">
        <f>North!AM118+South!AM118</f>
        <v>157</v>
      </c>
      <c r="AN118" s="19531">
        <f>North!AN118+South!AN118</f>
        <v>186</v>
      </c>
      <c r="AO118" s="19531">
        <f>North!AO118+South!AO118</f>
        <v>286.5</v>
      </c>
      <c r="AP118" s="19531">
        <f>North!AP118+South!AP118</f>
        <v>234.5</v>
      </c>
      <c r="AQ118" s="19531">
        <f>North!AQ118+South!AQ118</f>
        <v>304.5</v>
      </c>
      <c r="AR118" s="19531">
        <f>North!AR118+South!AR118</f>
        <v>601.5</v>
      </c>
      <c r="AS118" s="19531">
        <f>North!AS118+South!AS118</f>
        <v>147</v>
      </c>
      <c r="AT118" s="19531">
        <f>North!AT118+South!AT118</f>
        <v>167.5</v>
      </c>
      <c r="AU118" s="19531">
        <f>North!AU118+South!AU118</f>
        <v>229.5</v>
      </c>
      <c r="AV118" s="19531">
        <f>North!AV118+South!AV118</f>
        <v>253</v>
      </c>
      <c r="AW118" s="19531">
        <f>North!AW118+South!AW118</f>
        <v>228</v>
      </c>
      <c r="AX118" s="19531">
        <f>North!AX118+South!AX118</f>
        <v>210.5</v>
      </c>
      <c r="AY118" s="19531">
        <f>North!AY118+South!AY118</f>
        <v>198</v>
      </c>
      <c r="AZ118" s="19531">
        <f>North!AZ118+South!AZ118</f>
        <v>169</v>
      </c>
      <c r="BA118" s="19531">
        <f>North!BA118+South!BA118</f>
        <v>0</v>
      </c>
      <c r="BB118" s="19531">
        <f>North!BB118+South!BB118</f>
        <v>0</v>
      </c>
      <c r="BC118" s="19531">
        <f>North!BC118+South!BC118</f>
        <v>0</v>
      </c>
      <c r="BD118" s="19531">
        <f>North!BD118+South!BD118</f>
        <v>0</v>
      </c>
      <c r="BF118" s="84">
        <f t="shared" si="140"/>
        <v>1.651685393258427</v>
      </c>
      <c r="BG118" s="84">
        <f t="shared" si="140"/>
        <v>2.2039473684210527</v>
      </c>
      <c r="BH118" s="84">
        <f t="shared" si="140"/>
        <v>1.2472826086956521</v>
      </c>
      <c r="BI118" s="84">
        <f t="shared" si="140"/>
        <v>2.2389380530973453</v>
      </c>
      <c r="BJ118" s="84">
        <f t="shared" si="140"/>
        <v>1.5944055944055944</v>
      </c>
      <c r="BK118" s="84">
        <f t="shared" si="140"/>
        <v>0.7767527675276753</v>
      </c>
      <c r="BL118" s="84">
        <f t="shared" si="140"/>
        <v>1.2611464968152866</v>
      </c>
      <c r="BM118" s="84">
        <f t="shared" si="140"/>
        <v>0.90860215053763438</v>
      </c>
      <c r="BN118" s="84">
        <f t="shared" si="140"/>
        <v>0</v>
      </c>
      <c r="BO118" s="84">
        <f t="shared" si="140"/>
        <v>0</v>
      </c>
      <c r="BP118" s="84">
        <f t="shared" si="140"/>
        <v>0</v>
      </c>
      <c r="BQ118" s="84">
        <f t="shared" si="140"/>
        <v>0</v>
      </c>
    </row>
    <row r="119" spans="1:69" x14ac:dyDescent="0.25">
      <c r="A119" s="44" t="s">
        <v>169</v>
      </c>
      <c r="B119" s="22" t="s">
        <v>50</v>
      </c>
      <c r="C119" s="71">
        <f>SUM(U119                                                   : INDEX(U119:AF119,$B$2))</f>
        <v>0</v>
      </c>
      <c r="D119" s="71">
        <f>SUM(AG119                                                    : INDEX(AG119:AR119,$B$2))</f>
        <v>0</v>
      </c>
      <c r="E119" s="71">
        <f>SUM(AS119                                                    : INDEX(AS119:BD119,$B$2))</f>
        <v>754</v>
      </c>
      <c r="F119" s="65" t="str">
        <f t="shared" si="141"/>
        <v/>
      </c>
      <c r="H119" s="4">
        <f t="shared" si="142"/>
        <v>0</v>
      </c>
      <c r="I119" s="4">
        <f t="shared" si="130"/>
        <v>0</v>
      </c>
      <c r="J119" s="4">
        <f t="shared" si="143"/>
        <v>0</v>
      </c>
      <c r="K119" s="4">
        <f t="shared" si="131"/>
        <v>0</v>
      </c>
      <c r="L119" s="4">
        <f t="shared" si="132"/>
        <v>0</v>
      </c>
      <c r="M119" s="4">
        <f t="shared" si="133"/>
        <v>0</v>
      </c>
      <c r="N119" s="4">
        <f t="shared" si="134"/>
        <v>0</v>
      </c>
      <c r="O119" s="4">
        <f t="shared" si="135"/>
        <v>0</v>
      </c>
      <c r="P119" s="4">
        <f t="shared" si="136"/>
        <v>221</v>
      </c>
      <c r="Q119" s="4">
        <f t="shared" si="137"/>
        <v>363.5</v>
      </c>
      <c r="R119" s="4">
        <f t="shared" si="138"/>
        <v>169.5</v>
      </c>
      <c r="S119" s="4">
        <f t="shared" si="139"/>
        <v>0</v>
      </c>
      <c r="T119" s="7"/>
      <c r="U119" s="19531">
        <f>North!U119+South!U119</f>
        <v>0</v>
      </c>
      <c r="V119" s="19531">
        <f>North!V119+South!V119</f>
        <v>0</v>
      </c>
      <c r="W119" s="19531">
        <f>North!W119+South!W119</f>
        <v>0</v>
      </c>
      <c r="X119" s="19531">
        <f>North!X119+South!X119</f>
        <v>0</v>
      </c>
      <c r="Y119" s="19531">
        <f>North!Y119+South!Y119</f>
        <v>0</v>
      </c>
      <c r="Z119" s="19531">
        <f>North!Z119+South!Z119</f>
        <v>0</v>
      </c>
      <c r="AA119" s="19531">
        <f>North!AA119+South!AA119</f>
        <v>0</v>
      </c>
      <c r="AB119" s="19531">
        <f>North!AB119+South!AB119</f>
        <v>0</v>
      </c>
      <c r="AC119" s="19531">
        <f>North!AC119+South!AC119</f>
        <v>0</v>
      </c>
      <c r="AD119" s="19531">
        <f>North!AD119+South!AD119</f>
        <v>0</v>
      </c>
      <c r="AE119" s="19531">
        <f>North!AE119+South!AE119</f>
        <v>0</v>
      </c>
      <c r="AF119" s="19531">
        <f>North!AF119+South!AF119</f>
        <v>0</v>
      </c>
      <c r="AG119" s="19531">
        <f>North!AG119+South!AG119</f>
        <v>0</v>
      </c>
      <c r="AH119" s="19531">
        <f>North!AH119+South!AH119</f>
        <v>0</v>
      </c>
      <c r="AI119" s="19531">
        <f>North!AI119+South!AI119</f>
        <v>0</v>
      </c>
      <c r="AJ119" s="19531">
        <f>North!AJ119+South!AJ119</f>
        <v>0</v>
      </c>
      <c r="AK119" s="19531">
        <f>North!AK119+South!AK119</f>
        <v>0</v>
      </c>
      <c r="AL119" s="19531">
        <f>North!AL119+South!AL119</f>
        <v>0</v>
      </c>
      <c r="AM119" s="19531">
        <f>North!AM119+South!AM119</f>
        <v>0</v>
      </c>
      <c r="AN119" s="19531">
        <f>North!AN119+South!AN119</f>
        <v>0</v>
      </c>
      <c r="AO119" s="19531">
        <f>North!AO119+South!AO119</f>
        <v>0</v>
      </c>
      <c r="AP119" s="19531">
        <f>North!AP119+South!AP119</f>
        <v>0</v>
      </c>
      <c r="AQ119" s="19531">
        <f>North!AQ119+South!AQ119</f>
        <v>0</v>
      </c>
      <c r="AR119" s="19531">
        <f>North!AR119+South!AR119</f>
        <v>0</v>
      </c>
      <c r="AS119" s="19531">
        <f>North!AS119+South!AS119</f>
        <v>0</v>
      </c>
      <c r="AT119" s="19531">
        <f>North!AT119+South!AT119</f>
        <v>117.5</v>
      </c>
      <c r="AU119" s="19531">
        <f>North!AU119+South!AU119</f>
        <v>103.5</v>
      </c>
      <c r="AV119" s="19531">
        <f>North!AV119+South!AV119</f>
        <v>215.5</v>
      </c>
      <c r="AW119" s="19531">
        <f>North!AW119+South!AW119</f>
        <v>86</v>
      </c>
      <c r="AX119" s="19531">
        <f>North!AX119+South!AX119</f>
        <v>62</v>
      </c>
      <c r="AY119" s="19531">
        <f>North!AY119+South!AY119</f>
        <v>74</v>
      </c>
      <c r="AZ119" s="19531">
        <f>North!AZ119+South!AZ119</f>
        <v>95.5</v>
      </c>
      <c r="BA119" s="19531">
        <f>North!BA119+South!BA119</f>
        <v>0</v>
      </c>
      <c r="BB119" s="19531">
        <f>North!BB119+South!BB119</f>
        <v>0</v>
      </c>
      <c r="BC119" s="19531">
        <f>North!BC119+South!BC119</f>
        <v>0</v>
      </c>
      <c r="BD119" s="19531">
        <f>North!BD119+South!BD119</f>
        <v>0</v>
      </c>
      <c r="BF119" s="84" t="str">
        <f t="shared" si="140"/>
        <v>-</v>
      </c>
      <c r="BG119" s="84" t="str">
        <f t="shared" si="140"/>
        <v>-</v>
      </c>
      <c r="BH119" s="84" t="str">
        <f t="shared" si="140"/>
        <v>-</v>
      </c>
      <c r="BI119" s="84" t="str">
        <f t="shared" si="140"/>
        <v>-</v>
      </c>
      <c r="BJ119" s="84" t="str">
        <f t="shared" si="140"/>
        <v>-</v>
      </c>
      <c r="BK119" s="84" t="str">
        <f t="shared" si="140"/>
        <v>-</v>
      </c>
      <c r="BL119" s="84" t="str">
        <f t="shared" si="140"/>
        <v>-</v>
      </c>
      <c r="BM119" s="84" t="str">
        <f t="shared" si="140"/>
        <v>-</v>
      </c>
      <c r="BN119" s="84" t="str">
        <f t="shared" si="140"/>
        <v>-</v>
      </c>
      <c r="BO119" s="84" t="str">
        <f t="shared" si="140"/>
        <v>-</v>
      </c>
      <c r="BP119" s="84" t="str">
        <f t="shared" si="140"/>
        <v>-</v>
      </c>
      <c r="BQ119" s="84" t="str">
        <f t="shared" si="140"/>
        <v>-</v>
      </c>
    </row>
    <row r="120" spans="1:69" x14ac:dyDescent="0.25">
      <c r="A120" s="44"/>
      <c r="B120" s="3" t="s">
        <v>153</v>
      </c>
      <c r="C120" s="69">
        <f>SUM(C112:C118)</f>
        <v>8599</v>
      </c>
      <c r="D120" s="69">
        <f t="shared" ref="D120:E120" si="144">SUM(D112:D118)</f>
        <v>13481</v>
      </c>
      <c r="E120" s="69">
        <f t="shared" si="144"/>
        <v>22337</v>
      </c>
      <c r="F120" s="65">
        <f t="shared" si="141"/>
        <v>1.6569245604925451</v>
      </c>
      <c r="H120" s="4">
        <f t="shared" si="142"/>
        <v>2315</v>
      </c>
      <c r="I120" s="4">
        <f t="shared" si="130"/>
        <v>3697</v>
      </c>
      <c r="J120" s="4">
        <f t="shared" si="143"/>
        <v>4642</v>
      </c>
      <c r="K120" s="4">
        <f t="shared" si="131"/>
        <v>7254</v>
      </c>
      <c r="L120" s="4">
        <f t="shared" si="132"/>
        <v>3588</v>
      </c>
      <c r="M120" s="4">
        <f t="shared" si="133"/>
        <v>5922</v>
      </c>
      <c r="N120" s="4">
        <f t="shared" si="134"/>
        <v>7118</v>
      </c>
      <c r="O120" s="4">
        <f t="shared" si="135"/>
        <v>10319</v>
      </c>
      <c r="P120" s="4">
        <f t="shared" si="136"/>
        <v>7227</v>
      </c>
      <c r="Q120" s="4">
        <f t="shared" si="137"/>
        <v>9703.5</v>
      </c>
      <c r="R120" s="4">
        <f t="shared" si="138"/>
        <v>5406.5</v>
      </c>
      <c r="S120" s="4">
        <f t="shared" si="139"/>
        <v>0</v>
      </c>
      <c r="T120" s="7"/>
      <c r="U120" s="19531">
        <f>North!U120+South!U120</f>
        <v>715</v>
      </c>
      <c r="V120" s="19531">
        <f>North!V120+South!V120</f>
        <v>599</v>
      </c>
      <c r="W120" s="19531">
        <f>North!W120+South!W120</f>
        <v>1001</v>
      </c>
      <c r="X120" s="19531">
        <f>North!X120+South!X120</f>
        <v>1150</v>
      </c>
      <c r="Y120" s="19531">
        <f>North!Y120+South!Y120</f>
        <v>1163</v>
      </c>
      <c r="Z120" s="19531">
        <f>North!Z120+South!Z120</f>
        <v>1384</v>
      </c>
      <c r="AA120" s="19531">
        <f>North!AA120+South!AA120</f>
        <v>1511</v>
      </c>
      <c r="AB120" s="19531">
        <f>North!AB120+South!AB120</f>
        <v>1076</v>
      </c>
      <c r="AC120" s="19531">
        <f>North!AC120+South!AC120</f>
        <v>2055</v>
      </c>
      <c r="AD120" s="19531">
        <f>North!AD120+South!AD120</f>
        <v>1575</v>
      </c>
      <c r="AE120" s="19531">
        <f>North!AE120+South!AE120</f>
        <v>2642</v>
      </c>
      <c r="AF120" s="19531">
        <f>North!AF120+South!AF120</f>
        <v>3037</v>
      </c>
      <c r="AG120" s="19531">
        <f>North!AG120+South!AG120</f>
        <v>817</v>
      </c>
      <c r="AH120" s="19531">
        <f>North!AH120+South!AH120</f>
        <v>817</v>
      </c>
      <c r="AI120" s="19531">
        <f>North!AI120+South!AI120</f>
        <v>1954</v>
      </c>
      <c r="AJ120" s="19531">
        <f>North!AJ120+South!AJ120</f>
        <v>1505</v>
      </c>
      <c r="AK120" s="19531">
        <f>North!AK120+South!AK120</f>
        <v>1629</v>
      </c>
      <c r="AL120" s="19531">
        <f>North!AL120+South!AL120</f>
        <v>2788</v>
      </c>
      <c r="AM120" s="19531">
        <f>North!AM120+South!AM120</f>
        <v>1879</v>
      </c>
      <c r="AN120" s="19531">
        <f>North!AN120+South!AN120</f>
        <v>2092</v>
      </c>
      <c r="AO120" s="19531">
        <f>North!AO120+South!AO120</f>
        <v>3147</v>
      </c>
      <c r="AP120" s="19531">
        <f>North!AP120+South!AP120</f>
        <v>2298</v>
      </c>
      <c r="AQ120" s="19531">
        <f>North!AQ120+South!AQ120</f>
        <v>2918</v>
      </c>
      <c r="AR120" s="19531">
        <f>North!AR120+South!AR120</f>
        <v>5103</v>
      </c>
      <c r="AS120" s="19531">
        <f>North!AS120+South!AS120</f>
        <v>1602</v>
      </c>
      <c r="AT120" s="19531">
        <f>North!AT120+South!AT120</f>
        <v>2205.5</v>
      </c>
      <c r="AU120" s="19531">
        <f>North!AU120+South!AU120</f>
        <v>3419.5</v>
      </c>
      <c r="AV120" s="19531">
        <f>North!AV120+South!AV120</f>
        <v>2918.5</v>
      </c>
      <c r="AW120" s="19531">
        <f>North!AW120+South!AW120</f>
        <v>3322</v>
      </c>
      <c r="AX120" s="19531">
        <f>North!AX120+South!AX120</f>
        <v>3463</v>
      </c>
      <c r="AY120" s="19531">
        <f>North!AY120+South!AY120</f>
        <v>2594</v>
      </c>
      <c r="AZ120" s="19531">
        <f>North!AZ120+South!AZ120</f>
        <v>2812.5</v>
      </c>
      <c r="BA120" s="19531">
        <f>North!BA120+South!BA120</f>
        <v>0</v>
      </c>
      <c r="BB120" s="19531">
        <f>North!BB120+South!BB120</f>
        <v>0</v>
      </c>
      <c r="BC120" s="19531">
        <f>North!BC120+South!BC120</f>
        <v>0</v>
      </c>
      <c r="BD120" s="19531">
        <f>North!BD120+South!BD120</f>
        <v>0</v>
      </c>
      <c r="BF120" s="84">
        <f t="shared" si="140"/>
        <v>1.9608323133414933</v>
      </c>
      <c r="BG120" s="84">
        <f t="shared" si="140"/>
        <v>2.6995104039167686</v>
      </c>
      <c r="BH120" s="84">
        <f t="shared" si="140"/>
        <v>1.75</v>
      </c>
      <c r="BI120" s="84">
        <f t="shared" si="140"/>
        <v>1.9392026578073089</v>
      </c>
      <c r="BJ120" s="84">
        <f t="shared" si="140"/>
        <v>2.0392879066912215</v>
      </c>
      <c r="BK120" s="84">
        <f t="shared" si="140"/>
        <v>1.2421090387374463</v>
      </c>
      <c r="BL120" s="84">
        <f t="shared" si="140"/>
        <v>1.3805215540180946</v>
      </c>
      <c r="BM120" s="84">
        <f t="shared" si="140"/>
        <v>1.3444072657743786</v>
      </c>
      <c r="BN120" s="84">
        <f t="shared" si="140"/>
        <v>0</v>
      </c>
      <c r="BO120" s="84">
        <f t="shared" si="140"/>
        <v>0</v>
      </c>
      <c r="BP120" s="84">
        <f t="shared" si="140"/>
        <v>0</v>
      </c>
      <c r="BQ120" s="84">
        <f t="shared" si="140"/>
        <v>0</v>
      </c>
    </row>
    <row r="121" spans="1:69" x14ac:dyDescent="0.25">
      <c r="A121" s="45" t="s">
        <v>208</v>
      </c>
      <c r="B121" s="3" t="s">
        <v>61</v>
      </c>
      <c r="C121" s="69">
        <f>SUM(C112:C119)</f>
        <v>8599</v>
      </c>
      <c r="D121" s="69">
        <f t="shared" ref="D121:E121" si="145">SUM(D112:D119)</f>
        <v>13481</v>
      </c>
      <c r="E121" s="69">
        <f>SUM(E112:E119)</f>
        <v>23091</v>
      </c>
      <c r="F121" s="65">
        <f>IFERROR(E121/D121,"")</f>
        <v>1.712855129441436</v>
      </c>
      <c r="H121" s="4">
        <f t="shared" si="142"/>
        <v>2315</v>
      </c>
      <c r="I121" s="4">
        <f t="shared" si="130"/>
        <v>3697</v>
      </c>
      <c r="J121" s="4">
        <f t="shared" si="143"/>
        <v>4642</v>
      </c>
      <c r="K121" s="4">
        <f t="shared" si="131"/>
        <v>7254</v>
      </c>
      <c r="L121" s="4">
        <f t="shared" si="132"/>
        <v>3588</v>
      </c>
      <c r="M121" s="4">
        <f t="shared" si="133"/>
        <v>5922</v>
      </c>
      <c r="N121" s="4">
        <f t="shared" si="134"/>
        <v>7118</v>
      </c>
      <c r="O121" s="4">
        <f t="shared" si="135"/>
        <v>10319</v>
      </c>
      <c r="P121" s="4">
        <f t="shared" si="136"/>
        <v>7448</v>
      </c>
      <c r="Q121" s="4">
        <f t="shared" si="137"/>
        <v>10067</v>
      </c>
      <c r="R121" s="4">
        <f t="shared" si="138"/>
        <v>5576</v>
      </c>
      <c r="S121" s="4">
        <f t="shared" si="139"/>
        <v>0</v>
      </c>
      <c r="T121" s="5"/>
      <c r="U121" s="19531">
        <f>North!U121+South!U121</f>
        <v>715</v>
      </c>
      <c r="V121" s="19531">
        <f>North!V121+South!V121</f>
        <v>599</v>
      </c>
      <c r="W121" s="19531">
        <f>North!W121+South!W121</f>
        <v>1001</v>
      </c>
      <c r="X121" s="19531">
        <f>North!X121+South!X121</f>
        <v>1150</v>
      </c>
      <c r="Y121" s="19531">
        <f>North!Y121+South!Y121</f>
        <v>1163</v>
      </c>
      <c r="Z121" s="19531">
        <f>North!Z121+South!Z121</f>
        <v>1384</v>
      </c>
      <c r="AA121" s="19531">
        <f>North!AA121+South!AA121</f>
        <v>1511</v>
      </c>
      <c r="AB121" s="19531">
        <f>North!AB121+South!AB121</f>
        <v>1076</v>
      </c>
      <c r="AC121" s="19531">
        <f>North!AC121+South!AC121</f>
        <v>2055</v>
      </c>
      <c r="AD121" s="19531">
        <f>North!AD121+South!AD121</f>
        <v>1575</v>
      </c>
      <c r="AE121" s="19531">
        <f>North!AE121+South!AE121</f>
        <v>2642</v>
      </c>
      <c r="AF121" s="19531">
        <f>North!AF121+South!AF121</f>
        <v>3037</v>
      </c>
      <c r="AG121" s="19531">
        <f>North!AG121+South!AG121</f>
        <v>817</v>
      </c>
      <c r="AH121" s="19531">
        <f>North!AH121+South!AH121</f>
        <v>817</v>
      </c>
      <c r="AI121" s="19531">
        <f>North!AI121+South!AI121</f>
        <v>1954</v>
      </c>
      <c r="AJ121" s="19531">
        <f>North!AJ121+South!AJ121</f>
        <v>1505</v>
      </c>
      <c r="AK121" s="19531">
        <f>North!AK121+South!AK121</f>
        <v>1629</v>
      </c>
      <c r="AL121" s="19531">
        <f>North!AL121+South!AL121</f>
        <v>2788</v>
      </c>
      <c r="AM121" s="19531">
        <f>North!AM121+South!AM121</f>
        <v>1879</v>
      </c>
      <c r="AN121" s="19531">
        <f>North!AN121+South!AN121</f>
        <v>2092</v>
      </c>
      <c r="AO121" s="19531">
        <f>North!AO121+South!AO121</f>
        <v>3147</v>
      </c>
      <c r="AP121" s="19531">
        <f>North!AP121+South!AP121</f>
        <v>2298</v>
      </c>
      <c r="AQ121" s="19531">
        <f>North!AQ121+South!AQ121</f>
        <v>2918</v>
      </c>
      <c r="AR121" s="19531">
        <f>North!AR121+South!AR121</f>
        <v>5103</v>
      </c>
      <c r="AS121" s="19531">
        <f>North!AS121+South!AS121</f>
        <v>1602</v>
      </c>
      <c r="AT121" s="19531">
        <f>North!AT121+South!AT121</f>
        <v>2323</v>
      </c>
      <c r="AU121" s="19531">
        <f>North!AU121+South!AU121</f>
        <v>3523</v>
      </c>
      <c r="AV121" s="19531">
        <f>North!AV121+South!AV121</f>
        <v>3134</v>
      </c>
      <c r="AW121" s="19531">
        <f>North!AW121+South!AW121</f>
        <v>3408</v>
      </c>
      <c r="AX121" s="19531">
        <f>North!AX121+South!AX121</f>
        <v>3525</v>
      </c>
      <c r="AY121" s="19531">
        <f>North!AY121+South!AY121</f>
        <v>2668</v>
      </c>
      <c r="AZ121" s="19531">
        <f>North!AZ121+South!AZ121</f>
        <v>2908</v>
      </c>
      <c r="BA121" s="19531">
        <f>North!BA121+South!BA121</f>
        <v>0</v>
      </c>
      <c r="BB121" s="19531">
        <f>North!BB121+South!BB121</f>
        <v>0</v>
      </c>
      <c r="BC121" s="19531">
        <f>North!BC121+South!BC121</f>
        <v>0</v>
      </c>
      <c r="BD121" s="19531">
        <f>North!BD121+South!BD121</f>
        <v>0</v>
      </c>
      <c r="BF121" s="84">
        <f t="shared" si="140"/>
        <v>1.9608323133414933</v>
      </c>
      <c r="BG121" s="84">
        <f t="shared" si="140"/>
        <v>2.8433292533659729</v>
      </c>
      <c r="BH121" s="84">
        <f t="shared" si="140"/>
        <v>1.8029682702149437</v>
      </c>
      <c r="BI121" s="84">
        <f t="shared" si="140"/>
        <v>2.0823920265780731</v>
      </c>
      <c r="BJ121" s="84">
        <f t="shared" si="140"/>
        <v>2.0920810313075506</v>
      </c>
      <c r="BK121" s="84">
        <f t="shared" si="140"/>
        <v>1.2643472022955524</v>
      </c>
      <c r="BL121" s="84">
        <f t="shared" si="140"/>
        <v>1.4199042043640233</v>
      </c>
      <c r="BM121" s="84">
        <f t="shared" si="140"/>
        <v>1.3900573613766731</v>
      </c>
      <c r="BN121" s="84">
        <f t="shared" si="140"/>
        <v>0</v>
      </c>
      <c r="BO121" s="84">
        <f t="shared" si="140"/>
        <v>0</v>
      </c>
      <c r="BP121" s="84">
        <f t="shared" si="140"/>
        <v>0</v>
      </c>
      <c r="BQ121" s="84">
        <f t="shared" si="140"/>
        <v>0</v>
      </c>
    </row>
    <row r="122" spans="1:69" x14ac:dyDescent="0.25">
      <c r="A122" s="44" t="s">
        <v>33</v>
      </c>
      <c r="B122" s="22"/>
    </row>
    <row r="123" spans="1:69" x14ac:dyDescent="0.25">
      <c r="A123" s="43" t="s">
        <v>54</v>
      </c>
      <c r="B123" s="23" t="s">
        <v>54</v>
      </c>
      <c r="C123" s="21" t="str">
        <f>$C$3</f>
        <v>YTD '15</v>
      </c>
      <c r="D123" s="21" t="str">
        <f>$D$3</f>
        <v>YTD '16</v>
      </c>
      <c r="E123" s="21" t="str">
        <f>$E$3</f>
        <v>YTD '17</v>
      </c>
      <c r="F123" s="21" t="str">
        <f>$F$3</f>
        <v>YoY</v>
      </c>
      <c r="G123" s="2" t="s">
        <v>33</v>
      </c>
      <c r="H123" s="27" t="str">
        <f>$H$3</f>
        <v>Q1 '15</v>
      </c>
      <c r="I123" s="27" t="str">
        <f>$I$3</f>
        <v>Q2 '15</v>
      </c>
      <c r="J123" s="27" t="str">
        <f>$J$3</f>
        <v>Q3 '15</v>
      </c>
      <c r="K123" s="27" t="str">
        <f>$K$3</f>
        <v>Q4 '15</v>
      </c>
      <c r="L123" s="30" t="str">
        <f>$L$3</f>
        <v>Q1 '16</v>
      </c>
      <c r="M123" s="30" t="str">
        <f>$M$3</f>
        <v>Q2 '16</v>
      </c>
      <c r="N123" s="30" t="str">
        <f>$N$3</f>
        <v>Q3 '16</v>
      </c>
      <c r="O123" s="30" t="str">
        <f>$O$3</f>
        <v>Q4 '16</v>
      </c>
      <c r="P123" s="27" t="str">
        <f>$P$3</f>
        <v>Q1 '17</v>
      </c>
      <c r="Q123" s="27" t="str">
        <f>$Q$3</f>
        <v>Q2 '17</v>
      </c>
      <c r="R123" s="27" t="str">
        <f>$R$3</f>
        <v>Q3 '17</v>
      </c>
      <c r="S123" s="27" t="str">
        <f>$S$3</f>
        <v>Q4 '17</v>
      </c>
      <c r="T123" s="17" t="s">
        <v>33</v>
      </c>
      <c r="U123" s="27" t="s">
        <v>1</v>
      </c>
      <c r="V123" s="27" t="s">
        <v>2</v>
      </c>
      <c r="W123" s="27" t="s">
        <v>3</v>
      </c>
      <c r="X123" s="27" t="s">
        <v>4</v>
      </c>
      <c r="Y123" s="27" t="s">
        <v>5</v>
      </c>
      <c r="Z123" s="27" t="s">
        <v>6</v>
      </c>
      <c r="AA123" s="27" t="s">
        <v>7</v>
      </c>
      <c r="AB123" s="27" t="s">
        <v>8</v>
      </c>
      <c r="AC123" s="27" t="s">
        <v>9</v>
      </c>
      <c r="AD123" s="27" t="s">
        <v>10</v>
      </c>
      <c r="AE123" s="27" t="s">
        <v>11</v>
      </c>
      <c r="AF123" s="27" t="s">
        <v>12</v>
      </c>
      <c r="AG123" s="29" t="s">
        <v>13</v>
      </c>
      <c r="AH123" s="29" t="s">
        <v>14</v>
      </c>
      <c r="AI123" s="29" t="s">
        <v>15</v>
      </c>
      <c r="AJ123" s="29" t="s">
        <v>16</v>
      </c>
      <c r="AK123" s="29" t="s">
        <v>17</v>
      </c>
      <c r="AL123" s="29" t="s">
        <v>18</v>
      </c>
      <c r="AM123" s="29" t="s">
        <v>19</v>
      </c>
      <c r="AN123" s="29" t="s">
        <v>20</v>
      </c>
      <c r="AO123" s="29" t="s">
        <v>21</v>
      </c>
      <c r="AP123" s="29" t="s">
        <v>22</v>
      </c>
      <c r="AQ123" s="29" t="s">
        <v>23</v>
      </c>
      <c r="AR123" s="29" t="s">
        <v>24</v>
      </c>
      <c r="AS123" s="25" t="s">
        <v>25</v>
      </c>
      <c r="AT123" s="25" t="s">
        <v>26</v>
      </c>
      <c r="AU123" s="25" t="s">
        <v>27</v>
      </c>
      <c r="AV123" s="25" t="s">
        <v>28</v>
      </c>
      <c r="AW123" s="25" t="s">
        <v>29</v>
      </c>
      <c r="AX123" s="25" t="s">
        <v>30</v>
      </c>
      <c r="AY123" s="31" t="s">
        <v>99</v>
      </c>
      <c r="AZ123" s="31" t="s">
        <v>100</v>
      </c>
      <c r="BA123" s="31" t="s">
        <v>101</v>
      </c>
      <c r="BB123" s="31" t="s">
        <v>102</v>
      </c>
      <c r="BC123" s="31" t="s">
        <v>103</v>
      </c>
      <c r="BD123" s="31" t="s">
        <v>104</v>
      </c>
      <c r="BF123" s="32">
        <v>42736</v>
      </c>
      <c r="BG123" s="32">
        <v>42767</v>
      </c>
      <c r="BH123" s="32">
        <v>42795</v>
      </c>
      <c r="BI123" s="32">
        <v>42826</v>
      </c>
      <c r="BJ123" s="32">
        <v>42856</v>
      </c>
      <c r="BK123" s="32">
        <v>42887</v>
      </c>
      <c r="BL123" s="32">
        <v>42917</v>
      </c>
      <c r="BM123" s="32">
        <v>42948</v>
      </c>
      <c r="BN123" s="32">
        <v>42979</v>
      </c>
      <c r="BO123" s="32">
        <v>43009</v>
      </c>
      <c r="BP123" s="32">
        <v>43040</v>
      </c>
      <c r="BQ123" s="32">
        <v>43070</v>
      </c>
    </row>
    <row r="124" spans="1:69" x14ac:dyDescent="0.25">
      <c r="A124" s="44" t="s">
        <v>178</v>
      </c>
      <c r="B124" s="16" t="s">
        <v>58</v>
      </c>
      <c r="C124" s="66">
        <f t="shared" ref="C124:E131" si="146">IFERROR(C49/C112,"-")</f>
        <v>32.00069636635142</v>
      </c>
      <c r="D124" s="66">
        <f t="shared" si="146"/>
        <v>30.986091250670921</v>
      </c>
      <c r="E124" s="66">
        <f t="shared" si="146"/>
        <v>22.526675559380383</v>
      </c>
      <c r="F124" s="65">
        <f t="shared" ref="F124:F132" si="147">IFERROR(E124/D124,"")</f>
        <v>0.72699313305264435</v>
      </c>
      <c r="H124" s="66">
        <f t="shared" ref="H124:S131" si="148">IFERROR(H49/H112,"-")</f>
        <v>28.193759868421054</v>
      </c>
      <c r="I124" s="66">
        <f t="shared" si="148"/>
        <v>31.315535632183909</v>
      </c>
      <c r="J124" s="66">
        <f t="shared" si="148"/>
        <v>36.446777777777768</v>
      </c>
      <c r="K124" s="66">
        <f t="shared" si="148"/>
        <v>29.207488390092845</v>
      </c>
      <c r="L124" s="66">
        <f t="shared" si="148"/>
        <v>29.832047457626981</v>
      </c>
      <c r="M124" s="66">
        <f t="shared" si="148"/>
        <v>32.95533924349882</v>
      </c>
      <c r="N124" s="66">
        <f t="shared" si="148"/>
        <v>27.296459722222224</v>
      </c>
      <c r="O124" s="66">
        <f t="shared" si="148"/>
        <v>29.659011664899253</v>
      </c>
      <c r="P124" s="66">
        <f t="shared" si="148"/>
        <v>27.289917037861926</v>
      </c>
      <c r="Q124" s="66">
        <f t="shared" si="148"/>
        <v>21.106326485531255</v>
      </c>
      <c r="R124" s="66">
        <f t="shared" si="148"/>
        <v>21.81195593676421</v>
      </c>
      <c r="S124" s="66" t="str">
        <f t="shared" si="148"/>
        <v>-</v>
      </c>
      <c r="U124" s="1">
        <v>25.0324512195122</v>
      </c>
      <c r="V124" s="1">
        <v>19.7552424242424</v>
      </c>
      <c r="W124" s="1">
        <v>33.425615384615398</v>
      </c>
      <c r="X124" s="1">
        <v>33.375156804733699</v>
      </c>
      <c r="Y124" s="1">
        <v>27.2851603375527</v>
      </c>
      <c r="Z124" s="1">
        <v>32.1936610169492</v>
      </c>
      <c r="AA124" s="1">
        <v>43.875194767441897</v>
      </c>
      <c r="AB124" s="1">
        <v>25.721978609625701</v>
      </c>
      <c r="AC124" s="1">
        <v>35.026007751938003</v>
      </c>
      <c r="AD124" s="1">
        <v>27.151162393162299</v>
      </c>
      <c r="AE124" s="1">
        <v>27.188452247191002</v>
      </c>
      <c r="AF124" s="1">
        <v>31.6699623931624</v>
      </c>
      <c r="AG124" s="1">
        <v>35.149828124999999</v>
      </c>
      <c r="AH124" s="1">
        <v>31.867835820895099</v>
      </c>
      <c r="AI124" s="1">
        <v>26.925121951219499</v>
      </c>
      <c r="AJ124" s="1">
        <v>37.592350282485903</v>
      </c>
      <c r="AK124" s="1">
        <v>31.795124999999999</v>
      </c>
      <c r="AL124" s="1">
        <v>27.800063432835799</v>
      </c>
      <c r="AM124" s="1">
        <v>31.2578363636364</v>
      </c>
      <c r="AN124" s="1">
        <v>25.938352657004799</v>
      </c>
      <c r="AO124" s="1">
        <v>25.281529010238899</v>
      </c>
      <c r="AP124" s="1">
        <v>27.026854700854699</v>
      </c>
      <c r="AQ124" s="1">
        <v>28.059678700361001</v>
      </c>
      <c r="AR124" s="1">
        <v>32.110261574074102</v>
      </c>
      <c r="AS124" s="48">
        <v>22.4601875</v>
      </c>
      <c r="AT124" s="48">
        <v>32.715865853658599</v>
      </c>
      <c r="AU124" s="48">
        <v>26.0615245478036</v>
      </c>
      <c r="AV124" s="48">
        <v>20.0956209987196</v>
      </c>
      <c r="AW124" s="48">
        <v>21.665062362435801</v>
      </c>
      <c r="AX124" s="48">
        <v>21.616416978776499</v>
      </c>
      <c r="AY124" s="48">
        <v>20.679950000000002</v>
      </c>
      <c r="AZ124" s="48">
        <v>23.002549999999999</v>
      </c>
      <c r="BA124" s="48"/>
      <c r="BB124" s="48"/>
      <c r="BC124" s="48"/>
      <c r="BD124" s="48"/>
      <c r="BF124" s="84">
        <f t="shared" ref="BF124:BQ133" si="149">IFERROR(AS124/AG124,"-")</f>
        <v>0.63898427668342972</v>
      </c>
      <c r="BG124" s="84">
        <f t="shared" si="149"/>
        <v>1.0266108447881317</v>
      </c>
      <c r="BH124" s="84">
        <f t="shared" si="149"/>
        <v>0.96792596130184716</v>
      </c>
      <c r="BI124" s="84">
        <f t="shared" si="149"/>
        <v>0.53456676285765659</v>
      </c>
      <c r="BJ124" s="84">
        <f t="shared" si="149"/>
        <v>0.68139572850982033</v>
      </c>
      <c r="BK124" s="84">
        <f t="shared" si="149"/>
        <v>0.77756718185198315</v>
      </c>
      <c r="BL124" s="84">
        <f t="shared" si="149"/>
        <v>0.66159249665974595</v>
      </c>
      <c r="BM124" s="84">
        <f t="shared" si="149"/>
        <v>0.88681614843369905</v>
      </c>
      <c r="BN124" s="84">
        <f t="shared" si="149"/>
        <v>0</v>
      </c>
      <c r="BO124" s="84">
        <f t="shared" si="149"/>
        <v>0</v>
      </c>
      <c r="BP124" s="84">
        <f t="shared" si="149"/>
        <v>0</v>
      </c>
      <c r="BQ124" s="84">
        <f t="shared" si="149"/>
        <v>0</v>
      </c>
    </row>
    <row r="125" spans="1:69" x14ac:dyDescent="0.25">
      <c r="A125" s="44" t="s">
        <v>179</v>
      </c>
      <c r="B125" s="22" t="s">
        <v>44</v>
      </c>
      <c r="C125" s="66">
        <f t="shared" si="146"/>
        <v>15.014432009278051</v>
      </c>
      <c r="D125" s="66">
        <f t="shared" si="146"/>
        <v>14.99632741843163</v>
      </c>
      <c r="E125" s="66">
        <f t="shared" si="146"/>
        <v>14.190458507558702</v>
      </c>
      <c r="F125" s="65">
        <f t="shared" si="147"/>
        <v>0.94626224885684651</v>
      </c>
      <c r="H125" s="66">
        <f t="shared" si="148"/>
        <v>14.26757876712329</v>
      </c>
      <c r="I125" s="66">
        <f t="shared" si="148"/>
        <v>17.086681465821002</v>
      </c>
      <c r="J125" s="66">
        <f t="shared" si="148"/>
        <v>14.181439471007121</v>
      </c>
      <c r="K125" s="66">
        <f t="shared" si="148"/>
        <v>15.305815308988784</v>
      </c>
      <c r="L125" s="66">
        <f t="shared" si="148"/>
        <v>16.574820000000003</v>
      </c>
      <c r="M125" s="66">
        <f t="shared" si="148"/>
        <v>15.322075934579486</v>
      </c>
      <c r="N125" s="66">
        <f t="shared" si="148"/>
        <v>13.844829525915047</v>
      </c>
      <c r="O125" s="66">
        <f t="shared" si="148"/>
        <v>14.358412194687176</v>
      </c>
      <c r="P125" s="66">
        <f t="shared" si="148"/>
        <v>14.29262875662935</v>
      </c>
      <c r="Q125" s="66">
        <f t="shared" si="148"/>
        <v>14.171102348091054</v>
      </c>
      <c r="R125" s="66">
        <f t="shared" si="148"/>
        <v>14.121507363557608</v>
      </c>
      <c r="S125" s="66" t="str">
        <f t="shared" si="148"/>
        <v>-</v>
      </c>
      <c r="U125" s="1">
        <v>14.3831818181818</v>
      </c>
      <c r="V125" s="1">
        <v>13.3606</v>
      </c>
      <c r="W125" s="1">
        <v>14.5655201005025</v>
      </c>
      <c r="X125" s="1">
        <v>20.5810708333333</v>
      </c>
      <c r="Y125" s="1">
        <v>16.4559923664122</v>
      </c>
      <c r="Z125" s="1">
        <v>14.468648351648399</v>
      </c>
      <c r="AA125" s="1">
        <v>13.00454</v>
      </c>
      <c r="AB125" s="1">
        <v>13.077528634361199</v>
      </c>
      <c r="AC125" s="1">
        <v>15.8132192118227</v>
      </c>
      <c r="AD125" s="1">
        <v>14.3147137546468</v>
      </c>
      <c r="AE125" s="1">
        <v>14.2697892234549</v>
      </c>
      <c r="AF125" s="1">
        <v>17.062187022900801</v>
      </c>
      <c r="AG125" s="1">
        <v>16.685963414634099</v>
      </c>
      <c r="AH125" s="1">
        <v>13.424341463414599</v>
      </c>
      <c r="AI125" s="1">
        <v>17.039792910447801</v>
      </c>
      <c r="AJ125" s="1">
        <v>21.221091168091199</v>
      </c>
      <c r="AK125" s="1">
        <v>15.0615812807882</v>
      </c>
      <c r="AL125" s="1">
        <v>13.2647005235603</v>
      </c>
      <c r="AM125" s="1">
        <v>13.0849383697813</v>
      </c>
      <c r="AN125" s="1">
        <v>13.785278065630401</v>
      </c>
      <c r="AO125" s="1">
        <v>14.281856843209299</v>
      </c>
      <c r="AP125" s="1">
        <v>13.349836606441499</v>
      </c>
      <c r="AQ125" s="1">
        <v>15.224810298103</v>
      </c>
      <c r="AR125" s="1">
        <v>14.3602000000001</v>
      </c>
      <c r="AS125" s="48">
        <v>14.10920350877193</v>
      </c>
      <c r="AT125" s="48">
        <v>13.761591549295799</v>
      </c>
      <c r="AU125" s="48">
        <v>14.5750811359026</v>
      </c>
      <c r="AV125" s="48">
        <v>14.7347026279391</v>
      </c>
      <c r="AW125" s="48">
        <v>14.3565262379897</v>
      </c>
      <c r="AX125" s="48">
        <v>13.7877050359712</v>
      </c>
      <c r="AY125" s="48">
        <v>14.03792</v>
      </c>
      <c r="AZ125" s="48">
        <v>14.19197</v>
      </c>
      <c r="BA125" s="48"/>
      <c r="BB125" s="48"/>
      <c r="BC125" s="48"/>
      <c r="BD125" s="48"/>
      <c r="BF125" s="84">
        <f t="shared" si="149"/>
        <v>0.84557320174858641</v>
      </c>
      <c r="BG125" s="84">
        <f t="shared" si="149"/>
        <v>1.0251222815510399</v>
      </c>
      <c r="BH125" s="84">
        <f t="shared" si="149"/>
        <v>0.85535553234135941</v>
      </c>
      <c r="BI125" s="84">
        <f t="shared" si="149"/>
        <v>0.6943423649248881</v>
      </c>
      <c r="BJ125" s="84">
        <f t="shared" si="149"/>
        <v>0.95318851124231996</v>
      </c>
      <c r="BK125" s="84">
        <f t="shared" si="149"/>
        <v>1.0394282940260851</v>
      </c>
      <c r="BL125" s="84">
        <f t="shared" si="149"/>
        <v>1.0728304255845438</v>
      </c>
      <c r="BM125" s="84">
        <f t="shared" si="149"/>
        <v>1.0295019028584971</v>
      </c>
      <c r="BN125" s="84">
        <f t="shared" si="149"/>
        <v>0</v>
      </c>
      <c r="BO125" s="84">
        <f t="shared" si="149"/>
        <v>0</v>
      </c>
      <c r="BP125" s="84">
        <f t="shared" si="149"/>
        <v>0</v>
      </c>
      <c r="BQ125" s="84">
        <f t="shared" si="149"/>
        <v>0</v>
      </c>
    </row>
    <row r="126" spans="1:69" x14ac:dyDescent="0.25">
      <c r="A126" s="44" t="s">
        <v>180</v>
      </c>
      <c r="B126" s="22" t="s">
        <v>45</v>
      </c>
      <c r="C126" s="66">
        <f t="shared" si="146"/>
        <v>15.256676823005819</v>
      </c>
      <c r="D126" s="66">
        <f t="shared" si="146"/>
        <v>14.087741740226985</v>
      </c>
      <c r="E126" s="66">
        <f t="shared" si="146"/>
        <v>14.62226857688634</v>
      </c>
      <c r="F126" s="65">
        <f t="shared" si="147"/>
        <v>1.0379426913493903</v>
      </c>
      <c r="H126" s="66">
        <f t="shared" si="148"/>
        <v>14.952343589743586</v>
      </c>
      <c r="I126" s="66">
        <f t="shared" si="148"/>
        <v>15.748706197398624</v>
      </c>
      <c r="J126" s="66">
        <f t="shared" si="148"/>
        <v>15.072594556873693</v>
      </c>
      <c r="K126" s="66">
        <f t="shared" si="148"/>
        <v>14.654654304635768</v>
      </c>
      <c r="L126" s="66">
        <f t="shared" si="148"/>
        <v>14.783065146579798</v>
      </c>
      <c r="M126" s="66">
        <f t="shared" si="148"/>
        <v>14.964405534858969</v>
      </c>
      <c r="N126" s="66">
        <f t="shared" si="148"/>
        <v>13.380517374517389</v>
      </c>
      <c r="O126" s="66">
        <f t="shared" si="148"/>
        <v>16.069285021225006</v>
      </c>
      <c r="P126" s="66">
        <f t="shared" si="148"/>
        <v>14.110830670926518</v>
      </c>
      <c r="Q126" s="66">
        <f t="shared" si="148"/>
        <v>14.725443338074918</v>
      </c>
      <c r="R126" s="66">
        <f t="shared" si="148"/>
        <v>15.217528846153849</v>
      </c>
      <c r="S126" s="66" t="str">
        <f t="shared" si="148"/>
        <v>-</v>
      </c>
      <c r="U126" s="1">
        <v>12.821111888111901</v>
      </c>
      <c r="V126" s="1">
        <v>14.1990153846154</v>
      </c>
      <c r="W126" s="1">
        <v>18.394213675213699</v>
      </c>
      <c r="X126" s="1">
        <v>16.393338383838401</v>
      </c>
      <c r="Y126" s="1">
        <v>14.638915433403801</v>
      </c>
      <c r="Z126" s="1">
        <v>16.364360730593599</v>
      </c>
      <c r="AA126" s="1">
        <v>14.968020746888</v>
      </c>
      <c r="AB126" s="1">
        <v>14.499375000000001</v>
      </c>
      <c r="AC126" s="1">
        <v>15.493592654424001</v>
      </c>
      <c r="AD126" s="1">
        <v>16.2933263888889</v>
      </c>
      <c r="AE126" s="1">
        <v>13.280004329004299</v>
      </c>
      <c r="AF126" s="1">
        <v>14.402994295028501</v>
      </c>
      <c r="AG126" s="1">
        <v>14.0153185185185</v>
      </c>
      <c r="AH126" s="1">
        <v>12.9476829268293</v>
      </c>
      <c r="AI126" s="1">
        <v>17.606922222222199</v>
      </c>
      <c r="AJ126" s="1">
        <v>15.754151999999999</v>
      </c>
      <c r="AK126" s="1">
        <v>14.32756640625</v>
      </c>
      <c r="AL126" s="1">
        <v>14.8850380622837</v>
      </c>
      <c r="AM126" s="1">
        <v>13.415937343358401</v>
      </c>
      <c r="AN126" s="1">
        <v>11.8057240356083</v>
      </c>
      <c r="AO126" s="1">
        <v>14.304618962433</v>
      </c>
      <c r="AP126" s="1">
        <v>17.9848013777268</v>
      </c>
      <c r="AQ126" s="1">
        <v>15.971150608044899</v>
      </c>
      <c r="AR126" s="1">
        <v>14.9179528718704</v>
      </c>
      <c r="AS126" s="48">
        <v>13.037231617647059</v>
      </c>
      <c r="AT126" s="48">
        <v>14.3109351351351</v>
      </c>
      <c r="AU126" s="48">
        <v>14.6398755186722</v>
      </c>
      <c r="AV126" s="48">
        <v>13.7248730964467</v>
      </c>
      <c r="AW126" s="48">
        <v>16.369635854341698</v>
      </c>
      <c r="AX126" s="48">
        <v>14.090345963756199</v>
      </c>
      <c r="AY126" s="48">
        <v>14.321249999999999</v>
      </c>
      <c r="AZ126" s="48">
        <v>16.010909999999999</v>
      </c>
      <c r="BA126" s="48"/>
      <c r="BB126" s="48"/>
      <c r="BC126" s="48"/>
      <c r="BD126" s="48"/>
      <c r="BF126" s="84">
        <f t="shared" si="149"/>
        <v>0.93021300945967866</v>
      </c>
      <c r="BG126" s="84">
        <f t="shared" si="149"/>
        <v>1.1052892796348111</v>
      </c>
      <c r="BH126" s="84">
        <f t="shared" si="149"/>
        <v>0.83148407960789394</v>
      </c>
      <c r="BI126" s="84">
        <f t="shared" si="149"/>
        <v>0.87119085155752596</v>
      </c>
      <c r="BJ126" s="84">
        <f t="shared" si="149"/>
        <v>1.1425273064657304</v>
      </c>
      <c r="BK126" s="84">
        <f t="shared" si="149"/>
        <v>0.94661134924867119</v>
      </c>
      <c r="BL126" s="84">
        <f t="shared" si="149"/>
        <v>1.0674803879499166</v>
      </c>
      <c r="BM126" s="84">
        <f t="shared" si="149"/>
        <v>1.3561989041678479</v>
      </c>
      <c r="BN126" s="84">
        <f t="shared" si="149"/>
        <v>0</v>
      </c>
      <c r="BO126" s="84">
        <f t="shared" si="149"/>
        <v>0</v>
      </c>
      <c r="BP126" s="84">
        <f t="shared" si="149"/>
        <v>0</v>
      </c>
      <c r="BQ126" s="84">
        <f t="shared" si="149"/>
        <v>0</v>
      </c>
    </row>
    <row r="127" spans="1:69" x14ac:dyDescent="0.25">
      <c r="A127" s="44" t="s">
        <v>181</v>
      </c>
      <c r="B127" s="22" t="s">
        <v>46</v>
      </c>
      <c r="C127" s="66">
        <f t="shared" si="146"/>
        <v>14.897128661688678</v>
      </c>
      <c r="D127" s="66">
        <f t="shared" si="146"/>
        <v>15.577490590809631</v>
      </c>
      <c r="E127" s="66">
        <f t="shared" si="146"/>
        <v>14.906984988272086</v>
      </c>
      <c r="F127" s="65">
        <f t="shared" si="147"/>
        <v>0.95695676408027308</v>
      </c>
      <c r="H127" s="66">
        <f t="shared" si="148"/>
        <v>14.849979999999999</v>
      </c>
      <c r="I127" s="66">
        <f t="shared" si="148"/>
        <v>15.456164948453594</v>
      </c>
      <c r="J127" s="66">
        <f t="shared" si="148"/>
        <v>14.282516057585827</v>
      </c>
      <c r="K127" s="66">
        <f t="shared" si="148"/>
        <v>15.54851680506129</v>
      </c>
      <c r="L127" s="66">
        <f t="shared" si="148"/>
        <v>15.668547945205479</v>
      </c>
      <c r="M127" s="66">
        <f t="shared" si="148"/>
        <v>16.198248318042811</v>
      </c>
      <c r="N127" s="66">
        <f t="shared" si="148"/>
        <v>14.420860709117228</v>
      </c>
      <c r="O127" s="66">
        <f t="shared" si="148"/>
        <v>20.026280453257868</v>
      </c>
      <c r="P127" s="66">
        <f t="shared" si="148"/>
        <v>15.056316033057856</v>
      </c>
      <c r="Q127" s="66">
        <f t="shared" si="148"/>
        <v>14.854995178399228</v>
      </c>
      <c r="R127" s="66">
        <f t="shared" si="148"/>
        <v>14.641630401234568</v>
      </c>
      <c r="S127" s="66" t="str">
        <f t="shared" si="148"/>
        <v>-</v>
      </c>
      <c r="U127" s="1">
        <v>13.623292993630599</v>
      </c>
      <c r="V127" s="1">
        <v>13.4130529801325</v>
      </c>
      <c r="W127" s="1">
        <v>16.5424008264463</v>
      </c>
      <c r="X127" s="1">
        <v>14.2587924528302</v>
      </c>
      <c r="Y127" s="1">
        <v>14.454697406340101</v>
      </c>
      <c r="Z127" s="1">
        <v>16.5070649350649</v>
      </c>
      <c r="AA127" s="1">
        <v>14.527068111455099</v>
      </c>
      <c r="AB127" s="1">
        <v>13.6583756613757</v>
      </c>
      <c r="AC127" s="1">
        <v>14.382189258312</v>
      </c>
      <c r="AD127" s="1">
        <v>16.290571428571401</v>
      </c>
      <c r="AE127" s="1">
        <v>14.7822559055118</v>
      </c>
      <c r="AF127" s="1">
        <v>15.924003194888201</v>
      </c>
      <c r="AG127" s="1">
        <v>12.943695290858701</v>
      </c>
      <c r="AH127" s="1">
        <v>15.047127753304</v>
      </c>
      <c r="AI127" s="1">
        <v>17.881479020979</v>
      </c>
      <c r="AJ127" s="1">
        <v>16.666140625000001</v>
      </c>
      <c r="AK127" s="1">
        <v>17.071319391635001</v>
      </c>
      <c r="AL127" s="1">
        <v>15.519449003517</v>
      </c>
      <c r="AM127" s="1">
        <v>17.0267625</v>
      </c>
      <c r="AN127" s="1">
        <v>13.299110132158599</v>
      </c>
      <c r="AO127" s="1">
        <v>13.886956414473699</v>
      </c>
      <c r="AP127" s="1">
        <v>14.5465224719101</v>
      </c>
      <c r="AQ127" s="1">
        <v>19.605523172905599</v>
      </c>
      <c r="AR127" s="1">
        <v>22.160822840410098</v>
      </c>
      <c r="AS127" s="48">
        <v>14.96110787878788</v>
      </c>
      <c r="AT127" s="48">
        <v>15.934097599999999</v>
      </c>
      <c r="AU127" s="48">
        <v>13.984021052631601</v>
      </c>
      <c r="AV127" s="48">
        <v>14.1761437908497</v>
      </c>
      <c r="AW127" s="48">
        <v>14.0577272727273</v>
      </c>
      <c r="AX127" s="48">
        <v>16.143562005277001</v>
      </c>
      <c r="AY127" s="48">
        <v>15.5931</v>
      </c>
      <c r="AZ127" s="48">
        <v>14.034179999999999</v>
      </c>
      <c r="BA127" s="48"/>
      <c r="BB127" s="48"/>
      <c r="BC127" s="48"/>
      <c r="BD127" s="48"/>
      <c r="BF127" s="84">
        <f t="shared" si="149"/>
        <v>1.1558606365953275</v>
      </c>
      <c r="BG127" s="84">
        <f t="shared" si="149"/>
        <v>1.058946123222835</v>
      </c>
      <c r="BH127" s="84">
        <f t="shared" si="149"/>
        <v>0.78203939597083638</v>
      </c>
      <c r="BI127" s="84">
        <f t="shared" si="149"/>
        <v>0.85059547437064176</v>
      </c>
      <c r="BJ127" s="84">
        <f t="shared" si="149"/>
        <v>0.82347046237185573</v>
      </c>
      <c r="BK127" s="84">
        <f t="shared" si="149"/>
        <v>1.0402148943315297</v>
      </c>
      <c r="BL127" s="84">
        <f t="shared" si="149"/>
        <v>0.91579946569408011</v>
      </c>
      <c r="BM127" s="84">
        <f t="shared" si="149"/>
        <v>1.0552721092266111</v>
      </c>
      <c r="BN127" s="84">
        <f t="shared" si="149"/>
        <v>0</v>
      </c>
      <c r="BO127" s="84">
        <f t="shared" si="149"/>
        <v>0</v>
      </c>
      <c r="BP127" s="84">
        <f t="shared" si="149"/>
        <v>0</v>
      </c>
      <c r="BQ127" s="84">
        <f t="shared" si="149"/>
        <v>0</v>
      </c>
    </row>
    <row r="128" spans="1:69" x14ac:dyDescent="0.25">
      <c r="A128" s="44" t="s">
        <v>182</v>
      </c>
      <c r="B128" s="22" t="s">
        <v>47</v>
      </c>
      <c r="C128" s="66">
        <f t="shared" si="146"/>
        <v>16.469128793774317</v>
      </c>
      <c r="D128" s="66">
        <f t="shared" si="146"/>
        <v>15.9678024039871</v>
      </c>
      <c r="E128" s="66">
        <f t="shared" si="146"/>
        <v>16.209779579427412</v>
      </c>
      <c r="F128" s="65">
        <f t="shared" si="147"/>
        <v>1.0151540687514953</v>
      </c>
      <c r="H128" s="66">
        <f t="shared" si="148"/>
        <v>14.328030581039755</v>
      </c>
      <c r="I128" s="66">
        <f t="shared" si="148"/>
        <v>16.253325163398692</v>
      </c>
      <c r="J128" s="66">
        <f t="shared" si="148"/>
        <v>16.855322122570985</v>
      </c>
      <c r="K128" s="66">
        <f t="shared" si="148"/>
        <v>17.584030582524274</v>
      </c>
      <c r="L128" s="66">
        <f t="shared" si="148"/>
        <v>13.584014482259233</v>
      </c>
      <c r="M128" s="66">
        <f t="shared" si="148"/>
        <v>18.057717948717947</v>
      </c>
      <c r="N128" s="66">
        <f t="shared" si="148"/>
        <v>17.544118832522585</v>
      </c>
      <c r="O128" s="66">
        <f t="shared" si="148"/>
        <v>17.228340768277587</v>
      </c>
      <c r="P128" s="66">
        <f t="shared" si="148"/>
        <v>16.670253725165562</v>
      </c>
      <c r="Q128" s="66">
        <f t="shared" si="148"/>
        <v>15.724789522918615</v>
      </c>
      <c r="R128" s="66">
        <f t="shared" si="148"/>
        <v>14.923954545454546</v>
      </c>
      <c r="S128" s="66" t="str">
        <f t="shared" si="148"/>
        <v>-</v>
      </c>
      <c r="U128" s="1">
        <v>9.9205000000000005</v>
      </c>
      <c r="V128" s="1">
        <v>14.821272727272699</v>
      </c>
      <c r="W128" s="1">
        <v>16.569893749999999</v>
      </c>
      <c r="X128" s="1">
        <v>18.924866028708099</v>
      </c>
      <c r="Y128" s="1">
        <v>13.8000398230089</v>
      </c>
      <c r="Z128" s="1">
        <v>16.231237288135599</v>
      </c>
      <c r="AA128" s="1">
        <v>21.444955357142899</v>
      </c>
      <c r="AB128" s="1">
        <v>16.448185393258399</v>
      </c>
      <c r="AC128" s="1">
        <v>14.6925108359133</v>
      </c>
      <c r="AD128" s="1">
        <v>16.2664872340426</v>
      </c>
      <c r="AE128" s="1">
        <v>15.0411285347044</v>
      </c>
      <c r="AF128" s="1">
        <v>20.783073891625602</v>
      </c>
      <c r="AG128" s="1">
        <v>13.1891096345515</v>
      </c>
      <c r="AH128" s="1">
        <v>12.1304097222222</v>
      </c>
      <c r="AI128" s="1">
        <v>14.2626818181818</v>
      </c>
      <c r="AJ128" s="1">
        <v>20.813052044609702</v>
      </c>
      <c r="AK128" s="1">
        <v>16.298846994535499</v>
      </c>
      <c r="AL128" s="1">
        <v>15.6198604651163</v>
      </c>
      <c r="AM128" s="1">
        <v>15.9443757575758</v>
      </c>
      <c r="AN128" s="1">
        <v>17.497730088495601</v>
      </c>
      <c r="AO128" s="1">
        <v>18.379557077625599</v>
      </c>
      <c r="AP128" s="1">
        <v>21.015051908396899</v>
      </c>
      <c r="AQ128" s="1">
        <v>14.7541008</v>
      </c>
      <c r="AR128" s="1">
        <v>16.409851884312001</v>
      </c>
      <c r="AS128" s="48">
        <v>15.878233243967829</v>
      </c>
      <c r="AT128" s="48">
        <v>17.531092307692301</v>
      </c>
      <c r="AU128" s="48">
        <v>16.372525732383199</v>
      </c>
      <c r="AV128" s="48">
        <v>14.472962138084601</v>
      </c>
      <c r="AW128" s="48">
        <v>17.503464052287601</v>
      </c>
      <c r="AX128" s="48">
        <v>15.7814649681529</v>
      </c>
      <c r="AY128" s="48">
        <v>14.841950000000001</v>
      </c>
      <c r="AZ128" s="48">
        <v>15.016540000000001</v>
      </c>
      <c r="BA128" s="48"/>
      <c r="BB128" s="48"/>
      <c r="BC128" s="48"/>
      <c r="BD128" s="48"/>
      <c r="BF128" s="84">
        <f t="shared" si="149"/>
        <v>1.2038897002093025</v>
      </c>
      <c r="BG128" s="84">
        <f t="shared" si="149"/>
        <v>1.4452184805906734</v>
      </c>
      <c r="BH128" s="84">
        <f t="shared" si="149"/>
        <v>1.1479275735866035</v>
      </c>
      <c r="BI128" s="84">
        <f t="shared" si="149"/>
        <v>0.69537913550900388</v>
      </c>
      <c r="BJ128" s="84">
        <f t="shared" si="149"/>
        <v>1.0739081149823648</v>
      </c>
      <c r="BK128" s="84">
        <f t="shared" si="149"/>
        <v>1.0103460913365718</v>
      </c>
      <c r="BL128" s="84">
        <f t="shared" si="149"/>
        <v>0.93085801700000748</v>
      </c>
      <c r="BM128" s="84">
        <f t="shared" si="149"/>
        <v>0.85819931637150282</v>
      </c>
      <c r="BN128" s="84">
        <f t="shared" si="149"/>
        <v>0</v>
      </c>
      <c r="BO128" s="84">
        <f t="shared" si="149"/>
        <v>0</v>
      </c>
      <c r="BP128" s="84">
        <f t="shared" si="149"/>
        <v>0</v>
      </c>
      <c r="BQ128" s="84">
        <f t="shared" si="149"/>
        <v>0</v>
      </c>
    </row>
    <row r="129" spans="1:69" x14ac:dyDescent="0.25">
      <c r="A129" s="44" t="s">
        <v>183</v>
      </c>
      <c r="B129" s="22" t="s">
        <v>48</v>
      </c>
      <c r="C129" s="66">
        <f t="shared" si="146"/>
        <v>19.545929525564254</v>
      </c>
      <c r="D129" s="66">
        <f t="shared" si="146"/>
        <v>16.342133351220824</v>
      </c>
      <c r="E129" s="66">
        <f t="shared" si="146"/>
        <v>13.858063461538462</v>
      </c>
      <c r="F129" s="65">
        <f t="shared" si="147"/>
        <v>0.8479959845942151</v>
      </c>
      <c r="H129" s="66">
        <f t="shared" si="148"/>
        <v>15.210749999999999</v>
      </c>
      <c r="I129" s="66">
        <f t="shared" si="148"/>
        <v>22.621715438950556</v>
      </c>
      <c r="J129" s="66">
        <f t="shared" si="148"/>
        <v>18.24423480243161</v>
      </c>
      <c r="K129" s="66">
        <f t="shared" si="148"/>
        <v>18.875918133802834</v>
      </c>
      <c r="L129" s="66">
        <f t="shared" si="148"/>
        <v>15.706095840867995</v>
      </c>
      <c r="M129" s="66">
        <f t="shared" si="148"/>
        <v>15.863043230944255</v>
      </c>
      <c r="N129" s="66">
        <f t="shared" si="148"/>
        <v>17.865894472361809</v>
      </c>
      <c r="O129" s="66">
        <f t="shared" si="148"/>
        <v>22.094524738992302</v>
      </c>
      <c r="P129" s="66">
        <f t="shared" si="148"/>
        <v>14.292828471411903</v>
      </c>
      <c r="Q129" s="66">
        <f t="shared" si="148"/>
        <v>12.947854463615903</v>
      </c>
      <c r="R129" s="66">
        <f t="shared" si="148"/>
        <v>17.082590266875982</v>
      </c>
      <c r="S129" s="66" t="str">
        <f t="shared" si="148"/>
        <v>-</v>
      </c>
      <c r="U129" s="1">
        <v>14.5155396825397</v>
      </c>
      <c r="V129" s="1">
        <v>17.330071428571401</v>
      </c>
      <c r="W129" s="1">
        <v>14.1755594059406</v>
      </c>
      <c r="X129" s="1">
        <v>21.785724025974002</v>
      </c>
      <c r="Y129" s="1">
        <v>15.0400532544379</v>
      </c>
      <c r="Z129" s="1">
        <v>30.795881159420301</v>
      </c>
      <c r="AA129" s="1">
        <v>20.4584215686275</v>
      </c>
      <c r="AB129" s="1">
        <v>14.9685065789474</v>
      </c>
      <c r="AC129" s="1">
        <v>18.397269867549699</v>
      </c>
      <c r="AD129" s="1">
        <v>20.364541125541098</v>
      </c>
      <c r="AE129" s="1">
        <v>17.526171428571502</v>
      </c>
      <c r="AF129" s="1">
        <v>19.476502222222202</v>
      </c>
      <c r="AG129" s="1">
        <v>13.938275862069</v>
      </c>
      <c r="AH129" s="1">
        <v>14.878309352518</v>
      </c>
      <c r="AI129" s="1">
        <v>16.780355704698</v>
      </c>
      <c r="AJ129" s="1">
        <v>15.887009216589901</v>
      </c>
      <c r="AK129" s="1">
        <v>17.5073045112782</v>
      </c>
      <c r="AL129" s="1">
        <v>14.7454318181818</v>
      </c>
      <c r="AM129" s="1">
        <v>18.476511111111101</v>
      </c>
      <c r="AN129" s="1">
        <v>17.759150121065399</v>
      </c>
      <c r="AO129" s="1">
        <v>17.430626415094299</v>
      </c>
      <c r="AP129" s="1">
        <v>18.9746753926702</v>
      </c>
      <c r="AQ129" s="1">
        <v>21.009267477203601</v>
      </c>
      <c r="AR129" s="1">
        <v>23.733288048151401</v>
      </c>
      <c r="AS129" s="48">
        <v>13.23024</v>
      </c>
      <c r="AT129" s="48">
        <v>13.600951999999999</v>
      </c>
      <c r="AU129" s="48">
        <v>15.020087527352301</v>
      </c>
      <c r="AV129" s="48">
        <v>18.393375527426201</v>
      </c>
      <c r="AW129" s="48">
        <v>10.625011441647599</v>
      </c>
      <c r="AX129" s="48">
        <v>16.279279279279301</v>
      </c>
      <c r="AY129" s="48">
        <v>16.81663</v>
      </c>
      <c r="AZ129" s="48">
        <v>17.402850000000001</v>
      </c>
      <c r="BA129" s="48"/>
      <c r="BB129" s="48"/>
      <c r="BC129" s="48"/>
      <c r="BD129" s="48"/>
      <c r="BF129" s="84">
        <f t="shared" si="149"/>
        <v>0.94920204844016487</v>
      </c>
      <c r="BG129" s="84">
        <f t="shared" si="149"/>
        <v>0.91414633731205341</v>
      </c>
      <c r="BH129" s="84">
        <f t="shared" si="149"/>
        <v>0.89509947176787941</v>
      </c>
      <c r="BI129" s="84">
        <f t="shared" si="149"/>
        <v>1.1577619976590083</v>
      </c>
      <c r="BJ129" s="84">
        <f t="shared" si="149"/>
        <v>0.60689019459294669</v>
      </c>
      <c r="BK129" s="84">
        <f t="shared" si="149"/>
        <v>1.1040218747074058</v>
      </c>
      <c r="BL129" s="84">
        <f t="shared" si="149"/>
        <v>0.91016263291650834</v>
      </c>
      <c r="BM129" s="84">
        <f t="shared" si="149"/>
        <v>0.97993709616527391</v>
      </c>
      <c r="BN129" s="84">
        <f t="shared" si="149"/>
        <v>0</v>
      </c>
      <c r="BO129" s="84">
        <f t="shared" si="149"/>
        <v>0</v>
      </c>
      <c r="BP129" s="84">
        <f t="shared" si="149"/>
        <v>0</v>
      </c>
      <c r="BQ129" s="84">
        <f t="shared" si="149"/>
        <v>0</v>
      </c>
    </row>
    <row r="130" spans="1:69" x14ac:dyDescent="0.25">
      <c r="A130" s="44" t="s">
        <v>184</v>
      </c>
      <c r="B130" s="22" t="s">
        <v>49</v>
      </c>
      <c r="C130" s="66">
        <f t="shared" si="146"/>
        <v>18.692802013422817</v>
      </c>
      <c r="D130" s="66">
        <f t="shared" si="146"/>
        <v>17.527742821985235</v>
      </c>
      <c r="E130" s="66">
        <f t="shared" si="146"/>
        <v>19.344915756630265</v>
      </c>
      <c r="F130" s="65">
        <f t="shared" si="147"/>
        <v>1.1036740984335833</v>
      </c>
      <c r="H130" s="66">
        <f t="shared" si="148"/>
        <v>19.539944444444441</v>
      </c>
      <c r="I130" s="66">
        <f t="shared" si="148"/>
        <v>18.15696888888889</v>
      </c>
      <c r="J130" s="66">
        <f t="shared" si="148"/>
        <v>28.539384615384616</v>
      </c>
      <c r="K130" s="66">
        <f t="shared" si="148"/>
        <v>16.701338969404169</v>
      </c>
      <c r="L130" s="66">
        <f t="shared" si="148"/>
        <v>19.839667621776503</v>
      </c>
      <c r="M130" s="66">
        <f t="shared" si="148"/>
        <v>16.10476944971537</v>
      </c>
      <c r="N130" s="66">
        <f t="shared" si="148"/>
        <v>16.829857823669581</v>
      </c>
      <c r="O130" s="66">
        <f t="shared" si="148"/>
        <v>19.83198597106534</v>
      </c>
      <c r="P130" s="66">
        <f t="shared" si="148"/>
        <v>18.136963235294118</v>
      </c>
      <c r="Q130" s="66">
        <f t="shared" si="148"/>
        <v>19.194721619667387</v>
      </c>
      <c r="R130" s="66">
        <f t="shared" si="148"/>
        <v>21.418445504087192</v>
      </c>
      <c r="S130" s="66" t="str">
        <f t="shared" si="148"/>
        <v>-</v>
      </c>
      <c r="U130" s="1">
        <v>14.244923076923101</v>
      </c>
      <c r="V130" s="1">
        <v>19.196200000000001</v>
      </c>
      <c r="W130" s="1">
        <v>25.099384615384601</v>
      </c>
      <c r="X130" s="1">
        <v>20.7276190476191</v>
      </c>
      <c r="Y130" s="1">
        <v>11.3671976744186</v>
      </c>
      <c r="Z130" s="1">
        <v>23.063701030927799</v>
      </c>
      <c r="AA130" s="1">
        <v>19.348018867924502</v>
      </c>
      <c r="AB130" s="1">
        <v>18.107024793388401</v>
      </c>
      <c r="AC130" s="1">
        <v>36.527242857142902</v>
      </c>
      <c r="AD130" s="1">
        <v>-8.5061955307262593</v>
      </c>
      <c r="AE130" s="1">
        <v>17.967310000000001</v>
      </c>
      <c r="AF130" s="1">
        <v>23.5915044404973</v>
      </c>
      <c r="AG130" s="1">
        <v>15.6206853932584</v>
      </c>
      <c r="AH130" s="1">
        <v>29.5407894736842</v>
      </c>
      <c r="AI130" s="1">
        <v>17.873385869565201</v>
      </c>
      <c r="AJ130" s="1">
        <v>14.3947610619469</v>
      </c>
      <c r="AK130" s="1">
        <v>18.7433496503496</v>
      </c>
      <c r="AL130" s="1">
        <v>15.425485239852399</v>
      </c>
      <c r="AM130" s="1">
        <v>15.3096305732484</v>
      </c>
      <c r="AN130" s="1">
        <v>19.093811827957001</v>
      </c>
      <c r="AO130" s="1">
        <v>16.193139616055799</v>
      </c>
      <c r="AP130" s="1">
        <v>21.071503198294199</v>
      </c>
      <c r="AQ130" s="1">
        <v>15.9180673234811</v>
      </c>
      <c r="AR130" s="1">
        <v>21.330109725685801</v>
      </c>
      <c r="AS130" s="48">
        <v>19.774513605442177</v>
      </c>
      <c r="AT130" s="48">
        <v>17.623847761194</v>
      </c>
      <c r="AU130" s="48">
        <v>17.462570806100199</v>
      </c>
      <c r="AV130" s="48">
        <v>17.761739130434801</v>
      </c>
      <c r="AW130" s="48">
        <v>19.874166666666699</v>
      </c>
      <c r="AX130" s="48">
        <v>20.181092636579599</v>
      </c>
      <c r="AY130" s="48">
        <v>23.137239999999998</v>
      </c>
      <c r="AZ130" s="48">
        <v>19.404710000000001</v>
      </c>
      <c r="BA130" s="48"/>
      <c r="BB130" s="48"/>
      <c r="BC130" s="48"/>
      <c r="BD130" s="48"/>
      <c r="BF130" s="84">
        <f t="shared" si="149"/>
        <v>1.2659184349219716</v>
      </c>
      <c r="BG130" s="84">
        <f t="shared" si="149"/>
        <v>0.59659366168577987</v>
      </c>
      <c r="BH130" s="84">
        <f t="shared" si="149"/>
        <v>0.97701526356209112</v>
      </c>
      <c r="BI130" s="84">
        <f t="shared" si="149"/>
        <v>1.233903018882935</v>
      </c>
      <c r="BJ130" s="84">
        <f t="shared" si="149"/>
        <v>1.0603316396168285</v>
      </c>
      <c r="BK130" s="84">
        <f t="shared" si="149"/>
        <v>1.3082954813272833</v>
      </c>
      <c r="BL130" s="84">
        <f t="shared" si="149"/>
        <v>1.5112866302880836</v>
      </c>
      <c r="BM130" s="84">
        <f t="shared" si="149"/>
        <v>1.0162826665960847</v>
      </c>
      <c r="BN130" s="84">
        <f t="shared" si="149"/>
        <v>0</v>
      </c>
      <c r="BO130" s="84">
        <f t="shared" si="149"/>
        <v>0</v>
      </c>
      <c r="BP130" s="84">
        <f t="shared" si="149"/>
        <v>0</v>
      </c>
      <c r="BQ130" s="84">
        <f t="shared" si="149"/>
        <v>0</v>
      </c>
    </row>
    <row r="131" spans="1:69" x14ac:dyDescent="0.25">
      <c r="A131" s="44" t="s">
        <v>185</v>
      </c>
      <c r="B131" s="22" t="s">
        <v>50</v>
      </c>
      <c r="C131" s="66" t="str">
        <f t="shared" si="146"/>
        <v>-</v>
      </c>
      <c r="D131" s="66" t="str">
        <f t="shared" si="146"/>
        <v>-</v>
      </c>
      <c r="E131" s="66">
        <f t="shared" si="146"/>
        <v>14.502897877984081</v>
      </c>
      <c r="F131" s="65" t="str">
        <f t="shared" si="147"/>
        <v/>
      </c>
      <c r="H131" s="66" t="str">
        <f t="shared" si="148"/>
        <v>-</v>
      </c>
      <c r="I131" s="66" t="str">
        <f t="shared" si="148"/>
        <v>-</v>
      </c>
      <c r="J131" s="66" t="str">
        <f t="shared" si="148"/>
        <v>-</v>
      </c>
      <c r="K131" s="66" t="str">
        <f t="shared" si="148"/>
        <v>-</v>
      </c>
      <c r="L131" s="66" t="str">
        <f t="shared" si="148"/>
        <v>-</v>
      </c>
      <c r="M131" s="66" t="str">
        <f t="shared" si="148"/>
        <v>-</v>
      </c>
      <c r="N131" s="66" t="str">
        <f t="shared" si="148"/>
        <v>-</v>
      </c>
      <c r="O131" s="66" t="str">
        <f t="shared" si="148"/>
        <v>-</v>
      </c>
      <c r="P131" s="66">
        <f t="shared" si="148"/>
        <v>13.68898190045249</v>
      </c>
      <c r="Q131" s="66">
        <f t="shared" si="148"/>
        <v>14.570866574965613</v>
      </c>
      <c r="R131" s="66">
        <f t="shared" si="148"/>
        <v>15.41834808259587</v>
      </c>
      <c r="S131" s="66" t="str">
        <f t="shared" si="148"/>
        <v>-</v>
      </c>
      <c r="T131" s="7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48"/>
      <c r="AT131" s="48">
        <v>13.753489361702099</v>
      </c>
      <c r="AU131" s="48">
        <v>13.6157487922705</v>
      </c>
      <c r="AV131" s="48">
        <v>13.966310904872399</v>
      </c>
      <c r="AW131" s="48">
        <v>16.0186046511628</v>
      </c>
      <c r="AX131" s="48">
        <v>14.6640322580645</v>
      </c>
      <c r="AY131" s="48">
        <v>15.40835</v>
      </c>
      <c r="AZ131" s="48">
        <v>15.42609</v>
      </c>
      <c r="BA131" s="48"/>
      <c r="BB131" s="48"/>
      <c r="BC131" s="48"/>
      <c r="BD131" s="48"/>
      <c r="BF131" s="84" t="str">
        <f t="shared" si="149"/>
        <v>-</v>
      </c>
      <c r="BG131" s="84" t="str">
        <f t="shared" si="149"/>
        <v>-</v>
      </c>
      <c r="BH131" s="84" t="str">
        <f t="shared" si="149"/>
        <v>-</v>
      </c>
      <c r="BI131" s="84" t="str">
        <f t="shared" si="149"/>
        <v>-</v>
      </c>
      <c r="BJ131" s="84" t="str">
        <f t="shared" si="149"/>
        <v>-</v>
      </c>
      <c r="BK131" s="84" t="str">
        <f t="shared" si="149"/>
        <v>-</v>
      </c>
      <c r="BL131" s="84" t="str">
        <f t="shared" si="149"/>
        <v>-</v>
      </c>
      <c r="BM131" s="84" t="str">
        <f t="shared" si="149"/>
        <v>-</v>
      </c>
      <c r="BN131" s="84" t="str">
        <f t="shared" si="149"/>
        <v>-</v>
      </c>
      <c r="BO131" s="84" t="str">
        <f t="shared" si="149"/>
        <v>-</v>
      </c>
      <c r="BP131" s="84" t="str">
        <f t="shared" si="149"/>
        <v>-</v>
      </c>
      <c r="BQ131" s="84" t="str">
        <f t="shared" si="149"/>
        <v>-</v>
      </c>
    </row>
    <row r="132" spans="1:69" x14ac:dyDescent="0.25">
      <c r="A132" s="44" t="s">
        <v>426</v>
      </c>
      <c r="B132" s="3" t="s">
        <v>153</v>
      </c>
      <c r="C132" s="66">
        <f t="shared" ref="C132:E133" si="150">IFERROR(C58/C120,"-")</f>
        <v>17.932987207814858</v>
      </c>
      <c r="D132" s="66">
        <f t="shared" si="150"/>
        <v>16.603901565165796</v>
      </c>
      <c r="E132" s="66">
        <f t="shared" si="150"/>
        <v>16.595520034024265</v>
      </c>
      <c r="F132" s="65">
        <f t="shared" si="147"/>
        <v>0.99949520712896089</v>
      </c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7"/>
      <c r="U132" s="71">
        <f>IFERROR(U58/U120,"-")</f>
        <v>14.570124475524475</v>
      </c>
      <c r="V132" s="71">
        <f t="shared" ref="V132:AY132" si="151">IFERROR(V58/V120,"-")</f>
        <v>15.106856427378965</v>
      </c>
      <c r="W132" s="71">
        <f t="shared" si="151"/>
        <v>18.984832167832167</v>
      </c>
      <c r="X132" s="71">
        <f t="shared" si="151"/>
        <v>20.729100869565219</v>
      </c>
      <c r="Y132" s="71">
        <f t="shared" si="151"/>
        <v>15.981302665520207</v>
      </c>
      <c r="Z132" s="71">
        <f t="shared" si="151"/>
        <v>19.729629335260107</v>
      </c>
      <c r="AA132" s="71">
        <f t="shared" si="151"/>
        <v>19.324536068828589</v>
      </c>
      <c r="AB132" s="71">
        <f t="shared" si="151"/>
        <v>15.618394052044609</v>
      </c>
      <c r="AC132" s="71">
        <f t="shared" si="151"/>
        <v>18.91821751824817</v>
      </c>
      <c r="AD132" s="71">
        <f t="shared" si="151"/>
        <v>16.348627301587296</v>
      </c>
      <c r="AE132" s="71">
        <f t="shared" si="151"/>
        <v>16.17641294473885</v>
      </c>
      <c r="AF132" s="71">
        <f t="shared" si="151"/>
        <v>19.21632169904511</v>
      </c>
      <c r="AG132" s="71">
        <f t="shared" si="151"/>
        <v>15.713935128518969</v>
      </c>
      <c r="AH132" s="71">
        <f t="shared" si="151"/>
        <v>16.858400244798005</v>
      </c>
      <c r="AI132" s="71">
        <f t="shared" si="151"/>
        <v>17.494905834186277</v>
      </c>
      <c r="AJ132" s="71">
        <f t="shared" si="151"/>
        <v>20.496380730897016</v>
      </c>
      <c r="AK132" s="71">
        <f t="shared" si="151"/>
        <v>17.28275076734193</v>
      </c>
      <c r="AL132" s="71">
        <f t="shared" si="151"/>
        <v>15.125832137733166</v>
      </c>
      <c r="AM132" s="71">
        <f t="shared" si="151"/>
        <v>15.972995210218206</v>
      </c>
      <c r="AN132" s="71">
        <f t="shared" si="151"/>
        <v>15.227447896749537</v>
      </c>
      <c r="AO132" s="71">
        <f t="shared" si="151"/>
        <v>15.588554496345749</v>
      </c>
      <c r="AP132" s="71">
        <f t="shared" si="151"/>
        <v>17.457839860748486</v>
      </c>
      <c r="AQ132" s="71">
        <f t="shared" si="151"/>
        <v>17.487049691569599</v>
      </c>
      <c r="AR132" s="71">
        <f t="shared" si="151"/>
        <v>18.870614148540138</v>
      </c>
      <c r="AS132" s="71">
        <f t="shared" si="151"/>
        <v>15.998877028714109</v>
      </c>
      <c r="AT132" s="71">
        <f t="shared" si="151"/>
        <v>17.84060983903878</v>
      </c>
      <c r="AU132" s="71">
        <f t="shared" si="151"/>
        <v>16.357558122532534</v>
      </c>
      <c r="AV132" s="71">
        <f t="shared" si="151"/>
        <v>16.513791331163269</v>
      </c>
      <c r="AW132" s="71">
        <f t="shared" si="151"/>
        <v>15.582423239012643</v>
      </c>
      <c r="AX132" s="71">
        <f t="shared" si="151"/>
        <v>16.52159976898643</v>
      </c>
      <c r="AY132" s="71">
        <f t="shared" si="151"/>
        <v>17.091343870470318</v>
      </c>
      <c r="AZ132" s="71">
        <v>17.163460000000001</v>
      </c>
      <c r="BA132" s="48"/>
      <c r="BB132" s="71"/>
      <c r="BC132" s="71"/>
      <c r="BD132" s="71"/>
      <c r="BF132" s="84">
        <f t="shared" si="149"/>
        <v>1.0181330709249272</v>
      </c>
      <c r="BG132" s="84">
        <f t="shared" si="149"/>
        <v>1.0582623250117611</v>
      </c>
      <c r="BH132" s="84">
        <f t="shared" si="149"/>
        <v>0.93498977802833982</v>
      </c>
      <c r="BI132" s="84">
        <f t="shared" si="149"/>
        <v>0.8056930415168253</v>
      </c>
      <c r="BJ132" s="84">
        <f t="shared" si="149"/>
        <v>0.90161707755791487</v>
      </c>
      <c r="BK132" s="84">
        <f t="shared" si="149"/>
        <v>1.0922770805958739</v>
      </c>
      <c r="BL132" s="84">
        <f t="shared" si="149"/>
        <v>1.0700149624747075</v>
      </c>
      <c r="BM132" s="84">
        <f t="shared" si="149"/>
        <v>1.1271396307757997</v>
      </c>
      <c r="BN132" s="84">
        <f t="shared" si="149"/>
        <v>0</v>
      </c>
      <c r="BO132" s="84">
        <f t="shared" si="149"/>
        <v>0</v>
      </c>
      <c r="BP132" s="84">
        <f t="shared" si="149"/>
        <v>0</v>
      </c>
      <c r="BQ132" s="84">
        <f t="shared" si="149"/>
        <v>0</v>
      </c>
    </row>
    <row r="133" spans="1:69" x14ac:dyDescent="0.25">
      <c r="A133" s="45" t="s">
        <v>209</v>
      </c>
      <c r="B133" s="3" t="s">
        <v>61</v>
      </c>
      <c r="C133" s="66">
        <f t="shared" ref="C133:D133" si="152">IFERROR(C60/C121,"-")</f>
        <v>18.309062002558431</v>
      </c>
      <c r="D133" s="66">
        <f>IFERROR(D60/D121,"-")</f>
        <v>16.87745768192271</v>
      </c>
      <c r="E133" s="66">
        <f>IFERROR(E60/E121,"-")</f>
        <v>16.86781536529384</v>
      </c>
      <c r="F133" s="65">
        <f>IFERROR(E133/D133,"")</f>
        <v>0.99942868666533835</v>
      </c>
      <c r="H133" s="66">
        <f t="shared" ref="H133:S133" si="153">IFERROR(H59/H121,"-")</f>
        <v>16.61791058315335</v>
      </c>
      <c r="I133" s="66">
        <f t="shared" si="153"/>
        <v>18.861381660806057</v>
      </c>
      <c r="J133" s="66">
        <f t="shared" si="153"/>
        <v>18.285588754847051</v>
      </c>
      <c r="K133" s="66">
        <f t="shared" si="153"/>
        <v>17.486509511993383</v>
      </c>
      <c r="L133" s="66">
        <f t="shared" si="153"/>
        <v>16.944438127090294</v>
      </c>
      <c r="M133" s="66">
        <f t="shared" si="153"/>
        <v>17.084004390408662</v>
      </c>
      <c r="N133" s="66">
        <f t="shared" si="153"/>
        <v>15.583908401236316</v>
      </c>
      <c r="O133" s="66">
        <f t="shared" si="153"/>
        <v>18.164751526310727</v>
      </c>
      <c r="P133" s="66">
        <f t="shared" si="153"/>
        <v>16.640386815252416</v>
      </c>
      <c r="Q133" s="66">
        <f t="shared" si="153"/>
        <v>16.138980828449387</v>
      </c>
      <c r="R133" s="66">
        <f t="shared" si="153"/>
        <v>21.371351811334293</v>
      </c>
      <c r="S133" s="66" t="str">
        <f t="shared" si="153"/>
        <v>-</v>
      </c>
      <c r="T133" s="5"/>
      <c r="U133" s="48">
        <f t="shared" ref="U133:AR133" si="154">U60/U121</f>
        <v>14.570124475524475</v>
      </c>
      <c r="V133" s="48">
        <f t="shared" si="154"/>
        <v>15.106856427378965</v>
      </c>
      <c r="W133" s="48">
        <f t="shared" si="154"/>
        <v>19.07401068931069</v>
      </c>
      <c r="X133" s="48">
        <f t="shared" si="154"/>
        <v>20.816634956521739</v>
      </c>
      <c r="Y133" s="48">
        <f t="shared" si="154"/>
        <v>15.999608770421323</v>
      </c>
      <c r="Z133" s="48">
        <f t="shared" si="154"/>
        <v>21.067993641618497</v>
      </c>
      <c r="AA133" s="48">
        <f t="shared" si="154"/>
        <v>19.692315221707478</v>
      </c>
      <c r="AB133" s="48">
        <f t="shared" si="154"/>
        <v>16.189615947955392</v>
      </c>
      <c r="AC133" s="48">
        <f t="shared" si="154"/>
        <v>19.450851970802916</v>
      </c>
      <c r="AD133" s="48">
        <f t="shared" si="154"/>
        <v>16.643269739682538</v>
      </c>
      <c r="AE133" s="48">
        <f t="shared" si="154"/>
        <v>16.315621006813021</v>
      </c>
      <c r="AF133" s="48">
        <f t="shared" si="154"/>
        <v>19.365951893315774</v>
      </c>
      <c r="AG133" s="48">
        <f t="shared" si="154"/>
        <v>16.428720195838434</v>
      </c>
      <c r="AH133" s="48">
        <f t="shared" si="154"/>
        <v>17.116007099143172</v>
      </c>
      <c r="AI133" s="48">
        <f t="shared" si="154"/>
        <v>17.586248874104399</v>
      </c>
      <c r="AJ133" s="48">
        <f t="shared" si="154"/>
        <v>20.617766910299004</v>
      </c>
      <c r="AK133" s="48">
        <f t="shared" si="154"/>
        <v>17.862769736034377</v>
      </c>
      <c r="AL133" s="48">
        <f t="shared" si="154"/>
        <v>15.285836994261157</v>
      </c>
      <c r="AM133" s="48">
        <f t="shared" si="154"/>
        <v>16.311434310803619</v>
      </c>
      <c r="AN133" s="48">
        <f t="shared" si="154"/>
        <v>15.468998470363289</v>
      </c>
      <c r="AO133" s="48">
        <f t="shared" si="154"/>
        <v>15.749600826183698</v>
      </c>
      <c r="AP133" s="48">
        <f t="shared" si="154"/>
        <v>17.806666949521325</v>
      </c>
      <c r="AQ133" s="48">
        <f t="shared" si="154"/>
        <v>18.117523015764256</v>
      </c>
      <c r="AR133" s="48">
        <f t="shared" si="154"/>
        <v>19.012776825396884</v>
      </c>
      <c r="AS133" s="48">
        <f t="shared" ref="AS133:AY133" si="155">AS60/AS121</f>
        <v>16.659052896379524</v>
      </c>
      <c r="AT133" s="48">
        <f t="shared" si="155"/>
        <v>17.956530047352562</v>
      </c>
      <c r="AU133" s="48">
        <f t="shared" si="155"/>
        <v>16.606547544706217</v>
      </c>
      <c r="AV133" s="48">
        <f t="shared" si="155"/>
        <v>16.419148053605618</v>
      </c>
      <c r="AW133" s="48">
        <f t="shared" si="155"/>
        <v>15.966205985915494</v>
      </c>
      <c r="AX133" s="48">
        <f t="shared" si="155"/>
        <v>16.864275177304965</v>
      </c>
      <c r="AY133" s="48">
        <f t="shared" si="155"/>
        <v>17.204343815592203</v>
      </c>
      <c r="AZ133" s="48">
        <f>AZ60/AZ121</f>
        <v>17.665352475928472</v>
      </c>
      <c r="BA133" s="48"/>
      <c r="BB133" s="48"/>
      <c r="BC133" s="48"/>
      <c r="BD133" s="48"/>
      <c r="BF133" s="84">
        <f t="shared" si="149"/>
        <v>1.0140201243794655</v>
      </c>
      <c r="BG133" s="84">
        <f t="shared" si="149"/>
        <v>1.049107419933909</v>
      </c>
      <c r="BH133" s="84">
        <f t="shared" si="149"/>
        <v>0.94429162600781891</v>
      </c>
      <c r="BI133" s="84">
        <f t="shared" si="149"/>
        <v>0.79635918501939762</v>
      </c>
      <c r="BJ133" s="84">
        <f t="shared" si="149"/>
        <v>0.89382588601066915</v>
      </c>
      <c r="BK133" s="84">
        <f t="shared" si="149"/>
        <v>1.1032614820919791</v>
      </c>
      <c r="BL133" s="84">
        <f t="shared" si="149"/>
        <v>1.0547413236490908</v>
      </c>
      <c r="BM133" s="84">
        <f t="shared" si="149"/>
        <v>1.1419842409172856</v>
      </c>
      <c r="BN133" s="84">
        <f t="shared" si="149"/>
        <v>0</v>
      </c>
      <c r="BO133" s="84">
        <f t="shared" si="149"/>
        <v>0</v>
      </c>
      <c r="BP133" s="84">
        <f t="shared" si="149"/>
        <v>0</v>
      </c>
      <c r="BQ133" s="84">
        <f t="shared" si="149"/>
        <v>0</v>
      </c>
    </row>
    <row r="134" spans="1:69" x14ac:dyDescent="0.25">
      <c r="A134" s="44" t="s">
        <v>33</v>
      </c>
      <c r="B134" s="22"/>
    </row>
    <row r="135" spans="1:69" x14ac:dyDescent="0.25">
      <c r="A135" s="43" t="s">
        <v>84</v>
      </c>
      <c r="B135" s="23" t="s">
        <v>84</v>
      </c>
      <c r="C135" s="21" t="str">
        <f>$C$3</f>
        <v>YTD '15</v>
      </c>
      <c r="D135" s="21" t="str">
        <f>$D$3</f>
        <v>YTD '16</v>
      </c>
      <c r="E135" s="21" t="str">
        <f>$E$3</f>
        <v>YTD '17</v>
      </c>
      <c r="F135" s="21" t="str">
        <f>$F$3</f>
        <v>YoY</v>
      </c>
      <c r="G135" s="2" t="s">
        <v>33</v>
      </c>
      <c r="H135" s="27" t="str">
        <f>$H$3</f>
        <v>Q1 '15</v>
      </c>
      <c r="I135" s="27" t="str">
        <f>$I$3</f>
        <v>Q2 '15</v>
      </c>
      <c r="J135" s="27" t="str">
        <f>$J$3</f>
        <v>Q3 '15</v>
      </c>
      <c r="K135" s="27" t="str">
        <f>$K$3</f>
        <v>Q4 '15</v>
      </c>
      <c r="L135" s="30" t="str">
        <f>$L$3</f>
        <v>Q1 '16</v>
      </c>
      <c r="M135" s="30" t="str">
        <f>$M$3</f>
        <v>Q2 '16</v>
      </c>
      <c r="N135" s="30" t="str">
        <f>$N$3</f>
        <v>Q3 '16</v>
      </c>
      <c r="O135" s="30" t="str">
        <f>$O$3</f>
        <v>Q4 '16</v>
      </c>
      <c r="P135" s="27" t="str">
        <f>$P$3</f>
        <v>Q1 '17</v>
      </c>
      <c r="Q135" s="27" t="str">
        <f>$Q$3</f>
        <v>Q2 '17</v>
      </c>
      <c r="R135" s="27" t="str">
        <f>$R$3</f>
        <v>Q3 '17</v>
      </c>
      <c r="S135" s="27" t="str">
        <f>$S$3</f>
        <v>Q4 '17</v>
      </c>
      <c r="T135" s="17" t="s">
        <v>33</v>
      </c>
      <c r="U135" s="27" t="s">
        <v>1</v>
      </c>
      <c r="V135" s="27" t="s">
        <v>2</v>
      </c>
      <c r="W135" s="27" t="s">
        <v>3</v>
      </c>
      <c r="X135" s="27" t="s">
        <v>4</v>
      </c>
      <c r="Y135" s="27" t="s">
        <v>5</v>
      </c>
      <c r="Z135" s="27" t="s">
        <v>6</v>
      </c>
      <c r="AA135" s="27" t="s">
        <v>7</v>
      </c>
      <c r="AB135" s="27" t="s">
        <v>8</v>
      </c>
      <c r="AC135" s="27" t="s">
        <v>9</v>
      </c>
      <c r="AD135" s="27" t="s">
        <v>10</v>
      </c>
      <c r="AE135" s="27" t="s">
        <v>11</v>
      </c>
      <c r="AF135" s="27" t="s">
        <v>12</v>
      </c>
      <c r="AG135" s="29" t="s">
        <v>13</v>
      </c>
      <c r="AH135" s="29" t="s">
        <v>14</v>
      </c>
      <c r="AI135" s="29" t="s">
        <v>15</v>
      </c>
      <c r="AJ135" s="29" t="s">
        <v>16</v>
      </c>
      <c r="AK135" s="29" t="s">
        <v>17</v>
      </c>
      <c r="AL135" s="29" t="s">
        <v>18</v>
      </c>
      <c r="AM135" s="29" t="s">
        <v>19</v>
      </c>
      <c r="AN135" s="29" t="s">
        <v>20</v>
      </c>
      <c r="AO135" s="29" t="s">
        <v>21</v>
      </c>
      <c r="AP135" s="29" t="s">
        <v>22</v>
      </c>
      <c r="AQ135" s="29" t="s">
        <v>23</v>
      </c>
      <c r="AR135" s="29" t="s">
        <v>24</v>
      </c>
      <c r="AS135" s="25" t="s">
        <v>25</v>
      </c>
      <c r="AT135" s="25" t="s">
        <v>26</v>
      </c>
      <c r="AU135" s="25" t="s">
        <v>27</v>
      </c>
      <c r="AV135" s="25" t="s">
        <v>28</v>
      </c>
      <c r="AW135" s="25" t="s">
        <v>29</v>
      </c>
      <c r="AX135" s="25" t="s">
        <v>30</v>
      </c>
      <c r="AY135" s="31" t="s">
        <v>99</v>
      </c>
      <c r="AZ135" s="31" t="s">
        <v>100</v>
      </c>
      <c r="BA135" s="31" t="s">
        <v>101</v>
      </c>
      <c r="BB135" s="31" t="s">
        <v>102</v>
      </c>
      <c r="BC135" s="31" t="s">
        <v>103</v>
      </c>
      <c r="BD135" s="31" t="s">
        <v>104</v>
      </c>
      <c r="BF135" s="32">
        <v>42736</v>
      </c>
      <c r="BG135" s="32">
        <v>42767</v>
      </c>
      <c r="BH135" s="32">
        <v>42795</v>
      </c>
      <c r="BI135" s="32">
        <v>42826</v>
      </c>
      <c r="BJ135" s="32">
        <v>42856</v>
      </c>
      <c r="BK135" s="32">
        <v>42887</v>
      </c>
      <c r="BL135" s="32">
        <v>42917</v>
      </c>
      <c r="BM135" s="32">
        <v>42948</v>
      </c>
      <c r="BN135" s="32">
        <v>42979</v>
      </c>
      <c r="BO135" s="32">
        <v>43009</v>
      </c>
      <c r="BP135" s="32">
        <v>43040</v>
      </c>
      <c r="BQ135" s="32">
        <v>43070</v>
      </c>
    </row>
    <row r="136" spans="1:69" x14ac:dyDescent="0.25">
      <c r="A136" s="44" t="s">
        <v>170</v>
      </c>
      <c r="B136" s="16" t="s">
        <v>58</v>
      </c>
      <c r="C136" s="66">
        <f t="shared" ref="C136:E145" si="156">IFERROR(C112/C88,"-")</f>
        <v>2.6858288770053478</v>
      </c>
      <c r="D136" s="66">
        <f t="shared" si="156"/>
        <v>2.2775061124694376</v>
      </c>
      <c r="E136" s="66">
        <f t="shared" si="156"/>
        <v>2.8959501557632397</v>
      </c>
      <c r="F136" s="65">
        <f t="shared" ref="F136:F144" si="157">IFERROR(E136/D136,"")</f>
        <v>1.2715444054827323</v>
      </c>
      <c r="H136" s="66">
        <f t="shared" ref="H136:S145" si="158">IFERROR(H112/H88,"-")</f>
        <v>2.7889908256880735</v>
      </c>
      <c r="I136" s="66">
        <f t="shared" si="158"/>
        <v>2.6204819277108435</v>
      </c>
      <c r="J136" s="66">
        <f t="shared" si="158"/>
        <v>2.7987804878048781</v>
      </c>
      <c r="K136" s="66">
        <f t="shared" si="158"/>
        <v>3.7558139534883721</v>
      </c>
      <c r="L136" s="66">
        <f t="shared" si="158"/>
        <v>1.9536423841059603</v>
      </c>
      <c r="M136" s="66">
        <f t="shared" si="158"/>
        <v>2.5636363636363635</v>
      </c>
      <c r="N136" s="66">
        <f t="shared" si="158"/>
        <v>2.5</v>
      </c>
      <c r="O136" s="66">
        <f t="shared" si="158"/>
        <v>3.4925925925925925</v>
      </c>
      <c r="P136" s="66">
        <f t="shared" si="158"/>
        <v>3.1289198606271778</v>
      </c>
      <c r="Q136" s="66">
        <f t="shared" si="158"/>
        <v>2.8688212927756656</v>
      </c>
      <c r="R136" s="66">
        <f t="shared" si="158"/>
        <v>2.8100189035916823</v>
      </c>
      <c r="S136" s="66" t="str">
        <f t="shared" si="158"/>
        <v>-</v>
      </c>
      <c r="U136" s="12">
        <v>2.1578947368421102</v>
      </c>
      <c r="V136" s="12">
        <v>2.2000000000000002</v>
      </c>
      <c r="W136" s="12">
        <v>3.8048780487804899</v>
      </c>
      <c r="X136" s="12">
        <v>3.1886792452830202</v>
      </c>
      <c r="Y136" s="12">
        <v>2.00847457627119</v>
      </c>
      <c r="Z136" s="12">
        <v>2.7314814814814801</v>
      </c>
      <c r="AA136" s="12">
        <v>3.3076923076923102</v>
      </c>
      <c r="AB136" s="12">
        <v>1.9893617021276599</v>
      </c>
      <c r="AC136" s="12">
        <v>2.9769230769230801</v>
      </c>
      <c r="AD136" s="12">
        <v>2.8770491803278699</v>
      </c>
      <c r="AE136" s="12">
        <v>3.2962962962962998</v>
      </c>
      <c r="AF136" s="12">
        <v>5.1315789473684204</v>
      </c>
      <c r="AG136" s="12">
        <v>1.4222222222222201</v>
      </c>
      <c r="AH136" s="12">
        <v>1.6341463414634101</v>
      </c>
      <c r="AI136" s="12">
        <v>2.5230769230769199</v>
      </c>
      <c r="AJ136" s="12">
        <v>3.47058823529412</v>
      </c>
      <c r="AK136" s="12">
        <v>2.2400000000000002</v>
      </c>
      <c r="AL136" s="12">
        <v>2.09375</v>
      </c>
      <c r="AM136" s="12">
        <v>2.39130434782609</v>
      </c>
      <c r="AN136" s="12">
        <v>2.2021276595744701</v>
      </c>
      <c r="AO136" s="12">
        <v>2.87254901960784</v>
      </c>
      <c r="AP136" s="12">
        <v>2.78571428571429</v>
      </c>
      <c r="AQ136" s="12">
        <v>3.2976190476190501</v>
      </c>
      <c r="AR136" s="12">
        <v>4.2352941176470598</v>
      </c>
      <c r="AS136" s="48">
        <v>2.7654320987654319</v>
      </c>
      <c r="AT136" s="48">
        <v>2.87</v>
      </c>
      <c r="AU136" s="48">
        <v>3.6509433962264199</v>
      </c>
      <c r="AV136" s="48">
        <v>2.5606557377049199</v>
      </c>
      <c r="AW136" s="48">
        <v>2.7151394422310799</v>
      </c>
      <c r="AX136" s="48">
        <v>3.4377682403433498</v>
      </c>
      <c r="AY136" s="48">
        <v>2.8539330000000001</v>
      </c>
      <c r="AZ136" s="48">
        <v>2.7652670000000001</v>
      </c>
      <c r="BA136" s="48"/>
      <c r="BB136" s="48"/>
      <c r="BC136" s="48"/>
      <c r="BD136" s="48"/>
      <c r="BF136" s="84">
        <f t="shared" ref="BF136:BQ145" si="159">IFERROR(AS136/AG136,"-")</f>
        <v>1.9444444444444473</v>
      </c>
      <c r="BG136" s="84">
        <f t="shared" si="159"/>
        <v>1.756268656716423</v>
      </c>
      <c r="BH136" s="84">
        <f t="shared" si="159"/>
        <v>1.4470202485043755</v>
      </c>
      <c r="BI136" s="84">
        <f t="shared" si="159"/>
        <v>0.73781606001667133</v>
      </c>
      <c r="BJ136" s="84">
        <f t="shared" si="159"/>
        <v>1.2121158224245892</v>
      </c>
      <c r="BK136" s="84">
        <f t="shared" si="159"/>
        <v>1.6419191595669731</v>
      </c>
      <c r="BL136" s="84">
        <f t="shared" si="159"/>
        <v>1.1934628909090894</v>
      </c>
      <c r="BM136" s="84">
        <f t="shared" si="159"/>
        <v>1.2557251111111101</v>
      </c>
      <c r="BN136" s="84">
        <f t="shared" si="159"/>
        <v>0</v>
      </c>
      <c r="BO136" s="84">
        <f t="shared" si="159"/>
        <v>0</v>
      </c>
      <c r="BP136" s="84">
        <f t="shared" si="159"/>
        <v>0</v>
      </c>
      <c r="BQ136" s="84">
        <f t="shared" si="159"/>
        <v>0</v>
      </c>
    </row>
    <row r="137" spans="1:69" x14ac:dyDescent="0.25">
      <c r="A137" s="44" t="s">
        <v>171</v>
      </c>
      <c r="B137" s="22" t="s">
        <v>44</v>
      </c>
      <c r="C137" s="66">
        <f t="shared" si="156"/>
        <v>1.3462138953942233</v>
      </c>
      <c r="D137" s="66">
        <f t="shared" si="156"/>
        <v>1.5125541125541127</v>
      </c>
      <c r="E137" s="66">
        <f t="shared" si="156"/>
        <v>1.5398712233779099</v>
      </c>
      <c r="F137" s="65">
        <f>IFERROR(E137/D137,"")</f>
        <v>1.018060253578412</v>
      </c>
      <c r="H137" s="66">
        <f t="shared" si="158"/>
        <v>1.311377245508982</v>
      </c>
      <c r="I137" s="66">
        <f t="shared" si="158"/>
        <v>1.338679245283019</v>
      </c>
      <c r="J137" s="66">
        <f t="shared" si="158"/>
        <v>1.4329446064139941</v>
      </c>
      <c r="K137" s="66">
        <f t="shared" si="158"/>
        <v>1.6674473067915692</v>
      </c>
      <c r="L137" s="66">
        <f t="shared" si="158"/>
        <v>1.6548463356973995</v>
      </c>
      <c r="M137" s="66">
        <f t="shared" si="158"/>
        <v>1.5299374441465594</v>
      </c>
      <c r="N137" s="66">
        <f t="shared" si="158"/>
        <v>1.5397125567322238</v>
      </c>
      <c r="O137" s="66">
        <f t="shared" si="158"/>
        <v>1.7365325077399381</v>
      </c>
      <c r="P137" s="66">
        <f t="shared" si="158"/>
        <v>1.5771375464684014</v>
      </c>
      <c r="Q137" s="66">
        <f t="shared" si="158"/>
        <v>1.5471436494731003</v>
      </c>
      <c r="R137" s="66">
        <f t="shared" si="158"/>
        <v>1.4939603106125972</v>
      </c>
      <c r="S137" s="66" t="str">
        <f t="shared" si="158"/>
        <v>-</v>
      </c>
      <c r="U137" s="12">
        <v>1.2622950819672101</v>
      </c>
      <c r="V137" s="12">
        <v>1.18055555555556</v>
      </c>
      <c r="W137" s="12">
        <v>1.4214285714285699</v>
      </c>
      <c r="X137" s="12">
        <v>1.44578313253012</v>
      </c>
      <c r="Y137" s="12">
        <v>1.2358490566037701</v>
      </c>
      <c r="Z137" s="12">
        <v>1.3317073170731699</v>
      </c>
      <c r="AA137" s="12">
        <v>1.4462809917355399</v>
      </c>
      <c r="AB137" s="12">
        <v>1.29714285714286</v>
      </c>
      <c r="AC137" s="12">
        <v>1.5092936802974</v>
      </c>
      <c r="AD137" s="12">
        <v>1.33168316831683</v>
      </c>
      <c r="AE137" s="12">
        <v>1.6781914893617</v>
      </c>
      <c r="AF137" s="12">
        <v>1.89855072463768</v>
      </c>
      <c r="AG137" s="12">
        <v>1.3898305084745799</v>
      </c>
      <c r="AH137" s="12">
        <v>1.3015873015873001</v>
      </c>
      <c r="AI137" s="12">
        <v>1.78073089700997</v>
      </c>
      <c r="AJ137" s="12">
        <v>1.4385245901639301</v>
      </c>
      <c r="AK137" s="12">
        <v>1.3578595317725799</v>
      </c>
      <c r="AL137" s="12">
        <v>1.6579861111111101</v>
      </c>
      <c r="AM137" s="12">
        <v>1.4011142061281301</v>
      </c>
      <c r="AN137" s="12">
        <v>1.4156479217603899</v>
      </c>
      <c r="AO137" s="12">
        <v>1.7211191335740099</v>
      </c>
      <c r="AP137" s="12">
        <v>1.4665898617511499</v>
      </c>
      <c r="AQ137" s="12">
        <v>1.8132678132678099</v>
      </c>
      <c r="AR137" s="12">
        <v>1.84754521963824</v>
      </c>
      <c r="AS137" s="48">
        <v>1.78125</v>
      </c>
      <c r="AT137" s="48">
        <v>1.31076923076923</v>
      </c>
      <c r="AU137" s="48">
        <v>1.6683587140439899</v>
      </c>
      <c r="AV137" s="48">
        <v>1.5717391304347801</v>
      </c>
      <c r="AW137" s="48">
        <v>1.57692307692308</v>
      </c>
      <c r="AX137" s="48">
        <v>1.52078774617068</v>
      </c>
      <c r="AY137" s="48">
        <v>1.5378639999999999</v>
      </c>
      <c r="AZ137" s="48">
        <v>1.4588509999999999</v>
      </c>
      <c r="BA137" s="48"/>
      <c r="BB137" s="48"/>
      <c r="BC137" s="48"/>
      <c r="BD137" s="48"/>
      <c r="BF137" s="84">
        <f t="shared" si="159"/>
        <v>1.2816310975609724</v>
      </c>
      <c r="BG137" s="84">
        <f t="shared" si="159"/>
        <v>1.007054409005629</v>
      </c>
      <c r="BH137" s="84">
        <f t="shared" si="159"/>
        <v>0.93689547187917921</v>
      </c>
      <c r="BI137" s="84">
        <f t="shared" si="159"/>
        <v>1.0926049795615029</v>
      </c>
      <c r="BJ137" s="84">
        <f t="shared" si="159"/>
        <v>1.1613300492610821</v>
      </c>
      <c r="BK137" s="84">
        <f t="shared" si="159"/>
        <v>0.91724999140765684</v>
      </c>
      <c r="BL137" s="84">
        <f t="shared" si="159"/>
        <v>1.0976007475149132</v>
      </c>
      <c r="BM137" s="84">
        <f t="shared" si="159"/>
        <v>1.030518236614854</v>
      </c>
      <c r="BN137" s="84">
        <f t="shared" si="159"/>
        <v>0</v>
      </c>
      <c r="BO137" s="84">
        <f t="shared" si="159"/>
        <v>0</v>
      </c>
      <c r="BP137" s="84">
        <f t="shared" si="159"/>
        <v>0</v>
      </c>
      <c r="BQ137" s="84">
        <f t="shared" si="159"/>
        <v>0</v>
      </c>
    </row>
    <row r="138" spans="1:69" x14ac:dyDescent="0.25">
      <c r="A138" s="44" t="s">
        <v>172</v>
      </c>
      <c r="B138" s="22" t="s">
        <v>45</v>
      </c>
      <c r="C138" s="66">
        <f t="shared" si="156"/>
        <v>1.4124758220502902</v>
      </c>
      <c r="D138" s="66">
        <f t="shared" si="156"/>
        <v>1.5249999999999999</v>
      </c>
      <c r="E138" s="66">
        <f t="shared" si="156"/>
        <v>1.5218023255813953</v>
      </c>
      <c r="F138" s="65">
        <f t="shared" si="157"/>
        <v>0.99790316431566906</v>
      </c>
      <c r="H138" s="66">
        <f t="shared" si="158"/>
        <v>1.3780918727915195</v>
      </c>
      <c r="I138" s="66">
        <f t="shared" si="158"/>
        <v>1.4490022172949002</v>
      </c>
      <c r="J138" s="66">
        <f t="shared" si="158"/>
        <v>1.5116033755274261</v>
      </c>
      <c r="K138" s="66">
        <f t="shared" si="158"/>
        <v>1.7585403726708075</v>
      </c>
      <c r="L138" s="66">
        <f t="shared" si="158"/>
        <v>1.4688995215311005</v>
      </c>
      <c r="M138" s="66">
        <f t="shared" si="158"/>
        <v>1.6687388987566607</v>
      </c>
      <c r="N138" s="66">
        <f t="shared" si="158"/>
        <v>1.5453460620525059</v>
      </c>
      <c r="O138" s="66">
        <f t="shared" si="158"/>
        <v>1.6639757820383452</v>
      </c>
      <c r="P138" s="66">
        <f t="shared" si="158"/>
        <v>1.541871921182266</v>
      </c>
      <c r="Q138" s="66">
        <f t="shared" si="158"/>
        <v>1.5715350223546944</v>
      </c>
      <c r="R138" s="66">
        <f t="shared" si="158"/>
        <v>1.4181818181818182</v>
      </c>
      <c r="S138" s="66" t="str">
        <f t="shared" si="158"/>
        <v>-</v>
      </c>
      <c r="U138" s="12">
        <v>1.3490566037735801</v>
      </c>
      <c r="V138" s="12">
        <v>1.2264150943396199</v>
      </c>
      <c r="W138" s="12">
        <v>1.64788732394366</v>
      </c>
      <c r="X138" s="12">
        <v>1.4142857142857099</v>
      </c>
      <c r="Y138" s="12">
        <v>1.4598765432098799</v>
      </c>
      <c r="Z138" s="12">
        <v>1.4697986577181199</v>
      </c>
      <c r="AA138" s="12">
        <v>1.43452380952381</v>
      </c>
      <c r="AB138" s="12">
        <v>1.3333333333333299</v>
      </c>
      <c r="AC138" s="12">
        <v>1.7212643678160899</v>
      </c>
      <c r="AD138" s="12">
        <v>1.4187192118226599</v>
      </c>
      <c r="AE138" s="12">
        <v>1.9090909090909101</v>
      </c>
      <c r="AF138" s="12">
        <v>1.9171875</v>
      </c>
      <c r="AG138" s="12">
        <v>1.29807692307692</v>
      </c>
      <c r="AH138" s="12">
        <v>1.46428571428571</v>
      </c>
      <c r="AI138" s="12">
        <v>1.83673469387755</v>
      </c>
      <c r="AJ138" s="12">
        <v>1.4792899408283999</v>
      </c>
      <c r="AK138" s="12">
        <v>1.5802469135802499</v>
      </c>
      <c r="AL138" s="12">
        <v>1.8685344827586201</v>
      </c>
      <c r="AM138" s="12">
        <v>1.33</v>
      </c>
      <c r="AN138" s="12">
        <v>1.4780701754386001</v>
      </c>
      <c r="AO138" s="12">
        <v>1.80322580645161</v>
      </c>
      <c r="AP138" s="12">
        <v>1.4468438538206001</v>
      </c>
      <c r="AQ138" s="12">
        <v>1.70766773162939</v>
      </c>
      <c r="AR138" s="12">
        <v>1.80106100795756</v>
      </c>
      <c r="AS138" s="48">
        <v>1.2477064220183487</v>
      </c>
      <c r="AT138" s="48">
        <v>1.58119658119658</v>
      </c>
      <c r="AU138" s="48">
        <v>1.7591240875912399</v>
      </c>
      <c r="AV138" s="48">
        <v>1.5038167938931299</v>
      </c>
      <c r="AW138" s="48">
        <v>1.6760563380281699</v>
      </c>
      <c r="AX138" s="48">
        <v>1.5484693877550999</v>
      </c>
      <c r="AY138" s="48">
        <v>1.2964599999999999</v>
      </c>
      <c r="AZ138" s="48">
        <v>1.546729</v>
      </c>
      <c r="BA138" s="48"/>
      <c r="BB138" s="48"/>
      <c r="BC138" s="48"/>
      <c r="BD138" s="48"/>
      <c r="BF138" s="84">
        <f t="shared" si="159"/>
        <v>0.96119605844376721</v>
      </c>
      <c r="BG138" s="84">
        <f t="shared" si="159"/>
        <v>1.0798415676464481</v>
      </c>
      <c r="BH138" s="84">
        <f t="shared" si="159"/>
        <v>0.95774533657745342</v>
      </c>
      <c r="BI138" s="84">
        <f t="shared" si="159"/>
        <v>1.0165801526717575</v>
      </c>
      <c r="BJ138" s="84">
        <f t="shared" si="159"/>
        <v>1.0606294014084492</v>
      </c>
      <c r="BK138" s="84">
        <f t="shared" si="159"/>
        <v>0.82870795376974227</v>
      </c>
      <c r="BL138" s="84">
        <f t="shared" si="159"/>
        <v>0.97478195488721797</v>
      </c>
      <c r="BM138" s="84">
        <f t="shared" si="159"/>
        <v>1.0464516676557838</v>
      </c>
      <c r="BN138" s="84">
        <f t="shared" si="159"/>
        <v>0</v>
      </c>
      <c r="BO138" s="84">
        <f t="shared" si="159"/>
        <v>0</v>
      </c>
      <c r="BP138" s="84">
        <f t="shared" si="159"/>
        <v>0</v>
      </c>
      <c r="BQ138" s="84">
        <f t="shared" si="159"/>
        <v>0</v>
      </c>
    </row>
    <row r="139" spans="1:69" x14ac:dyDescent="0.25">
      <c r="A139" s="44" t="s">
        <v>173</v>
      </c>
      <c r="B139" s="22" t="s">
        <v>46</v>
      </c>
      <c r="C139" s="66">
        <f t="shared" si="156"/>
        <v>1.3259710586443261</v>
      </c>
      <c r="D139" s="66">
        <f t="shared" si="156"/>
        <v>1.5802213001383125</v>
      </c>
      <c r="E139" s="66">
        <f t="shared" si="156"/>
        <v>1.5971528471528471</v>
      </c>
      <c r="F139" s="65">
        <f t="shared" si="157"/>
        <v>1.0107146682639023</v>
      </c>
      <c r="H139" s="66">
        <f t="shared" si="158"/>
        <v>1.3221153846153846</v>
      </c>
      <c r="I139" s="66">
        <f t="shared" si="158"/>
        <v>1.3499005964214712</v>
      </c>
      <c r="J139" s="66">
        <f t="shared" si="158"/>
        <v>1.3599397590361446</v>
      </c>
      <c r="K139" s="66">
        <f t="shared" si="158"/>
        <v>1.6507832898172323</v>
      </c>
      <c r="L139" s="66">
        <f t="shared" si="158"/>
        <v>1.4630801687763713</v>
      </c>
      <c r="M139" s="66">
        <f t="shared" si="158"/>
        <v>1.7694805194805194</v>
      </c>
      <c r="N139" s="66">
        <f t="shared" si="158"/>
        <v>1.6201641266119577</v>
      </c>
      <c r="O139" s="66">
        <f t="shared" si="158"/>
        <v>1.8316037735849056</v>
      </c>
      <c r="P139" s="66">
        <f t="shared" si="158"/>
        <v>1.6056263269639066</v>
      </c>
      <c r="Q139" s="66">
        <f t="shared" si="158"/>
        <v>1.5641025641025641</v>
      </c>
      <c r="R139" s="66">
        <f t="shared" si="158"/>
        <v>1.6322418136020151</v>
      </c>
      <c r="S139" s="66" t="str">
        <f t="shared" si="158"/>
        <v>-</v>
      </c>
      <c r="U139" s="12">
        <v>1.2661290322580601</v>
      </c>
      <c r="V139" s="12">
        <v>1.30172413793103</v>
      </c>
      <c r="W139" s="12">
        <v>1.375</v>
      </c>
      <c r="X139" s="12">
        <v>1.44545454545455</v>
      </c>
      <c r="Y139" s="12">
        <v>1.2757352941176501</v>
      </c>
      <c r="Z139" s="12">
        <v>1.34824902723735</v>
      </c>
      <c r="AA139" s="12">
        <v>1.3803418803418801</v>
      </c>
      <c r="AB139" s="12">
        <v>1.1812499999999999</v>
      </c>
      <c r="AC139" s="12">
        <v>1.44814814814815</v>
      </c>
      <c r="AD139" s="12">
        <v>1.36666666666667</v>
      </c>
      <c r="AE139" s="12">
        <v>1.90977443609023</v>
      </c>
      <c r="AF139" s="12">
        <v>1.6189655172413799</v>
      </c>
      <c r="AG139" s="12">
        <v>1.2278911564625801</v>
      </c>
      <c r="AH139" s="12">
        <v>1.2824858757062101</v>
      </c>
      <c r="AI139" s="12">
        <v>1.9066666666666701</v>
      </c>
      <c r="AJ139" s="12">
        <v>2.0645161290322598</v>
      </c>
      <c r="AK139" s="12">
        <v>1.7533333333333301</v>
      </c>
      <c r="AL139" s="12">
        <v>1.706</v>
      </c>
      <c r="AM139" s="12">
        <v>1.57635467980296</v>
      </c>
      <c r="AN139" s="12">
        <v>1.4788273615635199</v>
      </c>
      <c r="AO139" s="12">
        <v>1.7725947521865899</v>
      </c>
      <c r="AP139" s="12">
        <v>1.4650205761316899</v>
      </c>
      <c r="AQ139" s="12">
        <v>1.73684210526316</v>
      </c>
      <c r="AR139" s="12">
        <v>2.0738866396761102</v>
      </c>
      <c r="AS139" s="48">
        <v>1.7331932773109244</v>
      </c>
      <c r="AT139" s="48">
        <v>1.47754137115839</v>
      </c>
      <c r="AU139" s="48">
        <v>1.69039145907473</v>
      </c>
      <c r="AV139" s="48">
        <v>1.4854368932038799</v>
      </c>
      <c r="AW139" s="48">
        <v>1.4978723404255301</v>
      </c>
      <c r="AX139" s="48">
        <v>1.70720720720721</v>
      </c>
      <c r="AY139" s="48">
        <v>1.58805</v>
      </c>
      <c r="AZ139" s="48">
        <v>1.6617649999999999</v>
      </c>
      <c r="BA139" s="48"/>
      <c r="BB139" s="48"/>
      <c r="BC139" s="48"/>
      <c r="BD139" s="48"/>
      <c r="BF139" s="84">
        <f t="shared" si="159"/>
        <v>1.4115202867850798</v>
      </c>
      <c r="BG139" s="84">
        <f t="shared" si="159"/>
        <v>1.1520917299340792</v>
      </c>
      <c r="BH139" s="84">
        <f t="shared" si="159"/>
        <v>0.88656894706716449</v>
      </c>
      <c r="BI139" s="84">
        <f t="shared" si="159"/>
        <v>0.71950849514562876</v>
      </c>
      <c r="BJ139" s="84">
        <f t="shared" si="159"/>
        <v>0.85429981393091226</v>
      </c>
      <c r="BK139" s="84">
        <f t="shared" si="159"/>
        <v>1.0007076243887514</v>
      </c>
      <c r="BL139" s="84">
        <f t="shared" si="159"/>
        <v>1.0074192187499973</v>
      </c>
      <c r="BM139" s="84">
        <f t="shared" si="159"/>
        <v>1.1237045264317165</v>
      </c>
      <c r="BN139" s="84">
        <f t="shared" si="159"/>
        <v>0</v>
      </c>
      <c r="BO139" s="84">
        <f t="shared" si="159"/>
        <v>0</v>
      </c>
      <c r="BP139" s="84">
        <f t="shared" si="159"/>
        <v>0</v>
      </c>
      <c r="BQ139" s="84">
        <f t="shared" si="159"/>
        <v>0</v>
      </c>
    </row>
    <row r="140" spans="1:69" x14ac:dyDescent="0.25">
      <c r="A140" s="44" t="s">
        <v>174</v>
      </c>
      <c r="B140" s="22" t="s">
        <v>47</v>
      </c>
      <c r="C140" s="66">
        <f t="shared" si="156"/>
        <v>1.2735381565906838</v>
      </c>
      <c r="D140" s="66">
        <f t="shared" si="156"/>
        <v>1.4224353628023352</v>
      </c>
      <c r="E140" s="66">
        <f t="shared" si="156"/>
        <v>1.4928139183055975</v>
      </c>
      <c r="F140" s="65">
        <f t="shared" si="157"/>
        <v>1.0494775069178608</v>
      </c>
      <c r="H140" s="66">
        <f t="shared" si="158"/>
        <v>1.211111111111111</v>
      </c>
      <c r="I140" s="66">
        <f t="shared" si="158"/>
        <v>1.310492505353319</v>
      </c>
      <c r="J140" s="66">
        <f t="shared" si="158"/>
        <v>1.2575187969924813</v>
      </c>
      <c r="K140" s="66">
        <f t="shared" si="158"/>
        <v>1.6506410256410255</v>
      </c>
      <c r="L140" s="66">
        <f t="shared" si="158"/>
        <v>1.3782435129740518</v>
      </c>
      <c r="M140" s="66">
        <f t="shared" si="158"/>
        <v>1.4511627906976745</v>
      </c>
      <c r="N140" s="66">
        <f t="shared" si="158"/>
        <v>1.5848017621145374</v>
      </c>
      <c r="O140" s="66">
        <f t="shared" si="158"/>
        <v>1.8424657534246576</v>
      </c>
      <c r="P140" s="66">
        <f t="shared" si="158"/>
        <v>1.583224115334207</v>
      </c>
      <c r="Q140" s="66">
        <f t="shared" si="158"/>
        <v>1.3565989847715736</v>
      </c>
      <c r="R140" s="66">
        <f t="shared" si="158"/>
        <v>1.4</v>
      </c>
      <c r="S140" s="66" t="str">
        <f t="shared" si="158"/>
        <v>-</v>
      </c>
      <c r="U140" s="12">
        <v>1.1111111111111101</v>
      </c>
      <c r="V140" s="12">
        <v>1.18461538461538</v>
      </c>
      <c r="W140" s="12">
        <v>1.2903225806451599</v>
      </c>
      <c r="X140" s="12">
        <v>1.4718309859154901</v>
      </c>
      <c r="Y140" s="12">
        <v>1.24175824175824</v>
      </c>
      <c r="Z140" s="12">
        <v>1.2377622377622399</v>
      </c>
      <c r="AA140" s="12">
        <v>1.27272727272727</v>
      </c>
      <c r="AB140" s="12">
        <v>1.27142857142857</v>
      </c>
      <c r="AC140" s="12">
        <v>1.2423076923076899</v>
      </c>
      <c r="AD140" s="12">
        <v>1.2239583333333299</v>
      </c>
      <c r="AE140" s="12">
        <v>1.95477386934673</v>
      </c>
      <c r="AF140" s="12">
        <v>1.74248927038627</v>
      </c>
      <c r="AG140" s="12">
        <v>1.2137096774193501</v>
      </c>
      <c r="AH140" s="12">
        <v>1.1900826446281001</v>
      </c>
      <c r="AI140" s="12">
        <v>1.546875</v>
      </c>
      <c r="AJ140" s="12">
        <v>1.4619565217391299</v>
      </c>
      <c r="AK140" s="12">
        <v>1.38636363636364</v>
      </c>
      <c r="AL140" s="12">
        <v>1.5087719298245601</v>
      </c>
      <c r="AM140" s="12">
        <v>1.4601769911504401</v>
      </c>
      <c r="AN140" s="12">
        <v>1.45806451612903</v>
      </c>
      <c r="AO140" s="12">
        <v>1.7661290322580601</v>
      </c>
      <c r="AP140" s="12">
        <v>1.81944444444444</v>
      </c>
      <c r="AQ140" s="12">
        <v>2.00320512820513</v>
      </c>
      <c r="AR140" s="12">
        <v>1.77725856697819</v>
      </c>
      <c r="AS140" s="48">
        <v>1.2773972602739727</v>
      </c>
      <c r="AT140" s="48">
        <v>1.52941176470588</v>
      </c>
      <c r="AU140" s="48">
        <v>1.74447513812155</v>
      </c>
      <c r="AV140" s="48">
        <v>1.24722222222222</v>
      </c>
      <c r="AW140" s="48">
        <v>1.40366972477064</v>
      </c>
      <c r="AX140" s="48">
        <v>1.4952380952380999</v>
      </c>
      <c r="AY140" s="48">
        <v>1.701389</v>
      </c>
      <c r="AZ140" s="48">
        <v>1.1666669999999999</v>
      </c>
      <c r="BA140" s="48"/>
      <c r="BB140" s="48"/>
      <c r="BC140" s="48"/>
      <c r="BD140" s="48"/>
      <c r="BF140" s="84">
        <f t="shared" si="159"/>
        <v>1.0524734901925132</v>
      </c>
      <c r="BG140" s="84">
        <f t="shared" si="159"/>
        <v>1.2851307189542454</v>
      </c>
      <c r="BH140" s="84">
        <f t="shared" si="159"/>
        <v>1.1277415034321132</v>
      </c>
      <c r="BI140" s="84">
        <f t="shared" si="159"/>
        <v>0.85311854605534776</v>
      </c>
      <c r="BJ140" s="84">
        <f t="shared" si="159"/>
        <v>1.0124830801624263</v>
      </c>
      <c r="BK140" s="84">
        <f t="shared" si="159"/>
        <v>0.99102990033222982</v>
      </c>
      <c r="BL140" s="84">
        <f t="shared" si="159"/>
        <v>1.1651936787878807</v>
      </c>
      <c r="BM140" s="84">
        <f t="shared" si="159"/>
        <v>0.80014772123893918</v>
      </c>
      <c r="BN140" s="84">
        <f t="shared" si="159"/>
        <v>0</v>
      </c>
      <c r="BO140" s="84">
        <f t="shared" si="159"/>
        <v>0</v>
      </c>
      <c r="BP140" s="84">
        <f t="shared" si="159"/>
        <v>0</v>
      </c>
      <c r="BQ140" s="84">
        <f t="shared" si="159"/>
        <v>0</v>
      </c>
    </row>
    <row r="141" spans="1:69" x14ac:dyDescent="0.25">
      <c r="A141" s="44" t="s">
        <v>175</v>
      </c>
      <c r="B141" s="22" t="s">
        <v>48</v>
      </c>
      <c r="C141" s="66">
        <f t="shared" si="156"/>
        <v>1.2505760368663594</v>
      </c>
      <c r="D141" s="66">
        <f t="shared" si="156"/>
        <v>1.4246941896024465</v>
      </c>
      <c r="E141" s="66">
        <f t="shared" si="156"/>
        <v>2.3318385650224216</v>
      </c>
      <c r="F141" s="65">
        <f t="shared" si="157"/>
        <v>1.6367291886500281</v>
      </c>
      <c r="H141" s="66">
        <f t="shared" si="158"/>
        <v>1.21875</v>
      </c>
      <c r="I141" s="66">
        <f t="shared" si="158"/>
        <v>1.2264851485148516</v>
      </c>
      <c r="J141" s="66">
        <f t="shared" si="158"/>
        <v>1.3567010309278351</v>
      </c>
      <c r="K141" s="66">
        <f t="shared" si="158"/>
        <v>1.718608169440242</v>
      </c>
      <c r="L141" s="66">
        <f t="shared" si="158"/>
        <v>1.3894472361809045</v>
      </c>
      <c r="M141" s="66">
        <f t="shared" si="158"/>
        <v>1.4504950495049505</v>
      </c>
      <c r="N141" s="66">
        <f t="shared" si="158"/>
        <v>1.5757918552036199</v>
      </c>
      <c r="O141" s="66">
        <f t="shared" si="158"/>
        <v>2.1898608349900597</v>
      </c>
      <c r="P141" s="66">
        <f t="shared" si="158"/>
        <v>1.2384393063583814</v>
      </c>
      <c r="Q141" s="66">
        <f t="shared" si="158"/>
        <v>3.5641711229946522</v>
      </c>
      <c r="R141" s="66">
        <f t="shared" si="158"/>
        <v>1.8517441860465116</v>
      </c>
      <c r="S141" s="66" t="str">
        <f t="shared" si="158"/>
        <v>-</v>
      </c>
      <c r="U141" s="12">
        <v>1</v>
      </c>
      <c r="V141" s="12">
        <v>1.1864406779661001</v>
      </c>
      <c r="W141" s="12">
        <v>1.44285714285714</v>
      </c>
      <c r="X141" s="12">
        <v>1.375</v>
      </c>
      <c r="Y141" s="12">
        <v>1.1901408450704201</v>
      </c>
      <c r="Z141" s="12">
        <v>1.1499999999999999</v>
      </c>
      <c r="AA141" s="12">
        <v>1.3972602739726001</v>
      </c>
      <c r="AB141" s="12">
        <v>1.2063492063492101</v>
      </c>
      <c r="AC141" s="12">
        <v>1.4178403755868501</v>
      </c>
      <c r="AD141" s="12">
        <v>1.2486486486486501</v>
      </c>
      <c r="AE141" s="12">
        <v>2.03125</v>
      </c>
      <c r="AF141" s="12">
        <v>1.78571428571429</v>
      </c>
      <c r="AG141" s="12">
        <v>1.1717171717171699</v>
      </c>
      <c r="AH141" s="12">
        <v>1.2636363636363599</v>
      </c>
      <c r="AI141" s="12">
        <v>1.5767195767195801</v>
      </c>
      <c r="AJ141" s="12">
        <v>1.1793478260869601</v>
      </c>
      <c r="AK141" s="12">
        <v>1.43010752688172</v>
      </c>
      <c r="AL141" s="12">
        <v>1.6779661016949201</v>
      </c>
      <c r="AM141" s="12">
        <v>1.3473053892215601</v>
      </c>
      <c r="AN141" s="12">
        <v>1.5072992700729899</v>
      </c>
      <c r="AO141" s="12">
        <v>1.9202898550724601</v>
      </c>
      <c r="AP141" s="12">
        <v>1.7053571428571399</v>
      </c>
      <c r="AQ141" s="12">
        <v>2.3006993006993</v>
      </c>
      <c r="AR141" s="12">
        <v>2.3447580645161299</v>
      </c>
      <c r="AS141" s="48">
        <v>1.0273972602739727</v>
      </c>
      <c r="AT141" s="48">
        <v>1.1682242990654199</v>
      </c>
      <c r="AU141" s="48">
        <v>1.37650602409639</v>
      </c>
      <c r="AV141" s="48">
        <v>1.7050359712230201</v>
      </c>
      <c r="AW141" s="48">
        <v>7.4067796610169498</v>
      </c>
      <c r="AX141" s="48">
        <v>1.8974358974359</v>
      </c>
      <c r="AY141" s="48">
        <v>1.933333</v>
      </c>
      <c r="AZ141" s="48">
        <v>1.762195</v>
      </c>
      <c r="BA141" s="48"/>
      <c r="BB141" s="48"/>
      <c r="BC141" s="48"/>
      <c r="BD141" s="48"/>
      <c r="BF141" s="84">
        <f t="shared" si="159"/>
        <v>0.87683042040623671</v>
      </c>
      <c r="BG141" s="84">
        <f t="shared" si="159"/>
        <v>0.92449404962011916</v>
      </c>
      <c r="BH141" s="84">
        <f t="shared" si="159"/>
        <v>0.8730189213228764</v>
      </c>
      <c r="BI141" s="84">
        <f t="shared" si="159"/>
        <v>1.4457447866591462</v>
      </c>
      <c r="BJ141" s="84">
        <f t="shared" si="159"/>
        <v>5.1791767554479433</v>
      </c>
      <c r="BK141" s="84">
        <f t="shared" si="159"/>
        <v>1.1307951307951292</v>
      </c>
      <c r="BL141" s="84">
        <f t="shared" si="159"/>
        <v>1.4349627155555522</v>
      </c>
      <c r="BM141" s="84">
        <f t="shared" si="159"/>
        <v>1.169107578692496</v>
      </c>
      <c r="BN141" s="84">
        <f t="shared" si="159"/>
        <v>0</v>
      </c>
      <c r="BO141" s="84">
        <f t="shared" si="159"/>
        <v>0</v>
      </c>
      <c r="BP141" s="84">
        <f t="shared" si="159"/>
        <v>0</v>
      </c>
      <c r="BQ141" s="84">
        <f t="shared" si="159"/>
        <v>0</v>
      </c>
    </row>
    <row r="142" spans="1:69" x14ac:dyDescent="0.25">
      <c r="A142" s="44" t="s">
        <v>176</v>
      </c>
      <c r="B142" s="22" t="s">
        <v>49</v>
      </c>
      <c r="C142" s="66">
        <f t="shared" si="156"/>
        <v>1.1550387596899225</v>
      </c>
      <c r="D142" s="66">
        <f t="shared" si="156"/>
        <v>1.4460260972716488</v>
      </c>
      <c r="E142" s="66">
        <f t="shared" si="156"/>
        <v>1.7985409652076318</v>
      </c>
      <c r="F142" s="65">
        <f t="shared" si="157"/>
        <v>1.2437818159721359</v>
      </c>
      <c r="H142" s="66">
        <f t="shared" si="158"/>
        <v>1.2</v>
      </c>
      <c r="I142" s="66">
        <f t="shared" si="158"/>
        <v>1.1029411764705883</v>
      </c>
      <c r="J142" s="66">
        <f t="shared" si="158"/>
        <v>1.2129186602870814</v>
      </c>
      <c r="K142" s="66">
        <f t="shared" si="158"/>
        <v>1.8157894736842106</v>
      </c>
      <c r="L142" s="66">
        <f t="shared" si="158"/>
        <v>1.6232558139534883</v>
      </c>
      <c r="M142" s="66">
        <f t="shared" si="158"/>
        <v>1.4281842818428185</v>
      </c>
      <c r="N142" s="66">
        <f t="shared" si="158"/>
        <v>1.5316301703163018</v>
      </c>
      <c r="O142" s="66">
        <f t="shared" si="158"/>
        <v>2.022163120567376</v>
      </c>
      <c r="P142" s="66">
        <f t="shared" si="158"/>
        <v>1.5323943661971831</v>
      </c>
      <c r="Q142" s="66">
        <f t="shared" si="158"/>
        <v>2.0101744186046511</v>
      </c>
      <c r="R142" s="66">
        <f t="shared" si="158"/>
        <v>1.9114583333333333</v>
      </c>
      <c r="S142" s="66" t="str">
        <f t="shared" si="158"/>
        <v>-</v>
      </c>
      <c r="U142" s="12">
        <v>1.1304347826087</v>
      </c>
      <c r="V142" s="12">
        <v>1.1764705882352899</v>
      </c>
      <c r="W142" s="12">
        <v>1.3</v>
      </c>
      <c r="X142" s="12">
        <v>1</v>
      </c>
      <c r="Y142" s="12">
        <v>1.0487804878048801</v>
      </c>
      <c r="Z142" s="12">
        <v>1.2124999999999999</v>
      </c>
      <c r="AA142" s="12">
        <v>1.2045454545454499</v>
      </c>
      <c r="AB142" s="12">
        <v>1.1634615384615401</v>
      </c>
      <c r="AC142" s="12">
        <v>1.2389380530973499</v>
      </c>
      <c r="AD142" s="12">
        <v>1.16233766233766</v>
      </c>
      <c r="AE142" s="12">
        <v>2</v>
      </c>
      <c r="AF142" s="12">
        <v>2.0107142857142901</v>
      </c>
      <c r="AG142" s="12">
        <v>1.56140350877193</v>
      </c>
      <c r="AH142" s="12">
        <v>1.4615384615384599</v>
      </c>
      <c r="AI142" s="12">
        <v>1.7358490566037701</v>
      </c>
      <c r="AJ142" s="12">
        <v>1.3294117647058801</v>
      </c>
      <c r="AK142" s="12">
        <v>1.3119266055045899</v>
      </c>
      <c r="AL142" s="12">
        <v>1.54857142857143</v>
      </c>
      <c r="AM142" s="12">
        <v>1.28688524590164</v>
      </c>
      <c r="AN142" s="12">
        <v>1.35766423357664</v>
      </c>
      <c r="AO142" s="12">
        <v>1.8848684210526301</v>
      </c>
      <c r="AP142" s="12">
        <v>1.52272727272727</v>
      </c>
      <c r="AQ142" s="12">
        <v>1.9645161290322599</v>
      </c>
      <c r="AR142" s="12">
        <v>2.3588235294117599</v>
      </c>
      <c r="AS142" s="48">
        <v>1.4</v>
      </c>
      <c r="AT142" s="48">
        <v>1.4565217391304299</v>
      </c>
      <c r="AU142" s="48">
        <v>1.7</v>
      </c>
      <c r="AV142" s="48">
        <v>1.9312977099236599</v>
      </c>
      <c r="AW142" s="48">
        <v>2.03571428571429</v>
      </c>
      <c r="AX142" s="48">
        <v>2.0841584158415798</v>
      </c>
      <c r="AY142" s="48">
        <v>1.941176</v>
      </c>
      <c r="AZ142" s="48">
        <v>1.8777779999999999</v>
      </c>
      <c r="BA142" s="48"/>
      <c r="BB142" s="48"/>
      <c r="BC142" s="48"/>
      <c r="BD142" s="48"/>
      <c r="BF142" s="84">
        <f t="shared" si="159"/>
        <v>0.89662921348314595</v>
      </c>
      <c r="BG142" s="84">
        <f t="shared" si="159"/>
        <v>0.99656750572082164</v>
      </c>
      <c r="BH142" s="84">
        <f t="shared" si="159"/>
        <v>0.97934782608695847</v>
      </c>
      <c r="BI142" s="84">
        <f t="shared" si="159"/>
        <v>1.4527460649868262</v>
      </c>
      <c r="BJ142" s="84">
        <f t="shared" si="159"/>
        <v>1.5516983016983017</v>
      </c>
      <c r="BK142" s="84">
        <f t="shared" si="159"/>
        <v>1.345858755617255</v>
      </c>
      <c r="BL142" s="84">
        <f t="shared" si="159"/>
        <v>1.5084297579617827</v>
      </c>
      <c r="BM142" s="84">
        <f t="shared" si="159"/>
        <v>1.3830945483870991</v>
      </c>
      <c r="BN142" s="84">
        <f t="shared" si="159"/>
        <v>0</v>
      </c>
      <c r="BO142" s="84">
        <f t="shared" si="159"/>
        <v>0</v>
      </c>
      <c r="BP142" s="84">
        <f t="shared" si="159"/>
        <v>0</v>
      </c>
      <c r="BQ142" s="84">
        <f t="shared" si="159"/>
        <v>0</v>
      </c>
    </row>
    <row r="143" spans="1:69" x14ac:dyDescent="0.25">
      <c r="A143" s="44" t="s">
        <v>177</v>
      </c>
      <c r="B143" s="22" t="s">
        <v>50</v>
      </c>
      <c r="C143" s="66" t="str">
        <f t="shared" si="156"/>
        <v>-</v>
      </c>
      <c r="D143" s="66" t="str">
        <f t="shared" si="156"/>
        <v>-</v>
      </c>
      <c r="E143" s="66">
        <f t="shared" si="156"/>
        <v>1.29553264604811</v>
      </c>
      <c r="F143" s="65" t="str">
        <f t="shared" si="157"/>
        <v/>
      </c>
      <c r="H143" s="66" t="str">
        <f t="shared" si="158"/>
        <v>-</v>
      </c>
      <c r="I143" s="66" t="str">
        <f t="shared" si="158"/>
        <v>-</v>
      </c>
      <c r="J143" s="66" t="str">
        <f t="shared" si="158"/>
        <v>-</v>
      </c>
      <c r="K143" s="66" t="str">
        <f t="shared" si="158"/>
        <v>-</v>
      </c>
      <c r="L143" s="66" t="str">
        <f t="shared" si="158"/>
        <v>-</v>
      </c>
      <c r="M143" s="66" t="str">
        <f t="shared" si="158"/>
        <v>-</v>
      </c>
      <c r="N143" s="66" t="str">
        <f t="shared" si="158"/>
        <v>-</v>
      </c>
      <c r="O143" s="66" t="str">
        <f t="shared" si="158"/>
        <v>-</v>
      </c>
      <c r="P143" s="66">
        <f t="shared" si="158"/>
        <v>1.2701149425287357</v>
      </c>
      <c r="Q143" s="66">
        <f t="shared" si="158"/>
        <v>1.3266423357664234</v>
      </c>
      <c r="R143" s="66">
        <f t="shared" si="158"/>
        <v>1.2649253731343284</v>
      </c>
      <c r="S143" s="66" t="str">
        <f t="shared" si="158"/>
        <v>-</v>
      </c>
      <c r="T143" s="7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48"/>
      <c r="AT143" s="48">
        <v>1.1989795918367301</v>
      </c>
      <c r="AU143" s="48">
        <v>1.36184210526316</v>
      </c>
      <c r="AV143" s="48">
        <v>1.4366666666666701</v>
      </c>
      <c r="AW143" s="48">
        <v>1.2835820895522401</v>
      </c>
      <c r="AX143" s="48">
        <v>1.0877192982456101</v>
      </c>
      <c r="AY143" s="48">
        <v>1.4230769999999999</v>
      </c>
      <c r="AZ143" s="48">
        <v>1.1646339999999999</v>
      </c>
      <c r="BA143" s="48"/>
      <c r="BB143" s="48"/>
      <c r="BC143" s="48"/>
      <c r="BD143" s="48"/>
      <c r="BF143" s="84" t="str">
        <f t="shared" si="159"/>
        <v>-</v>
      </c>
      <c r="BG143" s="84" t="str">
        <f t="shared" si="159"/>
        <v>-</v>
      </c>
      <c r="BH143" s="84" t="str">
        <f t="shared" si="159"/>
        <v>-</v>
      </c>
      <c r="BI143" s="84" t="str">
        <f t="shared" si="159"/>
        <v>-</v>
      </c>
      <c r="BJ143" s="84" t="str">
        <f t="shared" si="159"/>
        <v>-</v>
      </c>
      <c r="BK143" s="84" t="str">
        <f t="shared" si="159"/>
        <v>-</v>
      </c>
      <c r="BL143" s="84" t="str">
        <f t="shared" si="159"/>
        <v>-</v>
      </c>
      <c r="BM143" s="84" t="str">
        <f t="shared" si="159"/>
        <v>-</v>
      </c>
      <c r="BN143" s="84" t="str">
        <f t="shared" si="159"/>
        <v>-</v>
      </c>
      <c r="BO143" s="84" t="str">
        <f t="shared" si="159"/>
        <v>-</v>
      </c>
      <c r="BP143" s="84" t="str">
        <f t="shared" si="159"/>
        <v>-</v>
      </c>
      <c r="BQ143" s="84" t="str">
        <f t="shared" si="159"/>
        <v>-</v>
      </c>
    </row>
    <row r="144" spans="1:69" x14ac:dyDescent="0.25">
      <c r="A144" s="44" t="s">
        <v>427</v>
      </c>
      <c r="B144" s="3" t="s">
        <v>153</v>
      </c>
      <c r="C144" s="66">
        <f t="shared" si="156"/>
        <v>1.4011732116669382</v>
      </c>
      <c r="D144" s="66">
        <f t="shared" si="156"/>
        <v>1.5293250141803743</v>
      </c>
      <c r="E144" s="66">
        <f t="shared" si="156"/>
        <v>1.7912590216519648</v>
      </c>
      <c r="F144" s="65">
        <f t="shared" si="157"/>
        <v>1.1712742582792131</v>
      </c>
      <c r="H144" s="66">
        <f t="shared" si="158"/>
        <v>1.3912259615384615</v>
      </c>
      <c r="I144" s="66">
        <f>IFERROR(I120/I96,"-")</f>
        <v>1.409454822722074</v>
      </c>
      <c r="J144" s="66">
        <f t="shared" si="158"/>
        <v>1.4443061605476042</v>
      </c>
      <c r="K144" s="66">
        <f t="shared" si="158"/>
        <v>1.7853802608909672</v>
      </c>
      <c r="L144" s="66">
        <f t="shared" si="158"/>
        <v>1.513285533530156</v>
      </c>
      <c r="M144" s="66">
        <f t="shared" si="158"/>
        <v>1.5945072697899838</v>
      </c>
      <c r="N144" s="66">
        <f t="shared" si="158"/>
        <v>1.5945340501792116</v>
      </c>
      <c r="O144" s="66">
        <f t="shared" si="158"/>
        <v>1.8676923076923078</v>
      </c>
      <c r="P144" s="66">
        <f t="shared" si="158"/>
        <v>1.6507537688442211</v>
      </c>
      <c r="Q144" s="66">
        <f t="shared" si="158"/>
        <v>1.9260619293370385</v>
      </c>
      <c r="R144" s="66">
        <f t="shared" si="158"/>
        <v>1.7703012442698101</v>
      </c>
      <c r="S144" s="66" t="str">
        <f t="shared" si="158"/>
        <v>-</v>
      </c>
      <c r="T144" s="7"/>
      <c r="U144" s="71">
        <f>IFERROR(U120/U96,"-")</f>
        <v>1.2836624775583483</v>
      </c>
      <c r="V144" s="71">
        <f t="shared" ref="V144:AY144" si="160">IFERROR(V120/V96,"-")</f>
        <v>1.2881720430107526</v>
      </c>
      <c r="W144" s="71">
        <f t="shared" si="160"/>
        <v>1.5591900311526479</v>
      </c>
      <c r="X144" s="71">
        <f t="shared" si="160"/>
        <v>1.5456989247311828</v>
      </c>
      <c r="Y144" s="71">
        <f t="shared" si="160"/>
        <v>1.3200908059023837</v>
      </c>
      <c r="Z144" s="71">
        <f t="shared" si="160"/>
        <v>1.3867735470941884</v>
      </c>
      <c r="AA144" s="71">
        <f t="shared" si="160"/>
        <v>1.4842829076620825</v>
      </c>
      <c r="AB144" s="71">
        <f t="shared" si="160"/>
        <v>1.2932692307692308</v>
      </c>
      <c r="AC144" s="71">
        <f t="shared" si="160"/>
        <v>1.5065982404692082</v>
      </c>
      <c r="AD144" s="71">
        <f t="shared" si="160"/>
        <v>1.3938053097345133</v>
      </c>
      <c r="AE144" s="71">
        <f t="shared" si="160"/>
        <v>1.9355311355311355</v>
      </c>
      <c r="AF144" s="71">
        <f t="shared" si="160"/>
        <v>1.9368622448979591</v>
      </c>
      <c r="AG144" s="71">
        <f t="shared" si="160"/>
        <v>1.2866141732283465</v>
      </c>
      <c r="AH144" s="71">
        <f t="shared" si="160"/>
        <v>1.3177419354838709</v>
      </c>
      <c r="AI144" s="71">
        <f t="shared" si="160"/>
        <v>1.7508960573476702</v>
      </c>
      <c r="AJ144" s="71">
        <f t="shared" si="160"/>
        <v>1.5372829417773237</v>
      </c>
      <c r="AK144" s="71">
        <f t="shared" si="160"/>
        <v>1.4972426470588236</v>
      </c>
      <c r="AL144" s="71">
        <f t="shared" si="160"/>
        <v>1.6927747419550698</v>
      </c>
      <c r="AM144" s="71">
        <f t="shared" si="160"/>
        <v>1.4343511450381679</v>
      </c>
      <c r="AN144" s="71">
        <f t="shared" si="160"/>
        <v>1.4732394366197183</v>
      </c>
      <c r="AO144" s="71">
        <f t="shared" si="160"/>
        <v>1.814878892733564</v>
      </c>
      <c r="AP144" s="71">
        <f t="shared" si="160"/>
        <v>1.5675306957708048</v>
      </c>
      <c r="AQ144" s="71">
        <f t="shared" si="160"/>
        <v>1.8960363872644574</v>
      </c>
      <c r="AR144" s="71">
        <f t="shared" si="160"/>
        <v>2.0249999999999999</v>
      </c>
      <c r="AS144" s="71">
        <f t="shared" si="160"/>
        <v>1.5690499510284035</v>
      </c>
      <c r="AT144" s="71">
        <f t="shared" si="160"/>
        <v>1.5294729542302359</v>
      </c>
      <c r="AU144" s="71">
        <f t="shared" si="160"/>
        <v>1.7856396866840731</v>
      </c>
      <c r="AV144" s="71">
        <f t="shared" si="160"/>
        <v>1.7341057635175283</v>
      </c>
      <c r="AW144" s="71">
        <f t="shared" si="160"/>
        <v>2.2644853442399455</v>
      </c>
      <c r="AX144" s="71">
        <f t="shared" si="160"/>
        <v>1.8342161016949152</v>
      </c>
      <c r="AY144" s="71">
        <f t="shared" si="160"/>
        <v>1.8127183787561145</v>
      </c>
      <c r="AZ144" s="71">
        <v>1.7329019999999999</v>
      </c>
      <c r="BA144" s="71"/>
      <c r="BB144" s="71"/>
      <c r="BC144" s="71"/>
      <c r="BD144" s="71"/>
      <c r="BF144" s="84">
        <f t="shared" si="159"/>
        <v>1.2195186277882941</v>
      </c>
      <c r="BG144" s="84">
        <f t="shared" si="159"/>
        <v>1.1606771500890407</v>
      </c>
      <c r="BH144" s="84">
        <f t="shared" si="159"/>
        <v>1.0198433420365536</v>
      </c>
      <c r="BI144" s="84">
        <f t="shared" si="159"/>
        <v>1.1280329185937943</v>
      </c>
      <c r="BJ144" s="84">
        <f t="shared" si="159"/>
        <v>1.512437111438343</v>
      </c>
      <c r="BK144" s="84">
        <f t="shared" si="159"/>
        <v>1.0835559252121683</v>
      </c>
      <c r="BL144" s="84">
        <f t="shared" si="159"/>
        <v>1.2637898223366206</v>
      </c>
      <c r="BM144" s="84">
        <f t="shared" si="159"/>
        <v>1.176252791586998</v>
      </c>
      <c r="BN144" s="84">
        <f t="shared" si="159"/>
        <v>0</v>
      </c>
      <c r="BO144" s="84">
        <f t="shared" si="159"/>
        <v>0</v>
      </c>
      <c r="BP144" s="84">
        <f t="shared" si="159"/>
        <v>0</v>
      </c>
      <c r="BQ144" s="84">
        <f t="shared" si="159"/>
        <v>0</v>
      </c>
    </row>
    <row r="145" spans="1:69" x14ac:dyDescent="0.25">
      <c r="A145" s="45" t="s">
        <v>207</v>
      </c>
      <c r="B145" s="3" t="s">
        <v>61</v>
      </c>
      <c r="C145" s="66">
        <f t="shared" si="156"/>
        <v>1.4011732116669382</v>
      </c>
      <c r="D145" s="66">
        <f t="shared" si="156"/>
        <v>1.5293250141803743</v>
      </c>
      <c r="E145" s="66">
        <f t="shared" si="156"/>
        <v>1.7691541526202881</v>
      </c>
      <c r="F145" s="65">
        <f>IFERROR(E145/D145,"")</f>
        <v>1.1568202548288584</v>
      </c>
      <c r="H145" s="66">
        <f t="shared" si="158"/>
        <v>1.3912259615384615</v>
      </c>
      <c r="I145" s="66">
        <f>IFERROR(I121/I97,"-")</f>
        <v>1.409454822722074</v>
      </c>
      <c r="J145" s="66">
        <f t="shared" si="158"/>
        <v>1.4443061605476042</v>
      </c>
      <c r="K145" s="66">
        <f t="shared" si="158"/>
        <v>1.7853802608909672</v>
      </c>
      <c r="L145" s="66">
        <f t="shared" si="158"/>
        <v>1.513285533530156</v>
      </c>
      <c r="M145" s="66">
        <f t="shared" si="158"/>
        <v>1.5945072697899838</v>
      </c>
      <c r="N145" s="66">
        <f t="shared" si="158"/>
        <v>1.5945340501792116</v>
      </c>
      <c r="O145" s="66">
        <f t="shared" si="158"/>
        <v>1.8676923076923078</v>
      </c>
      <c r="P145" s="66">
        <f t="shared" si="158"/>
        <v>1.6362038664323375</v>
      </c>
      <c r="Q145" s="66">
        <f t="shared" si="158"/>
        <v>1.8951430722891567</v>
      </c>
      <c r="R145" s="66">
        <f t="shared" si="158"/>
        <v>1.7490589711417817</v>
      </c>
      <c r="S145" s="66" t="str">
        <f t="shared" si="158"/>
        <v>-</v>
      </c>
      <c r="T145" s="5"/>
      <c r="U145" s="13">
        <v>1.2836624775583501</v>
      </c>
      <c r="V145" s="13">
        <v>1.2881720430107499</v>
      </c>
      <c r="W145" s="13">
        <v>1.5591900311526501</v>
      </c>
      <c r="X145" s="13">
        <v>1.5456989247311801</v>
      </c>
      <c r="Y145" s="13">
        <v>1.3200908059023799</v>
      </c>
      <c r="Z145" s="13">
        <v>1.38677354709419</v>
      </c>
      <c r="AA145" s="13">
        <v>1.48428290766208</v>
      </c>
      <c r="AB145" s="13">
        <v>1.2932692307692299</v>
      </c>
      <c r="AC145" s="13">
        <v>1.50659824046921</v>
      </c>
      <c r="AD145" s="13">
        <v>1.39380530973451</v>
      </c>
      <c r="AE145" s="13">
        <v>1.93553113553114</v>
      </c>
      <c r="AF145" s="13">
        <v>1.93686224489796</v>
      </c>
      <c r="AG145" s="13">
        <v>1.28661417322835</v>
      </c>
      <c r="AH145" s="13">
        <v>1.31774193548387</v>
      </c>
      <c r="AI145" s="13">
        <v>1.75089605734767</v>
      </c>
      <c r="AJ145" s="13">
        <v>1.5372829417773199</v>
      </c>
      <c r="AK145" s="13">
        <v>1.49724264705882</v>
      </c>
      <c r="AL145" s="13">
        <v>1.6927747419550701</v>
      </c>
      <c r="AM145" s="13">
        <v>1.4343511450381701</v>
      </c>
      <c r="AN145" s="13">
        <v>1.4732394366197199</v>
      </c>
      <c r="AO145" s="13">
        <v>1.81487889273356</v>
      </c>
      <c r="AP145" s="13">
        <v>1.5675306957708</v>
      </c>
      <c r="AQ145" s="13">
        <v>1.8960363872644601</v>
      </c>
      <c r="AR145" s="13">
        <v>2.0249999999999999</v>
      </c>
      <c r="AS145" s="48">
        <v>1.5690499510284035</v>
      </c>
      <c r="AT145" s="48">
        <v>1.50844155844156</v>
      </c>
      <c r="AU145" s="48">
        <v>1.76946258161728</v>
      </c>
      <c r="AV145" s="48">
        <v>1.7097654118930701</v>
      </c>
      <c r="AW145" s="48">
        <v>2.22164276401565</v>
      </c>
      <c r="AX145" s="48">
        <v>1.81233933161954</v>
      </c>
      <c r="AY145" s="48">
        <v>1.799056</v>
      </c>
      <c r="AZ145" s="48">
        <v>1.7055720000000001</v>
      </c>
      <c r="BA145" s="48"/>
      <c r="BB145" s="48"/>
      <c r="BC145" s="48"/>
      <c r="BD145" s="48"/>
      <c r="BF145" s="84">
        <f t="shared" si="159"/>
        <v>1.2195186277882906</v>
      </c>
      <c r="BG145" s="84">
        <f t="shared" si="159"/>
        <v>1.1447169721343549</v>
      </c>
      <c r="BH145" s="84">
        <f t="shared" si="159"/>
        <v>1.0106040128377096</v>
      </c>
      <c r="BI145" s="84">
        <f t="shared" si="159"/>
        <v>1.1121995602945647</v>
      </c>
      <c r="BJ145" s="84">
        <f t="shared" si="159"/>
        <v>1.4838227914358704</v>
      </c>
      <c r="BK145" s="84">
        <f t="shared" si="159"/>
        <v>1.0706323096045129</v>
      </c>
      <c r="BL145" s="84">
        <f t="shared" si="159"/>
        <v>1.254264693986161</v>
      </c>
      <c r="BM145" s="84">
        <f t="shared" si="159"/>
        <v>1.1577018355640523</v>
      </c>
      <c r="BN145" s="84">
        <f t="shared" si="159"/>
        <v>0</v>
      </c>
      <c r="BO145" s="84">
        <f t="shared" si="159"/>
        <v>0</v>
      </c>
      <c r="BP145" s="84">
        <f t="shared" si="159"/>
        <v>0</v>
      </c>
      <c r="BQ145" s="84">
        <f t="shared" si="159"/>
        <v>0</v>
      </c>
    </row>
    <row r="146" spans="1:69" x14ac:dyDescent="0.25">
      <c r="A146" s="44" t="s">
        <v>33</v>
      </c>
      <c r="B146" s="22"/>
    </row>
    <row r="147" spans="1:69" x14ac:dyDescent="0.25">
      <c r="A147" s="43" t="s">
        <v>83</v>
      </c>
      <c r="B147" s="23" t="s">
        <v>83</v>
      </c>
      <c r="C147" s="21" t="str">
        <f>$C$3</f>
        <v>YTD '15</v>
      </c>
      <c r="D147" s="21" t="str">
        <f>$D$3</f>
        <v>YTD '16</v>
      </c>
      <c r="E147" s="21" t="str">
        <f>$E$3</f>
        <v>YTD '17</v>
      </c>
      <c r="F147" s="21" t="str">
        <f>$F$3</f>
        <v>YoY</v>
      </c>
      <c r="G147" s="2" t="s">
        <v>33</v>
      </c>
      <c r="H147" s="27" t="str">
        <f>$H$3</f>
        <v>Q1 '15</v>
      </c>
      <c r="I147" s="27" t="str">
        <f>$I$3</f>
        <v>Q2 '15</v>
      </c>
      <c r="J147" s="27" t="str">
        <f>$J$3</f>
        <v>Q3 '15</v>
      </c>
      <c r="K147" s="27" t="str">
        <f>$K$3</f>
        <v>Q4 '15</v>
      </c>
      <c r="L147" s="30" t="str">
        <f>$L$3</f>
        <v>Q1 '16</v>
      </c>
      <c r="M147" s="30" t="str">
        <f>$M$3</f>
        <v>Q2 '16</v>
      </c>
      <c r="N147" s="30" t="str">
        <f>$N$3</f>
        <v>Q3 '16</v>
      </c>
      <c r="O147" s="30" t="str">
        <f>$O$3</f>
        <v>Q4 '16</v>
      </c>
      <c r="P147" s="27" t="str">
        <f>$P$3</f>
        <v>Q1 '17</v>
      </c>
      <c r="Q147" s="27" t="str">
        <f>$Q$3</f>
        <v>Q2 '17</v>
      </c>
      <c r="R147" s="27" t="str">
        <f>$R$3</f>
        <v>Q3 '17</v>
      </c>
      <c r="S147" s="27" t="str">
        <f>$S$3</f>
        <v>Q4 '17</v>
      </c>
      <c r="T147" s="17" t="s">
        <v>33</v>
      </c>
      <c r="U147" s="27" t="s">
        <v>1</v>
      </c>
      <c r="V147" s="27" t="s">
        <v>2</v>
      </c>
      <c r="W147" s="27" t="s">
        <v>3</v>
      </c>
      <c r="X147" s="27" t="s">
        <v>4</v>
      </c>
      <c r="Y147" s="27" t="s">
        <v>5</v>
      </c>
      <c r="Z147" s="27" t="s">
        <v>6</v>
      </c>
      <c r="AA147" s="27" t="s">
        <v>7</v>
      </c>
      <c r="AB147" s="27" t="s">
        <v>8</v>
      </c>
      <c r="AC147" s="27" t="s">
        <v>9</v>
      </c>
      <c r="AD147" s="27" t="s">
        <v>10</v>
      </c>
      <c r="AE147" s="27" t="s">
        <v>11</v>
      </c>
      <c r="AF147" s="27" t="s">
        <v>12</v>
      </c>
      <c r="AG147" s="29" t="s">
        <v>13</v>
      </c>
      <c r="AH147" s="29" t="s">
        <v>14</v>
      </c>
      <c r="AI147" s="29" t="s">
        <v>15</v>
      </c>
      <c r="AJ147" s="29" t="s">
        <v>16</v>
      </c>
      <c r="AK147" s="29" t="s">
        <v>17</v>
      </c>
      <c r="AL147" s="29" t="s">
        <v>18</v>
      </c>
      <c r="AM147" s="29" t="s">
        <v>19</v>
      </c>
      <c r="AN147" s="29" t="s">
        <v>20</v>
      </c>
      <c r="AO147" s="29" t="s">
        <v>21</v>
      </c>
      <c r="AP147" s="29" t="s">
        <v>22</v>
      </c>
      <c r="AQ147" s="29" t="s">
        <v>23</v>
      </c>
      <c r="AR147" s="29" t="s">
        <v>24</v>
      </c>
      <c r="AS147" s="25" t="s">
        <v>25</v>
      </c>
      <c r="AT147" s="25" t="s">
        <v>26</v>
      </c>
      <c r="AU147" s="25" t="s">
        <v>27</v>
      </c>
      <c r="AV147" s="25" t="s">
        <v>28</v>
      </c>
      <c r="AW147" s="25" t="s">
        <v>29</v>
      </c>
      <c r="AX147" s="25" t="s">
        <v>30</v>
      </c>
      <c r="AY147" s="31" t="s">
        <v>99</v>
      </c>
      <c r="AZ147" s="31" t="s">
        <v>100</v>
      </c>
      <c r="BA147" s="31" t="s">
        <v>101</v>
      </c>
      <c r="BB147" s="31" t="s">
        <v>102</v>
      </c>
      <c r="BC147" s="31" t="s">
        <v>103</v>
      </c>
      <c r="BD147" s="31" t="s">
        <v>104</v>
      </c>
      <c r="BF147" s="32">
        <v>42736</v>
      </c>
      <c r="BG147" s="32">
        <v>42767</v>
      </c>
      <c r="BH147" s="32">
        <v>42795</v>
      </c>
      <c r="BI147" s="32">
        <v>42826</v>
      </c>
      <c r="BJ147" s="32">
        <v>42856</v>
      </c>
      <c r="BK147" s="32">
        <v>42887</v>
      </c>
      <c r="BL147" s="32">
        <v>42917</v>
      </c>
      <c r="BM147" s="32">
        <v>42948</v>
      </c>
      <c r="BN147" s="32">
        <v>42979</v>
      </c>
      <c r="BO147" s="32">
        <v>43009</v>
      </c>
      <c r="BP147" s="32">
        <v>43040</v>
      </c>
      <c r="BQ147" s="32">
        <v>43070</v>
      </c>
    </row>
    <row r="148" spans="1:69" x14ac:dyDescent="0.25">
      <c r="A148" s="44"/>
      <c r="B148" s="16" t="s">
        <v>58</v>
      </c>
      <c r="C148" s="66">
        <f t="shared" ref="C148:E155" si="161">IFERROR(C49/C76,"-")</f>
        <v>422.95657236842106</v>
      </c>
      <c r="D148" s="66">
        <f t="shared" si="161"/>
        <v>300.66191666666629</v>
      </c>
      <c r="E148" s="66">
        <f t="shared" si="161"/>
        <v>192.47056617647061</v>
      </c>
      <c r="F148" s="65">
        <f t="shared" ref="F148:F157" si="162">IFERROR(E148/D148,"")</f>
        <v>0.64015612056998972</v>
      </c>
      <c r="H148" s="1">
        <f t="shared" ref="H148:S155" si="163">IFERROR(H49/H76,"")</f>
        <v>136.04607936507938</v>
      </c>
      <c r="I148" s="1">
        <f t="shared" si="163"/>
        <v>191.86278873239436</v>
      </c>
      <c r="J148" s="1">
        <f t="shared" si="163"/>
        <v>217.2606623376623</v>
      </c>
      <c r="K148" s="1">
        <f t="shared" si="163"/>
        <v>248.26365131578916</v>
      </c>
      <c r="L148" s="1">
        <f t="shared" si="163"/>
        <v>74.580118644067454</v>
      </c>
      <c r="M148" s="1">
        <f t="shared" si="163"/>
        <v>130.2813878504673</v>
      </c>
      <c r="N148" s="1">
        <f t="shared" si="163"/>
        <v>104.5396329787234</v>
      </c>
      <c r="O148" s="1">
        <f t="shared" si="163"/>
        <v>168.48462650602409</v>
      </c>
      <c r="P148" s="1">
        <f t="shared" si="163"/>
        <v>171.37304545454552</v>
      </c>
      <c r="Q148" s="1">
        <f t="shared" si="163"/>
        <v>86.862127272727264</v>
      </c>
      <c r="R148" s="11">
        <f t="shared" si="163"/>
        <v>59.601971507352935</v>
      </c>
      <c r="S148" s="11" t="str">
        <f t="shared" si="163"/>
        <v/>
      </c>
      <c r="U148" s="1">
        <f t="shared" ref="U148:BD155" si="164">IFERROR(U49/U76,"")</f>
        <v>39.474249999999998</v>
      </c>
      <c r="V148" s="1">
        <f t="shared" si="164"/>
        <v>22.874491228070177</v>
      </c>
      <c r="W148" s="1">
        <f t="shared" si="164"/>
        <v>82.768190476190469</v>
      </c>
      <c r="X148" s="1">
        <f t="shared" si="164"/>
        <v>80.577164285714289</v>
      </c>
      <c r="Y148" s="1">
        <f t="shared" si="164"/>
        <v>45.539316901408455</v>
      </c>
      <c r="Z148" s="1">
        <f t="shared" si="164"/>
        <v>66.881197183098593</v>
      </c>
      <c r="AA148" s="1">
        <f t="shared" si="164"/>
        <v>99.296493421052631</v>
      </c>
      <c r="AB148" s="1">
        <f t="shared" si="164"/>
        <v>31.644802631578948</v>
      </c>
      <c r="AC148" s="1">
        <f t="shared" si="164"/>
        <v>88.019902597402591</v>
      </c>
      <c r="AD148" s="1">
        <f t="shared" si="164"/>
        <v>61.883493506493373</v>
      </c>
      <c r="AE148" s="1">
        <f t="shared" si="164"/>
        <v>66.295130136986302</v>
      </c>
      <c r="AF148" s="1">
        <f t="shared" si="164"/>
        <v>121.88768421052617</v>
      </c>
      <c r="AG148" s="1">
        <f t="shared" si="164"/>
        <v>19.227256410256409</v>
      </c>
      <c r="AH148" s="1">
        <f t="shared" si="164"/>
        <v>18.406422413792846</v>
      </c>
      <c r="AI148" s="1">
        <f t="shared" si="164"/>
        <v>37.421355932203305</v>
      </c>
      <c r="AJ148" s="1">
        <f t="shared" si="164"/>
        <v>56.870478632478637</v>
      </c>
      <c r="AK148" s="1">
        <f t="shared" si="164"/>
        <v>31.795125000000002</v>
      </c>
      <c r="AL148" s="1">
        <f t="shared" si="164"/>
        <v>34.815032710280377</v>
      </c>
      <c r="AM148" s="1">
        <f t="shared" si="164"/>
        <v>34.730929292929297</v>
      </c>
      <c r="AN148" s="1">
        <f t="shared" si="164"/>
        <v>27.964786458333332</v>
      </c>
      <c r="AO148" s="1">
        <f t="shared" si="164"/>
        <v>39.401531914893617</v>
      </c>
      <c r="AP148" s="1">
        <f t="shared" si="164"/>
        <v>34.00152688172043</v>
      </c>
      <c r="AQ148" s="1">
        <f t="shared" si="164"/>
        <v>43.180727777777776</v>
      </c>
      <c r="AR148" s="1">
        <f t="shared" si="164"/>
        <v>83.564054216867476</v>
      </c>
      <c r="AS148" s="1">
        <f t="shared" si="164"/>
        <v>34.69711724137931</v>
      </c>
      <c r="AT148" s="1">
        <f t="shared" si="164"/>
        <v>65.660513986014067</v>
      </c>
      <c r="AU148" s="1">
        <f t="shared" si="164"/>
        <v>70.530139860139869</v>
      </c>
      <c r="AV148" s="1">
        <f t="shared" si="164"/>
        <v>26.691632653061227</v>
      </c>
      <c r="AW148" s="1">
        <f t="shared" si="164"/>
        <v>25.588804159445406</v>
      </c>
      <c r="AX148" s="1">
        <f t="shared" si="164"/>
        <v>31.481363636363636</v>
      </c>
      <c r="AY148" s="1">
        <f t="shared" si="164"/>
        <v>28.599133393829401</v>
      </c>
      <c r="AZ148" s="1">
        <f t="shared" si="164"/>
        <v>30.634834558823528</v>
      </c>
      <c r="BA148" s="1" t="str">
        <f t="shared" si="164"/>
        <v/>
      </c>
      <c r="BB148" s="1" t="str">
        <f t="shared" si="164"/>
        <v/>
      </c>
      <c r="BC148" s="1" t="str">
        <f t="shared" si="164"/>
        <v/>
      </c>
      <c r="BD148" s="1" t="str">
        <f t="shared" si="164"/>
        <v/>
      </c>
      <c r="BF148" s="84">
        <f t="shared" ref="BF148:BQ157" si="165">IFERROR(AS148/AG148,"-")</f>
        <v>1.8045797331163067</v>
      </c>
      <c r="BG148" s="84">
        <f t="shared" si="165"/>
        <v>3.5672610630087127</v>
      </c>
      <c r="BH148" s="84">
        <f t="shared" si="165"/>
        <v>1.8847563938602365</v>
      </c>
      <c r="BI148" s="84">
        <f t="shared" si="165"/>
        <v>0.46934074224263128</v>
      </c>
      <c r="BJ148" s="84">
        <f t="shared" si="165"/>
        <v>0.80480275386385192</v>
      </c>
      <c r="BK148" s="84">
        <f t="shared" si="165"/>
        <v>0.9042462748302299</v>
      </c>
      <c r="BL148" s="84">
        <f t="shared" si="165"/>
        <v>0.82344855078933232</v>
      </c>
      <c r="BM148" s="84">
        <f t="shared" si="165"/>
        <v>1.0954789375727394</v>
      </c>
      <c r="BN148" s="84" t="str">
        <f t="shared" si="165"/>
        <v>-</v>
      </c>
      <c r="BO148" s="84" t="str">
        <f t="shared" si="165"/>
        <v>-</v>
      </c>
      <c r="BP148" s="84" t="str">
        <f t="shared" si="165"/>
        <v>-</v>
      </c>
      <c r="BQ148" s="84" t="str">
        <f t="shared" si="165"/>
        <v>-</v>
      </c>
    </row>
    <row r="149" spans="1:69" x14ac:dyDescent="0.25">
      <c r="A149" s="44"/>
      <c r="B149" s="22" t="s">
        <v>44</v>
      </c>
      <c r="C149" s="66">
        <f t="shared" si="161"/>
        <v>53.058172131147536</v>
      </c>
      <c r="D149" s="66">
        <f t="shared" si="161"/>
        <v>49.807193916349917</v>
      </c>
      <c r="E149" s="66">
        <f t="shared" si="161"/>
        <v>66.39298043641837</v>
      </c>
      <c r="F149" s="65">
        <f t="shared" si="162"/>
        <v>1.3329998182175031</v>
      </c>
      <c r="H149" s="1">
        <f t="shared" si="163"/>
        <v>13.825662610619471</v>
      </c>
      <c r="I149" s="1">
        <f t="shared" si="163"/>
        <v>24.149403386454182</v>
      </c>
      <c r="J149" s="1">
        <f t="shared" si="163"/>
        <v>24.286332752613241</v>
      </c>
      <c r="K149" s="1">
        <f t="shared" si="163"/>
        <v>36.816690878378424</v>
      </c>
      <c r="L149" s="1">
        <f t="shared" si="163"/>
        <v>16.987370424597366</v>
      </c>
      <c r="M149" s="1">
        <f t="shared" si="163"/>
        <v>20.177995384615446</v>
      </c>
      <c r="N149" s="1">
        <f t="shared" si="163"/>
        <v>22.242423441199747</v>
      </c>
      <c r="O149" s="1">
        <f t="shared" si="163"/>
        <v>26.899243152972733</v>
      </c>
      <c r="P149" s="1">
        <f t="shared" si="163"/>
        <v>20.195329725228984</v>
      </c>
      <c r="Q149" s="1">
        <f t="shared" si="163"/>
        <v>23.022882935352357</v>
      </c>
      <c r="R149" s="11">
        <f t="shared" si="163"/>
        <v>18.398337095560571</v>
      </c>
      <c r="S149" s="11" t="str">
        <f t="shared" si="163"/>
        <v/>
      </c>
      <c r="U149" s="1">
        <f t="shared" si="164"/>
        <v>5.1037096774193556</v>
      </c>
      <c r="V149" s="1">
        <f t="shared" si="164"/>
        <v>5.382232227488152</v>
      </c>
      <c r="W149" s="1">
        <f t="shared" si="164"/>
        <v>6.4126957964601772</v>
      </c>
      <c r="X149" s="1">
        <f t="shared" si="164"/>
        <v>8.5163051724137944</v>
      </c>
      <c r="Y149" s="1">
        <f t="shared" si="164"/>
        <v>6.8800053191489363</v>
      </c>
      <c r="Z149" s="1">
        <f t="shared" si="164"/>
        <v>7.8684083665338642</v>
      </c>
      <c r="AA149" s="1">
        <f t="shared" si="164"/>
        <v>9.1397369477911639</v>
      </c>
      <c r="AB149" s="1">
        <f t="shared" si="164"/>
        <v>6.0831946721311478</v>
      </c>
      <c r="AC149" s="1">
        <f t="shared" si="164"/>
        <v>11.184959930313587</v>
      </c>
      <c r="AD149" s="1">
        <f t="shared" si="164"/>
        <v>8.2988318965517252</v>
      </c>
      <c r="AE149" s="1">
        <f t="shared" si="164"/>
        <v>11.185387577639789</v>
      </c>
      <c r="AF149" s="1">
        <f t="shared" si="164"/>
        <v>15.102341216216216</v>
      </c>
      <c r="AG149" s="1">
        <f t="shared" si="164"/>
        <v>6.6743853658536585</v>
      </c>
      <c r="AH149" s="1">
        <f t="shared" si="164"/>
        <v>5.6163061224489796</v>
      </c>
      <c r="AI149" s="1">
        <f t="shared" si="164"/>
        <v>13.372370424597367</v>
      </c>
      <c r="AJ149" s="1">
        <f t="shared" si="164"/>
        <v>13.667161467889926</v>
      </c>
      <c r="AK149" s="1">
        <f t="shared" si="164"/>
        <v>8.1751363636363639</v>
      </c>
      <c r="AL149" s="1">
        <f t="shared" si="164"/>
        <v>9.744453076923131</v>
      </c>
      <c r="AM149" s="1">
        <f t="shared" si="164"/>
        <v>7.1076933045356485</v>
      </c>
      <c r="AN149" s="1">
        <f t="shared" si="164"/>
        <v>7.5871444866920337</v>
      </c>
      <c r="AO149" s="1">
        <f t="shared" si="164"/>
        <v>10.74802722967644</v>
      </c>
      <c r="AP149" s="1">
        <f t="shared" si="164"/>
        <v>7.1645623946037267</v>
      </c>
      <c r="AQ149" s="1">
        <f t="shared" si="164"/>
        <v>8.5639557926829664</v>
      </c>
      <c r="AR149" s="1">
        <f t="shared" si="164"/>
        <v>13.717492317969347</v>
      </c>
      <c r="AS149" s="1">
        <f t="shared" si="164"/>
        <v>7.9000451866404715</v>
      </c>
      <c r="AT149" s="1">
        <f t="shared" si="164"/>
        <v>5.6099885167464203</v>
      </c>
      <c r="AU149" s="1">
        <f t="shared" si="164"/>
        <v>11.965886761032472</v>
      </c>
      <c r="AV149" s="1">
        <f t="shared" si="164"/>
        <v>11.345250266240679</v>
      </c>
      <c r="AW149" s="1">
        <f t="shared" si="164"/>
        <v>10.398490364025696</v>
      </c>
      <c r="AX149" s="1">
        <f t="shared" si="164"/>
        <v>11.16185789167152</v>
      </c>
      <c r="AY149" s="1">
        <f t="shared" si="164"/>
        <v>9.5597867583834901</v>
      </c>
      <c r="AZ149" s="1">
        <f t="shared" si="164"/>
        <v>10.032624529721595</v>
      </c>
      <c r="BA149" s="1" t="str">
        <f t="shared" si="164"/>
        <v/>
      </c>
      <c r="BB149" s="1" t="str">
        <f t="shared" si="164"/>
        <v/>
      </c>
      <c r="BC149" s="1" t="str">
        <f t="shared" si="164"/>
        <v/>
      </c>
      <c r="BD149" s="1" t="str">
        <f t="shared" si="164"/>
        <v/>
      </c>
      <c r="BF149" s="84">
        <f t="shared" si="165"/>
        <v>1.183636358046888</v>
      </c>
      <c r="BG149" s="84">
        <f t="shared" si="165"/>
        <v>0.99887513152509488</v>
      </c>
      <c r="BH149" s="84">
        <f t="shared" si="165"/>
        <v>0.8948216644539112</v>
      </c>
      <c r="BI149" s="84">
        <f t="shared" si="165"/>
        <v>0.83011020927027013</v>
      </c>
      <c r="BJ149" s="84">
        <f t="shared" si="165"/>
        <v>1.2719653717678621</v>
      </c>
      <c r="BK149" s="84">
        <f t="shared" si="165"/>
        <v>1.1454576058357853</v>
      </c>
      <c r="BL149" s="84">
        <f t="shared" si="165"/>
        <v>1.3449914548624491</v>
      </c>
      <c r="BM149" s="84">
        <f t="shared" si="165"/>
        <v>1.3223188970921762</v>
      </c>
      <c r="BN149" s="84" t="str">
        <f t="shared" si="165"/>
        <v>-</v>
      </c>
      <c r="BO149" s="84" t="str">
        <f t="shared" si="165"/>
        <v>-</v>
      </c>
      <c r="BP149" s="84" t="str">
        <f t="shared" si="165"/>
        <v>-</v>
      </c>
      <c r="BQ149" s="84" t="str">
        <f t="shared" si="165"/>
        <v>-</v>
      </c>
    </row>
    <row r="150" spans="1:69" x14ac:dyDescent="0.25">
      <c r="A150" s="44"/>
      <c r="B150" s="22" t="s">
        <v>45</v>
      </c>
      <c r="C150" s="66">
        <f t="shared" si="161"/>
        <v>45.474237755102038</v>
      </c>
      <c r="D150" s="66">
        <f t="shared" si="161"/>
        <v>30.55683588621444</v>
      </c>
      <c r="E150" s="66">
        <f t="shared" si="161"/>
        <v>32.9946448275862</v>
      </c>
      <c r="F150" s="65">
        <f t="shared" si="162"/>
        <v>1.0797794951823387</v>
      </c>
      <c r="H150" s="1">
        <f t="shared" si="163"/>
        <v>28.035644230769226</v>
      </c>
      <c r="I150" s="1">
        <f t="shared" si="163"/>
        <v>23.284569004524887</v>
      </c>
      <c r="J150" s="1">
        <f t="shared" si="163"/>
        <v>22.880326271186444</v>
      </c>
      <c r="K150" s="1">
        <f t="shared" si="163"/>
        <v>21.47011125485124</v>
      </c>
      <c r="L150" s="1">
        <f t="shared" si="163"/>
        <v>23.637505208333323</v>
      </c>
      <c r="M150" s="1">
        <f t="shared" si="163"/>
        <v>19.076063772048848</v>
      </c>
      <c r="N150" s="1">
        <f t="shared" si="163"/>
        <v>16.629337811900211</v>
      </c>
      <c r="O150" s="1">
        <f t="shared" si="163"/>
        <v>20.525368706429152</v>
      </c>
      <c r="P150" s="1">
        <f t="shared" si="163"/>
        <v>12.740451923076924</v>
      </c>
      <c r="Q150" s="1">
        <f t="shared" si="163"/>
        <v>17.506178128523114</v>
      </c>
      <c r="R150" s="11">
        <f t="shared" si="163"/>
        <v>8.1859810344827597</v>
      </c>
      <c r="S150" s="11" t="str">
        <f t="shared" si="163"/>
        <v/>
      </c>
      <c r="U150" s="1">
        <f t="shared" si="164"/>
        <v>4.504714987714987</v>
      </c>
      <c r="V150" s="1">
        <f t="shared" si="164"/>
        <v>4.2728518518518497</v>
      </c>
      <c r="W150" s="1">
        <f t="shared" si="164"/>
        <v>10.346745192307692</v>
      </c>
      <c r="X150" s="1">
        <f t="shared" si="164"/>
        <v>7.2291336302895317</v>
      </c>
      <c r="Y150" s="1">
        <f t="shared" si="164"/>
        <v>6.1493845470692721</v>
      </c>
      <c r="Z150" s="1">
        <f t="shared" si="164"/>
        <v>8.1081334841628969</v>
      </c>
      <c r="AA150" s="1">
        <f t="shared" si="164"/>
        <v>7.468515527950311</v>
      </c>
      <c r="AB150" s="1">
        <f t="shared" si="164"/>
        <v>5.2079387755102049</v>
      </c>
      <c r="AC150" s="1">
        <f t="shared" si="164"/>
        <v>9.8312097457627114</v>
      </c>
      <c r="AD150" s="1">
        <f t="shared" si="164"/>
        <v>8.2759753086419749</v>
      </c>
      <c r="AE150" s="1">
        <f t="shared" si="164"/>
        <v>6.786904867256637</v>
      </c>
      <c r="AF150" s="1">
        <f t="shared" si="164"/>
        <v>11.431095730918512</v>
      </c>
      <c r="AG150" s="1">
        <f t="shared" si="164"/>
        <v>3.2068949152542339</v>
      </c>
      <c r="AH150" s="1">
        <f t="shared" si="164"/>
        <v>5.1790731707317077</v>
      </c>
      <c r="AI150" s="1">
        <f t="shared" si="164"/>
        <v>8.2532447916666669</v>
      </c>
      <c r="AJ150" s="1">
        <f t="shared" si="164"/>
        <v>5.8262396449704141</v>
      </c>
      <c r="AK150" s="1">
        <f t="shared" si="164"/>
        <v>6.7423841911764706</v>
      </c>
      <c r="AL150" s="1">
        <f t="shared" si="164"/>
        <v>8.7553107191316162</v>
      </c>
      <c r="AM150" s="1">
        <f t="shared" si="164"/>
        <v>4.1495806201550387</v>
      </c>
      <c r="AN150" s="1">
        <f t="shared" si="164"/>
        <v>4.3528763676148801</v>
      </c>
      <c r="AO150" s="1">
        <f t="shared" si="164"/>
        <v>7.6739750479846647</v>
      </c>
      <c r="AP150" s="1">
        <f t="shared" si="164"/>
        <v>6.2014101346001578</v>
      </c>
      <c r="AQ150" s="1">
        <f t="shared" si="164"/>
        <v>7.2528292268479273</v>
      </c>
      <c r="AR150" s="1">
        <f t="shared" si="164"/>
        <v>7.8460805577072197</v>
      </c>
      <c r="AS150" s="1">
        <f t="shared" si="164"/>
        <v>2.371991304347826</v>
      </c>
      <c r="AT150" s="1">
        <f t="shared" si="164"/>
        <v>5.2116594488188976</v>
      </c>
      <c r="AU150" s="1">
        <f t="shared" si="164"/>
        <v>6.7850192307692305</v>
      </c>
      <c r="AV150" s="1">
        <f t="shared" si="164"/>
        <v>4.6697754749568228</v>
      </c>
      <c r="AW150" s="1">
        <f t="shared" si="164"/>
        <v>6.2435470085470088</v>
      </c>
      <c r="AX150" s="1">
        <f t="shared" si="164"/>
        <v>4.8212175873731677</v>
      </c>
      <c r="AY150" s="1">
        <f t="shared" si="164"/>
        <v>2.4873307646710137</v>
      </c>
      <c r="AZ150" s="1">
        <f t="shared" si="164"/>
        <v>4.5686301724137932</v>
      </c>
      <c r="BA150" s="1" t="str">
        <f t="shared" si="164"/>
        <v/>
      </c>
      <c r="BB150" s="1" t="str">
        <f t="shared" si="164"/>
        <v/>
      </c>
      <c r="BC150" s="1" t="str">
        <f t="shared" si="164"/>
        <v/>
      </c>
      <c r="BD150" s="1" t="str">
        <f t="shared" si="164"/>
        <v/>
      </c>
      <c r="BF150" s="84">
        <f t="shared" si="165"/>
        <v>0.73965357987409486</v>
      </c>
      <c r="BG150" s="84">
        <f t="shared" si="165"/>
        <v>1.0062919130533516</v>
      </c>
      <c r="BH150" s="84">
        <f t="shared" si="165"/>
        <v>0.82210323358154724</v>
      </c>
      <c r="BI150" s="84">
        <f t="shared" si="165"/>
        <v>0.80150762061222014</v>
      </c>
      <c r="BJ150" s="84">
        <f t="shared" si="165"/>
        <v>0.92601471994398166</v>
      </c>
      <c r="BK150" s="84">
        <f t="shared" si="165"/>
        <v>0.5506620772279518</v>
      </c>
      <c r="BL150" s="84">
        <f t="shared" si="165"/>
        <v>0.59941738511832576</v>
      </c>
      <c r="BM150" s="84">
        <f t="shared" si="165"/>
        <v>1.0495658012260829</v>
      </c>
      <c r="BN150" s="84" t="str">
        <f t="shared" si="165"/>
        <v>-</v>
      </c>
      <c r="BO150" s="84" t="str">
        <f t="shared" si="165"/>
        <v>-</v>
      </c>
      <c r="BP150" s="84" t="str">
        <f t="shared" si="165"/>
        <v>-</v>
      </c>
      <c r="BQ150" s="84" t="str">
        <f t="shared" si="165"/>
        <v>-</v>
      </c>
    </row>
    <row r="151" spans="1:69" x14ac:dyDescent="0.25">
      <c r="A151" s="44"/>
      <c r="B151" s="22" t="s">
        <v>46</v>
      </c>
      <c r="C151" s="66">
        <f t="shared" si="161"/>
        <v>31.361428053204339</v>
      </c>
      <c r="D151" s="66">
        <f t="shared" si="161"/>
        <v>18.714282860147218</v>
      </c>
      <c r="E151" s="66">
        <f t="shared" si="161"/>
        <v>19.712607320099256</v>
      </c>
      <c r="F151" s="65">
        <f t="shared" si="162"/>
        <v>1.053345589965299</v>
      </c>
      <c r="H151" s="1">
        <f t="shared" si="163"/>
        <v>10.171219178082191</v>
      </c>
      <c r="I151" s="1">
        <f t="shared" si="163"/>
        <v>13.004629491945465</v>
      </c>
      <c r="J151" s="1">
        <f t="shared" si="163"/>
        <v>15.427167464114834</v>
      </c>
      <c r="K151" s="1">
        <f t="shared" si="163"/>
        <v>23.461932577565634</v>
      </c>
      <c r="L151" s="1">
        <f t="shared" si="163"/>
        <v>15.369360678925034</v>
      </c>
      <c r="M151" s="1">
        <f t="shared" si="163"/>
        <v>11.760273534635878</v>
      </c>
      <c r="N151" s="1">
        <f t="shared" si="163"/>
        <v>9.8078885334645722</v>
      </c>
      <c r="O151" s="1">
        <f t="shared" si="163"/>
        <v>16.956399258613235</v>
      </c>
      <c r="P151" s="1">
        <f t="shared" si="163"/>
        <v>11.781002586652875</v>
      </c>
      <c r="Q151" s="1">
        <f t="shared" si="163"/>
        <v>7.6907788317523709</v>
      </c>
      <c r="R151" s="11">
        <f t="shared" si="163"/>
        <v>3.9238116211745244</v>
      </c>
      <c r="S151" s="11" t="str">
        <f t="shared" si="163"/>
        <v/>
      </c>
      <c r="U151" s="1">
        <f t="shared" si="164"/>
        <v>3.7722345679012346</v>
      </c>
      <c r="V151" s="1">
        <f t="shared" si="164"/>
        <v>2.6303519480519482</v>
      </c>
      <c r="W151" s="1">
        <f t="shared" si="164"/>
        <v>4.9853810709838102</v>
      </c>
      <c r="X151" s="1">
        <f t="shared" si="164"/>
        <v>3.6984469820554651</v>
      </c>
      <c r="Y151" s="1">
        <f t="shared" si="164"/>
        <v>4.705234521575985</v>
      </c>
      <c r="Z151" s="1">
        <f t="shared" si="164"/>
        <v>7.0876059479553781</v>
      </c>
      <c r="AA151" s="1">
        <f t="shared" si="164"/>
        <v>5.6533048192771087</v>
      </c>
      <c r="AB151" s="1">
        <f t="shared" si="164"/>
        <v>3.121442563482467</v>
      </c>
      <c r="AC151" s="1">
        <f t="shared" si="164"/>
        <v>6.7265980861244019</v>
      </c>
      <c r="AD151" s="1">
        <f t="shared" si="164"/>
        <v>5.5134363207547175</v>
      </c>
      <c r="AE151" s="1">
        <f t="shared" si="164"/>
        <v>8.2793671444321948</v>
      </c>
      <c r="AF151" s="1">
        <f t="shared" si="164"/>
        <v>8.9216223150357994</v>
      </c>
      <c r="AG151" s="1">
        <f t="shared" si="164"/>
        <v>2.1414637946837765</v>
      </c>
      <c r="AH151" s="1">
        <f t="shared" si="164"/>
        <v>2.7523755036261082</v>
      </c>
      <c r="AI151" s="1">
        <f t="shared" si="164"/>
        <v>7.2335261669024042</v>
      </c>
      <c r="AJ151" s="1">
        <f t="shared" si="164"/>
        <v>5.7655837837837813</v>
      </c>
      <c r="AK151" s="1">
        <f t="shared" si="164"/>
        <v>5.5292573891625612</v>
      </c>
      <c r="AL151" s="1">
        <f t="shared" si="164"/>
        <v>5.8783703374777971</v>
      </c>
      <c r="AM151" s="1">
        <f t="shared" si="164"/>
        <v>4.4623783783783786</v>
      </c>
      <c r="AN151" s="1">
        <f t="shared" si="164"/>
        <v>3.174445846477397</v>
      </c>
      <c r="AO151" s="1">
        <f t="shared" si="164"/>
        <v>4.1551523129921257</v>
      </c>
      <c r="AP151" s="1">
        <f t="shared" si="164"/>
        <v>2.7961997840172788</v>
      </c>
      <c r="AQ151" s="1">
        <f t="shared" si="164"/>
        <v>5.0499074839302205</v>
      </c>
      <c r="AR151" s="1">
        <f t="shared" si="164"/>
        <v>9.9013358046228213</v>
      </c>
      <c r="AS151" s="1">
        <f t="shared" si="164"/>
        <v>2.5876129979035642</v>
      </c>
      <c r="AT151" s="1">
        <f t="shared" si="164"/>
        <v>3.6359295363271298</v>
      </c>
      <c r="AU151" s="1">
        <f t="shared" si="164"/>
        <v>3.4363217796171752</v>
      </c>
      <c r="AV151" s="1">
        <f t="shared" si="164"/>
        <v>3.0570119802677937</v>
      </c>
      <c r="AW151" s="1">
        <f t="shared" si="164"/>
        <v>2.3166292134831461</v>
      </c>
      <c r="AX151" s="1">
        <f t="shared" si="164"/>
        <v>3.0546230654018971</v>
      </c>
      <c r="AY151" s="1">
        <f t="shared" si="164"/>
        <v>2.4007673780487804</v>
      </c>
      <c r="AZ151" s="1">
        <f t="shared" si="164"/>
        <v>2.2954995864350702</v>
      </c>
      <c r="BA151" s="1" t="str">
        <f t="shared" si="164"/>
        <v/>
      </c>
      <c r="BB151" s="1" t="str">
        <f t="shared" si="164"/>
        <v/>
      </c>
      <c r="BC151" s="1" t="str">
        <f t="shared" si="164"/>
        <v/>
      </c>
      <c r="BD151" s="1" t="str">
        <f t="shared" si="164"/>
        <v/>
      </c>
      <c r="BF151" s="84">
        <f t="shared" si="165"/>
        <v>1.2083384292218069</v>
      </c>
      <c r="BG151" s="84">
        <f t="shared" si="165"/>
        <v>1.321015076444688</v>
      </c>
      <c r="BH151" s="84">
        <f t="shared" si="165"/>
        <v>0.47505486263951724</v>
      </c>
      <c r="BI151" s="84">
        <f t="shared" si="165"/>
        <v>0.53021725030965861</v>
      </c>
      <c r="BJ151" s="84">
        <f t="shared" si="165"/>
        <v>0.41897655515617321</v>
      </c>
      <c r="BK151" s="84">
        <f t="shared" si="165"/>
        <v>0.51963773801848101</v>
      </c>
      <c r="BL151" s="84">
        <f t="shared" si="165"/>
        <v>0.53800175029559361</v>
      </c>
      <c r="BM151" s="84">
        <f t="shared" si="165"/>
        <v>0.72311820627916168</v>
      </c>
      <c r="BN151" s="84" t="str">
        <f t="shared" si="165"/>
        <v>-</v>
      </c>
      <c r="BO151" s="84" t="str">
        <f t="shared" si="165"/>
        <v>-</v>
      </c>
      <c r="BP151" s="84" t="str">
        <f t="shared" si="165"/>
        <v>-</v>
      </c>
      <c r="BQ151" s="84" t="str">
        <f t="shared" si="165"/>
        <v>-</v>
      </c>
    </row>
    <row r="152" spans="1:69" x14ac:dyDescent="0.25">
      <c r="A152" s="44"/>
      <c r="B152" s="22" t="s">
        <v>47</v>
      </c>
      <c r="C152" s="66">
        <f t="shared" si="161"/>
        <v>33.432591627172194</v>
      </c>
      <c r="D152" s="66">
        <f t="shared" si="161"/>
        <v>28.017579218106995</v>
      </c>
      <c r="E152" s="66">
        <f t="shared" si="161"/>
        <v>48.839694656488547</v>
      </c>
      <c r="F152" s="65">
        <f t="shared" si="162"/>
        <v>1.7431803895792963</v>
      </c>
      <c r="H152" s="1">
        <f t="shared" si="163"/>
        <v>7.9681394557823122</v>
      </c>
      <c r="I152" s="1">
        <f t="shared" si="163"/>
        <v>20.054506048387097</v>
      </c>
      <c r="J152" s="1">
        <f t="shared" si="163"/>
        <v>15.859649085794642</v>
      </c>
      <c r="K152" s="1">
        <f t="shared" si="163"/>
        <v>24.64156666666667</v>
      </c>
      <c r="L152" s="1">
        <f t="shared" si="163"/>
        <v>8.2713950617283949</v>
      </c>
      <c r="M152" s="1">
        <f t="shared" si="163"/>
        <v>19.803191564147628</v>
      </c>
      <c r="N152" s="1">
        <f t="shared" si="163"/>
        <v>9.8540152224824364</v>
      </c>
      <c r="O152" s="1">
        <f t="shared" si="163"/>
        <v>9.8233191238813085</v>
      </c>
      <c r="P152" s="1">
        <f t="shared" si="163"/>
        <v>12.438336318715256</v>
      </c>
      <c r="Q152" s="1">
        <f t="shared" si="163"/>
        <v>9.77313953488372</v>
      </c>
      <c r="R152" s="11">
        <f t="shared" si="163"/>
        <v>5.2632572519083967</v>
      </c>
      <c r="S152" s="11" t="str">
        <f t="shared" si="163"/>
        <v/>
      </c>
      <c r="U152" s="1">
        <f t="shared" si="164"/>
        <v>1.76103550295858</v>
      </c>
      <c r="V152" s="1">
        <f t="shared" si="164"/>
        <v>2.2333424657534247</v>
      </c>
      <c r="W152" s="1">
        <f t="shared" si="164"/>
        <v>4.5088146258503405</v>
      </c>
      <c r="X152" s="1">
        <f t="shared" si="164"/>
        <v>6.0019681335356605</v>
      </c>
      <c r="Y152" s="1">
        <f t="shared" si="164"/>
        <v>4.6688757485029946</v>
      </c>
      <c r="Z152" s="1">
        <f t="shared" si="164"/>
        <v>5.7921955645161294</v>
      </c>
      <c r="AA152" s="1">
        <f t="shared" si="164"/>
        <v>7.3826895491803279</v>
      </c>
      <c r="AB152" s="1">
        <f t="shared" si="164"/>
        <v>4.6252401263823062</v>
      </c>
      <c r="AC152" s="1">
        <f t="shared" si="164"/>
        <v>6.6746568213783259</v>
      </c>
      <c r="AD152" s="1">
        <f t="shared" si="164"/>
        <v>4.8882666240409209</v>
      </c>
      <c r="AE152" s="1">
        <f t="shared" si="164"/>
        <v>8.0814903314917128</v>
      </c>
      <c r="AF152" s="1">
        <f t="shared" si="164"/>
        <v>11.480174149659863</v>
      </c>
      <c r="AG152" s="1">
        <f t="shared" si="164"/>
        <v>2.2203143176733784</v>
      </c>
      <c r="AH152" s="1">
        <f t="shared" si="164"/>
        <v>1.9430244716351501</v>
      </c>
      <c r="AI152" s="1">
        <f t="shared" si="164"/>
        <v>4.9806190476190473</v>
      </c>
      <c r="AJ152" s="1">
        <f t="shared" si="164"/>
        <v>5.1223339432753878</v>
      </c>
      <c r="AK152" s="1">
        <f t="shared" si="164"/>
        <v>3.1697013815090331</v>
      </c>
      <c r="AL152" s="1">
        <f t="shared" si="164"/>
        <v>4.7216449912126537</v>
      </c>
      <c r="AM152" s="1">
        <f t="shared" si="164"/>
        <v>3.6038657534246576</v>
      </c>
      <c r="AN152" s="1">
        <f t="shared" si="164"/>
        <v>4.0684022633744856</v>
      </c>
      <c r="AO152" s="1">
        <f t="shared" si="164"/>
        <v>4.7132587822014047</v>
      </c>
      <c r="AP152" s="1">
        <f t="shared" si="164"/>
        <v>3.7567846615720524</v>
      </c>
      <c r="AQ152" s="1">
        <f t="shared" si="164"/>
        <v>2.3487806928171167</v>
      </c>
      <c r="AR152" s="1">
        <f t="shared" si="164"/>
        <v>4.4097129062647289</v>
      </c>
      <c r="AS152" s="1">
        <f t="shared" si="164"/>
        <v>1.2649681759931652</v>
      </c>
      <c r="AT152" s="1">
        <f t="shared" si="164"/>
        <v>4.6701680327868855</v>
      </c>
      <c r="AU152" s="1">
        <f t="shared" si="164"/>
        <v>6.3861951822112415</v>
      </c>
      <c r="AV152" s="1">
        <f t="shared" si="164"/>
        <v>2.6055974338412189</v>
      </c>
      <c r="AW152" s="1">
        <f t="shared" si="164"/>
        <v>2.9140696409140374</v>
      </c>
      <c r="AX152" s="1">
        <f t="shared" si="164"/>
        <v>2.8810348837209303</v>
      </c>
      <c r="AY152" s="1">
        <f t="shared" si="164"/>
        <v>2.6658922287390028</v>
      </c>
      <c r="AZ152" s="1">
        <f t="shared" si="164"/>
        <v>2.4874732824427483</v>
      </c>
      <c r="BA152" s="1" t="str">
        <f t="shared" si="164"/>
        <v/>
      </c>
      <c r="BB152" s="1" t="str">
        <f t="shared" si="164"/>
        <v/>
      </c>
      <c r="BC152" s="1" t="str">
        <f t="shared" si="164"/>
        <v/>
      </c>
      <c r="BD152" s="1" t="str">
        <f t="shared" si="164"/>
        <v/>
      </c>
      <c r="BF152" s="84">
        <f t="shared" si="165"/>
        <v>0.56972482045636641</v>
      </c>
      <c r="BG152" s="84">
        <f t="shared" si="165"/>
        <v>2.4035559515401834</v>
      </c>
      <c r="BH152" s="84">
        <f t="shared" si="165"/>
        <v>1.2822091232342134</v>
      </c>
      <c r="BI152" s="84">
        <f t="shared" si="165"/>
        <v>0.50867387067995706</v>
      </c>
      <c r="BJ152" s="84">
        <f t="shared" si="165"/>
        <v>0.91935147516221405</v>
      </c>
      <c r="BK152" s="84">
        <f t="shared" si="165"/>
        <v>0.61017609097735193</v>
      </c>
      <c r="BL152" s="84">
        <f t="shared" si="165"/>
        <v>0.73973128055773896</v>
      </c>
      <c r="BM152" s="84">
        <f t="shared" si="165"/>
        <v>0.61141281550156856</v>
      </c>
      <c r="BN152" s="84" t="str">
        <f t="shared" si="165"/>
        <v>-</v>
      </c>
      <c r="BO152" s="84" t="str">
        <f t="shared" si="165"/>
        <v>-</v>
      </c>
      <c r="BP152" s="84" t="str">
        <f t="shared" si="165"/>
        <v>-</v>
      </c>
      <c r="BQ152" s="84" t="str">
        <f t="shared" si="165"/>
        <v>-</v>
      </c>
    </row>
    <row r="153" spans="1:69" x14ac:dyDescent="0.25">
      <c r="A153" s="44"/>
      <c r="B153" s="22" t="s">
        <v>48</v>
      </c>
      <c r="C153" s="66">
        <f t="shared" si="161"/>
        <v>38.160263489208631</v>
      </c>
      <c r="D153" s="66">
        <f t="shared" si="161"/>
        <v>27.862365507776765</v>
      </c>
      <c r="E153" s="66">
        <f t="shared" si="161"/>
        <v>29.839308488612836</v>
      </c>
      <c r="F153" s="65">
        <f t="shared" si="162"/>
        <v>1.0709538815103219</v>
      </c>
      <c r="H153" s="1">
        <f t="shared" si="163"/>
        <v>6.7925868320610681</v>
      </c>
      <c r="I153" s="1">
        <f t="shared" si="163"/>
        <v>20.49188299817185</v>
      </c>
      <c r="J153" s="1">
        <f t="shared" si="163"/>
        <v>23.492576320939335</v>
      </c>
      <c r="K153" s="1">
        <f t="shared" si="163"/>
        <v>29.906615062761535</v>
      </c>
      <c r="L153" s="1">
        <f t="shared" si="163"/>
        <v>9.2007108050847464</v>
      </c>
      <c r="M153" s="1">
        <f t="shared" si="163"/>
        <v>11.600345257903493</v>
      </c>
      <c r="N153" s="1">
        <f t="shared" si="163"/>
        <v>12.868247673216132</v>
      </c>
      <c r="O153" s="1">
        <f t="shared" si="163"/>
        <v>20.196779253112052</v>
      </c>
      <c r="P153" s="1">
        <f t="shared" si="163"/>
        <v>5.8663572796934877</v>
      </c>
      <c r="Q153" s="1">
        <f t="shared" si="163"/>
        <v>14.311351575456051</v>
      </c>
      <c r="R153" s="11">
        <f t="shared" si="163"/>
        <v>5.6323033126294</v>
      </c>
      <c r="S153" s="11" t="str">
        <f t="shared" si="163"/>
        <v/>
      </c>
      <c r="U153" s="1">
        <f t="shared" si="164"/>
        <v>2.4917683923705725</v>
      </c>
      <c r="V153" s="1">
        <f t="shared" si="164"/>
        <v>2.775983981693364</v>
      </c>
      <c r="W153" s="1">
        <f t="shared" si="164"/>
        <v>2.7323120229007634</v>
      </c>
      <c r="X153" s="1">
        <f t="shared" si="164"/>
        <v>5.6291971476510065</v>
      </c>
      <c r="Y153" s="1">
        <f t="shared" si="164"/>
        <v>4.6382645985401467</v>
      </c>
      <c r="Z153" s="1">
        <f t="shared" si="164"/>
        <v>9.7116809872029251</v>
      </c>
      <c r="AA153" s="1">
        <f t="shared" si="164"/>
        <v>7.995245210727969</v>
      </c>
      <c r="AB153" s="1">
        <f t="shared" si="164"/>
        <v>4.0921097122302159</v>
      </c>
      <c r="AC153" s="1">
        <f t="shared" si="164"/>
        <v>10.872750489236791</v>
      </c>
      <c r="AD153" s="1">
        <f t="shared" si="164"/>
        <v>7.7884254966887418</v>
      </c>
      <c r="AE153" s="1">
        <f t="shared" si="164"/>
        <v>11.215763713080184</v>
      </c>
      <c r="AF153" s="1">
        <f t="shared" si="164"/>
        <v>12.223746164574631</v>
      </c>
      <c r="AG153" s="1">
        <f t="shared" si="164"/>
        <v>2.0286574654956087</v>
      </c>
      <c r="AH153" s="1">
        <f t="shared" si="164"/>
        <v>2.366229977116705</v>
      </c>
      <c r="AI153" s="1">
        <f t="shared" si="164"/>
        <v>5.2971885593220343</v>
      </c>
      <c r="AJ153" s="1">
        <f t="shared" si="164"/>
        <v>3.1862116451016633</v>
      </c>
      <c r="AK153" s="1">
        <f t="shared" si="164"/>
        <v>4.5256977648202135</v>
      </c>
      <c r="AL153" s="1">
        <f t="shared" si="164"/>
        <v>4.857896006655575</v>
      </c>
      <c r="AM153" s="1">
        <f t="shared" si="164"/>
        <v>3.4272176422093983</v>
      </c>
      <c r="AN153" s="1">
        <f t="shared" si="164"/>
        <v>3.3552282708142727</v>
      </c>
      <c r="AO153" s="1">
        <f t="shared" si="164"/>
        <v>4.7767487073422954</v>
      </c>
      <c r="AP153" s="1">
        <f t="shared" si="164"/>
        <v>3.5323226120857698</v>
      </c>
      <c r="AQ153" s="1">
        <f t="shared" si="164"/>
        <v>6.0952813051146375</v>
      </c>
      <c r="AR153" s="1">
        <f t="shared" si="164"/>
        <v>11.453034854771802</v>
      </c>
      <c r="AS153" s="1">
        <f t="shared" si="164"/>
        <v>0.59883403741701868</v>
      </c>
      <c r="AT153" s="1">
        <f t="shared" si="164"/>
        <v>1.8163664529914532</v>
      </c>
      <c r="AU153" s="1">
        <f t="shared" si="164"/>
        <v>3.2874425287356321</v>
      </c>
      <c r="AV153" s="1">
        <f t="shared" si="164"/>
        <v>4.5361394380853275</v>
      </c>
      <c r="AW153" s="1">
        <f t="shared" si="164"/>
        <v>8.2765240641711237</v>
      </c>
      <c r="AX153" s="1">
        <f t="shared" si="164"/>
        <v>2.9966832504145935</v>
      </c>
      <c r="AY153" s="1">
        <f t="shared" si="164"/>
        <v>2.3808738812042312</v>
      </c>
      <c r="AZ153" s="1">
        <f t="shared" si="164"/>
        <v>2.6032204968944104</v>
      </c>
      <c r="BA153" s="1" t="str">
        <f t="shared" si="164"/>
        <v/>
      </c>
      <c r="BB153" s="1" t="str">
        <f t="shared" si="164"/>
        <v/>
      </c>
      <c r="BC153" s="1" t="str">
        <f t="shared" si="164"/>
        <v/>
      </c>
      <c r="BD153" s="1" t="str">
        <f t="shared" si="164"/>
        <v/>
      </c>
      <c r="BF153" s="84">
        <f t="shared" si="165"/>
        <v>0.29518735794597106</v>
      </c>
      <c r="BG153" s="84">
        <f t="shared" si="165"/>
        <v>0.76762042174984579</v>
      </c>
      <c r="BH153" s="84">
        <f t="shared" si="165"/>
        <v>0.62060137975461815</v>
      </c>
      <c r="BI153" s="84">
        <f t="shared" si="165"/>
        <v>1.4236780048993236</v>
      </c>
      <c r="BJ153" s="84">
        <f t="shared" si="165"/>
        <v>1.8287840890541471</v>
      </c>
      <c r="BK153" s="84">
        <f t="shared" si="165"/>
        <v>0.61686854685834747</v>
      </c>
      <c r="BL153" s="84">
        <f t="shared" si="165"/>
        <v>0.69469585236768661</v>
      </c>
      <c r="BM153" s="84">
        <f t="shared" si="165"/>
        <v>0.77586986242895506</v>
      </c>
      <c r="BN153" s="84" t="str">
        <f t="shared" si="165"/>
        <v>-</v>
      </c>
      <c r="BO153" s="84" t="str">
        <f t="shared" si="165"/>
        <v>-</v>
      </c>
      <c r="BP153" s="84" t="str">
        <f t="shared" si="165"/>
        <v>-</v>
      </c>
      <c r="BQ153" s="84" t="str">
        <f t="shared" si="165"/>
        <v>-</v>
      </c>
    </row>
    <row r="154" spans="1:69" x14ac:dyDescent="0.25">
      <c r="A154" s="44"/>
      <c r="B154" s="22" t="s">
        <v>49</v>
      </c>
      <c r="C154" s="66">
        <f t="shared" si="161"/>
        <v>22.736551020408164</v>
      </c>
      <c r="D154" s="66">
        <f t="shared" si="161"/>
        <v>22.705970775770457</v>
      </c>
      <c r="E154" s="66">
        <f t="shared" si="161"/>
        <v>37.897588630806844</v>
      </c>
      <c r="F154" s="65">
        <f t="shared" si="162"/>
        <v>1.6690582844952555</v>
      </c>
      <c r="H154" s="1">
        <f t="shared" si="163"/>
        <v>8.4244071856287412</v>
      </c>
      <c r="I154" s="1">
        <f t="shared" si="163"/>
        <v>8.6553347457627119</v>
      </c>
      <c r="J154" s="1">
        <f t="shared" si="163"/>
        <v>25.838335714285716</v>
      </c>
      <c r="K154" s="1">
        <f t="shared" si="163"/>
        <v>26.86925259067355</v>
      </c>
      <c r="L154" s="1">
        <f t="shared" si="163"/>
        <v>12.635116788321168</v>
      </c>
      <c r="M154" s="1">
        <f t="shared" si="163"/>
        <v>10.909014781491003</v>
      </c>
      <c r="N154" s="1">
        <f t="shared" si="163"/>
        <v>10.356202834799609</v>
      </c>
      <c r="O154" s="1">
        <f t="shared" si="163"/>
        <v>16.717206208425736</v>
      </c>
      <c r="P154" s="1">
        <f t="shared" si="163"/>
        <v>12.37955834378921</v>
      </c>
      <c r="Q154" s="1">
        <f t="shared" si="163"/>
        <v>16.759027777777774</v>
      </c>
      <c r="R154" s="11">
        <f t="shared" si="163"/>
        <v>9.6094981662591685</v>
      </c>
      <c r="S154" s="11" t="str">
        <f t="shared" si="163"/>
        <v/>
      </c>
      <c r="U154" s="1">
        <f t="shared" si="164"/>
        <v>2.2862222222222224</v>
      </c>
      <c r="V154" s="1">
        <f t="shared" si="164"/>
        <v>2.2852619047619047</v>
      </c>
      <c r="W154" s="1">
        <f t="shared" si="164"/>
        <v>3.9076886227544909</v>
      </c>
      <c r="X154" s="1">
        <f t="shared" si="164"/>
        <v>2.6221686746987953</v>
      </c>
      <c r="Y154" s="1">
        <f t="shared" si="164"/>
        <v>2.5325880829015541</v>
      </c>
      <c r="Z154" s="1">
        <f t="shared" si="164"/>
        <v>4.7397860169491528</v>
      </c>
      <c r="AA154" s="1">
        <f t="shared" si="164"/>
        <v>4.458456521739131</v>
      </c>
      <c r="AB154" s="1">
        <f t="shared" si="164"/>
        <v>4.4713265306122443</v>
      </c>
      <c r="AC154" s="1">
        <f t="shared" si="164"/>
        <v>18.26362142857143</v>
      </c>
      <c r="AD154" s="1">
        <f t="shared" si="164"/>
        <v>-2.471767857142857</v>
      </c>
      <c r="AE154" s="1">
        <f t="shared" si="164"/>
        <v>13.694596036585367</v>
      </c>
      <c r="AF154" s="1">
        <f t="shared" si="164"/>
        <v>17.204685233160596</v>
      </c>
      <c r="AG154" s="1">
        <f t="shared" si="164"/>
        <v>3.0091796536796536</v>
      </c>
      <c r="AH154" s="1">
        <f t="shared" si="164"/>
        <v>4.1886194029850747</v>
      </c>
      <c r="AI154" s="1">
        <f t="shared" si="164"/>
        <v>6.0012828467153287</v>
      </c>
      <c r="AJ154" s="1">
        <f t="shared" si="164"/>
        <v>2.6151254019292605</v>
      </c>
      <c r="AK154" s="1">
        <f t="shared" si="164"/>
        <v>3.6025524193548386</v>
      </c>
      <c r="AL154" s="1">
        <f t="shared" si="164"/>
        <v>5.3731446015424158</v>
      </c>
      <c r="AM154" s="1">
        <f t="shared" si="164"/>
        <v>2.8079579439252336</v>
      </c>
      <c r="AN154" s="1">
        <f t="shared" si="164"/>
        <v>3.7741222104144532</v>
      </c>
      <c r="AO154" s="1">
        <f t="shared" si="164"/>
        <v>4.535028836754643</v>
      </c>
      <c r="AP154" s="1">
        <f t="shared" si="164"/>
        <v>4.2744528546712806</v>
      </c>
      <c r="AQ154" s="1">
        <f t="shared" si="164"/>
        <v>4.0493329156223892</v>
      </c>
      <c r="AR154" s="1">
        <f t="shared" si="164"/>
        <v>9.4826762749445823</v>
      </c>
      <c r="AS154" s="1">
        <f t="shared" si="164"/>
        <v>1.940489652870494</v>
      </c>
      <c r="AT154" s="1">
        <f t="shared" si="164"/>
        <v>3.5101004756242564</v>
      </c>
      <c r="AU154" s="1">
        <f t="shared" si="164"/>
        <v>5.0284316185696367</v>
      </c>
      <c r="AV154" s="1">
        <f t="shared" si="164"/>
        <v>6.0318389261744958</v>
      </c>
      <c r="AW154" s="1">
        <f t="shared" si="164"/>
        <v>5.9937962962962956</v>
      </c>
      <c r="AX154" s="1">
        <f t="shared" si="164"/>
        <v>5.3637878787878783</v>
      </c>
      <c r="AY154" s="1">
        <f t="shared" si="164"/>
        <v>5.0287305159165747</v>
      </c>
      <c r="AZ154" s="1">
        <f t="shared" si="164"/>
        <v>4.0090415647921764</v>
      </c>
      <c r="BA154" s="1" t="str">
        <f t="shared" si="164"/>
        <v/>
      </c>
      <c r="BB154" s="1" t="str">
        <f t="shared" si="164"/>
        <v/>
      </c>
      <c r="BC154" s="1" t="str">
        <f t="shared" si="164"/>
        <v/>
      </c>
      <c r="BD154" s="1" t="str">
        <f t="shared" si="164"/>
        <v/>
      </c>
      <c r="BF154" s="84">
        <f t="shared" si="165"/>
        <v>0.64485669723894512</v>
      </c>
      <c r="BG154" s="84">
        <f t="shared" si="165"/>
        <v>0.83800893275782873</v>
      </c>
      <c r="BH154" s="84">
        <f t="shared" si="165"/>
        <v>0.83789278842636772</v>
      </c>
      <c r="BI154" s="84">
        <f t="shared" si="165"/>
        <v>2.3065199556872562</v>
      </c>
      <c r="BJ154" s="84">
        <f t="shared" si="165"/>
        <v>1.6637637981599978</v>
      </c>
      <c r="BK154" s="84">
        <f t="shared" si="165"/>
        <v>0.99825861326124532</v>
      </c>
      <c r="BL154" s="84">
        <f t="shared" si="165"/>
        <v>1.7908852683480478</v>
      </c>
      <c r="BM154" s="84">
        <f t="shared" si="165"/>
        <v>1.0622447661417742</v>
      </c>
      <c r="BN154" s="84" t="str">
        <f t="shared" si="165"/>
        <v>-</v>
      </c>
      <c r="BO154" s="84" t="str">
        <f t="shared" si="165"/>
        <v>-</v>
      </c>
      <c r="BP154" s="84" t="str">
        <f t="shared" si="165"/>
        <v>-</v>
      </c>
      <c r="BQ154" s="84" t="str">
        <f t="shared" si="165"/>
        <v>-</v>
      </c>
    </row>
    <row r="155" spans="1:69" x14ac:dyDescent="0.25">
      <c r="A155" s="44"/>
      <c r="B155" s="22" t="s">
        <v>50</v>
      </c>
      <c r="C155" s="66" t="str">
        <f t="shared" si="161"/>
        <v>-</v>
      </c>
      <c r="D155" s="66" t="str">
        <f t="shared" si="161"/>
        <v>-</v>
      </c>
      <c r="E155" s="66">
        <f t="shared" si="161"/>
        <v>1.6033995601173017</v>
      </c>
      <c r="F155" s="65" t="str">
        <f t="shared" si="162"/>
        <v/>
      </c>
      <c r="H155" s="1" t="str">
        <f t="shared" si="163"/>
        <v/>
      </c>
      <c r="I155" s="1" t="str">
        <f t="shared" si="163"/>
        <v/>
      </c>
      <c r="J155" s="1" t="str">
        <f t="shared" si="163"/>
        <v/>
      </c>
      <c r="K155" s="1" t="str">
        <f t="shared" si="163"/>
        <v/>
      </c>
      <c r="L155" s="1" t="str">
        <f t="shared" si="163"/>
        <v/>
      </c>
      <c r="M155" s="1" t="str">
        <f t="shared" si="163"/>
        <v/>
      </c>
      <c r="N155" s="1" t="str">
        <f t="shared" si="163"/>
        <v/>
      </c>
      <c r="O155" s="1" t="str">
        <f t="shared" si="163"/>
        <v/>
      </c>
      <c r="P155" s="1">
        <f t="shared" si="163"/>
        <v>1.1586614324013789</v>
      </c>
      <c r="Q155" s="1">
        <f t="shared" si="163"/>
        <v>1.0922891317797485</v>
      </c>
      <c r="R155" s="11">
        <f t="shared" si="163"/>
        <v>0.38319794721407624</v>
      </c>
      <c r="S155" s="11" t="str">
        <f t="shared" si="163"/>
        <v/>
      </c>
      <c r="U155" s="1" t="str">
        <f t="shared" si="164"/>
        <v/>
      </c>
      <c r="V155" s="1" t="str">
        <f t="shared" si="164"/>
        <v/>
      </c>
      <c r="W155" s="1" t="str">
        <f t="shared" si="164"/>
        <v/>
      </c>
      <c r="X155" s="1" t="str">
        <f t="shared" ref="X155:BD155" si="166">IFERROR(X56/X83,"")</f>
        <v/>
      </c>
      <c r="Y155" s="1" t="str">
        <f t="shared" si="166"/>
        <v/>
      </c>
      <c r="Z155" s="1" t="str">
        <f t="shared" si="166"/>
        <v/>
      </c>
      <c r="AA155" s="1" t="str">
        <f t="shared" si="166"/>
        <v/>
      </c>
      <c r="AB155" s="1" t="str">
        <f t="shared" si="166"/>
        <v/>
      </c>
      <c r="AC155" s="1" t="str">
        <f t="shared" si="166"/>
        <v/>
      </c>
      <c r="AD155" s="1" t="str">
        <f t="shared" si="166"/>
        <v/>
      </c>
      <c r="AE155" s="1" t="str">
        <f t="shared" si="166"/>
        <v/>
      </c>
      <c r="AF155" s="1" t="str">
        <f t="shared" si="166"/>
        <v/>
      </c>
      <c r="AG155" s="1" t="str">
        <f t="shared" si="166"/>
        <v/>
      </c>
      <c r="AH155" s="1" t="str">
        <f t="shared" si="166"/>
        <v/>
      </c>
      <c r="AI155" s="1" t="str">
        <f t="shared" si="166"/>
        <v/>
      </c>
      <c r="AJ155" s="1" t="str">
        <f t="shared" si="166"/>
        <v/>
      </c>
      <c r="AK155" s="1" t="str">
        <f t="shared" si="166"/>
        <v/>
      </c>
      <c r="AL155" s="1" t="str">
        <f t="shared" si="166"/>
        <v/>
      </c>
      <c r="AM155" s="1" t="str">
        <f t="shared" si="166"/>
        <v/>
      </c>
      <c r="AN155" s="1" t="str">
        <f t="shared" si="166"/>
        <v/>
      </c>
      <c r="AO155" s="1" t="str">
        <f t="shared" si="166"/>
        <v/>
      </c>
      <c r="AP155" s="1" t="str">
        <f t="shared" si="166"/>
        <v/>
      </c>
      <c r="AQ155" s="1" t="str">
        <f t="shared" si="166"/>
        <v/>
      </c>
      <c r="AR155" s="1" t="str">
        <f t="shared" si="166"/>
        <v/>
      </c>
      <c r="AS155" s="1" t="str">
        <f t="shared" si="166"/>
        <v/>
      </c>
      <c r="AT155" s="1">
        <f t="shared" si="166"/>
        <v>0.6865059473237044</v>
      </c>
      <c r="AU155" s="1">
        <f t="shared" si="166"/>
        <v>0.53972807353504404</v>
      </c>
      <c r="AV155" s="1">
        <f t="shared" si="166"/>
        <v>0.86090961098398167</v>
      </c>
      <c r="AW155" s="1">
        <f t="shared" si="166"/>
        <v>0.34090571640682998</v>
      </c>
      <c r="AX155" s="1">
        <f t="shared" si="166"/>
        <v>0.18749639100845533</v>
      </c>
      <c r="AY155" s="1">
        <f t="shared" si="166"/>
        <v>0.19477587974034846</v>
      </c>
      <c r="AZ155" s="1">
        <f t="shared" si="166"/>
        <v>0.21601055718475073</v>
      </c>
      <c r="BA155" s="1" t="str">
        <f t="shared" si="166"/>
        <v/>
      </c>
      <c r="BB155" s="1" t="str">
        <f t="shared" si="166"/>
        <v/>
      </c>
      <c r="BC155" s="1" t="str">
        <f t="shared" si="166"/>
        <v/>
      </c>
      <c r="BD155" s="1" t="str">
        <f t="shared" si="166"/>
        <v/>
      </c>
      <c r="BF155" s="84" t="str">
        <f t="shared" si="165"/>
        <v>-</v>
      </c>
      <c r="BG155" s="84" t="str">
        <f t="shared" si="165"/>
        <v>-</v>
      </c>
      <c r="BH155" s="84" t="str">
        <f t="shared" si="165"/>
        <v>-</v>
      </c>
      <c r="BI155" s="84" t="str">
        <f t="shared" si="165"/>
        <v>-</v>
      </c>
      <c r="BJ155" s="84" t="str">
        <f t="shared" si="165"/>
        <v>-</v>
      </c>
      <c r="BK155" s="84" t="str">
        <f t="shared" si="165"/>
        <v>-</v>
      </c>
      <c r="BL155" s="84" t="str">
        <f t="shared" si="165"/>
        <v>-</v>
      </c>
      <c r="BM155" s="84" t="str">
        <f t="shared" si="165"/>
        <v>-</v>
      </c>
      <c r="BN155" s="84" t="str">
        <f t="shared" si="165"/>
        <v>-</v>
      </c>
      <c r="BO155" s="84" t="str">
        <f t="shared" si="165"/>
        <v>-</v>
      </c>
      <c r="BP155" s="84" t="str">
        <f t="shared" si="165"/>
        <v>-</v>
      </c>
      <c r="BQ155" s="84" t="str">
        <f t="shared" si="165"/>
        <v>-</v>
      </c>
    </row>
    <row r="156" spans="1:69" x14ac:dyDescent="0.25">
      <c r="A156" s="44"/>
      <c r="B156" s="3" t="s">
        <v>153</v>
      </c>
      <c r="C156" s="66">
        <f t="shared" ref="C156:E157" si="167">IFERROR(C58/C84,"-")</f>
        <v>46.517573755656095</v>
      </c>
      <c r="D156" s="66">
        <f t="shared" si="167"/>
        <v>32.114375466284088</v>
      </c>
      <c r="E156" s="66">
        <f t="shared" si="167"/>
        <v>46.98277959442332</v>
      </c>
      <c r="F156" s="65">
        <f t="shared" si="162"/>
        <v>1.4629828203805215</v>
      </c>
      <c r="H156" s="1">
        <f t="shared" ref="H156:S157" si="168">IFERROR(H58/H84,"")</f>
        <v>13.714960071301249</v>
      </c>
      <c r="I156" s="1">
        <f t="shared" si="168"/>
        <v>22.486465011286679</v>
      </c>
      <c r="J156" s="1">
        <f t="shared" si="168"/>
        <v>24.52519589713955</v>
      </c>
      <c r="K156" s="1">
        <f t="shared" si="168"/>
        <v>30.810575661889732</v>
      </c>
      <c r="L156" s="1">
        <f t="shared" si="168"/>
        <v>14.053778085991668</v>
      </c>
      <c r="M156" s="1">
        <f t="shared" si="168"/>
        <v>17.386402130950348</v>
      </c>
      <c r="N156" s="1">
        <f t="shared" si="168"/>
        <v>14.394791071892046</v>
      </c>
      <c r="O156" s="1">
        <f t="shared" si="168"/>
        <v>19.039316505840571</v>
      </c>
      <c r="P156" s="1">
        <f t="shared" si="168"/>
        <v>15.547426514079984</v>
      </c>
      <c r="Q156" s="1">
        <f t="shared" si="168"/>
        <v>19.610057392389269</v>
      </c>
      <c r="R156" s="11">
        <f t="shared" si="168"/>
        <v>11.737285804816223</v>
      </c>
      <c r="S156" s="11" t="str">
        <f t="shared" si="168"/>
        <v/>
      </c>
      <c r="U156" s="1">
        <f>IFERROR(U58/U84,"")</f>
        <v>4.1737335737179482</v>
      </c>
      <c r="V156" s="1">
        <f t="shared" ref="V156:BD156" si="169">IFERROR(V58/V84,"")</f>
        <v>3.4992293116782673</v>
      </c>
      <c r="W156" s="1">
        <f t="shared" si="169"/>
        <v>6.7749793226381456</v>
      </c>
      <c r="X156" s="1">
        <f t="shared" si="169"/>
        <v>7.6088305138844561</v>
      </c>
      <c r="Y156" s="1">
        <f t="shared" si="169"/>
        <v>6.1018565331582408</v>
      </c>
      <c r="Z156" s="1">
        <f t="shared" si="169"/>
        <v>8.8054843598839057</v>
      </c>
      <c r="AA156" s="1">
        <f t="shared" si="169"/>
        <v>9.3378234729772931</v>
      </c>
      <c r="AB156" s="1">
        <f t="shared" si="169"/>
        <v>5.0694998491704375</v>
      </c>
      <c r="AC156" s="1">
        <f t="shared" si="169"/>
        <v>11.232862467494941</v>
      </c>
      <c r="AD156" s="1">
        <f t="shared" si="169"/>
        <v>7.0545446575342439</v>
      </c>
      <c r="AE156" s="1">
        <f t="shared" si="169"/>
        <v>10.684520750000011</v>
      </c>
      <c r="AF156" s="1">
        <f t="shared" si="169"/>
        <v>14.175362885596307</v>
      </c>
      <c r="AG156" s="1">
        <f t="shared" si="169"/>
        <v>3.0890964870067368</v>
      </c>
      <c r="AH156" s="1">
        <f t="shared" si="169"/>
        <v>3.3866026555200319</v>
      </c>
      <c r="AI156" s="1">
        <f t="shared" si="169"/>
        <v>7.9022297734627802</v>
      </c>
      <c r="AJ156" s="1">
        <f t="shared" si="169"/>
        <v>6.847292563817982</v>
      </c>
      <c r="AK156" s="1">
        <f t="shared" si="169"/>
        <v>5.7106695740365119</v>
      </c>
      <c r="AL156" s="1">
        <f t="shared" si="169"/>
        <v>7.2470905653892537</v>
      </c>
      <c r="AM156" s="1">
        <f t="shared" si="169"/>
        <v>4.7376887134964498</v>
      </c>
      <c r="AN156" s="1">
        <f t="shared" si="169"/>
        <v>4.5704190817790575</v>
      </c>
      <c r="AO156" s="1">
        <f t="shared" si="169"/>
        <v>6.3661018686737698</v>
      </c>
      <c r="AP156" s="1">
        <f t="shared" si="169"/>
        <v>4.7714219790675569</v>
      </c>
      <c r="AQ156" s="1">
        <f t="shared" si="169"/>
        <v>5.6377429013368792</v>
      </c>
      <c r="AR156" s="1">
        <f t="shared" si="169"/>
        <v>9.7812843067547313</v>
      </c>
      <c r="AS156" s="1">
        <f t="shared" si="169"/>
        <v>2.5553540378863411</v>
      </c>
      <c r="AT156" s="1">
        <f t="shared" si="169"/>
        <v>5.1260376498176177</v>
      </c>
      <c r="AU156" s="1">
        <f t="shared" si="169"/>
        <v>7.192319660537482</v>
      </c>
      <c r="AV156" s="1">
        <f t="shared" si="169"/>
        <v>6.8294601105285535</v>
      </c>
      <c r="AW156" s="1">
        <f t="shared" si="169"/>
        <v>7.0142018970189701</v>
      </c>
      <c r="AX156" s="1">
        <f t="shared" si="169"/>
        <v>7.1384029943855278</v>
      </c>
      <c r="AY156" s="1">
        <f t="shared" si="169"/>
        <v>5.6384263003942516</v>
      </c>
      <c r="AZ156" s="1">
        <f t="shared" si="169"/>
        <v>6.1181544993662857</v>
      </c>
      <c r="BA156" s="1" t="str">
        <f t="shared" si="169"/>
        <v/>
      </c>
      <c r="BB156" s="1" t="str">
        <f t="shared" si="169"/>
        <v/>
      </c>
      <c r="BC156" s="1" t="str">
        <f t="shared" si="169"/>
        <v/>
      </c>
      <c r="BD156" s="1" t="str">
        <f t="shared" si="169"/>
        <v/>
      </c>
      <c r="BF156" s="84">
        <f t="shared" si="165"/>
        <v>0.82721729432362934</v>
      </c>
      <c r="BG156" s="84">
        <f t="shared" si="165"/>
        <v>1.5136224031072478</v>
      </c>
      <c r="BH156" s="84">
        <f t="shared" si="165"/>
        <v>0.91016331677556195</v>
      </c>
      <c r="BI156" s="84">
        <f t="shared" si="165"/>
        <v>0.99739569280511575</v>
      </c>
      <c r="BJ156" s="84">
        <f t="shared" si="165"/>
        <v>1.2282626067018396</v>
      </c>
      <c r="BK156" s="84">
        <f t="shared" si="165"/>
        <v>0.98500259241649368</v>
      </c>
      <c r="BL156" s="84">
        <f t="shared" si="165"/>
        <v>1.1901217326355431</v>
      </c>
      <c r="BM156" s="84">
        <f t="shared" si="165"/>
        <v>1.3386419034870571</v>
      </c>
      <c r="BN156" s="84" t="str">
        <f t="shared" si="165"/>
        <v>-</v>
      </c>
      <c r="BO156" s="84" t="str">
        <f t="shared" si="165"/>
        <v>-</v>
      </c>
      <c r="BP156" s="84" t="str">
        <f t="shared" si="165"/>
        <v>-</v>
      </c>
      <c r="BQ156" s="84" t="str">
        <f t="shared" si="165"/>
        <v>-</v>
      </c>
    </row>
    <row r="157" spans="1:69" x14ac:dyDescent="0.25">
      <c r="A157" s="45"/>
      <c r="B157" s="3" t="s">
        <v>61</v>
      </c>
      <c r="C157" s="66">
        <f t="shared" si="167"/>
        <v>46.517573755656095</v>
      </c>
      <c r="D157" s="66">
        <f t="shared" si="167"/>
        <v>32.114375466284088</v>
      </c>
      <c r="E157" s="66">
        <f t="shared" si="167"/>
        <v>25.943529299796058</v>
      </c>
      <c r="F157" s="65">
        <f t="shared" si="162"/>
        <v>0.80784785390061176</v>
      </c>
      <c r="H157" s="1">
        <f t="shared" si="168"/>
        <v>13.705188101175633</v>
      </c>
      <c r="I157" s="1">
        <f t="shared" si="168"/>
        <v>22.450266580811331</v>
      </c>
      <c r="J157" s="1">
        <f t="shared" si="168"/>
        <v>24.489816214656667</v>
      </c>
      <c r="K157" s="1">
        <f t="shared" si="168"/>
        <v>30.788140776699031</v>
      </c>
      <c r="L157" s="1">
        <f t="shared" si="168"/>
        <v>14.050530159463825</v>
      </c>
      <c r="M157" s="1">
        <f t="shared" si="168"/>
        <v>17.380428448720171</v>
      </c>
      <c r="N157" s="1">
        <f t="shared" si="168"/>
        <v>14.394791071892044</v>
      </c>
      <c r="O157" s="1">
        <f t="shared" si="168"/>
        <v>19.039316505840571</v>
      </c>
      <c r="P157" s="1">
        <f t="shared" si="168"/>
        <v>11.93084337697343</v>
      </c>
      <c r="Q157" s="1">
        <f t="shared" si="168"/>
        <v>12.62990671641791</v>
      </c>
      <c r="R157" s="11">
        <f t="shared" si="168"/>
        <v>8.1010644255608444</v>
      </c>
      <c r="S157" s="11" t="str">
        <f t="shared" si="168"/>
        <v/>
      </c>
      <c r="U157" s="1">
        <f t="shared" ref="U157:BD157" si="170">IFERROR(U59/U85,"")</f>
        <v>4.1737335737179482</v>
      </c>
      <c r="V157" s="1">
        <f t="shared" si="170"/>
        <v>3.4992293116782673</v>
      </c>
      <c r="W157" s="1">
        <f t="shared" si="170"/>
        <v>6.7701521197007475</v>
      </c>
      <c r="X157" s="1">
        <f t="shared" si="170"/>
        <v>7.6039763955342901</v>
      </c>
      <c r="Y157" s="1">
        <f t="shared" si="170"/>
        <v>6.0958527386028196</v>
      </c>
      <c r="Z157" s="1">
        <f t="shared" si="170"/>
        <v>8.7913094011590474</v>
      </c>
      <c r="AA157" s="1">
        <f t="shared" si="170"/>
        <v>9.3139948963317387</v>
      </c>
      <c r="AB157" s="1">
        <f t="shared" si="170"/>
        <v>5.0572952151670174</v>
      </c>
      <c r="AC157" s="1">
        <f t="shared" si="170"/>
        <v>11.216658107328332</v>
      </c>
      <c r="AD157" s="1">
        <f t="shared" si="170"/>
        <v>7.046822112753147</v>
      </c>
      <c r="AE157" s="1">
        <f t="shared" si="170"/>
        <v>10.671181772784019</v>
      </c>
      <c r="AF157" s="1">
        <f t="shared" si="170"/>
        <v>14.165041019417474</v>
      </c>
      <c r="AG157" s="1">
        <f t="shared" si="170"/>
        <v>3.0876106301106301</v>
      </c>
      <c r="AH157" s="1">
        <f t="shared" si="170"/>
        <v>3.3857701573254593</v>
      </c>
      <c r="AI157" s="1">
        <f t="shared" si="170"/>
        <v>7.9004035128264389</v>
      </c>
      <c r="AJ157" s="1">
        <f t="shared" si="170"/>
        <v>6.8457729693741678</v>
      </c>
      <c r="AK157" s="1">
        <f t="shared" si="170"/>
        <v>5.7106695740365119</v>
      </c>
      <c r="AL157" s="1">
        <f t="shared" si="170"/>
        <v>7.2446005840920966</v>
      </c>
      <c r="AM157" s="1">
        <f t="shared" si="170"/>
        <v>4.7376887134964489</v>
      </c>
      <c r="AN157" s="1">
        <f t="shared" si="170"/>
        <v>4.5704190817790531</v>
      </c>
      <c r="AO157" s="1">
        <f t="shared" si="170"/>
        <v>6.3661018686737734</v>
      </c>
      <c r="AP157" s="1">
        <f t="shared" si="170"/>
        <v>4.7714219790675552</v>
      </c>
      <c r="AQ157" s="1">
        <f t="shared" si="170"/>
        <v>5.6377429013368801</v>
      </c>
      <c r="AR157" s="1">
        <f t="shared" si="170"/>
        <v>9.7812843067547277</v>
      </c>
      <c r="AS157" s="1">
        <f t="shared" si="170"/>
        <v>2.5553540378863411</v>
      </c>
      <c r="AT157" s="1">
        <f t="shared" si="170"/>
        <v>4.084097706879362</v>
      </c>
      <c r="AU157" s="1">
        <f t="shared" si="170"/>
        <v>5.5202060069310743</v>
      </c>
      <c r="AV157" s="1">
        <f t="shared" si="170"/>
        <v>4.8521974793897469</v>
      </c>
      <c r="AW157" s="1">
        <f t="shared" si="170"/>
        <v>4.6530435163295687</v>
      </c>
      <c r="AX157" s="1">
        <f t="shared" si="170"/>
        <v>4.5183045708955225</v>
      </c>
      <c r="AY157" s="1">
        <f t="shared" si="170"/>
        <v>3.3152412335058687</v>
      </c>
      <c r="AZ157" s="1">
        <f t="shared" si="170"/>
        <v>3.3817424881033311</v>
      </c>
      <c r="BA157" s="1" t="str">
        <f t="shared" si="170"/>
        <v/>
      </c>
      <c r="BB157" s="1" t="str">
        <f t="shared" si="170"/>
        <v/>
      </c>
      <c r="BC157" s="1" t="str">
        <f t="shared" si="170"/>
        <v/>
      </c>
      <c r="BD157" s="1" t="str">
        <f t="shared" si="170"/>
        <v/>
      </c>
      <c r="BF157" s="84">
        <f t="shared" si="165"/>
        <v>0.82761537771839511</v>
      </c>
      <c r="BG157" s="84">
        <f t="shared" si="165"/>
        <v>1.2062536785147686</v>
      </c>
      <c r="BH157" s="84">
        <f t="shared" si="165"/>
        <v>0.69872456488696133</v>
      </c>
      <c r="BI157" s="84">
        <f t="shared" si="165"/>
        <v>0.70878737888284493</v>
      </c>
      <c r="BJ157" s="84">
        <f t="shared" si="165"/>
        <v>0.81479823968183573</v>
      </c>
      <c r="BK157" s="84">
        <f t="shared" si="165"/>
        <v>0.62367890658001857</v>
      </c>
      <c r="BL157" s="84">
        <f t="shared" si="165"/>
        <v>0.69975919356238081</v>
      </c>
      <c r="BM157" s="84">
        <f t="shared" si="165"/>
        <v>0.73991956264697178</v>
      </c>
      <c r="BN157" s="84" t="str">
        <f t="shared" si="165"/>
        <v>-</v>
      </c>
      <c r="BO157" s="84" t="str">
        <f t="shared" si="165"/>
        <v>-</v>
      </c>
      <c r="BP157" s="84" t="str">
        <f t="shared" si="165"/>
        <v>-</v>
      </c>
      <c r="BQ157" s="84" t="str">
        <f t="shared" si="165"/>
        <v>-</v>
      </c>
    </row>
    <row r="158" spans="1:69" x14ac:dyDescent="0.25">
      <c r="A158" s="44" t="s">
        <v>33</v>
      </c>
      <c r="B158" s="22"/>
    </row>
    <row r="159" spans="1:69" x14ac:dyDescent="0.25">
      <c r="A159" s="43" t="s">
        <v>89</v>
      </c>
      <c r="B159" s="23" t="s">
        <v>89</v>
      </c>
      <c r="C159" s="21" t="str">
        <f>$C$3</f>
        <v>YTD '15</v>
      </c>
      <c r="D159" s="21" t="str">
        <f>$D$3</f>
        <v>YTD '16</v>
      </c>
      <c r="E159" s="21" t="str">
        <f>$E$3</f>
        <v>YTD '17</v>
      </c>
      <c r="F159" s="21" t="str">
        <f>$F$3</f>
        <v>YoY</v>
      </c>
      <c r="G159" s="2" t="s">
        <v>33</v>
      </c>
      <c r="H159" s="27" t="str">
        <f>$H$3</f>
        <v>Q1 '15</v>
      </c>
      <c r="I159" s="27" t="str">
        <f>$I$3</f>
        <v>Q2 '15</v>
      </c>
      <c r="J159" s="27" t="str">
        <f>$J$3</f>
        <v>Q3 '15</v>
      </c>
      <c r="K159" s="27" t="str">
        <f>$K$3</f>
        <v>Q4 '15</v>
      </c>
      <c r="L159" s="30" t="str">
        <f>$L$3</f>
        <v>Q1 '16</v>
      </c>
      <c r="M159" s="30" t="str">
        <f>$M$3</f>
        <v>Q2 '16</v>
      </c>
      <c r="N159" s="30" t="str">
        <f>$N$3</f>
        <v>Q3 '16</v>
      </c>
      <c r="O159" s="30" t="str">
        <f>$O$3</f>
        <v>Q4 '16</v>
      </c>
      <c r="P159" s="27" t="str">
        <f>$P$3</f>
        <v>Q1 '17</v>
      </c>
      <c r="Q159" s="27" t="str">
        <f>$Q$3</f>
        <v>Q2 '17</v>
      </c>
      <c r="R159" s="27" t="str">
        <f>$R$3</f>
        <v>Q3 '17</v>
      </c>
      <c r="S159" s="27" t="str">
        <f>$S$3</f>
        <v>Q4 '17</v>
      </c>
      <c r="T159" s="17" t="s">
        <v>33</v>
      </c>
      <c r="U159" s="27" t="s">
        <v>1</v>
      </c>
      <c r="V159" s="27" t="s">
        <v>2</v>
      </c>
      <c r="W159" s="27" t="s">
        <v>3</v>
      </c>
      <c r="X159" s="27" t="s">
        <v>4</v>
      </c>
      <c r="Y159" s="27" t="s">
        <v>5</v>
      </c>
      <c r="Z159" s="27" t="s">
        <v>6</v>
      </c>
      <c r="AA159" s="27" t="s">
        <v>7</v>
      </c>
      <c r="AB159" s="27" t="s">
        <v>8</v>
      </c>
      <c r="AC159" s="27" t="s">
        <v>9</v>
      </c>
      <c r="AD159" s="27" t="s">
        <v>10</v>
      </c>
      <c r="AE159" s="27" t="s">
        <v>11</v>
      </c>
      <c r="AF159" s="27" t="s">
        <v>12</v>
      </c>
      <c r="AG159" s="29" t="s">
        <v>13</v>
      </c>
      <c r="AH159" s="29" t="s">
        <v>14</v>
      </c>
      <c r="AI159" s="29" t="s">
        <v>15</v>
      </c>
      <c r="AJ159" s="29" t="s">
        <v>16</v>
      </c>
      <c r="AK159" s="29" t="s">
        <v>17</v>
      </c>
      <c r="AL159" s="29" t="s">
        <v>18</v>
      </c>
      <c r="AM159" s="29" t="s">
        <v>19</v>
      </c>
      <c r="AN159" s="29" t="s">
        <v>20</v>
      </c>
      <c r="AO159" s="29" t="s">
        <v>21</v>
      </c>
      <c r="AP159" s="29" t="s">
        <v>22</v>
      </c>
      <c r="AQ159" s="29" t="s">
        <v>23</v>
      </c>
      <c r="AR159" s="29" t="s">
        <v>24</v>
      </c>
      <c r="AS159" s="25" t="s">
        <v>25</v>
      </c>
      <c r="AT159" s="25" t="s">
        <v>26</v>
      </c>
      <c r="AU159" s="25" t="s">
        <v>27</v>
      </c>
      <c r="AV159" s="25" t="s">
        <v>28</v>
      </c>
      <c r="AW159" s="25" t="s">
        <v>29</v>
      </c>
      <c r="AX159" s="25" t="s">
        <v>30</v>
      </c>
      <c r="AY159" s="31" t="s">
        <v>99</v>
      </c>
      <c r="AZ159" s="31" t="s">
        <v>100</v>
      </c>
      <c r="BA159" s="31" t="s">
        <v>101</v>
      </c>
      <c r="BB159" s="31" t="s">
        <v>102</v>
      </c>
      <c r="BC159" s="31" t="s">
        <v>103</v>
      </c>
      <c r="BD159" s="31" t="s">
        <v>104</v>
      </c>
      <c r="BF159" s="32">
        <v>42736</v>
      </c>
      <c r="BG159" s="32">
        <v>42767</v>
      </c>
      <c r="BH159" s="32">
        <v>42795</v>
      </c>
      <c r="BI159" s="32">
        <v>42826</v>
      </c>
      <c r="BJ159" s="32">
        <v>42856</v>
      </c>
      <c r="BK159" s="32">
        <v>42887</v>
      </c>
      <c r="BL159" s="32">
        <v>42917</v>
      </c>
      <c r="BM159" s="32">
        <v>42948</v>
      </c>
      <c r="BN159" s="32">
        <v>42979</v>
      </c>
      <c r="BO159" s="32">
        <v>43009</v>
      </c>
      <c r="BP159" s="32">
        <v>43040</v>
      </c>
      <c r="BQ159" s="32">
        <v>43070</v>
      </c>
    </row>
    <row r="160" spans="1:69" x14ac:dyDescent="0.25">
      <c r="A160" s="16" t="s">
        <v>136</v>
      </c>
      <c r="B160" s="22" t="s">
        <v>90</v>
      </c>
      <c r="C160" s="71">
        <f>SUM(U160                                                        : INDEX(U160:AF160,$B$2))</f>
        <v>3635</v>
      </c>
      <c r="D160" s="71">
        <f>SUM(AG160                                                   : INDEX(AG160:AR160,$B$2))</f>
        <v>5655</v>
      </c>
      <c r="E160" s="71">
        <f>SUM(AS160                                                    : INDEX(AS160:BD160,$B$2))</f>
        <v>8837</v>
      </c>
      <c r="F160" s="67">
        <f>IFERROR(E160/D160,"-")</f>
        <v>1.5626878868258178</v>
      </c>
      <c r="H160" s="4">
        <f>SUM(U160:W160)</f>
        <v>1097</v>
      </c>
      <c r="I160" s="4">
        <f>SUM(X160:Z160)</f>
        <v>1552</v>
      </c>
      <c r="J160" s="4">
        <f>SUM(AA160:AC160)</f>
        <v>1560</v>
      </c>
      <c r="K160" s="4">
        <f>SUM(AD160:AF160)</f>
        <v>1861</v>
      </c>
      <c r="L160" s="4">
        <f>SUM(AG160:AI160)</f>
        <v>1084</v>
      </c>
      <c r="M160" s="4">
        <f>SUM(AJ160:AL160)</f>
        <v>2593</v>
      </c>
      <c r="N160" s="4">
        <f>SUM(AM160:AO160)</f>
        <v>3245</v>
      </c>
      <c r="O160" s="4">
        <f>SUM(AP160:AR160)</f>
        <v>3995</v>
      </c>
      <c r="P160" s="4">
        <f>SUM(AS160:AU160)</f>
        <v>2755</v>
      </c>
      <c r="Q160" s="4">
        <f>SUM(AV160:AX160)</f>
        <v>3590</v>
      </c>
      <c r="R160" s="4">
        <f>SUM(AY160:BA160)</f>
        <v>2492</v>
      </c>
      <c r="S160" s="4">
        <f>SUM(BB160:BD160)</f>
        <v>0</v>
      </c>
      <c r="U160">
        <v>434</v>
      </c>
      <c r="V160">
        <v>211</v>
      </c>
      <c r="W160">
        <v>452</v>
      </c>
      <c r="X160">
        <v>580</v>
      </c>
      <c r="Y160">
        <v>470</v>
      </c>
      <c r="Z160">
        <v>502</v>
      </c>
      <c r="AA160">
        <v>498</v>
      </c>
      <c r="AB160">
        <v>488</v>
      </c>
      <c r="AC160">
        <v>574</v>
      </c>
      <c r="AD160">
        <v>464</v>
      </c>
      <c r="AE160">
        <v>805</v>
      </c>
      <c r="AF160">
        <v>592</v>
      </c>
      <c r="AG160">
        <v>205</v>
      </c>
      <c r="AH160">
        <v>196</v>
      </c>
      <c r="AI160">
        <v>683</v>
      </c>
      <c r="AJ160">
        <v>545</v>
      </c>
      <c r="AK160">
        <v>748</v>
      </c>
      <c r="AL160">
        <v>1300</v>
      </c>
      <c r="AM160">
        <v>926</v>
      </c>
      <c r="AN160">
        <v>1052</v>
      </c>
      <c r="AO160">
        <v>1267</v>
      </c>
      <c r="AP160">
        <v>1186</v>
      </c>
      <c r="AQ160">
        <v>1312</v>
      </c>
      <c r="AR160">
        <v>1497</v>
      </c>
      <c r="AS160">
        <v>509</v>
      </c>
      <c r="AT160">
        <v>1045</v>
      </c>
      <c r="AU160">
        <v>1201</v>
      </c>
      <c r="AV160">
        <v>939</v>
      </c>
      <c r="AW160">
        <v>934</v>
      </c>
      <c r="AX160">
        <v>1717</v>
      </c>
      <c r="AY160">
        <v>1163</v>
      </c>
      <c r="AZ160">
        <v>1329</v>
      </c>
      <c r="BF160" s="84">
        <f t="shared" ref="BF160:BQ168" si="171">IFERROR(AS160/AG160,"-")</f>
        <v>2.4829268292682927</v>
      </c>
      <c r="BG160" s="84">
        <f t="shared" si="171"/>
        <v>5.3316326530612246</v>
      </c>
      <c r="BH160" s="84">
        <f t="shared" si="171"/>
        <v>1.7584187408491947</v>
      </c>
      <c r="BI160" s="84">
        <f t="shared" si="171"/>
        <v>1.7229357798165137</v>
      </c>
      <c r="BJ160" s="84">
        <f t="shared" si="171"/>
        <v>1.2486631016042782</v>
      </c>
      <c r="BK160" s="84">
        <f t="shared" si="171"/>
        <v>1.3207692307692307</v>
      </c>
      <c r="BL160" s="84">
        <f t="shared" si="171"/>
        <v>1.255939524838013</v>
      </c>
      <c r="BM160" s="84">
        <f t="shared" si="171"/>
        <v>1.2633079847908746</v>
      </c>
      <c r="BN160" s="84">
        <f t="shared" si="171"/>
        <v>0</v>
      </c>
      <c r="BO160" s="84">
        <f t="shared" si="171"/>
        <v>0</v>
      </c>
      <c r="BP160" s="84">
        <f t="shared" si="171"/>
        <v>0</v>
      </c>
      <c r="BQ160" s="84">
        <f t="shared" si="171"/>
        <v>0</v>
      </c>
    </row>
    <row r="161" spans="1:69" x14ac:dyDescent="0.25">
      <c r="A161" s="22" t="s">
        <v>91</v>
      </c>
      <c r="B161" s="22" t="s">
        <v>91</v>
      </c>
      <c r="C161" s="71">
        <f>SUM(U161                                                        : INDEX(U161:AF161,$B$2))</f>
        <v>0</v>
      </c>
      <c r="D161" s="71">
        <f>SUM(AG161                                                   : INDEX(AG161:AR161,$B$2))</f>
        <v>0</v>
      </c>
      <c r="E161" s="71">
        <f>SUM(AS161                                                    : INDEX(AS161:BD161,$B$2))</f>
        <v>0</v>
      </c>
      <c r="F161" s="67" t="str">
        <f t="shared" ref="F161:F168" si="172">IFERROR(E161/D161,"-")</f>
        <v>-</v>
      </c>
      <c r="H161" s="4">
        <f t="shared" ref="H161:H164" si="173">SUM(U161:W161)</f>
        <v>0</v>
      </c>
      <c r="I161" s="4">
        <f t="shared" ref="I161:I164" si="174">SUM(X161:Z161)</f>
        <v>0</v>
      </c>
      <c r="J161" s="4">
        <f t="shared" ref="J161:J164" si="175">SUM(AA161:AC161)</f>
        <v>0</v>
      </c>
      <c r="K161" s="4">
        <f t="shared" ref="K161:K164" si="176">SUM(AD161:AF161)</f>
        <v>0</v>
      </c>
      <c r="L161" s="4">
        <f t="shared" ref="L161:L164" si="177">SUM(AG161:AI161)</f>
        <v>0</v>
      </c>
      <c r="M161" s="4">
        <f t="shared" ref="M161:M164" si="178">SUM(AJ161:AL161)</f>
        <v>0</v>
      </c>
      <c r="N161" s="4">
        <f t="shared" ref="N161:N164" si="179">SUM(AM161:AO161)</f>
        <v>0</v>
      </c>
      <c r="O161" s="4">
        <f t="shared" ref="O161:O164" si="180">SUM(AP161:AR161)</f>
        <v>0</v>
      </c>
      <c r="P161" s="4">
        <f t="shared" ref="P161:P164" si="181">SUM(AS161:AU161)</f>
        <v>0</v>
      </c>
      <c r="Q161" s="4">
        <f t="shared" ref="Q161:Q164" si="182">SUM(AV161:AX161)</f>
        <v>0</v>
      </c>
      <c r="R161" s="4">
        <f t="shared" ref="R161:R164" si="183">SUM(AY161:BA161)</f>
        <v>0</v>
      </c>
      <c r="S161" s="4">
        <f t="shared" ref="S161:S164" si="184">SUM(BB161:BD161)</f>
        <v>0</v>
      </c>
      <c r="BF161" s="84" t="str">
        <f t="shared" si="171"/>
        <v>-</v>
      </c>
      <c r="BG161" s="84" t="str">
        <f t="shared" si="171"/>
        <v>-</v>
      </c>
      <c r="BH161" s="84" t="str">
        <f t="shared" si="171"/>
        <v>-</v>
      </c>
      <c r="BI161" s="84" t="str">
        <f t="shared" si="171"/>
        <v>-</v>
      </c>
      <c r="BJ161" s="84" t="str">
        <f t="shared" si="171"/>
        <v>-</v>
      </c>
      <c r="BK161" s="84" t="str">
        <f t="shared" si="171"/>
        <v>-</v>
      </c>
      <c r="BL161" s="84" t="str">
        <f t="shared" si="171"/>
        <v>-</v>
      </c>
      <c r="BM161" s="84" t="str">
        <f t="shared" si="171"/>
        <v>-</v>
      </c>
      <c r="BN161" s="84" t="str">
        <f t="shared" si="171"/>
        <v>-</v>
      </c>
      <c r="BO161" s="84" t="str">
        <f t="shared" si="171"/>
        <v>-</v>
      </c>
      <c r="BP161" s="84" t="str">
        <f t="shared" si="171"/>
        <v>-</v>
      </c>
      <c r="BQ161" s="84" t="str">
        <f t="shared" si="171"/>
        <v>-</v>
      </c>
    </row>
    <row r="162" spans="1:69" x14ac:dyDescent="0.25">
      <c r="A162" s="22" t="s">
        <v>92</v>
      </c>
      <c r="B162" s="22" t="s">
        <v>92</v>
      </c>
      <c r="C162" s="71">
        <f>SUM(U162                                                        : INDEX(U162:AF162,$B$2))</f>
        <v>0</v>
      </c>
      <c r="D162" s="71">
        <f>SUM(AG162                                                   : INDEX(AG162:AR162,$B$2))</f>
        <v>0</v>
      </c>
      <c r="E162" s="71">
        <f>SUM(AS162                                                    : INDEX(AS162:BD162,$B$2))</f>
        <v>0</v>
      </c>
      <c r="F162" s="67" t="str">
        <f t="shared" si="172"/>
        <v>-</v>
      </c>
      <c r="H162" s="4">
        <f t="shared" si="173"/>
        <v>0</v>
      </c>
      <c r="I162" s="4">
        <f t="shared" si="174"/>
        <v>0</v>
      </c>
      <c r="J162" s="4">
        <f t="shared" si="175"/>
        <v>0</v>
      </c>
      <c r="K162" s="4">
        <f t="shared" si="176"/>
        <v>0</v>
      </c>
      <c r="L162" s="4">
        <f t="shared" si="177"/>
        <v>0</v>
      </c>
      <c r="M162" s="4">
        <f t="shared" si="178"/>
        <v>0</v>
      </c>
      <c r="N162" s="4">
        <f t="shared" si="179"/>
        <v>0</v>
      </c>
      <c r="O162" s="4">
        <f t="shared" si="180"/>
        <v>0</v>
      </c>
      <c r="P162" s="4">
        <f t="shared" si="181"/>
        <v>0</v>
      </c>
      <c r="Q162" s="4">
        <f t="shared" si="182"/>
        <v>0</v>
      </c>
      <c r="R162" s="4">
        <f t="shared" si="183"/>
        <v>0</v>
      </c>
      <c r="S162" s="4">
        <f t="shared" si="184"/>
        <v>0</v>
      </c>
      <c r="BF162" s="84" t="str">
        <f t="shared" si="171"/>
        <v>-</v>
      </c>
      <c r="BG162" s="84" t="str">
        <f t="shared" si="171"/>
        <v>-</v>
      </c>
      <c r="BH162" s="84" t="str">
        <f t="shared" si="171"/>
        <v>-</v>
      </c>
      <c r="BI162" s="84" t="str">
        <f t="shared" si="171"/>
        <v>-</v>
      </c>
      <c r="BJ162" s="84" t="str">
        <f t="shared" si="171"/>
        <v>-</v>
      </c>
      <c r="BK162" s="84" t="str">
        <f t="shared" si="171"/>
        <v>-</v>
      </c>
      <c r="BL162" s="84" t="str">
        <f t="shared" si="171"/>
        <v>-</v>
      </c>
      <c r="BM162" s="84" t="str">
        <f t="shared" si="171"/>
        <v>-</v>
      </c>
      <c r="BN162" s="84" t="str">
        <f t="shared" si="171"/>
        <v>-</v>
      </c>
      <c r="BO162" s="84" t="str">
        <f t="shared" si="171"/>
        <v>-</v>
      </c>
      <c r="BP162" s="84" t="str">
        <f t="shared" si="171"/>
        <v>-</v>
      </c>
      <c r="BQ162" s="84" t="str">
        <f t="shared" si="171"/>
        <v>-</v>
      </c>
    </row>
    <row r="163" spans="1:69" x14ac:dyDescent="0.25">
      <c r="A163" s="22" t="s">
        <v>93</v>
      </c>
      <c r="B163" s="22" t="s">
        <v>93</v>
      </c>
      <c r="C163" s="71">
        <f>SUM(U163                                                        : INDEX(U163:AF163,$B$2))</f>
        <v>0</v>
      </c>
      <c r="D163" s="71">
        <f>SUM(AG163                                                   : INDEX(AG163:AR163,$B$2))</f>
        <v>0</v>
      </c>
      <c r="E163" s="71">
        <f>SUM(AS163                                                    : INDEX(AS163:BD163,$B$2))</f>
        <v>0</v>
      </c>
      <c r="F163" s="67" t="str">
        <f t="shared" si="172"/>
        <v>-</v>
      </c>
      <c r="H163" s="4">
        <f t="shared" si="173"/>
        <v>0</v>
      </c>
      <c r="I163" s="4">
        <f t="shared" si="174"/>
        <v>0</v>
      </c>
      <c r="J163" s="4">
        <f t="shared" si="175"/>
        <v>0</v>
      </c>
      <c r="K163" s="4">
        <f t="shared" si="176"/>
        <v>0</v>
      </c>
      <c r="L163" s="4">
        <f t="shared" si="177"/>
        <v>0</v>
      </c>
      <c r="M163" s="4">
        <f t="shared" si="178"/>
        <v>0</v>
      </c>
      <c r="N163" s="4">
        <f t="shared" si="179"/>
        <v>0</v>
      </c>
      <c r="O163" s="4">
        <f t="shared" si="180"/>
        <v>0</v>
      </c>
      <c r="P163" s="4">
        <f t="shared" si="181"/>
        <v>0</v>
      </c>
      <c r="Q163" s="4">
        <f t="shared" si="182"/>
        <v>0</v>
      </c>
      <c r="R163" s="4">
        <f t="shared" si="183"/>
        <v>0</v>
      </c>
      <c r="S163" s="4">
        <f t="shared" si="184"/>
        <v>0</v>
      </c>
      <c r="BF163" s="84" t="str">
        <f t="shared" si="171"/>
        <v>-</v>
      </c>
      <c r="BG163" s="84" t="str">
        <f t="shared" si="171"/>
        <v>-</v>
      </c>
      <c r="BH163" s="84" t="str">
        <f t="shared" si="171"/>
        <v>-</v>
      </c>
      <c r="BI163" s="84" t="str">
        <f t="shared" si="171"/>
        <v>-</v>
      </c>
      <c r="BJ163" s="84" t="str">
        <f t="shared" si="171"/>
        <v>-</v>
      </c>
      <c r="BK163" s="84" t="str">
        <f t="shared" si="171"/>
        <v>-</v>
      </c>
      <c r="BL163" s="84" t="str">
        <f t="shared" si="171"/>
        <v>-</v>
      </c>
      <c r="BM163" s="84" t="str">
        <f t="shared" si="171"/>
        <v>-</v>
      </c>
      <c r="BN163" s="84" t="str">
        <f t="shared" si="171"/>
        <v>-</v>
      </c>
      <c r="BO163" s="84" t="str">
        <f t="shared" si="171"/>
        <v>-</v>
      </c>
      <c r="BP163" s="84" t="str">
        <f t="shared" si="171"/>
        <v>-</v>
      </c>
      <c r="BQ163" s="84" t="str">
        <f t="shared" si="171"/>
        <v>-</v>
      </c>
    </row>
    <row r="164" spans="1:69" x14ac:dyDescent="0.25">
      <c r="A164" s="22" t="s">
        <v>94</v>
      </c>
      <c r="B164" s="22" t="s">
        <v>94</v>
      </c>
      <c r="C164" s="71">
        <f>SUM(U164                                                        : INDEX(U164:AF164,$B$2))</f>
        <v>0</v>
      </c>
      <c r="D164" s="71">
        <f>SUM(AG164                                                   : INDEX(AG164:AR164,$B$2))</f>
        <v>0</v>
      </c>
      <c r="E164" s="71">
        <f>SUM(AS164                                                    : INDEX(AS164:BD164,$B$2))</f>
        <v>0</v>
      </c>
      <c r="F164" s="67" t="str">
        <f t="shared" si="172"/>
        <v>-</v>
      </c>
      <c r="H164" s="4">
        <f t="shared" si="173"/>
        <v>0</v>
      </c>
      <c r="I164" s="4">
        <f t="shared" si="174"/>
        <v>0</v>
      </c>
      <c r="J164" s="4">
        <f t="shared" si="175"/>
        <v>0</v>
      </c>
      <c r="K164" s="4">
        <f t="shared" si="176"/>
        <v>0</v>
      </c>
      <c r="L164" s="4">
        <f t="shared" si="177"/>
        <v>0</v>
      </c>
      <c r="M164" s="4">
        <f t="shared" si="178"/>
        <v>0</v>
      </c>
      <c r="N164" s="4">
        <f t="shared" si="179"/>
        <v>0</v>
      </c>
      <c r="O164" s="4">
        <f t="shared" si="180"/>
        <v>0</v>
      </c>
      <c r="P164" s="4">
        <f t="shared" si="181"/>
        <v>0</v>
      </c>
      <c r="Q164" s="4">
        <f t="shared" si="182"/>
        <v>0</v>
      </c>
      <c r="R164" s="4">
        <f t="shared" si="183"/>
        <v>0</v>
      </c>
      <c r="S164" s="4">
        <f t="shared" si="184"/>
        <v>0</v>
      </c>
      <c r="BF164" s="84" t="str">
        <f t="shared" si="171"/>
        <v>-</v>
      </c>
      <c r="BG164" s="84" t="str">
        <f t="shared" si="171"/>
        <v>-</v>
      </c>
      <c r="BH164" s="84" t="str">
        <f t="shared" si="171"/>
        <v>-</v>
      </c>
      <c r="BI164" s="84" t="str">
        <f t="shared" si="171"/>
        <v>-</v>
      </c>
      <c r="BJ164" s="84" t="str">
        <f t="shared" si="171"/>
        <v>-</v>
      </c>
      <c r="BK164" s="84" t="str">
        <f t="shared" si="171"/>
        <v>-</v>
      </c>
      <c r="BL164" s="84" t="str">
        <f t="shared" si="171"/>
        <v>-</v>
      </c>
      <c r="BM164" s="84" t="str">
        <f t="shared" si="171"/>
        <v>-</v>
      </c>
      <c r="BN164" s="84" t="str">
        <f t="shared" si="171"/>
        <v>-</v>
      </c>
      <c r="BO164" s="84" t="str">
        <f t="shared" si="171"/>
        <v>-</v>
      </c>
      <c r="BP164" s="84" t="str">
        <f t="shared" si="171"/>
        <v>-</v>
      </c>
      <c r="BQ164" s="84" t="str">
        <f t="shared" si="171"/>
        <v>-</v>
      </c>
    </row>
    <row r="165" spans="1:69" x14ac:dyDescent="0.25">
      <c r="A165" s="44"/>
      <c r="B165" s="22" t="s">
        <v>95</v>
      </c>
      <c r="C165" s="84">
        <f t="shared" ref="C165:E168" si="185">IFERROR(C161/C$160,"")</f>
        <v>0</v>
      </c>
      <c r="D165" s="84">
        <f t="shared" si="185"/>
        <v>0</v>
      </c>
      <c r="E165" s="84">
        <f t="shared" si="185"/>
        <v>0</v>
      </c>
      <c r="F165" s="67" t="str">
        <f t="shared" si="172"/>
        <v>-</v>
      </c>
      <c r="H165" s="84">
        <f>IFERROR(H161/H$160,"")</f>
        <v>0</v>
      </c>
      <c r="I165" s="84">
        <f t="shared" ref="I165:S168" si="186">IFERROR(I161/I$160,"")</f>
        <v>0</v>
      </c>
      <c r="J165" s="84">
        <f t="shared" si="186"/>
        <v>0</v>
      </c>
      <c r="K165" s="84">
        <f t="shared" si="186"/>
        <v>0</v>
      </c>
      <c r="L165" s="84">
        <f t="shared" si="186"/>
        <v>0</v>
      </c>
      <c r="M165" s="84">
        <f t="shared" si="186"/>
        <v>0</v>
      </c>
      <c r="N165" s="84">
        <f t="shared" si="186"/>
        <v>0</v>
      </c>
      <c r="O165" s="84">
        <f t="shared" si="186"/>
        <v>0</v>
      </c>
      <c r="P165" s="84">
        <f t="shared" si="186"/>
        <v>0</v>
      </c>
      <c r="Q165" s="84">
        <f t="shared" si="186"/>
        <v>0</v>
      </c>
      <c r="R165" s="84">
        <f t="shared" si="186"/>
        <v>0</v>
      </c>
      <c r="S165" s="84" t="str">
        <f t="shared" si="186"/>
        <v/>
      </c>
      <c r="U165" s="84">
        <f t="shared" ref="U165:AX168" si="187">IFERROR(U161/U$160,"")</f>
        <v>0</v>
      </c>
      <c r="V165" s="84">
        <f t="shared" si="187"/>
        <v>0</v>
      </c>
      <c r="W165" s="84">
        <f t="shared" si="187"/>
        <v>0</v>
      </c>
      <c r="X165" s="84">
        <f t="shared" si="187"/>
        <v>0</v>
      </c>
      <c r="Y165" s="84">
        <f t="shared" si="187"/>
        <v>0</v>
      </c>
      <c r="Z165" s="84">
        <f t="shared" si="187"/>
        <v>0</v>
      </c>
      <c r="AA165" s="84">
        <f t="shared" si="187"/>
        <v>0</v>
      </c>
      <c r="AB165" s="84">
        <f t="shared" si="187"/>
        <v>0</v>
      </c>
      <c r="AC165" s="84">
        <f t="shared" si="187"/>
        <v>0</v>
      </c>
      <c r="AD165" s="84">
        <f t="shared" si="187"/>
        <v>0</v>
      </c>
      <c r="AE165" s="84">
        <f t="shared" si="187"/>
        <v>0</v>
      </c>
      <c r="AF165" s="84">
        <f t="shared" si="187"/>
        <v>0</v>
      </c>
      <c r="AG165" s="84">
        <f t="shared" si="187"/>
        <v>0</v>
      </c>
      <c r="AH165" s="84">
        <f t="shared" si="187"/>
        <v>0</v>
      </c>
      <c r="AI165" s="84">
        <f t="shared" si="187"/>
        <v>0</v>
      </c>
      <c r="AJ165" s="84">
        <f t="shared" si="187"/>
        <v>0</v>
      </c>
      <c r="AK165" s="84">
        <f t="shared" si="187"/>
        <v>0</v>
      </c>
      <c r="AL165" s="84">
        <f t="shared" si="187"/>
        <v>0</v>
      </c>
      <c r="AM165" s="84">
        <f t="shared" si="187"/>
        <v>0</v>
      </c>
      <c r="AN165" s="84">
        <f t="shared" si="187"/>
        <v>0</v>
      </c>
      <c r="AO165" s="84">
        <f t="shared" si="187"/>
        <v>0</v>
      </c>
      <c r="AP165" s="84">
        <f t="shared" si="187"/>
        <v>0</v>
      </c>
      <c r="AQ165" s="84">
        <f t="shared" si="187"/>
        <v>0</v>
      </c>
      <c r="AR165" s="84">
        <f t="shared" si="187"/>
        <v>0</v>
      </c>
      <c r="AS165" s="84">
        <f t="shared" si="187"/>
        <v>0</v>
      </c>
      <c r="AT165" s="84">
        <f t="shared" si="187"/>
        <v>0</v>
      </c>
      <c r="AU165" s="84">
        <f t="shared" si="187"/>
        <v>0</v>
      </c>
      <c r="AV165" s="84">
        <f t="shared" si="187"/>
        <v>0</v>
      </c>
      <c r="AW165" s="84">
        <f t="shared" si="187"/>
        <v>0</v>
      </c>
      <c r="AX165" s="84">
        <f t="shared" si="187"/>
        <v>0</v>
      </c>
      <c r="AY165" s="84">
        <f>IFERROR(AY161/AY$160,"")</f>
        <v>0</v>
      </c>
      <c r="AZ165" s="84">
        <f t="shared" ref="AZ165:BD165" si="188">IFERROR(AZ161/AZ$160,"")</f>
        <v>0</v>
      </c>
      <c r="BA165" s="84" t="str">
        <f t="shared" si="188"/>
        <v/>
      </c>
      <c r="BB165" s="84" t="str">
        <f t="shared" si="188"/>
        <v/>
      </c>
      <c r="BC165" s="84" t="str">
        <f t="shared" si="188"/>
        <v/>
      </c>
      <c r="BD165" s="84" t="str">
        <f t="shared" si="188"/>
        <v/>
      </c>
      <c r="BF165" s="84" t="str">
        <f t="shared" si="171"/>
        <v>-</v>
      </c>
      <c r="BG165" s="84" t="str">
        <f t="shared" si="171"/>
        <v>-</v>
      </c>
      <c r="BH165" s="84" t="str">
        <f t="shared" si="171"/>
        <v>-</v>
      </c>
      <c r="BI165" s="84" t="str">
        <f t="shared" si="171"/>
        <v>-</v>
      </c>
      <c r="BJ165" s="84" t="str">
        <f t="shared" si="171"/>
        <v>-</v>
      </c>
      <c r="BK165" s="84" t="str">
        <f t="shared" si="171"/>
        <v>-</v>
      </c>
      <c r="BL165" s="84" t="str">
        <f t="shared" si="171"/>
        <v>-</v>
      </c>
      <c r="BM165" s="84" t="str">
        <f t="shared" si="171"/>
        <v>-</v>
      </c>
      <c r="BN165" s="84" t="str">
        <f t="shared" si="171"/>
        <v>-</v>
      </c>
      <c r="BO165" s="84" t="str">
        <f t="shared" si="171"/>
        <v>-</v>
      </c>
      <c r="BP165" s="84" t="str">
        <f t="shared" si="171"/>
        <v>-</v>
      </c>
      <c r="BQ165" s="84" t="str">
        <f t="shared" si="171"/>
        <v>-</v>
      </c>
    </row>
    <row r="166" spans="1:69" x14ac:dyDescent="0.25">
      <c r="A166" s="44"/>
      <c r="B166" s="22" t="s">
        <v>96</v>
      </c>
      <c r="C166" s="84">
        <f t="shared" si="185"/>
        <v>0</v>
      </c>
      <c r="D166" s="84">
        <f t="shared" si="185"/>
        <v>0</v>
      </c>
      <c r="E166" s="84">
        <f t="shared" si="185"/>
        <v>0</v>
      </c>
      <c r="F166" s="67" t="str">
        <f t="shared" si="172"/>
        <v>-</v>
      </c>
      <c r="H166" s="84">
        <f>IFERROR(H162/H$160,"")</f>
        <v>0</v>
      </c>
      <c r="I166" s="84">
        <f t="shared" si="186"/>
        <v>0</v>
      </c>
      <c r="J166" s="84">
        <f t="shared" si="186"/>
        <v>0</v>
      </c>
      <c r="K166" s="84">
        <f t="shared" si="186"/>
        <v>0</v>
      </c>
      <c r="L166" s="84">
        <f t="shared" si="186"/>
        <v>0</v>
      </c>
      <c r="M166" s="84">
        <f t="shared" si="186"/>
        <v>0</v>
      </c>
      <c r="N166" s="84">
        <f t="shared" si="186"/>
        <v>0</v>
      </c>
      <c r="O166" s="84">
        <f t="shared" si="186"/>
        <v>0</v>
      </c>
      <c r="P166" s="84">
        <f t="shared" si="186"/>
        <v>0</v>
      </c>
      <c r="Q166" s="84">
        <f t="shared" si="186"/>
        <v>0</v>
      </c>
      <c r="R166" s="84">
        <f t="shared" si="186"/>
        <v>0</v>
      </c>
      <c r="S166" s="84" t="str">
        <f t="shared" si="186"/>
        <v/>
      </c>
      <c r="U166" s="84">
        <f t="shared" si="187"/>
        <v>0</v>
      </c>
      <c r="V166" s="84">
        <f t="shared" si="187"/>
        <v>0</v>
      </c>
      <c r="W166" s="84">
        <f t="shared" si="187"/>
        <v>0</v>
      </c>
      <c r="X166" s="84">
        <f t="shared" si="187"/>
        <v>0</v>
      </c>
      <c r="Y166" s="84">
        <f t="shared" si="187"/>
        <v>0</v>
      </c>
      <c r="Z166" s="84">
        <f t="shared" si="187"/>
        <v>0</v>
      </c>
      <c r="AA166" s="84">
        <f t="shared" si="187"/>
        <v>0</v>
      </c>
      <c r="AB166" s="84">
        <f t="shared" si="187"/>
        <v>0</v>
      </c>
      <c r="AC166" s="84">
        <f t="shared" si="187"/>
        <v>0</v>
      </c>
      <c r="AD166" s="84">
        <f t="shared" si="187"/>
        <v>0</v>
      </c>
      <c r="AE166" s="84">
        <f t="shared" si="187"/>
        <v>0</v>
      </c>
      <c r="AF166" s="84">
        <f t="shared" si="187"/>
        <v>0</v>
      </c>
      <c r="AG166" s="84">
        <f t="shared" si="187"/>
        <v>0</v>
      </c>
      <c r="AH166" s="84">
        <f t="shared" si="187"/>
        <v>0</v>
      </c>
      <c r="AI166" s="84">
        <f t="shared" si="187"/>
        <v>0</v>
      </c>
      <c r="AJ166" s="84">
        <f t="shared" si="187"/>
        <v>0</v>
      </c>
      <c r="AK166" s="84">
        <f t="shared" si="187"/>
        <v>0</v>
      </c>
      <c r="AL166" s="84">
        <f t="shared" si="187"/>
        <v>0</v>
      </c>
      <c r="AM166" s="84">
        <f t="shared" si="187"/>
        <v>0</v>
      </c>
      <c r="AN166" s="84">
        <f t="shared" si="187"/>
        <v>0</v>
      </c>
      <c r="AO166" s="84">
        <f t="shared" si="187"/>
        <v>0</v>
      </c>
      <c r="AP166" s="84">
        <f t="shared" si="187"/>
        <v>0</v>
      </c>
      <c r="AQ166" s="84">
        <f t="shared" si="187"/>
        <v>0</v>
      </c>
      <c r="AR166" s="84">
        <f t="shared" si="187"/>
        <v>0</v>
      </c>
      <c r="AS166" s="84">
        <f t="shared" si="187"/>
        <v>0</v>
      </c>
      <c r="AT166" s="84">
        <f t="shared" si="187"/>
        <v>0</v>
      </c>
      <c r="AU166" s="84">
        <f t="shared" si="187"/>
        <v>0</v>
      </c>
      <c r="AV166" s="84">
        <f t="shared" si="187"/>
        <v>0</v>
      </c>
      <c r="AW166" s="84">
        <f t="shared" si="187"/>
        <v>0</v>
      </c>
      <c r="AX166" s="84">
        <f t="shared" si="187"/>
        <v>0</v>
      </c>
      <c r="AY166" s="84">
        <f t="shared" ref="AY166:BD168" si="189">IFERROR(AY162/AY$160,"")</f>
        <v>0</v>
      </c>
      <c r="AZ166" s="84">
        <f t="shared" si="189"/>
        <v>0</v>
      </c>
      <c r="BA166" s="84" t="str">
        <f t="shared" si="189"/>
        <v/>
      </c>
      <c r="BB166" s="84" t="str">
        <f t="shared" si="189"/>
        <v/>
      </c>
      <c r="BC166" s="84" t="str">
        <f t="shared" si="189"/>
        <v/>
      </c>
      <c r="BD166" s="84" t="str">
        <f t="shared" si="189"/>
        <v/>
      </c>
      <c r="BF166" s="84" t="str">
        <f t="shared" si="171"/>
        <v>-</v>
      </c>
      <c r="BG166" s="84" t="str">
        <f t="shared" si="171"/>
        <v>-</v>
      </c>
      <c r="BH166" s="84" t="str">
        <f t="shared" si="171"/>
        <v>-</v>
      </c>
      <c r="BI166" s="84" t="str">
        <f t="shared" si="171"/>
        <v>-</v>
      </c>
      <c r="BJ166" s="84" t="str">
        <f t="shared" si="171"/>
        <v>-</v>
      </c>
      <c r="BK166" s="84" t="str">
        <f t="shared" si="171"/>
        <v>-</v>
      </c>
      <c r="BL166" s="84" t="str">
        <f t="shared" si="171"/>
        <v>-</v>
      </c>
      <c r="BM166" s="84" t="str">
        <f t="shared" si="171"/>
        <v>-</v>
      </c>
      <c r="BN166" s="84" t="str">
        <f t="shared" si="171"/>
        <v>-</v>
      </c>
      <c r="BO166" s="84" t="str">
        <f t="shared" si="171"/>
        <v>-</v>
      </c>
      <c r="BP166" s="84" t="str">
        <f t="shared" si="171"/>
        <v>-</v>
      </c>
      <c r="BQ166" s="84" t="str">
        <f t="shared" si="171"/>
        <v>-</v>
      </c>
    </row>
    <row r="167" spans="1:69" x14ac:dyDescent="0.25">
      <c r="A167" s="44"/>
      <c r="B167" s="22" t="s">
        <v>97</v>
      </c>
      <c r="C167" s="84">
        <f t="shared" si="185"/>
        <v>0</v>
      </c>
      <c r="D167" s="84">
        <f t="shared" si="185"/>
        <v>0</v>
      </c>
      <c r="E167" s="84">
        <f t="shared" si="185"/>
        <v>0</v>
      </c>
      <c r="F167" s="67" t="str">
        <f t="shared" si="172"/>
        <v>-</v>
      </c>
      <c r="H167" s="84">
        <f>IFERROR(H163/H$160,"")</f>
        <v>0</v>
      </c>
      <c r="I167" s="84">
        <f t="shared" si="186"/>
        <v>0</v>
      </c>
      <c r="J167" s="84">
        <f t="shared" si="186"/>
        <v>0</v>
      </c>
      <c r="K167" s="84">
        <f t="shared" si="186"/>
        <v>0</v>
      </c>
      <c r="L167" s="84">
        <f t="shared" si="186"/>
        <v>0</v>
      </c>
      <c r="M167" s="84">
        <f t="shared" si="186"/>
        <v>0</v>
      </c>
      <c r="N167" s="84">
        <f t="shared" si="186"/>
        <v>0</v>
      </c>
      <c r="O167" s="84">
        <f t="shared" si="186"/>
        <v>0</v>
      </c>
      <c r="P167" s="84">
        <f t="shared" si="186"/>
        <v>0</v>
      </c>
      <c r="Q167" s="84">
        <f t="shared" si="186"/>
        <v>0</v>
      </c>
      <c r="R167" s="84">
        <f t="shared" si="186"/>
        <v>0</v>
      </c>
      <c r="S167" s="84" t="str">
        <f t="shared" si="186"/>
        <v/>
      </c>
      <c r="U167" s="84">
        <f t="shared" si="187"/>
        <v>0</v>
      </c>
      <c r="V167" s="84">
        <f t="shared" si="187"/>
        <v>0</v>
      </c>
      <c r="W167" s="84">
        <f t="shared" si="187"/>
        <v>0</v>
      </c>
      <c r="X167" s="84">
        <f t="shared" si="187"/>
        <v>0</v>
      </c>
      <c r="Y167" s="84">
        <f t="shared" si="187"/>
        <v>0</v>
      </c>
      <c r="Z167" s="84">
        <f t="shared" si="187"/>
        <v>0</v>
      </c>
      <c r="AA167" s="84">
        <f t="shared" si="187"/>
        <v>0</v>
      </c>
      <c r="AB167" s="84">
        <f t="shared" si="187"/>
        <v>0</v>
      </c>
      <c r="AC167" s="84">
        <f t="shared" si="187"/>
        <v>0</v>
      </c>
      <c r="AD167" s="84">
        <f t="shared" si="187"/>
        <v>0</v>
      </c>
      <c r="AE167" s="84">
        <f t="shared" si="187"/>
        <v>0</v>
      </c>
      <c r="AF167" s="84">
        <f t="shared" si="187"/>
        <v>0</v>
      </c>
      <c r="AG167" s="84">
        <f t="shared" si="187"/>
        <v>0</v>
      </c>
      <c r="AH167" s="84">
        <f t="shared" si="187"/>
        <v>0</v>
      </c>
      <c r="AI167" s="84">
        <f t="shared" si="187"/>
        <v>0</v>
      </c>
      <c r="AJ167" s="84">
        <f t="shared" si="187"/>
        <v>0</v>
      </c>
      <c r="AK167" s="84">
        <f t="shared" si="187"/>
        <v>0</v>
      </c>
      <c r="AL167" s="84">
        <f t="shared" si="187"/>
        <v>0</v>
      </c>
      <c r="AM167" s="84">
        <f t="shared" si="187"/>
        <v>0</v>
      </c>
      <c r="AN167" s="84">
        <f t="shared" si="187"/>
        <v>0</v>
      </c>
      <c r="AO167" s="84">
        <f t="shared" si="187"/>
        <v>0</v>
      </c>
      <c r="AP167" s="84">
        <f t="shared" si="187"/>
        <v>0</v>
      </c>
      <c r="AQ167" s="84">
        <f t="shared" si="187"/>
        <v>0</v>
      </c>
      <c r="AR167" s="84">
        <f t="shared" si="187"/>
        <v>0</v>
      </c>
      <c r="AS167" s="84">
        <f t="shared" si="187"/>
        <v>0</v>
      </c>
      <c r="AT167" s="84">
        <f t="shared" si="187"/>
        <v>0</v>
      </c>
      <c r="AU167" s="84">
        <f t="shared" si="187"/>
        <v>0</v>
      </c>
      <c r="AV167" s="84">
        <f t="shared" si="187"/>
        <v>0</v>
      </c>
      <c r="AW167" s="84">
        <f t="shared" si="187"/>
        <v>0</v>
      </c>
      <c r="AX167" s="84">
        <f t="shared" si="187"/>
        <v>0</v>
      </c>
      <c r="AY167" s="84">
        <f t="shared" si="189"/>
        <v>0</v>
      </c>
      <c r="AZ167" s="84">
        <f t="shared" si="189"/>
        <v>0</v>
      </c>
      <c r="BA167" s="84" t="str">
        <f t="shared" si="189"/>
        <v/>
      </c>
      <c r="BB167" s="84" t="str">
        <f t="shared" si="189"/>
        <v/>
      </c>
      <c r="BC167" s="84" t="str">
        <f t="shared" si="189"/>
        <v/>
      </c>
      <c r="BD167" s="84" t="str">
        <f t="shared" si="189"/>
        <v/>
      </c>
      <c r="BF167" s="84" t="str">
        <f t="shared" si="171"/>
        <v>-</v>
      </c>
      <c r="BG167" s="84" t="str">
        <f t="shared" si="171"/>
        <v>-</v>
      </c>
      <c r="BH167" s="84" t="str">
        <f t="shared" si="171"/>
        <v>-</v>
      </c>
      <c r="BI167" s="84" t="str">
        <f t="shared" si="171"/>
        <v>-</v>
      </c>
      <c r="BJ167" s="84" t="str">
        <f t="shared" si="171"/>
        <v>-</v>
      </c>
      <c r="BK167" s="84" t="str">
        <f t="shared" si="171"/>
        <v>-</v>
      </c>
      <c r="BL167" s="84" t="str">
        <f t="shared" si="171"/>
        <v>-</v>
      </c>
      <c r="BM167" s="84" t="str">
        <f t="shared" si="171"/>
        <v>-</v>
      </c>
      <c r="BN167" s="84" t="str">
        <f t="shared" si="171"/>
        <v>-</v>
      </c>
      <c r="BO167" s="84" t="str">
        <f t="shared" si="171"/>
        <v>-</v>
      </c>
      <c r="BP167" s="84" t="str">
        <f t="shared" si="171"/>
        <v>-</v>
      </c>
      <c r="BQ167" s="84" t="str">
        <f t="shared" si="171"/>
        <v>-</v>
      </c>
    </row>
    <row r="168" spans="1:69" x14ac:dyDescent="0.25">
      <c r="A168" s="44"/>
      <c r="B168" s="22" t="s">
        <v>98</v>
      </c>
      <c r="C168" s="84">
        <f t="shared" si="185"/>
        <v>0</v>
      </c>
      <c r="D168" s="84">
        <f t="shared" si="185"/>
        <v>0</v>
      </c>
      <c r="E168" s="84">
        <f t="shared" si="185"/>
        <v>0</v>
      </c>
      <c r="F168" s="67" t="str">
        <f t="shared" si="172"/>
        <v>-</v>
      </c>
      <c r="H168" s="84">
        <f>IFERROR(H164/H$160,"")</f>
        <v>0</v>
      </c>
      <c r="I168" s="84">
        <f t="shared" si="186"/>
        <v>0</v>
      </c>
      <c r="J168" s="84">
        <f t="shared" si="186"/>
        <v>0</v>
      </c>
      <c r="K168" s="84">
        <f t="shared" si="186"/>
        <v>0</v>
      </c>
      <c r="L168" s="84">
        <f t="shared" si="186"/>
        <v>0</v>
      </c>
      <c r="M168" s="84">
        <f t="shared" si="186"/>
        <v>0</v>
      </c>
      <c r="N168" s="84">
        <f t="shared" si="186"/>
        <v>0</v>
      </c>
      <c r="O168" s="84">
        <f t="shared" si="186"/>
        <v>0</v>
      </c>
      <c r="P168" s="84">
        <f t="shared" si="186"/>
        <v>0</v>
      </c>
      <c r="Q168" s="84">
        <f t="shared" si="186"/>
        <v>0</v>
      </c>
      <c r="R168" s="84">
        <f t="shared" si="186"/>
        <v>0</v>
      </c>
      <c r="S168" s="84" t="str">
        <f t="shared" si="186"/>
        <v/>
      </c>
      <c r="U168" s="84">
        <f t="shared" si="187"/>
        <v>0</v>
      </c>
      <c r="V168" s="84">
        <f t="shared" si="187"/>
        <v>0</v>
      </c>
      <c r="W168" s="84">
        <f t="shared" si="187"/>
        <v>0</v>
      </c>
      <c r="X168" s="84">
        <f t="shared" si="187"/>
        <v>0</v>
      </c>
      <c r="Y168" s="84">
        <f t="shared" si="187"/>
        <v>0</v>
      </c>
      <c r="Z168" s="84">
        <f t="shared" si="187"/>
        <v>0</v>
      </c>
      <c r="AA168" s="84">
        <f t="shared" si="187"/>
        <v>0</v>
      </c>
      <c r="AB168" s="84">
        <f t="shared" si="187"/>
        <v>0</v>
      </c>
      <c r="AC168" s="84">
        <f t="shared" si="187"/>
        <v>0</v>
      </c>
      <c r="AD168" s="84">
        <f t="shared" si="187"/>
        <v>0</v>
      </c>
      <c r="AE168" s="84">
        <f t="shared" si="187"/>
        <v>0</v>
      </c>
      <c r="AF168" s="84">
        <f t="shared" si="187"/>
        <v>0</v>
      </c>
      <c r="AG168" s="84">
        <f t="shared" si="187"/>
        <v>0</v>
      </c>
      <c r="AH168" s="84">
        <f t="shared" si="187"/>
        <v>0</v>
      </c>
      <c r="AI168" s="84">
        <f t="shared" si="187"/>
        <v>0</v>
      </c>
      <c r="AJ168" s="84">
        <f t="shared" si="187"/>
        <v>0</v>
      </c>
      <c r="AK168" s="84">
        <f t="shared" si="187"/>
        <v>0</v>
      </c>
      <c r="AL168" s="84">
        <f t="shared" si="187"/>
        <v>0</v>
      </c>
      <c r="AM168" s="84">
        <f t="shared" si="187"/>
        <v>0</v>
      </c>
      <c r="AN168" s="84">
        <f t="shared" si="187"/>
        <v>0</v>
      </c>
      <c r="AO168" s="84">
        <f t="shared" si="187"/>
        <v>0</v>
      </c>
      <c r="AP168" s="84">
        <f t="shared" si="187"/>
        <v>0</v>
      </c>
      <c r="AQ168" s="84">
        <f t="shared" si="187"/>
        <v>0</v>
      </c>
      <c r="AR168" s="84">
        <f t="shared" si="187"/>
        <v>0</v>
      </c>
      <c r="AS168" s="84">
        <f t="shared" si="187"/>
        <v>0</v>
      </c>
      <c r="AT168" s="84">
        <f t="shared" si="187"/>
        <v>0</v>
      </c>
      <c r="AU168" s="84">
        <f t="shared" si="187"/>
        <v>0</v>
      </c>
      <c r="AV168" s="84">
        <f t="shared" si="187"/>
        <v>0</v>
      </c>
      <c r="AW168" s="84">
        <f t="shared" si="187"/>
        <v>0</v>
      </c>
      <c r="AX168" s="84">
        <f t="shared" si="187"/>
        <v>0</v>
      </c>
      <c r="AY168" s="84">
        <f t="shared" si="189"/>
        <v>0</v>
      </c>
      <c r="AZ168" s="84">
        <f t="shared" si="189"/>
        <v>0</v>
      </c>
      <c r="BA168" s="84" t="str">
        <f t="shared" si="189"/>
        <v/>
      </c>
      <c r="BB168" s="84" t="str">
        <f t="shared" si="189"/>
        <v/>
      </c>
      <c r="BC168" s="84" t="str">
        <f t="shared" si="189"/>
        <v/>
      </c>
      <c r="BD168" s="84" t="str">
        <f t="shared" si="189"/>
        <v/>
      </c>
      <c r="BF168" s="84" t="str">
        <f t="shared" si="171"/>
        <v>-</v>
      </c>
      <c r="BG168" s="84" t="str">
        <f t="shared" si="171"/>
        <v>-</v>
      </c>
      <c r="BH168" s="84" t="str">
        <f t="shared" si="171"/>
        <v>-</v>
      </c>
      <c r="BI168" s="84" t="str">
        <f t="shared" si="171"/>
        <v>-</v>
      </c>
      <c r="BJ168" s="84" t="str">
        <f t="shared" si="171"/>
        <v>-</v>
      </c>
      <c r="BK168" s="84" t="str">
        <f t="shared" si="171"/>
        <v>-</v>
      </c>
      <c r="BL168" s="84" t="str">
        <f t="shared" si="171"/>
        <v>-</v>
      </c>
      <c r="BM168" s="84" t="str">
        <f t="shared" si="171"/>
        <v>-</v>
      </c>
      <c r="BN168" s="84" t="str">
        <f t="shared" si="171"/>
        <v>-</v>
      </c>
      <c r="BO168" s="84" t="str">
        <f t="shared" si="171"/>
        <v>-</v>
      </c>
      <c r="BP168" s="84" t="str">
        <f t="shared" si="171"/>
        <v>-</v>
      </c>
      <c r="BQ168" s="84" t="str">
        <f t="shared" si="171"/>
        <v>-</v>
      </c>
    </row>
    <row r="169" spans="1:69" x14ac:dyDescent="0.25">
      <c r="R169" s="11"/>
      <c r="S169" s="11"/>
    </row>
    <row r="170" spans="1:69" x14ac:dyDescent="0.25">
      <c r="A170" s="23" t="s">
        <v>213</v>
      </c>
      <c r="B170" s="23" t="s">
        <v>213</v>
      </c>
      <c r="C170" s="21" t="str">
        <f>$C$3</f>
        <v>YTD '15</v>
      </c>
      <c r="D170" s="21" t="str">
        <f>$D$3</f>
        <v>YTD '16</v>
      </c>
      <c r="E170" s="21" t="str">
        <f>$E$3</f>
        <v>YTD '17</v>
      </c>
      <c r="F170" s="21" t="str">
        <f>$F$3</f>
        <v>YoY</v>
      </c>
      <c r="G170" s="2" t="s">
        <v>33</v>
      </c>
      <c r="H170" s="27" t="str">
        <f>$H$3</f>
        <v>Q1 '15</v>
      </c>
      <c r="I170" s="27" t="str">
        <f>$I$3</f>
        <v>Q2 '15</v>
      </c>
      <c r="J170" s="27" t="str">
        <f>$J$3</f>
        <v>Q3 '15</v>
      </c>
      <c r="K170" s="27" t="str">
        <f>$K$3</f>
        <v>Q4 '15</v>
      </c>
      <c r="L170" s="30" t="str">
        <f>$L$3</f>
        <v>Q1 '16</v>
      </c>
      <c r="M170" s="30" t="str">
        <f>$M$3</f>
        <v>Q2 '16</v>
      </c>
      <c r="N170" s="30" t="str">
        <f>$N$3</f>
        <v>Q3 '16</v>
      </c>
      <c r="O170" s="30" t="str">
        <f>$O$3</f>
        <v>Q4 '16</v>
      </c>
      <c r="P170" s="27" t="str">
        <f>$P$3</f>
        <v>Q1 '17</v>
      </c>
      <c r="Q170" s="27" t="str">
        <f>$Q$3</f>
        <v>Q2 '17</v>
      </c>
      <c r="R170" s="27" t="str">
        <f>$R$3</f>
        <v>Q3 '17</v>
      </c>
      <c r="S170" s="27" t="str">
        <f>$S$3</f>
        <v>Q4 '17</v>
      </c>
      <c r="T170" s="17" t="s">
        <v>33</v>
      </c>
      <c r="U170" s="27" t="s">
        <v>1</v>
      </c>
      <c r="V170" s="27" t="s">
        <v>2</v>
      </c>
      <c r="W170" s="27" t="s">
        <v>3</v>
      </c>
      <c r="X170" s="27" t="s">
        <v>4</v>
      </c>
      <c r="Y170" s="27" t="s">
        <v>5</v>
      </c>
      <c r="Z170" s="27" t="s">
        <v>6</v>
      </c>
      <c r="AA170" s="27" t="s">
        <v>7</v>
      </c>
      <c r="AB170" s="27" t="s">
        <v>8</v>
      </c>
      <c r="AC170" s="27" t="s">
        <v>9</v>
      </c>
      <c r="AD170" s="27" t="s">
        <v>10</v>
      </c>
      <c r="AE170" s="27" t="s">
        <v>11</v>
      </c>
      <c r="AF170" s="27" t="s">
        <v>12</v>
      </c>
      <c r="AG170" s="29" t="s">
        <v>13</v>
      </c>
      <c r="AH170" s="29" t="s">
        <v>14</v>
      </c>
      <c r="AI170" s="29" t="s">
        <v>15</v>
      </c>
      <c r="AJ170" s="29" t="s">
        <v>16</v>
      </c>
      <c r="AK170" s="29" t="s">
        <v>17</v>
      </c>
      <c r="AL170" s="29" t="s">
        <v>18</v>
      </c>
      <c r="AM170" s="29" t="s">
        <v>19</v>
      </c>
      <c r="AN170" s="29" t="s">
        <v>20</v>
      </c>
      <c r="AO170" s="29" t="s">
        <v>21</v>
      </c>
      <c r="AP170" s="29" t="s">
        <v>22</v>
      </c>
      <c r="AQ170" s="29" t="s">
        <v>23</v>
      </c>
      <c r="AR170" s="29" t="s">
        <v>24</v>
      </c>
      <c r="AS170" s="31" t="s">
        <v>25</v>
      </c>
      <c r="AT170" s="31" t="s">
        <v>26</v>
      </c>
      <c r="AU170" s="31" t="s">
        <v>27</v>
      </c>
      <c r="AV170" s="31" t="s">
        <v>28</v>
      </c>
      <c r="AW170" s="31" t="s">
        <v>29</v>
      </c>
      <c r="AX170" s="31" t="s">
        <v>30</v>
      </c>
      <c r="AY170" s="31" t="s">
        <v>99</v>
      </c>
      <c r="AZ170" s="31" t="s">
        <v>100</v>
      </c>
      <c r="BA170" s="31" t="s">
        <v>101</v>
      </c>
      <c r="BB170" s="31" t="s">
        <v>102</v>
      </c>
      <c r="BC170" s="31" t="s">
        <v>103</v>
      </c>
      <c r="BD170" s="31" t="s">
        <v>104</v>
      </c>
      <c r="BF170" s="32">
        <v>42736</v>
      </c>
      <c r="BG170" s="32">
        <v>42767</v>
      </c>
      <c r="BH170" s="32">
        <v>42795</v>
      </c>
      <c r="BI170" s="32">
        <v>42826</v>
      </c>
      <c r="BJ170" s="32">
        <v>42856</v>
      </c>
      <c r="BK170" s="32">
        <v>42887</v>
      </c>
      <c r="BL170" s="32">
        <v>42917</v>
      </c>
      <c r="BM170" s="32">
        <v>42948</v>
      </c>
      <c r="BN170" s="32">
        <v>42979</v>
      </c>
      <c r="BO170" s="32">
        <v>43009</v>
      </c>
      <c r="BP170" s="32">
        <v>43040</v>
      </c>
      <c r="BQ170" s="32">
        <v>43070</v>
      </c>
    </row>
    <row r="171" spans="1:69" x14ac:dyDescent="0.25">
      <c r="A171" s="44" t="s">
        <v>214</v>
      </c>
      <c r="B171" s="22" t="s">
        <v>215</v>
      </c>
      <c r="C171" s="82">
        <f>SUM(U171                                                    : INDEX(U171:AF171,$B$2))</f>
        <v>0</v>
      </c>
      <c r="D171" s="82">
        <f>SUM(AG171                                                     : INDEX(AG171:AR171,$B$2))</f>
        <v>0</v>
      </c>
      <c r="E171" s="82">
        <f>SUM(AS171                                                    : INDEX(AS171:BD171,$B$2))</f>
        <v>0</v>
      </c>
      <c r="F171" s="65" t="str">
        <f>IFERROR(E171/D171,"")</f>
        <v/>
      </c>
      <c r="H171" s="4">
        <f>SUM(U171:W171)</f>
        <v>0</v>
      </c>
      <c r="I171" s="4">
        <f t="shared" ref="I171:I180" si="190">SUM(X171:Z171)</f>
        <v>0</v>
      </c>
      <c r="J171" s="4">
        <f>SUM(AA171:AC171)</f>
        <v>0</v>
      </c>
      <c r="K171" s="4">
        <f t="shared" ref="K171:K180" si="191">SUM(AD171:AF171)</f>
        <v>0</v>
      </c>
      <c r="L171" s="4">
        <f t="shared" ref="L171:L180" si="192">SUM(AG171:AI171)</f>
        <v>0</v>
      </c>
      <c r="M171" s="4">
        <f t="shared" ref="M171:M180" si="193">SUM(AJ171:AL171)</f>
        <v>0</v>
      </c>
      <c r="N171" s="4">
        <f t="shared" ref="N171:N180" si="194">SUM(AM171:AO171)</f>
        <v>0</v>
      </c>
      <c r="O171" s="4">
        <f t="shared" ref="O171:O180" si="195">SUM(AP171:AR171)</f>
        <v>0</v>
      </c>
      <c r="P171" s="4">
        <f t="shared" ref="P171:P180" si="196">SUM(AS171:AU171)</f>
        <v>0</v>
      </c>
      <c r="Q171" s="4">
        <f t="shared" ref="Q171:Q180" si="197">SUM(AV171:AX171)</f>
        <v>0</v>
      </c>
      <c r="R171" s="4">
        <f t="shared" ref="R171:R180" si="198">SUM(AY171:BA171)</f>
        <v>0</v>
      </c>
      <c r="S171" s="4">
        <f t="shared" ref="S171:S180" si="199">SUM(BB171:BD171)</f>
        <v>0</v>
      </c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F171" s="84" t="str">
        <f t="shared" ref="BF171:BQ180" si="200">IFERROR(AS171/AG171,"-")</f>
        <v>-</v>
      </c>
      <c r="BG171" s="84" t="str">
        <f t="shared" si="200"/>
        <v>-</v>
      </c>
      <c r="BH171" s="84" t="str">
        <f t="shared" si="200"/>
        <v>-</v>
      </c>
      <c r="BI171" s="84" t="str">
        <f t="shared" si="200"/>
        <v>-</v>
      </c>
      <c r="BJ171" s="84" t="str">
        <f t="shared" si="200"/>
        <v>-</v>
      </c>
      <c r="BK171" s="84" t="str">
        <f t="shared" si="200"/>
        <v>-</v>
      </c>
      <c r="BL171" s="84" t="str">
        <f t="shared" si="200"/>
        <v>-</v>
      </c>
      <c r="BM171" s="84" t="str">
        <f t="shared" si="200"/>
        <v>-</v>
      </c>
      <c r="BN171" s="84" t="str">
        <f t="shared" si="200"/>
        <v>-</v>
      </c>
      <c r="BO171" s="84" t="str">
        <f t="shared" si="200"/>
        <v>-</v>
      </c>
      <c r="BP171" s="84" t="str">
        <f t="shared" si="200"/>
        <v>-</v>
      </c>
      <c r="BQ171" s="84" t="str">
        <f t="shared" si="200"/>
        <v>-</v>
      </c>
    </row>
    <row r="172" spans="1:69" x14ac:dyDescent="0.25">
      <c r="A172" s="44" t="s">
        <v>216</v>
      </c>
      <c r="B172" s="22" t="s">
        <v>44</v>
      </c>
      <c r="C172" s="82">
        <f>SUM(U172                                                    : INDEX(U172:AF172,$B$2))</f>
        <v>0</v>
      </c>
      <c r="D172" s="82">
        <f>SUM(AG172                                                     : INDEX(AG172:AR172,$B$2))</f>
        <v>0</v>
      </c>
      <c r="E172" s="82">
        <f>SUM(AS172                                                    : INDEX(AS172:BD172,$B$2))</f>
        <v>0</v>
      </c>
      <c r="F172" s="65" t="str">
        <f t="shared" ref="F172:F180" si="201">IFERROR(E172/D172,"")</f>
        <v/>
      </c>
      <c r="H172" s="4">
        <f t="shared" ref="H172:H180" si="202">SUM(U172:W172)</f>
        <v>0</v>
      </c>
      <c r="I172" s="4">
        <f t="shared" si="190"/>
        <v>0</v>
      </c>
      <c r="J172" s="4">
        <f t="shared" ref="J172:J180" si="203">SUM(AA172:AC172)</f>
        <v>0</v>
      </c>
      <c r="K172" s="4">
        <f t="shared" si="191"/>
        <v>0</v>
      </c>
      <c r="L172" s="4">
        <f t="shared" si="192"/>
        <v>0</v>
      </c>
      <c r="M172" s="4">
        <f t="shared" si="193"/>
        <v>0</v>
      </c>
      <c r="N172" s="4">
        <f t="shared" si="194"/>
        <v>0</v>
      </c>
      <c r="O172" s="4">
        <f t="shared" si="195"/>
        <v>0</v>
      </c>
      <c r="P172" s="4">
        <f t="shared" si="196"/>
        <v>0</v>
      </c>
      <c r="Q172" s="4">
        <f t="shared" si="197"/>
        <v>0</v>
      </c>
      <c r="R172" s="4">
        <f t="shared" si="198"/>
        <v>0</v>
      </c>
      <c r="S172" s="4">
        <f t="shared" si="199"/>
        <v>0</v>
      </c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F172" s="84" t="str">
        <f t="shared" si="200"/>
        <v>-</v>
      </c>
      <c r="BG172" s="84" t="str">
        <f t="shared" si="200"/>
        <v>-</v>
      </c>
      <c r="BH172" s="84" t="str">
        <f t="shared" si="200"/>
        <v>-</v>
      </c>
      <c r="BI172" s="84" t="str">
        <f t="shared" si="200"/>
        <v>-</v>
      </c>
      <c r="BJ172" s="84" t="str">
        <f t="shared" si="200"/>
        <v>-</v>
      </c>
      <c r="BK172" s="84" t="str">
        <f t="shared" si="200"/>
        <v>-</v>
      </c>
      <c r="BL172" s="84" t="str">
        <f t="shared" si="200"/>
        <v>-</v>
      </c>
      <c r="BM172" s="84" t="str">
        <f t="shared" si="200"/>
        <v>-</v>
      </c>
      <c r="BN172" s="84" t="str">
        <f t="shared" si="200"/>
        <v>-</v>
      </c>
      <c r="BO172" s="84" t="str">
        <f t="shared" si="200"/>
        <v>-</v>
      </c>
      <c r="BP172" s="84" t="str">
        <f t="shared" si="200"/>
        <v>-</v>
      </c>
      <c r="BQ172" s="84" t="str">
        <f t="shared" si="200"/>
        <v>-</v>
      </c>
    </row>
    <row r="173" spans="1:69" x14ac:dyDescent="0.25">
      <c r="A173" s="44" t="s">
        <v>217</v>
      </c>
      <c r="B173" s="22" t="s">
        <v>45</v>
      </c>
      <c r="C173" s="82">
        <f>SUM(U173                                                    : INDEX(U173:AF173,$B$2))</f>
        <v>0</v>
      </c>
      <c r="D173" s="82">
        <f>SUM(AG173                                                     : INDEX(AG173:AR173,$B$2))</f>
        <v>0</v>
      </c>
      <c r="E173" s="82">
        <f>SUM(AS173                                                    : INDEX(AS173:BD173,$B$2))</f>
        <v>0</v>
      </c>
      <c r="F173" s="65" t="str">
        <f t="shared" si="201"/>
        <v/>
      </c>
      <c r="H173" s="4">
        <f t="shared" si="202"/>
        <v>0</v>
      </c>
      <c r="I173" s="4">
        <f t="shared" si="190"/>
        <v>0</v>
      </c>
      <c r="J173" s="4">
        <f t="shared" si="203"/>
        <v>0</v>
      </c>
      <c r="K173" s="4">
        <f t="shared" si="191"/>
        <v>0</v>
      </c>
      <c r="L173" s="4">
        <f t="shared" si="192"/>
        <v>0</v>
      </c>
      <c r="M173" s="4">
        <f t="shared" si="193"/>
        <v>0</v>
      </c>
      <c r="N173" s="4">
        <f t="shared" si="194"/>
        <v>0</v>
      </c>
      <c r="O173" s="4">
        <f t="shared" si="195"/>
        <v>0</v>
      </c>
      <c r="P173" s="4">
        <f t="shared" si="196"/>
        <v>0</v>
      </c>
      <c r="Q173" s="4">
        <f t="shared" si="197"/>
        <v>0</v>
      </c>
      <c r="R173" s="4">
        <f t="shared" si="198"/>
        <v>0</v>
      </c>
      <c r="S173" s="4">
        <f t="shared" si="199"/>
        <v>0</v>
      </c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F173" s="84" t="str">
        <f t="shared" si="200"/>
        <v>-</v>
      </c>
      <c r="BG173" s="84" t="str">
        <f t="shared" si="200"/>
        <v>-</v>
      </c>
      <c r="BH173" s="84" t="str">
        <f t="shared" si="200"/>
        <v>-</v>
      </c>
      <c r="BI173" s="84" t="str">
        <f t="shared" si="200"/>
        <v>-</v>
      </c>
      <c r="BJ173" s="84" t="str">
        <f t="shared" si="200"/>
        <v>-</v>
      </c>
      <c r="BK173" s="84" t="str">
        <f t="shared" si="200"/>
        <v>-</v>
      </c>
      <c r="BL173" s="84" t="str">
        <f t="shared" si="200"/>
        <v>-</v>
      </c>
      <c r="BM173" s="84" t="str">
        <f t="shared" si="200"/>
        <v>-</v>
      </c>
      <c r="BN173" s="84" t="str">
        <f t="shared" si="200"/>
        <v>-</v>
      </c>
      <c r="BO173" s="84" t="str">
        <f t="shared" si="200"/>
        <v>-</v>
      </c>
      <c r="BP173" s="84" t="str">
        <f t="shared" si="200"/>
        <v>-</v>
      </c>
      <c r="BQ173" s="84" t="str">
        <f t="shared" si="200"/>
        <v>-</v>
      </c>
    </row>
    <row r="174" spans="1:69" x14ac:dyDescent="0.25">
      <c r="A174" s="44" t="s">
        <v>218</v>
      </c>
      <c r="B174" s="22" t="s">
        <v>46</v>
      </c>
      <c r="C174" s="82">
        <f>SUM(U174                                                    : INDEX(U174:AF174,$B$2))</f>
        <v>0</v>
      </c>
      <c r="D174" s="82">
        <f>SUM(AG174                                                     : INDEX(AG174:AR174,$B$2))</f>
        <v>0</v>
      </c>
      <c r="E174" s="82">
        <f>SUM(AS174                                                    : INDEX(AS174:BD174,$B$2))</f>
        <v>0</v>
      </c>
      <c r="F174" s="65" t="str">
        <f t="shared" si="201"/>
        <v/>
      </c>
      <c r="H174" s="4">
        <f t="shared" si="202"/>
        <v>0</v>
      </c>
      <c r="I174" s="4">
        <f t="shared" si="190"/>
        <v>0</v>
      </c>
      <c r="J174" s="4">
        <f t="shared" si="203"/>
        <v>0</v>
      </c>
      <c r="K174" s="4">
        <f t="shared" si="191"/>
        <v>0</v>
      </c>
      <c r="L174" s="4">
        <f t="shared" si="192"/>
        <v>0</v>
      </c>
      <c r="M174" s="4">
        <f t="shared" si="193"/>
        <v>0</v>
      </c>
      <c r="N174" s="4">
        <f t="shared" si="194"/>
        <v>0</v>
      </c>
      <c r="O174" s="4">
        <f t="shared" si="195"/>
        <v>0</v>
      </c>
      <c r="P174" s="4">
        <f t="shared" si="196"/>
        <v>0</v>
      </c>
      <c r="Q174" s="4">
        <f t="shared" si="197"/>
        <v>0</v>
      </c>
      <c r="R174" s="4">
        <f t="shared" si="198"/>
        <v>0</v>
      </c>
      <c r="S174" s="4">
        <f t="shared" si="199"/>
        <v>0</v>
      </c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F174" s="84" t="str">
        <f t="shared" si="200"/>
        <v>-</v>
      </c>
      <c r="BG174" s="84" t="str">
        <f t="shared" si="200"/>
        <v>-</v>
      </c>
      <c r="BH174" s="84" t="str">
        <f t="shared" si="200"/>
        <v>-</v>
      </c>
      <c r="BI174" s="84" t="str">
        <f t="shared" si="200"/>
        <v>-</v>
      </c>
      <c r="BJ174" s="84" t="str">
        <f t="shared" si="200"/>
        <v>-</v>
      </c>
      <c r="BK174" s="84" t="str">
        <f t="shared" si="200"/>
        <v>-</v>
      </c>
      <c r="BL174" s="84" t="str">
        <f t="shared" si="200"/>
        <v>-</v>
      </c>
      <c r="BM174" s="84" t="str">
        <f t="shared" si="200"/>
        <v>-</v>
      </c>
      <c r="BN174" s="84" t="str">
        <f t="shared" si="200"/>
        <v>-</v>
      </c>
      <c r="BO174" s="84" t="str">
        <f t="shared" si="200"/>
        <v>-</v>
      </c>
      <c r="BP174" s="84" t="str">
        <f t="shared" si="200"/>
        <v>-</v>
      </c>
      <c r="BQ174" s="84" t="str">
        <f t="shared" si="200"/>
        <v>-</v>
      </c>
    </row>
    <row r="175" spans="1:69" x14ac:dyDescent="0.25">
      <c r="A175" s="44" t="s">
        <v>219</v>
      </c>
      <c r="B175" s="22" t="s">
        <v>47</v>
      </c>
      <c r="C175" s="82">
        <f>SUM(U175                                                    : INDEX(U175:AF175,$B$2))</f>
        <v>0</v>
      </c>
      <c r="D175" s="82">
        <f>SUM(AG175                                                     : INDEX(AG175:AR175,$B$2))</f>
        <v>0</v>
      </c>
      <c r="E175" s="82">
        <f>SUM(AS175                                                    : INDEX(AS175:BD175,$B$2))</f>
        <v>0</v>
      </c>
      <c r="F175" s="65" t="str">
        <f t="shared" si="201"/>
        <v/>
      </c>
      <c r="H175" s="4">
        <f t="shared" si="202"/>
        <v>0</v>
      </c>
      <c r="I175" s="4">
        <f t="shared" si="190"/>
        <v>0</v>
      </c>
      <c r="J175" s="4">
        <f t="shared" si="203"/>
        <v>0</v>
      </c>
      <c r="K175" s="4">
        <f t="shared" si="191"/>
        <v>0</v>
      </c>
      <c r="L175" s="4">
        <f t="shared" si="192"/>
        <v>0</v>
      </c>
      <c r="M175" s="4">
        <f t="shared" si="193"/>
        <v>0</v>
      </c>
      <c r="N175" s="4">
        <f t="shared" si="194"/>
        <v>0</v>
      </c>
      <c r="O175" s="4">
        <f t="shared" si="195"/>
        <v>0</v>
      </c>
      <c r="P175" s="4">
        <f t="shared" si="196"/>
        <v>0</v>
      </c>
      <c r="Q175" s="4">
        <f t="shared" si="197"/>
        <v>0</v>
      </c>
      <c r="R175" s="4">
        <f t="shared" si="198"/>
        <v>0</v>
      </c>
      <c r="S175" s="4">
        <f t="shared" si="199"/>
        <v>0</v>
      </c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F175" s="84" t="str">
        <f t="shared" si="200"/>
        <v>-</v>
      </c>
      <c r="BG175" s="84" t="str">
        <f t="shared" si="200"/>
        <v>-</v>
      </c>
      <c r="BH175" s="84" t="str">
        <f t="shared" si="200"/>
        <v>-</v>
      </c>
      <c r="BI175" s="84" t="str">
        <f t="shared" si="200"/>
        <v>-</v>
      </c>
      <c r="BJ175" s="84" t="str">
        <f t="shared" si="200"/>
        <v>-</v>
      </c>
      <c r="BK175" s="84" t="str">
        <f t="shared" si="200"/>
        <v>-</v>
      </c>
      <c r="BL175" s="84" t="str">
        <f t="shared" si="200"/>
        <v>-</v>
      </c>
      <c r="BM175" s="84" t="str">
        <f t="shared" si="200"/>
        <v>-</v>
      </c>
      <c r="BN175" s="84" t="str">
        <f t="shared" si="200"/>
        <v>-</v>
      </c>
      <c r="BO175" s="84" t="str">
        <f t="shared" si="200"/>
        <v>-</v>
      </c>
      <c r="BP175" s="84" t="str">
        <f t="shared" si="200"/>
        <v>-</v>
      </c>
      <c r="BQ175" s="84" t="str">
        <f t="shared" si="200"/>
        <v>-</v>
      </c>
    </row>
    <row r="176" spans="1:69" x14ac:dyDescent="0.25">
      <c r="A176" s="44" t="s">
        <v>220</v>
      </c>
      <c r="B176" s="22" t="s">
        <v>48</v>
      </c>
      <c r="C176" s="82">
        <f>SUM(U176                                                    : INDEX(U176:AF176,$B$2))</f>
        <v>0</v>
      </c>
      <c r="D176" s="82">
        <f>SUM(AG176                                                     : INDEX(AG176:AR176,$B$2))</f>
        <v>0</v>
      </c>
      <c r="E176" s="82">
        <f>SUM(AS176                                                    : INDEX(AS176:BD176,$B$2))</f>
        <v>0</v>
      </c>
      <c r="F176" s="65" t="str">
        <f t="shared" si="201"/>
        <v/>
      </c>
      <c r="H176" s="4">
        <f t="shared" si="202"/>
        <v>0</v>
      </c>
      <c r="I176" s="4">
        <f t="shared" si="190"/>
        <v>0</v>
      </c>
      <c r="J176" s="4">
        <f t="shared" si="203"/>
        <v>0</v>
      </c>
      <c r="K176" s="4">
        <f t="shared" si="191"/>
        <v>0</v>
      </c>
      <c r="L176" s="4">
        <f t="shared" si="192"/>
        <v>0</v>
      </c>
      <c r="M176" s="4">
        <f t="shared" si="193"/>
        <v>0</v>
      </c>
      <c r="N176" s="4">
        <f t="shared" si="194"/>
        <v>0</v>
      </c>
      <c r="O176" s="4">
        <f t="shared" si="195"/>
        <v>0</v>
      </c>
      <c r="P176" s="4">
        <f t="shared" si="196"/>
        <v>0</v>
      </c>
      <c r="Q176" s="4">
        <f t="shared" si="197"/>
        <v>0</v>
      </c>
      <c r="R176" s="4">
        <f t="shared" si="198"/>
        <v>0</v>
      </c>
      <c r="S176" s="4">
        <f t="shared" si="199"/>
        <v>0</v>
      </c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F176" s="84" t="str">
        <f t="shared" si="200"/>
        <v>-</v>
      </c>
      <c r="BG176" s="84" t="str">
        <f t="shared" si="200"/>
        <v>-</v>
      </c>
      <c r="BH176" s="84" t="str">
        <f t="shared" si="200"/>
        <v>-</v>
      </c>
      <c r="BI176" s="84" t="str">
        <f t="shared" si="200"/>
        <v>-</v>
      </c>
      <c r="BJ176" s="84" t="str">
        <f t="shared" si="200"/>
        <v>-</v>
      </c>
      <c r="BK176" s="84" t="str">
        <f t="shared" si="200"/>
        <v>-</v>
      </c>
      <c r="BL176" s="84" t="str">
        <f t="shared" si="200"/>
        <v>-</v>
      </c>
      <c r="BM176" s="84" t="str">
        <f t="shared" si="200"/>
        <v>-</v>
      </c>
      <c r="BN176" s="84" t="str">
        <f t="shared" si="200"/>
        <v>-</v>
      </c>
      <c r="BO176" s="84" t="str">
        <f t="shared" si="200"/>
        <v>-</v>
      </c>
      <c r="BP176" s="84" t="str">
        <f t="shared" si="200"/>
        <v>-</v>
      </c>
      <c r="BQ176" s="84" t="str">
        <f t="shared" si="200"/>
        <v>-</v>
      </c>
    </row>
    <row r="177" spans="1:69" x14ac:dyDescent="0.25">
      <c r="A177" s="44" t="s">
        <v>221</v>
      </c>
      <c r="B177" s="22" t="s">
        <v>49</v>
      </c>
      <c r="C177" s="82">
        <f>SUM(U177                                                    : INDEX(U177:AF177,$B$2))</f>
        <v>0</v>
      </c>
      <c r="D177" s="82">
        <f>SUM(AG177                                                     : INDEX(AG177:AR177,$B$2))</f>
        <v>0</v>
      </c>
      <c r="E177" s="82">
        <f>SUM(AS177                                                    : INDEX(AS177:BD177,$B$2))</f>
        <v>0</v>
      </c>
      <c r="F177" s="65" t="str">
        <f t="shared" si="201"/>
        <v/>
      </c>
      <c r="H177" s="4">
        <f t="shared" si="202"/>
        <v>0</v>
      </c>
      <c r="I177" s="4">
        <f t="shared" si="190"/>
        <v>0</v>
      </c>
      <c r="J177" s="4">
        <f t="shared" si="203"/>
        <v>0</v>
      </c>
      <c r="K177" s="4">
        <f t="shared" si="191"/>
        <v>0</v>
      </c>
      <c r="L177" s="4">
        <f t="shared" si="192"/>
        <v>0</v>
      </c>
      <c r="M177" s="4">
        <f t="shared" si="193"/>
        <v>0</v>
      </c>
      <c r="N177" s="4">
        <f t="shared" si="194"/>
        <v>0</v>
      </c>
      <c r="O177" s="4">
        <f t="shared" si="195"/>
        <v>0</v>
      </c>
      <c r="P177" s="4">
        <f t="shared" si="196"/>
        <v>0</v>
      </c>
      <c r="Q177" s="4">
        <f t="shared" si="197"/>
        <v>0</v>
      </c>
      <c r="R177" s="4">
        <f t="shared" si="198"/>
        <v>0</v>
      </c>
      <c r="S177" s="4">
        <f t="shared" si="199"/>
        <v>0</v>
      </c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F177" s="84" t="str">
        <f t="shared" si="200"/>
        <v>-</v>
      </c>
      <c r="BG177" s="84" t="str">
        <f t="shared" si="200"/>
        <v>-</v>
      </c>
      <c r="BH177" s="84" t="str">
        <f t="shared" si="200"/>
        <v>-</v>
      </c>
      <c r="BI177" s="84" t="str">
        <f t="shared" si="200"/>
        <v>-</v>
      </c>
      <c r="BJ177" s="84" t="str">
        <f t="shared" si="200"/>
        <v>-</v>
      </c>
      <c r="BK177" s="84" t="str">
        <f t="shared" si="200"/>
        <v>-</v>
      </c>
      <c r="BL177" s="84" t="str">
        <f t="shared" si="200"/>
        <v>-</v>
      </c>
      <c r="BM177" s="84" t="str">
        <f t="shared" si="200"/>
        <v>-</v>
      </c>
      <c r="BN177" s="84" t="str">
        <f t="shared" si="200"/>
        <v>-</v>
      </c>
      <c r="BO177" s="84" t="str">
        <f t="shared" si="200"/>
        <v>-</v>
      </c>
      <c r="BP177" s="84" t="str">
        <f t="shared" si="200"/>
        <v>-</v>
      </c>
      <c r="BQ177" s="84" t="str">
        <f t="shared" si="200"/>
        <v>-</v>
      </c>
    </row>
    <row r="178" spans="1:69" x14ac:dyDescent="0.25">
      <c r="A178" s="44" t="s">
        <v>222</v>
      </c>
      <c r="B178" s="22" t="s">
        <v>50</v>
      </c>
      <c r="C178" s="82">
        <f>SUM(U178                                                    : INDEX(U178:AF178,$B$2))</f>
        <v>0</v>
      </c>
      <c r="D178" s="82">
        <f>SUM(AG178                                                     : INDEX(AG178:AR178,$B$2))</f>
        <v>0</v>
      </c>
      <c r="E178" s="82">
        <f>SUM(AS178                                                    : INDEX(AS178:BD178,$B$2))</f>
        <v>0</v>
      </c>
      <c r="F178" s="65" t="str">
        <f t="shared" si="201"/>
        <v/>
      </c>
      <c r="H178" s="4">
        <f t="shared" si="202"/>
        <v>0</v>
      </c>
      <c r="I178" s="4">
        <f t="shared" si="190"/>
        <v>0</v>
      </c>
      <c r="J178" s="4">
        <f t="shared" si="203"/>
        <v>0</v>
      </c>
      <c r="K178" s="4">
        <f t="shared" si="191"/>
        <v>0</v>
      </c>
      <c r="L178" s="4">
        <f t="shared" si="192"/>
        <v>0</v>
      </c>
      <c r="M178" s="4">
        <f t="shared" si="193"/>
        <v>0</v>
      </c>
      <c r="N178" s="4">
        <f t="shared" si="194"/>
        <v>0</v>
      </c>
      <c r="O178" s="4">
        <f t="shared" si="195"/>
        <v>0</v>
      </c>
      <c r="P178" s="4">
        <f t="shared" si="196"/>
        <v>0</v>
      </c>
      <c r="Q178" s="4">
        <f t="shared" si="197"/>
        <v>0</v>
      </c>
      <c r="R178" s="4">
        <f>SUM(AY178:BA178)</f>
        <v>0</v>
      </c>
      <c r="S178" s="4">
        <f t="shared" si="199"/>
        <v>0</v>
      </c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F178" s="84" t="str">
        <f t="shared" si="200"/>
        <v>-</v>
      </c>
      <c r="BG178" s="84" t="str">
        <f t="shared" si="200"/>
        <v>-</v>
      </c>
      <c r="BH178" s="84" t="str">
        <f t="shared" si="200"/>
        <v>-</v>
      </c>
      <c r="BI178" s="84" t="str">
        <f t="shared" si="200"/>
        <v>-</v>
      </c>
      <c r="BJ178" s="84" t="str">
        <f t="shared" si="200"/>
        <v>-</v>
      </c>
      <c r="BK178" s="84" t="str">
        <f t="shared" si="200"/>
        <v>-</v>
      </c>
      <c r="BL178" s="84" t="str">
        <f t="shared" si="200"/>
        <v>-</v>
      </c>
      <c r="BM178" s="84" t="str">
        <f t="shared" si="200"/>
        <v>-</v>
      </c>
      <c r="BN178" s="84" t="str">
        <f t="shared" si="200"/>
        <v>-</v>
      </c>
      <c r="BO178" s="84" t="str">
        <f t="shared" si="200"/>
        <v>-</v>
      </c>
      <c r="BP178" s="84" t="str">
        <f t="shared" si="200"/>
        <v>-</v>
      </c>
      <c r="BQ178" s="84" t="str">
        <f t="shared" si="200"/>
        <v>-</v>
      </c>
    </row>
    <row r="179" spans="1:69" x14ac:dyDescent="0.25">
      <c r="A179" s="44" t="s">
        <v>428</v>
      </c>
      <c r="B179" s="3" t="s">
        <v>153</v>
      </c>
      <c r="C179" s="82">
        <f>SUM(U179                                                    : INDEX(U179:AF179,$B$2))</f>
        <v>0</v>
      </c>
      <c r="D179" s="82">
        <f>SUM(AG179                                                     : INDEX(AG179:AR179,$B$2))</f>
        <v>0</v>
      </c>
      <c r="E179" s="82">
        <f>SUM(AS179                                                     : INDEX(AS179:BD179,$B$2))</f>
        <v>0</v>
      </c>
      <c r="F179" s="65" t="str">
        <f t="shared" si="201"/>
        <v/>
      </c>
      <c r="H179" s="4">
        <f t="shared" si="202"/>
        <v>0</v>
      </c>
      <c r="I179" s="4">
        <f t="shared" si="190"/>
        <v>0</v>
      </c>
      <c r="J179" s="4">
        <f t="shared" si="203"/>
        <v>0</v>
      </c>
      <c r="K179" s="4">
        <f t="shared" si="191"/>
        <v>0</v>
      </c>
      <c r="L179" s="4">
        <f t="shared" si="192"/>
        <v>0</v>
      </c>
      <c r="M179" s="4">
        <f t="shared" si="193"/>
        <v>0</v>
      </c>
      <c r="N179" s="4">
        <f t="shared" si="194"/>
        <v>0</v>
      </c>
      <c r="O179" s="4">
        <f t="shared" si="195"/>
        <v>0</v>
      </c>
      <c r="P179" s="4">
        <f t="shared" si="196"/>
        <v>0</v>
      </c>
      <c r="Q179" s="4">
        <f t="shared" si="197"/>
        <v>0</v>
      </c>
      <c r="R179" s="4">
        <f t="shared" si="198"/>
        <v>0</v>
      </c>
      <c r="S179" s="4">
        <f t="shared" si="199"/>
        <v>0</v>
      </c>
      <c r="U179" s="61">
        <f>SUM(U171:U177)</f>
        <v>0</v>
      </c>
      <c r="V179" s="61">
        <f>SUM(V171:V177)</f>
        <v>0</v>
      </c>
      <c r="W179" s="61">
        <f>SUM(W171:W177)</f>
        <v>0</v>
      </c>
      <c r="X179" s="61">
        <f>SUM(X171:X177)</f>
        <v>0</v>
      </c>
      <c r="Y179" s="61">
        <f>SUM(Y171:Y177)</f>
        <v>0</v>
      </c>
      <c r="Z179" s="61">
        <f t="shared" ref="Z179:AX179" si="204">SUM(Z171:Z177)</f>
        <v>0</v>
      </c>
      <c r="AA179" s="61">
        <f t="shared" si="204"/>
        <v>0</v>
      </c>
      <c r="AB179" s="61">
        <f t="shared" si="204"/>
        <v>0</v>
      </c>
      <c r="AC179" s="61">
        <f t="shared" si="204"/>
        <v>0</v>
      </c>
      <c r="AD179" s="61">
        <f t="shared" si="204"/>
        <v>0</v>
      </c>
      <c r="AE179" s="61">
        <f t="shared" si="204"/>
        <v>0</v>
      </c>
      <c r="AF179" s="61">
        <f t="shared" si="204"/>
        <v>0</v>
      </c>
      <c r="AG179" s="61">
        <f t="shared" si="204"/>
        <v>0</v>
      </c>
      <c r="AH179" s="61">
        <f t="shared" si="204"/>
        <v>0</v>
      </c>
      <c r="AI179" s="61">
        <f t="shared" si="204"/>
        <v>0</v>
      </c>
      <c r="AJ179" s="61">
        <f>SUM(AJ171:AJ177)</f>
        <v>0</v>
      </c>
      <c r="AK179" s="61">
        <f t="shared" si="204"/>
        <v>0</v>
      </c>
      <c r="AL179" s="61">
        <f t="shared" si="204"/>
        <v>0</v>
      </c>
      <c r="AM179" s="61">
        <f t="shared" si="204"/>
        <v>0</v>
      </c>
      <c r="AN179" s="61">
        <f t="shared" si="204"/>
        <v>0</v>
      </c>
      <c r="AO179" s="61">
        <f t="shared" si="204"/>
        <v>0</v>
      </c>
      <c r="AP179" s="61">
        <f t="shared" si="204"/>
        <v>0</v>
      </c>
      <c r="AQ179" s="61">
        <f t="shared" si="204"/>
        <v>0</v>
      </c>
      <c r="AR179" s="61">
        <f t="shared" si="204"/>
        <v>0</v>
      </c>
      <c r="AS179" s="61">
        <f t="shared" si="204"/>
        <v>0</v>
      </c>
      <c r="AT179" s="61">
        <f t="shared" si="204"/>
        <v>0</v>
      </c>
      <c r="AU179" s="61">
        <f t="shared" si="204"/>
        <v>0</v>
      </c>
      <c r="AV179" s="61">
        <f t="shared" si="204"/>
        <v>0</v>
      </c>
      <c r="AW179" s="61">
        <f t="shared" si="204"/>
        <v>0</v>
      </c>
      <c r="AX179" s="61">
        <f t="shared" si="204"/>
        <v>0</v>
      </c>
      <c r="AY179" s="61"/>
      <c r="AZ179" s="61"/>
      <c r="BA179" s="61"/>
      <c r="BB179" s="61"/>
      <c r="BC179" s="61"/>
      <c r="BD179" s="61"/>
      <c r="BF179" s="84" t="str">
        <f t="shared" si="200"/>
        <v>-</v>
      </c>
      <c r="BG179" s="84" t="str">
        <f t="shared" si="200"/>
        <v>-</v>
      </c>
      <c r="BH179" s="84" t="str">
        <f t="shared" si="200"/>
        <v>-</v>
      </c>
      <c r="BI179" s="84" t="str">
        <f t="shared" si="200"/>
        <v>-</v>
      </c>
      <c r="BJ179" s="84" t="str">
        <f t="shared" si="200"/>
        <v>-</v>
      </c>
      <c r="BK179" s="84" t="str">
        <f t="shared" si="200"/>
        <v>-</v>
      </c>
      <c r="BL179" s="84" t="str">
        <f t="shared" si="200"/>
        <v>-</v>
      </c>
      <c r="BM179" s="84" t="str">
        <f t="shared" si="200"/>
        <v>-</v>
      </c>
      <c r="BN179" s="84" t="str">
        <f t="shared" si="200"/>
        <v>-</v>
      </c>
      <c r="BO179" s="84" t="str">
        <f t="shared" si="200"/>
        <v>-</v>
      </c>
      <c r="BP179" s="84" t="str">
        <f t="shared" si="200"/>
        <v>-</v>
      </c>
      <c r="BQ179" s="84" t="str">
        <f t="shared" si="200"/>
        <v>-</v>
      </c>
    </row>
    <row r="180" spans="1:69" x14ac:dyDescent="0.25">
      <c r="A180" s="44" t="s">
        <v>223</v>
      </c>
      <c r="B180" s="3" t="s">
        <v>61</v>
      </c>
      <c r="C180" s="83">
        <f>SUM(C171:C178)</f>
        <v>0</v>
      </c>
      <c r="D180" s="83">
        <f t="shared" ref="D180:E180" si="205">SUM(D171:D178)</f>
        <v>0</v>
      </c>
      <c r="E180" s="83">
        <f t="shared" si="205"/>
        <v>0</v>
      </c>
      <c r="F180" s="65" t="str">
        <f t="shared" si="201"/>
        <v/>
      </c>
      <c r="H180" s="4">
        <f t="shared" si="202"/>
        <v>0</v>
      </c>
      <c r="I180" s="4">
        <f t="shared" si="190"/>
        <v>0</v>
      </c>
      <c r="J180" s="4">
        <f t="shared" si="203"/>
        <v>0</v>
      </c>
      <c r="K180" s="4">
        <f t="shared" si="191"/>
        <v>0</v>
      </c>
      <c r="L180" s="4">
        <f t="shared" si="192"/>
        <v>0</v>
      </c>
      <c r="M180" s="4">
        <f t="shared" si="193"/>
        <v>0</v>
      </c>
      <c r="N180" s="4">
        <f t="shared" si="194"/>
        <v>0</v>
      </c>
      <c r="O180" s="4">
        <f t="shared" si="195"/>
        <v>0</v>
      </c>
      <c r="P180" s="4">
        <f t="shared" si="196"/>
        <v>0</v>
      </c>
      <c r="Q180" s="4">
        <f t="shared" si="197"/>
        <v>0</v>
      </c>
      <c r="R180" s="4">
        <f t="shared" si="198"/>
        <v>0</v>
      </c>
      <c r="S180" s="4">
        <f t="shared" si="199"/>
        <v>0</v>
      </c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F180" s="84" t="str">
        <f t="shared" si="200"/>
        <v>-</v>
      </c>
      <c r="BG180" s="84" t="str">
        <f t="shared" si="200"/>
        <v>-</v>
      </c>
      <c r="BH180" s="84" t="str">
        <f t="shared" si="200"/>
        <v>-</v>
      </c>
      <c r="BI180" s="84" t="str">
        <f t="shared" si="200"/>
        <v>-</v>
      </c>
      <c r="BJ180" s="84" t="str">
        <f t="shared" si="200"/>
        <v>-</v>
      </c>
      <c r="BK180" s="84" t="str">
        <f t="shared" si="200"/>
        <v>-</v>
      </c>
      <c r="BL180" s="84" t="str">
        <f t="shared" si="200"/>
        <v>-</v>
      </c>
      <c r="BM180" s="84" t="str">
        <f t="shared" si="200"/>
        <v>-</v>
      </c>
      <c r="BN180" s="84" t="str">
        <f t="shared" si="200"/>
        <v>-</v>
      </c>
      <c r="BO180" s="84" t="str">
        <f t="shared" si="200"/>
        <v>-</v>
      </c>
      <c r="BP180" s="84" t="str">
        <f t="shared" si="200"/>
        <v>-</v>
      </c>
      <c r="BQ180" s="84" t="str">
        <f t="shared" si="200"/>
        <v>-</v>
      </c>
    </row>
    <row r="182" spans="1:69" x14ac:dyDescent="0.25">
      <c r="A182" s="23" t="s">
        <v>440</v>
      </c>
      <c r="B182" s="23" t="s">
        <v>440</v>
      </c>
      <c r="C182" s="21" t="str">
        <f>$C$3</f>
        <v>YTD '15</v>
      </c>
      <c r="D182" s="21" t="str">
        <f>$D$3</f>
        <v>YTD '16</v>
      </c>
      <c r="E182" s="21" t="str">
        <f>$E$3</f>
        <v>YTD '17</v>
      </c>
      <c r="F182" s="21" t="str">
        <f>$F$3</f>
        <v>YoY</v>
      </c>
      <c r="G182" s="2" t="s">
        <v>33</v>
      </c>
      <c r="H182" s="27" t="str">
        <f>$H$3</f>
        <v>Q1 '15</v>
      </c>
      <c r="I182" s="27" t="str">
        <f>$I$3</f>
        <v>Q2 '15</v>
      </c>
      <c r="J182" s="27" t="str">
        <f>$J$3</f>
        <v>Q3 '15</v>
      </c>
      <c r="K182" s="27" t="str">
        <f>$K$3</f>
        <v>Q4 '15</v>
      </c>
      <c r="L182" s="30" t="str">
        <f>$L$3</f>
        <v>Q1 '16</v>
      </c>
      <c r="M182" s="30" t="str">
        <f>$M$3</f>
        <v>Q2 '16</v>
      </c>
      <c r="N182" s="30" t="str">
        <f>$N$3</f>
        <v>Q3 '16</v>
      </c>
      <c r="O182" s="30" t="str">
        <f>$O$3</f>
        <v>Q4 '16</v>
      </c>
      <c r="P182" s="27" t="str">
        <f>$P$3</f>
        <v>Q1 '17</v>
      </c>
      <c r="Q182" s="27" t="str">
        <f>$Q$3</f>
        <v>Q2 '17</v>
      </c>
      <c r="R182" s="27" t="str">
        <f>$R$3</f>
        <v>Q3 '17</v>
      </c>
      <c r="S182" s="27" t="str">
        <f>$S$3</f>
        <v>Q4 '17</v>
      </c>
      <c r="T182" s="17" t="s">
        <v>33</v>
      </c>
      <c r="U182" s="27" t="s">
        <v>1</v>
      </c>
      <c r="V182" s="27" t="s">
        <v>2</v>
      </c>
      <c r="W182" s="27" t="s">
        <v>3</v>
      </c>
      <c r="X182" s="27" t="s">
        <v>4</v>
      </c>
      <c r="Y182" s="27" t="s">
        <v>5</v>
      </c>
      <c r="Z182" s="27" t="s">
        <v>6</v>
      </c>
      <c r="AA182" s="27" t="s">
        <v>7</v>
      </c>
      <c r="AB182" s="27" t="s">
        <v>8</v>
      </c>
      <c r="AC182" s="27" t="s">
        <v>9</v>
      </c>
      <c r="AD182" s="27" t="s">
        <v>10</v>
      </c>
      <c r="AE182" s="27" t="s">
        <v>11</v>
      </c>
      <c r="AF182" s="27" t="s">
        <v>12</v>
      </c>
      <c r="AG182" s="29" t="s">
        <v>13</v>
      </c>
      <c r="AH182" s="29" t="s">
        <v>14</v>
      </c>
      <c r="AI182" s="29" t="s">
        <v>15</v>
      </c>
      <c r="AJ182" s="29" t="s">
        <v>16</v>
      </c>
      <c r="AK182" s="29" t="s">
        <v>17</v>
      </c>
      <c r="AL182" s="29" t="s">
        <v>18</v>
      </c>
      <c r="AM182" s="29" t="s">
        <v>19</v>
      </c>
      <c r="AN182" s="29" t="s">
        <v>20</v>
      </c>
      <c r="AO182" s="29" t="s">
        <v>21</v>
      </c>
      <c r="AP182" s="29" t="s">
        <v>22</v>
      </c>
      <c r="AQ182" s="29" t="s">
        <v>23</v>
      </c>
      <c r="AR182" s="29" t="s">
        <v>24</v>
      </c>
      <c r="AS182" s="31" t="s">
        <v>25</v>
      </c>
      <c r="AT182" s="31" t="s">
        <v>26</v>
      </c>
      <c r="AU182" s="31" t="s">
        <v>27</v>
      </c>
      <c r="AV182" s="31" t="s">
        <v>28</v>
      </c>
      <c r="AW182" s="31" t="s">
        <v>29</v>
      </c>
      <c r="AX182" s="31" t="s">
        <v>30</v>
      </c>
      <c r="AY182" s="31" t="s">
        <v>99</v>
      </c>
      <c r="AZ182" s="31" t="s">
        <v>100</v>
      </c>
      <c r="BA182" s="31" t="s">
        <v>101</v>
      </c>
      <c r="BB182" s="31" t="s">
        <v>102</v>
      </c>
      <c r="BC182" s="31" t="s">
        <v>103</v>
      </c>
      <c r="BD182" s="31" t="s">
        <v>104</v>
      </c>
      <c r="BF182" s="32">
        <v>42736</v>
      </c>
      <c r="BG182" s="32">
        <v>42767</v>
      </c>
      <c r="BH182" s="32">
        <v>42795</v>
      </c>
      <c r="BI182" s="32">
        <v>42826</v>
      </c>
      <c r="BJ182" s="32">
        <v>42856</v>
      </c>
      <c r="BK182" s="32">
        <v>42887</v>
      </c>
      <c r="BL182" s="32">
        <v>42917</v>
      </c>
      <c r="BM182" s="32">
        <v>42948</v>
      </c>
      <c r="BN182" s="32">
        <v>42979</v>
      </c>
      <c r="BO182" s="32">
        <v>43009</v>
      </c>
      <c r="BP182" s="32">
        <v>43040</v>
      </c>
      <c r="BQ182" s="32">
        <v>43070</v>
      </c>
    </row>
    <row r="183" spans="1:69" x14ac:dyDescent="0.25">
      <c r="A183" s="44" t="s">
        <v>441</v>
      </c>
      <c r="B183" s="22" t="s">
        <v>215</v>
      </c>
      <c r="C183" s="82">
        <f>SUM(U183                                                    : INDEX(U183:AF183,$B$2))</f>
        <v>0</v>
      </c>
      <c r="D183" s="82">
        <f>SUM(AG183                                                     : INDEX(AG183:AR183,$B$2))</f>
        <v>0</v>
      </c>
      <c r="E183" s="82">
        <f>SUM(AS183                                                    : INDEX(AS183:BD183,$B$2))</f>
        <v>32643.766499999998</v>
      </c>
      <c r="F183" s="65" t="str">
        <f>IFERROR(E183/D183,"")</f>
        <v/>
      </c>
      <c r="H183" s="4">
        <f>SUM(U183:W183)</f>
        <v>0</v>
      </c>
      <c r="I183" s="4">
        <f t="shared" ref="I183:I192" si="206">SUM(X183:Z183)</f>
        <v>0</v>
      </c>
      <c r="J183" s="4">
        <f>SUM(AA183:AC183)</f>
        <v>0</v>
      </c>
      <c r="K183" s="4">
        <f t="shared" ref="K183:K192" si="207">SUM(AD183:AF183)</f>
        <v>0</v>
      </c>
      <c r="L183" s="4">
        <f t="shared" ref="L183:L192" si="208">SUM(AG183:AI183)</f>
        <v>0</v>
      </c>
      <c r="M183" s="4">
        <f t="shared" ref="M183:M192" si="209">SUM(AJ183:AL183)</f>
        <v>0</v>
      </c>
      <c r="N183" s="4">
        <f t="shared" ref="N183:N192" si="210">SUM(AM183:AO183)</f>
        <v>0</v>
      </c>
      <c r="O183" s="4">
        <f t="shared" ref="O183:O192" si="211">SUM(AP183:AR183)</f>
        <v>0</v>
      </c>
      <c r="P183" s="4">
        <f t="shared" ref="P183:P192" si="212">SUM(AS183:AU183)</f>
        <v>0</v>
      </c>
      <c r="Q183" s="4">
        <f t="shared" ref="Q183:Q192" si="213">SUM(AV183:AX183)</f>
        <v>0</v>
      </c>
      <c r="R183" s="4">
        <f t="shared" ref="R183:R189" si="214">SUM(AY183:BA183)</f>
        <v>32643.766499999998</v>
      </c>
      <c r="S183" s="4">
        <f t="shared" ref="S183:S192" si="215">SUM(BB183:BD183)</f>
        <v>0</v>
      </c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>
        <v>15790.9845</v>
      </c>
      <c r="AZ183" s="4">
        <v>16852.781999999999</v>
      </c>
      <c r="BA183" s="4"/>
      <c r="BB183" s="4"/>
      <c r="BC183" s="4"/>
      <c r="BD183" s="4"/>
      <c r="BF183" s="84" t="str">
        <f t="shared" ref="BF183:BQ192" si="216">IFERROR(AS183/AG183,"-")</f>
        <v>-</v>
      </c>
      <c r="BG183" s="84" t="str">
        <f t="shared" si="216"/>
        <v>-</v>
      </c>
      <c r="BH183" s="84" t="str">
        <f t="shared" si="216"/>
        <v>-</v>
      </c>
      <c r="BI183" s="84" t="str">
        <f t="shared" si="216"/>
        <v>-</v>
      </c>
      <c r="BJ183" s="84" t="str">
        <f t="shared" si="216"/>
        <v>-</v>
      </c>
      <c r="BK183" s="84" t="str">
        <f t="shared" si="216"/>
        <v>-</v>
      </c>
      <c r="BL183" s="84" t="str">
        <f t="shared" si="216"/>
        <v>-</v>
      </c>
      <c r="BM183" s="84" t="str">
        <f t="shared" si="216"/>
        <v>-</v>
      </c>
      <c r="BN183" s="84" t="str">
        <f t="shared" si="216"/>
        <v>-</v>
      </c>
      <c r="BO183" s="84" t="str">
        <f t="shared" si="216"/>
        <v>-</v>
      </c>
      <c r="BP183" s="84" t="str">
        <f t="shared" si="216"/>
        <v>-</v>
      </c>
      <c r="BQ183" s="84" t="str">
        <f t="shared" si="216"/>
        <v>-</v>
      </c>
    </row>
    <row r="184" spans="1:69" x14ac:dyDescent="0.25">
      <c r="A184" s="44" t="s">
        <v>442</v>
      </c>
      <c r="B184" s="22" t="s">
        <v>44</v>
      </c>
      <c r="C184" s="82">
        <f>SUM(U184                                                    : INDEX(U184:AF184,$B$2))</f>
        <v>0</v>
      </c>
      <c r="D184" s="82">
        <f>SUM(AG184                                                     : INDEX(AG184:AR184,$B$2))</f>
        <v>0</v>
      </c>
      <c r="E184" s="82">
        <f>SUM(AS184                                                    : INDEX(AS184:BD184,$B$2))</f>
        <v>24189.897000000001</v>
      </c>
      <c r="F184" s="65" t="str">
        <f t="shared" ref="F184:F192" si="217">IFERROR(E184/D184,"")</f>
        <v/>
      </c>
      <c r="H184" s="4">
        <f t="shared" ref="H184:H192" si="218">SUM(U184:W184)</f>
        <v>0</v>
      </c>
      <c r="I184" s="4">
        <f t="shared" si="206"/>
        <v>0</v>
      </c>
      <c r="J184" s="4">
        <f t="shared" ref="J184:J192" si="219">SUM(AA184:AC184)</f>
        <v>0</v>
      </c>
      <c r="K184" s="4">
        <f t="shared" si="207"/>
        <v>0</v>
      </c>
      <c r="L184" s="4">
        <f t="shared" si="208"/>
        <v>0</v>
      </c>
      <c r="M184" s="4">
        <f t="shared" si="209"/>
        <v>0</v>
      </c>
      <c r="N184" s="4">
        <f t="shared" si="210"/>
        <v>0</v>
      </c>
      <c r="O184" s="4">
        <f t="shared" si="211"/>
        <v>0</v>
      </c>
      <c r="P184" s="4">
        <f t="shared" si="212"/>
        <v>0</v>
      </c>
      <c r="Q184" s="4">
        <f t="shared" si="213"/>
        <v>0</v>
      </c>
      <c r="R184" s="4">
        <f t="shared" si="214"/>
        <v>24189.897000000001</v>
      </c>
      <c r="S184" s="4">
        <f t="shared" si="215"/>
        <v>0</v>
      </c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>
        <v>10972.843000000001</v>
      </c>
      <c r="AZ184" s="4">
        <v>13217.054</v>
      </c>
      <c r="BA184" s="4"/>
      <c r="BB184" s="4"/>
      <c r="BC184" s="4"/>
      <c r="BD184" s="4"/>
      <c r="BF184" s="84" t="str">
        <f t="shared" si="216"/>
        <v>-</v>
      </c>
      <c r="BG184" s="84" t="str">
        <f t="shared" si="216"/>
        <v>-</v>
      </c>
      <c r="BH184" s="84" t="str">
        <f t="shared" si="216"/>
        <v>-</v>
      </c>
      <c r="BI184" s="84" t="str">
        <f t="shared" si="216"/>
        <v>-</v>
      </c>
      <c r="BJ184" s="84" t="str">
        <f t="shared" si="216"/>
        <v>-</v>
      </c>
      <c r="BK184" s="84" t="str">
        <f t="shared" si="216"/>
        <v>-</v>
      </c>
      <c r="BL184" s="84" t="str">
        <f t="shared" si="216"/>
        <v>-</v>
      </c>
      <c r="BM184" s="84" t="str">
        <f t="shared" si="216"/>
        <v>-</v>
      </c>
      <c r="BN184" s="84" t="str">
        <f t="shared" si="216"/>
        <v>-</v>
      </c>
      <c r="BO184" s="84" t="str">
        <f t="shared" si="216"/>
        <v>-</v>
      </c>
      <c r="BP184" s="84" t="str">
        <f t="shared" si="216"/>
        <v>-</v>
      </c>
      <c r="BQ184" s="84" t="str">
        <f t="shared" si="216"/>
        <v>-</v>
      </c>
    </row>
    <row r="185" spans="1:69" x14ac:dyDescent="0.25">
      <c r="A185" s="44" t="s">
        <v>443</v>
      </c>
      <c r="B185" s="22" t="s">
        <v>45</v>
      </c>
      <c r="C185" s="82">
        <f>SUM(U185                                                    : INDEX(U185:AF185,$B$2))</f>
        <v>0</v>
      </c>
      <c r="D185" s="82">
        <f>SUM(AG185                                                     : INDEX(AG185:AR185,$B$2))</f>
        <v>0</v>
      </c>
      <c r="E185" s="82">
        <f>SUM(AS185                                                    : INDEX(AS185:BD185,$B$2))</f>
        <v>9357.1869999999999</v>
      </c>
      <c r="F185" s="65" t="str">
        <f t="shared" si="217"/>
        <v/>
      </c>
      <c r="H185" s="4">
        <f t="shared" si="218"/>
        <v>0</v>
      </c>
      <c r="I185" s="4">
        <f t="shared" si="206"/>
        <v>0</v>
      </c>
      <c r="J185" s="4">
        <f t="shared" si="219"/>
        <v>0</v>
      </c>
      <c r="K185" s="4">
        <f t="shared" si="207"/>
        <v>0</v>
      </c>
      <c r="L185" s="4">
        <f t="shared" si="208"/>
        <v>0</v>
      </c>
      <c r="M185" s="4">
        <f t="shared" si="209"/>
        <v>0</v>
      </c>
      <c r="N185" s="4">
        <f t="shared" si="210"/>
        <v>0</v>
      </c>
      <c r="O185" s="4">
        <f t="shared" si="211"/>
        <v>0</v>
      </c>
      <c r="P185" s="4">
        <f t="shared" si="212"/>
        <v>0</v>
      </c>
      <c r="Q185" s="4">
        <f t="shared" si="213"/>
        <v>0</v>
      </c>
      <c r="R185" s="4">
        <f t="shared" si="214"/>
        <v>9357.1869999999999</v>
      </c>
      <c r="S185" s="4">
        <f t="shared" si="215"/>
        <v>0</v>
      </c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>
        <v>4184.4709999999995</v>
      </c>
      <c r="AZ185" s="4">
        <v>5172.7160000000003</v>
      </c>
      <c r="BA185" s="4"/>
      <c r="BB185" s="4"/>
      <c r="BC185" s="4"/>
      <c r="BD185" s="4"/>
      <c r="BF185" s="84" t="str">
        <f t="shared" si="216"/>
        <v>-</v>
      </c>
      <c r="BG185" s="84" t="str">
        <f t="shared" si="216"/>
        <v>-</v>
      </c>
      <c r="BH185" s="84" t="str">
        <f t="shared" si="216"/>
        <v>-</v>
      </c>
      <c r="BI185" s="84" t="str">
        <f t="shared" si="216"/>
        <v>-</v>
      </c>
      <c r="BJ185" s="84" t="str">
        <f t="shared" si="216"/>
        <v>-</v>
      </c>
      <c r="BK185" s="84" t="str">
        <f t="shared" si="216"/>
        <v>-</v>
      </c>
      <c r="BL185" s="84" t="str">
        <f t="shared" si="216"/>
        <v>-</v>
      </c>
      <c r="BM185" s="84" t="str">
        <f t="shared" si="216"/>
        <v>-</v>
      </c>
      <c r="BN185" s="84" t="str">
        <f t="shared" si="216"/>
        <v>-</v>
      </c>
      <c r="BO185" s="84" t="str">
        <f t="shared" si="216"/>
        <v>-</v>
      </c>
      <c r="BP185" s="84" t="str">
        <f t="shared" si="216"/>
        <v>-</v>
      </c>
      <c r="BQ185" s="84" t="str">
        <f t="shared" si="216"/>
        <v>-</v>
      </c>
    </row>
    <row r="186" spans="1:69" x14ac:dyDescent="0.25">
      <c r="A186" s="44" t="s">
        <v>444</v>
      </c>
      <c r="B186" s="22" t="s">
        <v>46</v>
      </c>
      <c r="C186" s="82">
        <f>SUM(U186                                                    : INDEX(U186:AF186,$B$2))</f>
        <v>0</v>
      </c>
      <c r="D186" s="82">
        <f>SUM(AG186                                                     : INDEX(AG186:AR186,$B$2))</f>
        <v>0</v>
      </c>
      <c r="E186" s="82">
        <f>SUM(AS186                                                    : INDEX(AS186:BD186,$B$2))</f>
        <v>9262.5105000000003</v>
      </c>
      <c r="F186" s="65" t="str">
        <f t="shared" si="217"/>
        <v/>
      </c>
      <c r="H186" s="4">
        <f t="shared" si="218"/>
        <v>0</v>
      </c>
      <c r="I186" s="4">
        <f t="shared" si="206"/>
        <v>0</v>
      </c>
      <c r="J186" s="4">
        <f t="shared" si="219"/>
        <v>0</v>
      </c>
      <c r="K186" s="4">
        <f t="shared" si="207"/>
        <v>0</v>
      </c>
      <c r="L186" s="4">
        <f t="shared" si="208"/>
        <v>0</v>
      </c>
      <c r="M186" s="4">
        <f t="shared" si="209"/>
        <v>0</v>
      </c>
      <c r="N186" s="4">
        <f t="shared" si="210"/>
        <v>0</v>
      </c>
      <c r="O186" s="4">
        <f t="shared" si="211"/>
        <v>0</v>
      </c>
      <c r="P186" s="4">
        <f t="shared" si="212"/>
        <v>0</v>
      </c>
      <c r="Q186" s="4">
        <f t="shared" si="213"/>
        <v>0</v>
      </c>
      <c r="R186" s="4">
        <f t="shared" si="214"/>
        <v>9262.5105000000003</v>
      </c>
      <c r="S186" s="4">
        <f t="shared" si="215"/>
        <v>0</v>
      </c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>
        <v>3832.3155000000002</v>
      </c>
      <c r="AZ186" s="4">
        <v>5430.1949999999997</v>
      </c>
      <c r="BA186" s="4"/>
      <c r="BB186" s="4"/>
      <c r="BC186" s="4"/>
      <c r="BD186" s="4"/>
      <c r="BF186" s="84" t="str">
        <f t="shared" si="216"/>
        <v>-</v>
      </c>
      <c r="BG186" s="84" t="str">
        <f t="shared" si="216"/>
        <v>-</v>
      </c>
      <c r="BH186" s="84" t="str">
        <f t="shared" si="216"/>
        <v>-</v>
      </c>
      <c r="BI186" s="84" t="str">
        <f t="shared" si="216"/>
        <v>-</v>
      </c>
      <c r="BJ186" s="84" t="str">
        <f t="shared" si="216"/>
        <v>-</v>
      </c>
      <c r="BK186" s="84" t="str">
        <f t="shared" si="216"/>
        <v>-</v>
      </c>
      <c r="BL186" s="84" t="str">
        <f t="shared" si="216"/>
        <v>-</v>
      </c>
      <c r="BM186" s="84" t="str">
        <f t="shared" si="216"/>
        <v>-</v>
      </c>
      <c r="BN186" s="84" t="str">
        <f t="shared" si="216"/>
        <v>-</v>
      </c>
      <c r="BO186" s="84" t="str">
        <f t="shared" si="216"/>
        <v>-</v>
      </c>
      <c r="BP186" s="84" t="str">
        <f t="shared" si="216"/>
        <v>-</v>
      </c>
      <c r="BQ186" s="84" t="str">
        <f t="shared" si="216"/>
        <v>-</v>
      </c>
    </row>
    <row r="187" spans="1:69" x14ac:dyDescent="0.25">
      <c r="A187" s="44" t="s">
        <v>445</v>
      </c>
      <c r="B187" s="22" t="s">
        <v>47</v>
      </c>
      <c r="C187" s="82">
        <f>SUM(U187                                                    : INDEX(U187:AF187,$B$2))</f>
        <v>0</v>
      </c>
      <c r="D187" s="82">
        <f>SUM(AG187                                                     : INDEX(AG187:AR187,$B$2))</f>
        <v>0</v>
      </c>
      <c r="E187" s="82">
        <f>SUM(AS187                                                    : INDEX(AS187:BD187,$B$2))</f>
        <v>3447.9835000000003</v>
      </c>
      <c r="F187" s="65" t="str">
        <f t="shared" si="217"/>
        <v/>
      </c>
      <c r="H187" s="4">
        <f t="shared" si="218"/>
        <v>0</v>
      </c>
      <c r="I187" s="4">
        <f t="shared" si="206"/>
        <v>0</v>
      </c>
      <c r="J187" s="4">
        <f t="shared" si="219"/>
        <v>0</v>
      </c>
      <c r="K187" s="4">
        <f t="shared" si="207"/>
        <v>0</v>
      </c>
      <c r="L187" s="4">
        <f t="shared" si="208"/>
        <v>0</v>
      </c>
      <c r="M187" s="4">
        <f t="shared" si="209"/>
        <v>0</v>
      </c>
      <c r="N187" s="4">
        <f t="shared" si="210"/>
        <v>0</v>
      </c>
      <c r="O187" s="4">
        <f t="shared" si="211"/>
        <v>0</v>
      </c>
      <c r="P187" s="4">
        <f t="shared" si="212"/>
        <v>0</v>
      </c>
      <c r="Q187" s="4">
        <f t="shared" si="213"/>
        <v>0</v>
      </c>
      <c r="R187" s="4">
        <f t="shared" si="214"/>
        <v>3447.9835000000003</v>
      </c>
      <c r="S187" s="4">
        <f t="shared" si="215"/>
        <v>0</v>
      </c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>
        <v>1813.3105</v>
      </c>
      <c r="AZ187" s="4">
        <v>1634.673</v>
      </c>
      <c r="BA187" s="4"/>
      <c r="BB187" s="4"/>
      <c r="BC187" s="4"/>
      <c r="BD187" s="4"/>
      <c r="BF187" s="84" t="str">
        <f t="shared" si="216"/>
        <v>-</v>
      </c>
      <c r="BG187" s="84" t="str">
        <f t="shared" si="216"/>
        <v>-</v>
      </c>
      <c r="BH187" s="84" t="str">
        <f t="shared" si="216"/>
        <v>-</v>
      </c>
      <c r="BI187" s="84" t="str">
        <f t="shared" si="216"/>
        <v>-</v>
      </c>
      <c r="BJ187" s="84" t="str">
        <f t="shared" si="216"/>
        <v>-</v>
      </c>
      <c r="BK187" s="84" t="str">
        <f t="shared" si="216"/>
        <v>-</v>
      </c>
      <c r="BL187" s="84" t="str">
        <f t="shared" si="216"/>
        <v>-</v>
      </c>
      <c r="BM187" s="84" t="str">
        <f t="shared" si="216"/>
        <v>-</v>
      </c>
      <c r="BN187" s="84" t="str">
        <f t="shared" si="216"/>
        <v>-</v>
      </c>
      <c r="BO187" s="84" t="str">
        <f t="shared" si="216"/>
        <v>-</v>
      </c>
      <c r="BP187" s="84" t="str">
        <f t="shared" si="216"/>
        <v>-</v>
      </c>
      <c r="BQ187" s="84" t="str">
        <f t="shared" si="216"/>
        <v>-</v>
      </c>
    </row>
    <row r="188" spans="1:69" x14ac:dyDescent="0.25">
      <c r="A188" s="44" t="s">
        <v>446</v>
      </c>
      <c r="B188" s="22" t="s">
        <v>48</v>
      </c>
      <c r="C188" s="82">
        <f>SUM(U188                                                    : INDEX(U188:AF188,$B$2))</f>
        <v>0</v>
      </c>
      <c r="D188" s="82">
        <f>SUM(AG188                                                     : INDEX(AG188:AR188,$B$2))</f>
        <v>0</v>
      </c>
      <c r="E188" s="82">
        <f>SUM(AS188                                                    : INDEX(AS188:BD188,$B$2))</f>
        <v>5567.8779999999997</v>
      </c>
      <c r="F188" s="65" t="str">
        <f t="shared" si="217"/>
        <v/>
      </c>
      <c r="H188" s="4">
        <f t="shared" si="218"/>
        <v>0</v>
      </c>
      <c r="I188" s="4">
        <f t="shared" si="206"/>
        <v>0</v>
      </c>
      <c r="J188" s="4">
        <f t="shared" si="219"/>
        <v>0</v>
      </c>
      <c r="K188" s="4">
        <f t="shared" si="207"/>
        <v>0</v>
      </c>
      <c r="L188" s="4">
        <f t="shared" si="208"/>
        <v>0</v>
      </c>
      <c r="M188" s="4">
        <f t="shared" si="209"/>
        <v>0</v>
      </c>
      <c r="N188" s="4">
        <f t="shared" si="210"/>
        <v>0</v>
      </c>
      <c r="O188" s="4">
        <f t="shared" si="211"/>
        <v>0</v>
      </c>
      <c r="P188" s="4">
        <f t="shared" si="212"/>
        <v>0</v>
      </c>
      <c r="Q188" s="4">
        <f t="shared" si="213"/>
        <v>0</v>
      </c>
      <c r="R188" s="4">
        <f t="shared" si="214"/>
        <v>5567.8779999999997</v>
      </c>
      <c r="S188" s="4">
        <f t="shared" si="215"/>
        <v>0</v>
      </c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>
        <v>2930.1489999999999</v>
      </c>
      <c r="AZ188" s="4">
        <v>2637.7289999999998</v>
      </c>
      <c r="BA188" s="4"/>
      <c r="BB188" s="4"/>
      <c r="BC188" s="4"/>
      <c r="BD188" s="4"/>
      <c r="BF188" s="84" t="str">
        <f t="shared" si="216"/>
        <v>-</v>
      </c>
      <c r="BG188" s="84" t="str">
        <f t="shared" si="216"/>
        <v>-</v>
      </c>
      <c r="BH188" s="84" t="str">
        <f t="shared" si="216"/>
        <v>-</v>
      </c>
      <c r="BI188" s="84" t="str">
        <f t="shared" si="216"/>
        <v>-</v>
      </c>
      <c r="BJ188" s="84" t="str">
        <f t="shared" si="216"/>
        <v>-</v>
      </c>
      <c r="BK188" s="84" t="str">
        <f t="shared" si="216"/>
        <v>-</v>
      </c>
      <c r="BL188" s="84" t="str">
        <f t="shared" si="216"/>
        <v>-</v>
      </c>
      <c r="BM188" s="84" t="str">
        <f t="shared" si="216"/>
        <v>-</v>
      </c>
      <c r="BN188" s="84" t="str">
        <f t="shared" si="216"/>
        <v>-</v>
      </c>
      <c r="BO188" s="84" t="str">
        <f t="shared" si="216"/>
        <v>-</v>
      </c>
      <c r="BP188" s="84" t="str">
        <f t="shared" si="216"/>
        <v>-</v>
      </c>
      <c r="BQ188" s="84" t="str">
        <f t="shared" si="216"/>
        <v>-</v>
      </c>
    </row>
    <row r="189" spans="1:69" x14ac:dyDescent="0.25">
      <c r="A189" s="44" t="s">
        <v>447</v>
      </c>
      <c r="B189" s="22" t="s">
        <v>49</v>
      </c>
      <c r="C189" s="82">
        <f>SUM(U189                                                    : INDEX(U189:AF189,$B$2))</f>
        <v>0</v>
      </c>
      <c r="D189" s="82">
        <f>SUM(AG189                                                     : INDEX(AG189:AR189,$B$2))</f>
        <v>0</v>
      </c>
      <c r="E189" s="82">
        <f>SUM(AS189                                                    : INDEX(AS189:BD189,$B$2))</f>
        <v>8162.7725</v>
      </c>
      <c r="F189" s="65" t="str">
        <f t="shared" si="217"/>
        <v/>
      </c>
      <c r="H189" s="4">
        <f t="shared" si="218"/>
        <v>0</v>
      </c>
      <c r="I189" s="4">
        <f t="shared" si="206"/>
        <v>0</v>
      </c>
      <c r="J189" s="4">
        <f t="shared" si="219"/>
        <v>0</v>
      </c>
      <c r="K189" s="4">
        <f t="shared" si="207"/>
        <v>0</v>
      </c>
      <c r="L189" s="4">
        <f t="shared" si="208"/>
        <v>0</v>
      </c>
      <c r="M189" s="4">
        <f t="shared" si="209"/>
        <v>0</v>
      </c>
      <c r="N189" s="4">
        <f t="shared" si="210"/>
        <v>0</v>
      </c>
      <c r="O189" s="4">
        <f t="shared" si="211"/>
        <v>0</v>
      </c>
      <c r="P189" s="4">
        <f t="shared" si="212"/>
        <v>0</v>
      </c>
      <c r="Q189" s="4">
        <f t="shared" si="213"/>
        <v>0</v>
      </c>
      <c r="R189" s="4">
        <f t="shared" si="214"/>
        <v>8162.7725</v>
      </c>
      <c r="S189" s="4">
        <f t="shared" si="215"/>
        <v>0</v>
      </c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>
        <v>4781.1975000000002</v>
      </c>
      <c r="AZ189" s="4">
        <v>3381.5749999999998</v>
      </c>
      <c r="BA189" s="4"/>
      <c r="BB189" s="4"/>
      <c r="BC189" s="4"/>
      <c r="BD189" s="4"/>
      <c r="BF189" s="84" t="str">
        <f t="shared" si="216"/>
        <v>-</v>
      </c>
      <c r="BG189" s="84" t="str">
        <f t="shared" si="216"/>
        <v>-</v>
      </c>
      <c r="BH189" s="84" t="str">
        <f t="shared" si="216"/>
        <v>-</v>
      </c>
      <c r="BI189" s="84" t="str">
        <f t="shared" si="216"/>
        <v>-</v>
      </c>
      <c r="BJ189" s="84" t="str">
        <f t="shared" si="216"/>
        <v>-</v>
      </c>
      <c r="BK189" s="84" t="str">
        <f t="shared" si="216"/>
        <v>-</v>
      </c>
      <c r="BL189" s="84" t="str">
        <f t="shared" si="216"/>
        <v>-</v>
      </c>
      <c r="BM189" s="84" t="str">
        <f t="shared" si="216"/>
        <v>-</v>
      </c>
      <c r="BN189" s="84" t="str">
        <f t="shared" si="216"/>
        <v>-</v>
      </c>
      <c r="BO189" s="84" t="str">
        <f t="shared" si="216"/>
        <v>-</v>
      </c>
      <c r="BP189" s="84" t="str">
        <f t="shared" si="216"/>
        <v>-</v>
      </c>
      <c r="BQ189" s="84" t="str">
        <f t="shared" si="216"/>
        <v>-</v>
      </c>
    </row>
    <row r="190" spans="1:69" x14ac:dyDescent="0.25">
      <c r="A190" s="44" t="s">
        <v>448</v>
      </c>
      <c r="B190" s="22" t="s">
        <v>50</v>
      </c>
      <c r="C190" s="82">
        <f>SUM(U190                                                    : INDEX(U190:AF190,$B$2))</f>
        <v>0</v>
      </c>
      <c r="D190" s="82">
        <f>SUM(AG190                                                     : INDEX(AG190:AR190,$B$2))</f>
        <v>0</v>
      </c>
      <c r="E190" s="82">
        <f>SUM(AS190                                                    : INDEX(AS190:BD190,$B$2))</f>
        <v>3065.8679999999999</v>
      </c>
      <c r="F190" s="65" t="str">
        <f t="shared" si="217"/>
        <v/>
      </c>
      <c r="H190" s="4">
        <f t="shared" si="218"/>
        <v>0</v>
      </c>
      <c r="I190" s="4">
        <f t="shared" si="206"/>
        <v>0</v>
      </c>
      <c r="J190" s="4">
        <f t="shared" si="219"/>
        <v>0</v>
      </c>
      <c r="K190" s="4">
        <f t="shared" si="207"/>
        <v>0</v>
      </c>
      <c r="L190" s="4">
        <f t="shared" si="208"/>
        <v>0</v>
      </c>
      <c r="M190" s="4">
        <f t="shared" si="209"/>
        <v>0</v>
      </c>
      <c r="N190" s="4">
        <f t="shared" si="210"/>
        <v>0</v>
      </c>
      <c r="O190" s="4">
        <f t="shared" si="211"/>
        <v>0</v>
      </c>
      <c r="P190" s="4">
        <f t="shared" si="212"/>
        <v>0</v>
      </c>
      <c r="Q190" s="4">
        <f t="shared" si="213"/>
        <v>0</v>
      </c>
      <c r="R190" s="4">
        <f>SUM(AY190:BA190)</f>
        <v>3065.8679999999999</v>
      </c>
      <c r="S190" s="4">
        <f t="shared" si="215"/>
        <v>0</v>
      </c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>
        <v>1364.038</v>
      </c>
      <c r="AZ190" s="4">
        <v>1701.83</v>
      </c>
      <c r="BA190" s="4"/>
      <c r="BB190" s="4"/>
      <c r="BC190" s="4"/>
      <c r="BD190" s="4"/>
      <c r="BF190" s="84" t="str">
        <f t="shared" si="216"/>
        <v>-</v>
      </c>
      <c r="BG190" s="84" t="str">
        <f t="shared" si="216"/>
        <v>-</v>
      </c>
      <c r="BH190" s="84" t="str">
        <f t="shared" si="216"/>
        <v>-</v>
      </c>
      <c r="BI190" s="84" t="str">
        <f t="shared" si="216"/>
        <v>-</v>
      </c>
      <c r="BJ190" s="84" t="str">
        <f t="shared" si="216"/>
        <v>-</v>
      </c>
      <c r="BK190" s="84" t="str">
        <f t="shared" si="216"/>
        <v>-</v>
      </c>
      <c r="BL190" s="84" t="str">
        <f t="shared" si="216"/>
        <v>-</v>
      </c>
      <c r="BM190" s="84" t="str">
        <f t="shared" si="216"/>
        <v>-</v>
      </c>
      <c r="BN190" s="84" t="str">
        <f t="shared" si="216"/>
        <v>-</v>
      </c>
      <c r="BO190" s="84" t="str">
        <f t="shared" si="216"/>
        <v>-</v>
      </c>
      <c r="BP190" s="84" t="str">
        <f t="shared" si="216"/>
        <v>-</v>
      </c>
      <c r="BQ190" s="84" t="str">
        <f t="shared" si="216"/>
        <v>-</v>
      </c>
    </row>
    <row r="191" spans="1:69" x14ac:dyDescent="0.25">
      <c r="A191" s="44" t="s">
        <v>449</v>
      </c>
      <c r="B191" s="3" t="s">
        <v>153</v>
      </c>
      <c r="C191" s="82">
        <f>SUM(U191                                                    : INDEX(U191:AF191,$B$2))</f>
        <v>0</v>
      </c>
      <c r="D191" s="82">
        <f>SUM(AG191                                                     : INDEX(AG191:AR191,$B$2))</f>
        <v>0</v>
      </c>
      <c r="E191" s="82">
        <f>SUM(AS191                                                     : INDEX(AS191:BD191,$B$2))</f>
        <v>92631.994000000006</v>
      </c>
      <c r="F191" s="65" t="str">
        <f t="shared" si="217"/>
        <v/>
      </c>
      <c r="H191" s="4">
        <f t="shared" si="218"/>
        <v>0</v>
      </c>
      <c r="I191" s="4">
        <f t="shared" si="206"/>
        <v>0</v>
      </c>
      <c r="J191" s="4">
        <f t="shared" si="219"/>
        <v>0</v>
      </c>
      <c r="K191" s="4">
        <f t="shared" si="207"/>
        <v>0</v>
      </c>
      <c r="L191" s="4">
        <f t="shared" si="208"/>
        <v>0</v>
      </c>
      <c r="M191" s="4">
        <f t="shared" si="209"/>
        <v>0</v>
      </c>
      <c r="N191" s="4">
        <f t="shared" si="210"/>
        <v>0</v>
      </c>
      <c r="O191" s="4">
        <f t="shared" si="211"/>
        <v>0</v>
      </c>
      <c r="P191" s="4">
        <f t="shared" si="212"/>
        <v>0</v>
      </c>
      <c r="Q191" s="4">
        <f t="shared" si="213"/>
        <v>0</v>
      </c>
      <c r="R191" s="4">
        <f t="shared" ref="R191:R192" si="220">SUM(AY191:BA191)</f>
        <v>92631.994000000006</v>
      </c>
      <c r="S191" s="4">
        <f t="shared" si="215"/>
        <v>0</v>
      </c>
      <c r="U191" s="61">
        <f>SUM(U183:U189)</f>
        <v>0</v>
      </c>
      <c r="V191" s="61">
        <f>SUM(V183:V189)</f>
        <v>0</v>
      </c>
      <c r="W191" s="61">
        <f>SUM(W183:W189)</f>
        <v>0</v>
      </c>
      <c r="X191" s="61">
        <f>SUM(X183:X189)</f>
        <v>0</v>
      </c>
      <c r="Y191" s="61">
        <f>SUM(Y183:Y189)</f>
        <v>0</v>
      </c>
      <c r="Z191" s="61">
        <f t="shared" ref="Z191:AI191" si="221">SUM(Z183:Z189)</f>
        <v>0</v>
      </c>
      <c r="AA191" s="61">
        <f t="shared" si="221"/>
        <v>0</v>
      </c>
      <c r="AB191" s="61">
        <f t="shared" si="221"/>
        <v>0</v>
      </c>
      <c r="AC191" s="61">
        <f t="shared" si="221"/>
        <v>0</v>
      </c>
      <c r="AD191" s="61">
        <f t="shared" si="221"/>
        <v>0</v>
      </c>
      <c r="AE191" s="61">
        <f t="shared" si="221"/>
        <v>0</v>
      </c>
      <c r="AF191" s="61">
        <f t="shared" si="221"/>
        <v>0</v>
      </c>
      <c r="AG191" s="61">
        <f t="shared" si="221"/>
        <v>0</v>
      </c>
      <c r="AH191" s="61">
        <f t="shared" si="221"/>
        <v>0</v>
      </c>
      <c r="AI191" s="61">
        <f t="shared" si="221"/>
        <v>0</v>
      </c>
      <c r="AJ191" s="61">
        <f>SUM(AJ183:AJ189)</f>
        <v>0</v>
      </c>
      <c r="AK191" s="61">
        <f t="shared" ref="AK191:AX191" si="222">SUM(AK183:AK189)</f>
        <v>0</v>
      </c>
      <c r="AL191" s="61">
        <f t="shared" si="222"/>
        <v>0</v>
      </c>
      <c r="AM191" s="61">
        <f t="shared" si="222"/>
        <v>0</v>
      </c>
      <c r="AN191" s="61">
        <f t="shared" si="222"/>
        <v>0</v>
      </c>
      <c r="AO191" s="61">
        <f t="shared" si="222"/>
        <v>0</v>
      </c>
      <c r="AP191" s="61">
        <f t="shared" si="222"/>
        <v>0</v>
      </c>
      <c r="AQ191" s="61">
        <f t="shared" si="222"/>
        <v>0</v>
      </c>
      <c r="AR191" s="61">
        <f t="shared" si="222"/>
        <v>0</v>
      </c>
      <c r="AS191" s="61">
        <f t="shared" si="222"/>
        <v>0</v>
      </c>
      <c r="AT191" s="61">
        <f t="shared" si="222"/>
        <v>0</v>
      </c>
      <c r="AU191" s="61">
        <f t="shared" si="222"/>
        <v>0</v>
      </c>
      <c r="AV191" s="61">
        <f t="shared" si="222"/>
        <v>0</v>
      </c>
      <c r="AW191" s="61">
        <f t="shared" si="222"/>
        <v>0</v>
      </c>
      <c r="AX191" s="61">
        <f t="shared" si="222"/>
        <v>0</v>
      </c>
      <c r="AY191" s="61">
        <v>44305.271000000001</v>
      </c>
      <c r="AZ191" s="61">
        <v>48326.722999999998</v>
      </c>
      <c r="BA191" s="61"/>
      <c r="BB191" s="61"/>
      <c r="BC191" s="61"/>
      <c r="BD191" s="61"/>
      <c r="BF191" s="84" t="str">
        <f t="shared" si="216"/>
        <v>-</v>
      </c>
      <c r="BG191" s="84" t="str">
        <f t="shared" si="216"/>
        <v>-</v>
      </c>
      <c r="BH191" s="84" t="str">
        <f t="shared" si="216"/>
        <v>-</v>
      </c>
      <c r="BI191" s="84" t="str">
        <f t="shared" si="216"/>
        <v>-</v>
      </c>
      <c r="BJ191" s="84" t="str">
        <f t="shared" si="216"/>
        <v>-</v>
      </c>
      <c r="BK191" s="84" t="str">
        <f t="shared" si="216"/>
        <v>-</v>
      </c>
      <c r="BL191" s="84" t="str">
        <f t="shared" si="216"/>
        <v>-</v>
      </c>
      <c r="BM191" s="84" t="str">
        <f t="shared" si="216"/>
        <v>-</v>
      </c>
      <c r="BN191" s="84" t="str">
        <f t="shared" si="216"/>
        <v>-</v>
      </c>
      <c r="BO191" s="84" t="str">
        <f t="shared" si="216"/>
        <v>-</v>
      </c>
      <c r="BP191" s="84" t="str">
        <f t="shared" si="216"/>
        <v>-</v>
      </c>
      <c r="BQ191" s="84" t="str">
        <f t="shared" si="216"/>
        <v>-</v>
      </c>
    </row>
    <row r="192" spans="1:69" x14ac:dyDescent="0.25">
      <c r="A192" s="44" t="s">
        <v>450</v>
      </c>
      <c r="B192" s="3" t="s">
        <v>61</v>
      </c>
      <c r="C192" s="83">
        <f>SUM(C183:C190)</f>
        <v>0</v>
      </c>
      <c r="D192" s="83">
        <f t="shared" ref="D192:E192" si="223">SUM(D183:D190)</f>
        <v>0</v>
      </c>
      <c r="E192" s="83">
        <f t="shared" si="223"/>
        <v>95697.863000000012</v>
      </c>
      <c r="F192" s="65" t="str">
        <f t="shared" si="217"/>
        <v/>
      </c>
      <c r="H192" s="4">
        <f t="shared" si="218"/>
        <v>0</v>
      </c>
      <c r="I192" s="4">
        <f t="shared" si="206"/>
        <v>0</v>
      </c>
      <c r="J192" s="4">
        <f t="shared" si="219"/>
        <v>0</v>
      </c>
      <c r="K192" s="4">
        <f t="shared" si="207"/>
        <v>0</v>
      </c>
      <c r="L192" s="4">
        <f t="shared" si="208"/>
        <v>0</v>
      </c>
      <c r="M192" s="4">
        <f t="shared" si="209"/>
        <v>0</v>
      </c>
      <c r="N192" s="4">
        <f t="shared" si="210"/>
        <v>0</v>
      </c>
      <c r="O192" s="4">
        <f t="shared" si="211"/>
        <v>0</v>
      </c>
      <c r="P192" s="4">
        <f t="shared" si="212"/>
        <v>0</v>
      </c>
      <c r="Q192" s="4">
        <f t="shared" si="213"/>
        <v>0</v>
      </c>
      <c r="R192" s="4">
        <f t="shared" si="220"/>
        <v>95697.861999999994</v>
      </c>
      <c r="S192" s="4">
        <f t="shared" si="215"/>
        <v>0</v>
      </c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>
        <v>45669.309000000001</v>
      </c>
      <c r="AZ192" s="4">
        <v>50028.553</v>
      </c>
      <c r="BA192" s="4"/>
      <c r="BB192" s="4"/>
      <c r="BC192" s="4"/>
      <c r="BD192" s="4"/>
      <c r="BF192" s="84" t="str">
        <f t="shared" si="216"/>
        <v>-</v>
      </c>
      <c r="BG192" s="84" t="str">
        <f t="shared" si="216"/>
        <v>-</v>
      </c>
      <c r="BH192" s="84" t="str">
        <f t="shared" si="216"/>
        <v>-</v>
      </c>
      <c r="BI192" s="84" t="str">
        <f t="shared" si="216"/>
        <v>-</v>
      </c>
      <c r="BJ192" s="84" t="str">
        <f t="shared" si="216"/>
        <v>-</v>
      </c>
      <c r="BK192" s="84" t="str">
        <f t="shared" si="216"/>
        <v>-</v>
      </c>
      <c r="BL192" s="84" t="str">
        <f t="shared" si="216"/>
        <v>-</v>
      </c>
      <c r="BM192" s="84" t="str">
        <f t="shared" si="216"/>
        <v>-</v>
      </c>
      <c r="BN192" s="84" t="str">
        <f t="shared" si="216"/>
        <v>-</v>
      </c>
      <c r="BO192" s="84" t="str">
        <f t="shared" si="216"/>
        <v>-</v>
      </c>
      <c r="BP192" s="84" t="str">
        <f t="shared" si="216"/>
        <v>-</v>
      </c>
      <c r="BQ192" s="84" t="str">
        <f t="shared" si="216"/>
        <v>-</v>
      </c>
    </row>
    <row r="193" spans="1:52" x14ac:dyDescent="0.25">
      <c r="A193" s="44" t="s">
        <v>451</v>
      </c>
      <c r="B193" s="3" t="s">
        <v>375</v>
      </c>
      <c r="AG193" s="19529">
        <f>North!AG193+South!AG193</f>
        <v>14225.9041</v>
      </c>
      <c r="AH193" s="19529">
        <f>North!AH193+South!AH193</f>
        <v>14103.103800000001</v>
      </c>
      <c r="AI193" s="19529">
        <f>North!AI193+South!AI193</f>
        <v>33320.451000000001</v>
      </c>
      <c r="AJ193" s="19529">
        <f>North!AJ193+South!AJ193</f>
        <v>30822.059699999998</v>
      </c>
      <c r="AK193" s="19529">
        <f>North!AK193+South!AK193</f>
        <v>28402.865900000001</v>
      </c>
      <c r="AL193" s="19529">
        <f>North!AL193+South!AL193</f>
        <v>41914.227140000003</v>
      </c>
      <c r="AM193" s="19529">
        <f>North!AM193+South!AM193</f>
        <v>30383.848070000015</v>
      </c>
      <c r="AN193" s="19529">
        <f>North!AN193+South!AN193</f>
        <v>31529.712800000008</v>
      </c>
      <c r="AO193" s="19529">
        <f>North!AO193+South!AO193</f>
        <v>49350.385800000084</v>
      </c>
      <c r="AP193" s="19529">
        <f>North!AP193+South!AP193</f>
        <v>39902.819650000019</v>
      </c>
      <c r="AQ193" s="19529">
        <f>North!AQ193+South!AQ193</f>
        <v>52266.617160000067</v>
      </c>
      <c r="AR193" s="19529">
        <f>North!AR193+South!AR193</f>
        <v>95160.310140000234</v>
      </c>
      <c r="AS193" s="19529">
        <f>North!AS193+South!AS193</f>
        <v>28189.151740000001</v>
      </c>
      <c r="AT193" s="19529">
        <f>North!AT193+South!AT193</f>
        <v>41473.001600000003</v>
      </c>
      <c r="AU193" s="19529">
        <f>North!AU193+South!AU193</f>
        <v>57923.046999999991</v>
      </c>
      <c r="AV193" s="19529">
        <f>North!AV193+South!AV193</f>
        <v>50217.561300000001</v>
      </c>
      <c r="AW193" s="19529">
        <f>North!AW193+South!AW193</f>
        <v>54916.968000000008</v>
      </c>
      <c r="AX193" s="19529">
        <f>North!AX193+South!AX193</f>
        <v>59456.673999999999</v>
      </c>
      <c r="AY193" s="19529">
        <f>North!AY193+South!AY193</f>
        <v>46095.334260000105</v>
      </c>
      <c r="AZ193" s="19529">
        <f>North!AZ193+South!AZ193</f>
        <v>51653.966</v>
      </c>
    </row>
  </sheetData>
  <mergeCells count="1">
    <mergeCell ref="BF2:BK2"/>
  </mergeCells>
  <conditionalFormatting sqref="AG109:AR109">
    <cfRule type="expression" dxfId="37" priority="1">
      <formula>$A$2=COLUMNS($N109:AG109)</formula>
    </cfRule>
  </conditionalFormatting>
  <hyperlinks>
    <hyperlink ref="B1" location="Cover!A1" display="Back to cover pa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rgb="FF92D050"/>
  </sheetPr>
  <dimension ref="A1:BS193"/>
  <sheetViews>
    <sheetView showGridLines="0" zoomScale="80" zoomScaleNormal="80" workbookViewId="0">
      <pane xSplit="2" ySplit="3" topLeftCell="C111" activePane="bottomRight" state="frozen"/>
      <selection pane="topRight"/>
      <selection pane="bottomLeft"/>
      <selection pane="bottomRight" activeCell="D133" sqref="D133"/>
    </sheetView>
  </sheetViews>
  <sheetFormatPr defaultColWidth="3.25" defaultRowHeight="15" outlineLevelCol="1" x14ac:dyDescent="0.25"/>
  <cols>
    <col min="1" max="1" width="53.125" style="42" hidden="1" customWidth="1" collapsed="1"/>
    <col min="2" max="2" width="26.125" bestFit="1" customWidth="1" collapsed="1"/>
    <col min="3" max="6" width="10.5" style="22" customWidth="1" collapsed="1"/>
    <col min="7" max="7" width="4.875" style="2" bestFit="1" customWidth="1" collapsed="1"/>
    <col min="8" max="10" width="9.875" customWidth="1" outlineLevel="1" collapsed="1"/>
    <col min="11" max="11" width="9.875" customWidth="1"/>
    <col min="12" max="14" width="9.875" customWidth="1" outlineLevel="1" collapsed="1"/>
    <col min="15" max="15" width="9.875" customWidth="1"/>
    <col min="16" max="18" width="9.875" customWidth="1" outlineLevel="1" collapsed="1"/>
    <col min="19" max="19" width="9.875" customWidth="1"/>
    <col min="20" max="20" width="3.125" bestFit="1" customWidth="1" collapsed="1"/>
    <col min="21" max="31" width="8.5" customWidth="1" outlineLevel="1" collapsed="1"/>
    <col min="32" max="32" width="8.5" customWidth="1"/>
    <col min="33" max="43" width="8.5" customWidth="1" outlineLevel="1" collapsed="1"/>
    <col min="44" max="44" width="8.5" customWidth="1"/>
    <col min="45" max="55" width="8.5" customWidth="1" outlineLevel="1" collapsed="1"/>
    <col min="56" max="56" width="8.5" customWidth="1"/>
    <col min="57" max="57" width="4.875" style="2" bestFit="1" customWidth="1" collapsed="1"/>
    <col min="58" max="69" width="9.5" customWidth="1" collapsed="1"/>
    <col min="70" max="70" width="3.25" style="2" collapsed="1"/>
  </cols>
  <sheetData>
    <row r="1" spans="1:70" s="85" customFormat="1" x14ac:dyDescent="0.25">
      <c r="B1" s="155" t="s">
        <v>269</v>
      </c>
      <c r="C1" s="86"/>
      <c r="D1" s="86"/>
      <c r="E1" s="86"/>
      <c r="G1" s="87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>
        <v>201501</v>
      </c>
      <c r="V1" s="86">
        <v>201502</v>
      </c>
      <c r="W1" s="86">
        <v>201503</v>
      </c>
      <c r="X1" s="86">
        <v>201504</v>
      </c>
      <c r="Y1" s="86">
        <v>201505</v>
      </c>
      <c r="Z1" s="86">
        <v>201506</v>
      </c>
      <c r="AA1" s="86">
        <v>201507</v>
      </c>
      <c r="AB1" s="86">
        <v>201508</v>
      </c>
      <c r="AC1" s="86">
        <v>201509</v>
      </c>
      <c r="AD1" s="86">
        <v>201510</v>
      </c>
      <c r="AE1" s="86">
        <v>201511</v>
      </c>
      <c r="AF1" s="86">
        <v>201512</v>
      </c>
      <c r="AG1" s="86">
        <v>201601</v>
      </c>
      <c r="AH1" s="86">
        <v>201602</v>
      </c>
      <c r="AI1" s="86">
        <v>201603</v>
      </c>
      <c r="AJ1" s="86">
        <v>201604</v>
      </c>
      <c r="AK1" s="86">
        <v>201605</v>
      </c>
      <c r="AL1" s="86">
        <v>201606</v>
      </c>
      <c r="AM1" s="86">
        <v>201607</v>
      </c>
      <c r="AN1" s="86">
        <v>201608</v>
      </c>
      <c r="AO1" s="86">
        <v>201609</v>
      </c>
      <c r="AP1" s="86">
        <v>201610</v>
      </c>
      <c r="AQ1" s="86">
        <v>201611</v>
      </c>
      <c r="AR1" s="86">
        <v>201612</v>
      </c>
      <c r="AS1" s="86">
        <v>201701</v>
      </c>
      <c r="AT1" s="86">
        <v>201702</v>
      </c>
      <c r="AU1" s="86">
        <v>201703</v>
      </c>
      <c r="AV1" s="86">
        <v>201704</v>
      </c>
      <c r="AW1" s="86">
        <v>201705</v>
      </c>
      <c r="AX1" s="86">
        <v>201706</v>
      </c>
      <c r="AY1" s="86">
        <v>201707</v>
      </c>
      <c r="AZ1" s="86">
        <v>201708</v>
      </c>
      <c r="BA1" s="86">
        <v>201709</v>
      </c>
      <c r="BB1" s="86">
        <v>201710</v>
      </c>
      <c r="BC1" s="86">
        <v>201711</v>
      </c>
      <c r="BD1" s="86">
        <v>201712</v>
      </c>
      <c r="BE1" s="87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7"/>
    </row>
    <row r="2" spans="1:70" x14ac:dyDescent="0.25">
      <c r="B2" s="79">
        <f>_xlfn.NUMBERVALUE(TEXT(Cover!G5,"m"))</f>
        <v>8</v>
      </c>
      <c r="C2" s="38"/>
      <c r="D2" s="38"/>
      <c r="E2" s="38"/>
      <c r="F2" s="20"/>
      <c r="H2" s="39"/>
      <c r="I2" s="39"/>
      <c r="J2" s="39"/>
      <c r="K2" s="39"/>
      <c r="L2" s="40"/>
      <c r="M2" s="40"/>
      <c r="N2" s="40"/>
      <c r="O2" s="40"/>
      <c r="P2" s="41"/>
      <c r="Q2" s="41"/>
      <c r="R2" s="41"/>
      <c r="S2" s="41"/>
      <c r="T2" s="14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F2" s="19535" t="s">
        <v>203</v>
      </c>
      <c r="BG2" s="19536"/>
      <c r="BH2" s="19536"/>
      <c r="BI2" s="19536"/>
      <c r="BJ2" s="19536"/>
      <c r="BK2" s="19536"/>
      <c r="BL2" s="178"/>
      <c r="BM2" s="178"/>
      <c r="BN2" s="178"/>
      <c r="BO2" s="178"/>
      <c r="BP2" s="178"/>
      <c r="BQ2" s="178"/>
    </row>
    <row r="3" spans="1:70" x14ac:dyDescent="0.25">
      <c r="A3" s="43" t="s">
        <v>205</v>
      </c>
      <c r="B3" s="23" t="s">
        <v>34</v>
      </c>
      <c r="C3" s="80" t="s">
        <v>132</v>
      </c>
      <c r="D3" s="80" t="s">
        <v>133</v>
      </c>
      <c r="E3" s="80" t="s">
        <v>134</v>
      </c>
      <c r="F3" s="21" t="s">
        <v>0</v>
      </c>
      <c r="G3" s="2" t="s">
        <v>33</v>
      </c>
      <c r="H3" s="27" t="s">
        <v>120</v>
      </c>
      <c r="I3" s="27" t="s">
        <v>121</v>
      </c>
      <c r="J3" s="27" t="s">
        <v>122</v>
      </c>
      <c r="K3" s="27" t="s">
        <v>123</v>
      </c>
      <c r="L3" s="30" t="s">
        <v>128</v>
      </c>
      <c r="M3" s="30" t="s">
        <v>129</v>
      </c>
      <c r="N3" s="30" t="s">
        <v>130</v>
      </c>
      <c r="O3" s="30" t="s">
        <v>131</v>
      </c>
      <c r="P3" s="25" t="s">
        <v>124</v>
      </c>
      <c r="Q3" s="25" t="s">
        <v>125</v>
      </c>
      <c r="R3" s="25" t="s">
        <v>126</v>
      </c>
      <c r="S3" s="25" t="s">
        <v>127</v>
      </c>
      <c r="T3" s="17" t="s">
        <v>33</v>
      </c>
      <c r="U3" s="27" t="s">
        <v>1</v>
      </c>
      <c r="V3" s="27" t="s">
        <v>2</v>
      </c>
      <c r="W3" s="27" t="s">
        <v>3</v>
      </c>
      <c r="X3" s="27" t="s">
        <v>4</v>
      </c>
      <c r="Y3" s="27" t="s">
        <v>5</v>
      </c>
      <c r="Z3" s="27" t="s">
        <v>6</v>
      </c>
      <c r="AA3" s="27" t="s">
        <v>7</v>
      </c>
      <c r="AB3" s="27" t="s">
        <v>8</v>
      </c>
      <c r="AC3" s="27" t="s">
        <v>9</v>
      </c>
      <c r="AD3" s="27" t="s">
        <v>10</v>
      </c>
      <c r="AE3" s="27" t="s">
        <v>11</v>
      </c>
      <c r="AF3" s="27" t="s">
        <v>12</v>
      </c>
      <c r="AG3" s="29" t="s">
        <v>13</v>
      </c>
      <c r="AH3" s="29" t="s">
        <v>14</v>
      </c>
      <c r="AI3" s="29" t="s">
        <v>15</v>
      </c>
      <c r="AJ3" s="29" t="s">
        <v>16</v>
      </c>
      <c r="AK3" s="29" t="s">
        <v>17</v>
      </c>
      <c r="AL3" s="29" t="s">
        <v>18</v>
      </c>
      <c r="AM3" s="29" t="s">
        <v>19</v>
      </c>
      <c r="AN3" s="29" t="s">
        <v>20</v>
      </c>
      <c r="AO3" s="29" t="s">
        <v>21</v>
      </c>
      <c r="AP3" s="29" t="s">
        <v>22</v>
      </c>
      <c r="AQ3" s="29" t="s">
        <v>23</v>
      </c>
      <c r="AR3" s="29" t="s">
        <v>24</v>
      </c>
      <c r="AS3" s="25" t="s">
        <v>25</v>
      </c>
      <c r="AT3" s="25" t="s">
        <v>26</v>
      </c>
      <c r="AU3" s="25" t="s">
        <v>27</v>
      </c>
      <c r="AV3" s="25" t="s">
        <v>28</v>
      </c>
      <c r="AW3" s="25" t="s">
        <v>29</v>
      </c>
      <c r="AX3" s="25" t="s">
        <v>30</v>
      </c>
      <c r="AY3" s="31" t="s">
        <v>99</v>
      </c>
      <c r="AZ3" s="31" t="s">
        <v>100</v>
      </c>
      <c r="BA3" s="31" t="s">
        <v>101</v>
      </c>
      <c r="BB3" s="31" t="s">
        <v>102</v>
      </c>
      <c r="BC3" s="31" t="s">
        <v>103</v>
      </c>
      <c r="BD3" s="31" t="s">
        <v>104</v>
      </c>
      <c r="BF3" s="32">
        <v>42736</v>
      </c>
      <c r="BG3" s="32">
        <v>42767</v>
      </c>
      <c r="BH3" s="32">
        <v>42795</v>
      </c>
      <c r="BI3" s="32">
        <v>42826</v>
      </c>
      <c r="BJ3" s="32">
        <v>42856</v>
      </c>
      <c r="BK3" s="32">
        <v>42887</v>
      </c>
      <c r="BL3" s="32">
        <v>42917</v>
      </c>
      <c r="BM3" s="32">
        <v>42948</v>
      </c>
      <c r="BN3" s="32">
        <v>42979</v>
      </c>
      <c r="BO3" s="32">
        <v>43009</v>
      </c>
      <c r="BP3" s="32">
        <v>43040</v>
      </c>
      <c r="BQ3" s="32">
        <v>43070</v>
      </c>
    </row>
    <row r="4" spans="1:70" x14ac:dyDescent="0.25">
      <c r="A4" s="16" t="s">
        <v>105</v>
      </c>
      <c r="B4" s="22" t="s">
        <v>62</v>
      </c>
      <c r="C4" s="69">
        <f>C84</f>
        <v>1572</v>
      </c>
      <c r="D4" s="69">
        <f t="shared" ref="D4:F4" si="0">D84</f>
        <v>4470</v>
      </c>
      <c r="E4" s="69">
        <f t="shared" si="0"/>
        <v>5361</v>
      </c>
      <c r="F4" s="73">
        <f t="shared" si="0"/>
        <v>1.1993288590604028</v>
      </c>
      <c r="H4" s="69">
        <f>H84</f>
        <v>1331</v>
      </c>
      <c r="I4" s="69">
        <f t="shared" ref="I4:S4" si="1">I84</f>
        <v>1485</v>
      </c>
      <c r="J4" s="69">
        <f t="shared" si="1"/>
        <v>1732</v>
      </c>
      <c r="K4" s="69">
        <f t="shared" si="1"/>
        <v>2192</v>
      </c>
      <c r="L4" s="69">
        <f t="shared" si="1"/>
        <v>2259</v>
      </c>
      <c r="M4" s="69">
        <f t="shared" si="1"/>
        <v>3526</v>
      </c>
      <c r="N4" s="69">
        <f t="shared" si="1"/>
        <v>5082</v>
      </c>
      <c r="O4" s="69">
        <f t="shared" si="1"/>
        <v>6701</v>
      </c>
      <c r="P4" s="69">
        <f t="shared" si="1"/>
        <v>5243</v>
      </c>
      <c r="Q4" s="69">
        <f t="shared" si="1"/>
        <v>5524</v>
      </c>
      <c r="R4" s="69">
        <f t="shared" si="1"/>
        <v>5361</v>
      </c>
      <c r="S4" s="69" t="str">
        <f t="shared" si="1"/>
        <v>-</v>
      </c>
      <c r="T4" s="1"/>
      <c r="U4" s="1">
        <v>1142</v>
      </c>
      <c r="V4" s="1">
        <v>1203</v>
      </c>
      <c r="W4" s="1">
        <v>1332</v>
      </c>
      <c r="X4" s="1">
        <v>1503</v>
      </c>
      <c r="Y4" s="1">
        <v>1459</v>
      </c>
      <c r="Z4" s="1">
        <v>1485</v>
      </c>
      <c r="AA4" s="1">
        <v>1485</v>
      </c>
      <c r="AB4" s="1">
        <v>1572</v>
      </c>
      <c r="AC4" s="1">
        <v>1732</v>
      </c>
      <c r="AD4" s="1">
        <v>1852</v>
      </c>
      <c r="AE4" s="1">
        <v>2108</v>
      </c>
      <c r="AF4" s="1">
        <v>2192</v>
      </c>
      <c r="AG4" s="1">
        <v>2219</v>
      </c>
      <c r="AH4" s="1">
        <v>2130</v>
      </c>
      <c r="AI4" s="1">
        <v>2259</v>
      </c>
      <c r="AJ4" s="1">
        <v>2385</v>
      </c>
      <c r="AK4" s="1">
        <v>2733</v>
      </c>
      <c r="AL4" s="1">
        <v>3526</v>
      </c>
      <c r="AM4" s="1">
        <v>3957</v>
      </c>
      <c r="AN4" s="1">
        <v>4470</v>
      </c>
      <c r="AO4" s="1">
        <v>5082</v>
      </c>
      <c r="AP4" s="1">
        <v>5596</v>
      </c>
      <c r="AQ4" s="1">
        <v>6020</v>
      </c>
      <c r="AR4" s="1">
        <v>6701</v>
      </c>
      <c r="AS4" s="11">
        <v>6810</v>
      </c>
      <c r="AT4" s="11">
        <v>5112</v>
      </c>
      <c r="AU4" s="11">
        <v>5243</v>
      </c>
      <c r="AV4" s="11">
        <v>4730</v>
      </c>
      <c r="AW4" s="11">
        <v>4944</v>
      </c>
      <c r="AX4" s="11">
        <v>5524</v>
      </c>
      <c r="AY4" s="77">
        <v>5453</v>
      </c>
      <c r="AZ4" s="77">
        <v>5361</v>
      </c>
      <c r="BA4" s="77"/>
      <c r="BB4" s="77"/>
      <c r="BC4" s="77"/>
      <c r="BD4" s="77"/>
      <c r="BF4" s="84">
        <f>IFERROR(AS4/AG4,"-")</f>
        <v>3.0689499774673275</v>
      </c>
      <c r="BG4" s="84">
        <f t="shared" ref="BG4:BQ12" si="2">IFERROR(AT4/AH4,"-")</f>
        <v>2.4</v>
      </c>
      <c r="BH4" s="84">
        <f t="shared" si="2"/>
        <v>2.3209384683488268</v>
      </c>
      <c r="BI4" s="84">
        <f t="shared" si="2"/>
        <v>1.9832285115303983</v>
      </c>
      <c r="BJ4" s="84">
        <f t="shared" si="2"/>
        <v>1.8090010976948407</v>
      </c>
      <c r="BK4" s="84">
        <f t="shared" si="2"/>
        <v>1.5666477595008508</v>
      </c>
      <c r="BL4" s="84">
        <f t="shared" si="2"/>
        <v>1.3780641900429618</v>
      </c>
      <c r="BM4" s="84">
        <f t="shared" si="2"/>
        <v>1.1993288590604028</v>
      </c>
      <c r="BN4" s="84">
        <f t="shared" si="2"/>
        <v>0</v>
      </c>
      <c r="BO4" s="84">
        <f t="shared" si="2"/>
        <v>0</v>
      </c>
      <c r="BP4" s="84">
        <f t="shared" si="2"/>
        <v>0</v>
      </c>
      <c r="BQ4" s="84">
        <f>IFERROR(BD4/AR4,"-")</f>
        <v>0</v>
      </c>
    </row>
    <row r="5" spans="1:70" x14ac:dyDescent="0.25">
      <c r="A5" s="16" t="s">
        <v>106</v>
      </c>
      <c r="B5" s="22" t="s">
        <v>50</v>
      </c>
      <c r="C5" s="69">
        <f>C83</f>
        <v>0</v>
      </c>
      <c r="D5" s="69">
        <f t="shared" ref="D5:F5" si="3">D83</f>
        <v>0</v>
      </c>
      <c r="E5" s="69">
        <f t="shared" si="3"/>
        <v>4883</v>
      </c>
      <c r="F5" s="73" t="str">
        <f t="shared" si="3"/>
        <v/>
      </c>
      <c r="H5" s="69">
        <f>H83</f>
        <v>0</v>
      </c>
      <c r="I5" s="69">
        <f t="shared" ref="I5:S5" si="4">I83</f>
        <v>0</v>
      </c>
      <c r="J5" s="69">
        <f t="shared" si="4"/>
        <v>0</v>
      </c>
      <c r="K5" s="69">
        <f t="shared" si="4"/>
        <v>0</v>
      </c>
      <c r="L5" s="69">
        <f t="shared" si="4"/>
        <v>0</v>
      </c>
      <c r="M5" s="69">
        <f t="shared" si="4"/>
        <v>0</v>
      </c>
      <c r="N5" s="69">
        <f t="shared" si="4"/>
        <v>0</v>
      </c>
      <c r="O5" s="69">
        <f t="shared" si="4"/>
        <v>0</v>
      </c>
      <c r="P5" s="69">
        <f t="shared" si="4"/>
        <v>1709</v>
      </c>
      <c r="Q5" s="69">
        <f t="shared" si="4"/>
        <v>3299</v>
      </c>
      <c r="R5" s="69">
        <f t="shared" si="4"/>
        <v>4883</v>
      </c>
      <c r="S5" s="69" t="str">
        <f t="shared" si="4"/>
        <v>-</v>
      </c>
      <c r="T5" s="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>
        <v>1555</v>
      </c>
      <c r="AU5" s="11">
        <v>1709</v>
      </c>
      <c r="AV5" s="11">
        <v>2366</v>
      </c>
      <c r="AW5" s="11">
        <v>2740</v>
      </c>
      <c r="AX5" s="11">
        <v>3299</v>
      </c>
      <c r="AY5" s="77">
        <v>4093</v>
      </c>
      <c r="AZ5" s="77">
        <v>4883</v>
      </c>
      <c r="BA5" s="77"/>
      <c r="BB5" s="77"/>
      <c r="BC5" s="77"/>
      <c r="BD5" s="77"/>
      <c r="BF5" s="84" t="str">
        <f t="shared" ref="BF5:BF11" si="5">IFERROR(AS5/AG5,"-")</f>
        <v>-</v>
      </c>
      <c r="BG5" s="84" t="str">
        <f t="shared" si="2"/>
        <v>-</v>
      </c>
      <c r="BH5" s="84" t="str">
        <f t="shared" si="2"/>
        <v>-</v>
      </c>
      <c r="BI5" s="84" t="str">
        <f t="shared" si="2"/>
        <v>-</v>
      </c>
      <c r="BJ5" s="84" t="str">
        <f t="shared" si="2"/>
        <v>-</v>
      </c>
      <c r="BK5" s="84" t="str">
        <f t="shared" si="2"/>
        <v>-</v>
      </c>
      <c r="BL5" s="84" t="str">
        <f t="shared" si="2"/>
        <v>-</v>
      </c>
      <c r="BM5" s="84" t="str">
        <f t="shared" si="2"/>
        <v>-</v>
      </c>
      <c r="BN5" s="84" t="str">
        <f t="shared" si="2"/>
        <v>-</v>
      </c>
      <c r="BO5" s="84" t="str">
        <f t="shared" si="2"/>
        <v>-</v>
      </c>
      <c r="BP5" s="84" t="str">
        <f t="shared" si="2"/>
        <v>-</v>
      </c>
      <c r="BQ5" s="84" t="str">
        <f t="shared" si="2"/>
        <v>-</v>
      </c>
    </row>
    <row r="6" spans="1:70" x14ac:dyDescent="0.25">
      <c r="A6" s="16" t="s">
        <v>206</v>
      </c>
      <c r="B6" s="22" t="s">
        <v>31</v>
      </c>
      <c r="C6" s="73">
        <f>C109</f>
        <v>0.27004103967168264</v>
      </c>
      <c r="D6" s="73">
        <f t="shared" ref="D6:F6" si="6">D109</f>
        <v>0.24418811002661933</v>
      </c>
      <c r="E6" s="73">
        <f t="shared" si="6"/>
        <v>0.13302068476482865</v>
      </c>
      <c r="F6" s="73">
        <f t="shared" si="6"/>
        <v>0.5447467722745708</v>
      </c>
      <c r="G6" s="74"/>
      <c r="H6" s="73">
        <f t="shared" ref="H6:R6" si="7">H109</f>
        <v>0.23342175066312998</v>
      </c>
      <c r="I6" s="73">
        <f t="shared" si="7"/>
        <v>0.27734553775743709</v>
      </c>
      <c r="J6" s="73">
        <f t="shared" si="7"/>
        <v>0.3596613439074054</v>
      </c>
      <c r="K6" s="73">
        <f t="shared" si="7"/>
        <v>0.37132725430597768</v>
      </c>
      <c r="L6" s="73">
        <f t="shared" si="7"/>
        <v>0.21841965168453875</v>
      </c>
      <c r="M6" s="73">
        <f t="shared" si="7"/>
        <v>0.28475126396604455</v>
      </c>
      <c r="N6" s="73">
        <f t="shared" si="7"/>
        <v>0.23485979106118923</v>
      </c>
      <c r="O6" s="73">
        <f t="shared" si="7"/>
        <v>0.20865343424246752</v>
      </c>
      <c r="P6" s="73">
        <f t="shared" si="7"/>
        <v>0.14475336764597238</v>
      </c>
      <c r="Q6" s="73">
        <f t="shared" si="7"/>
        <v>0.14950920922024927</v>
      </c>
      <c r="R6" s="73">
        <f t="shared" si="7"/>
        <v>0.10094604156293403</v>
      </c>
      <c r="S6" s="73" t="str">
        <f>S109</f>
        <v/>
      </c>
      <c r="T6" s="74"/>
      <c r="U6" s="74">
        <v>0.22942206654991201</v>
      </c>
      <c r="V6" s="74">
        <v>0.19783873649210301</v>
      </c>
      <c r="W6" s="74">
        <v>0.25244177310292998</v>
      </c>
      <c r="X6" s="74">
        <v>0.22887558216899501</v>
      </c>
      <c r="Y6" s="74">
        <v>0.284441398217957</v>
      </c>
      <c r="Z6" s="74">
        <v>0.30505050505050502</v>
      </c>
      <c r="AA6" s="74">
        <v>0.33804713804713798</v>
      </c>
      <c r="AB6" s="74">
        <v>0.261450381679389</v>
      </c>
      <c r="AC6" s="74">
        <v>0.441685912240185</v>
      </c>
      <c r="AD6" s="74">
        <v>0.34341252699783997</v>
      </c>
      <c r="AE6" s="74">
        <v>0.35815939278937398</v>
      </c>
      <c r="AF6" s="74">
        <v>0.36861313868613099</v>
      </c>
      <c r="AG6" s="74">
        <v>0.178644298345046</v>
      </c>
      <c r="AH6" s="74">
        <v>0.17797194757415499</v>
      </c>
      <c r="AI6" s="74">
        <v>0.298473456368193</v>
      </c>
      <c r="AJ6" s="74">
        <v>0.238156761412575</v>
      </c>
      <c r="AK6" s="74">
        <v>0.25908558030480699</v>
      </c>
      <c r="AL6" s="74">
        <v>0.34030995366672001</v>
      </c>
      <c r="AM6" s="74">
        <v>0.222103434451423</v>
      </c>
      <c r="AN6" s="74">
        <v>0.22688975910763001</v>
      </c>
      <c r="AO6" s="74">
        <v>0.25188442211055301</v>
      </c>
      <c r="AP6" s="74">
        <v>0.18542798276830899</v>
      </c>
      <c r="AQ6" s="74">
        <v>0.166150137741047</v>
      </c>
      <c r="AR6" s="74">
        <v>0.266960144642717</v>
      </c>
      <c r="AS6" s="74">
        <v>9.7846199393087113E-2</v>
      </c>
      <c r="AT6" s="74">
        <v>0.136528901090747</v>
      </c>
      <c r="AU6" s="74">
        <v>0.20923593618807701</v>
      </c>
      <c r="AV6" s="74">
        <v>0.25467139999999999</v>
      </c>
      <c r="AW6" s="74">
        <v>0.18572305</v>
      </c>
      <c r="AX6" s="74">
        <v>0.24457518</v>
      </c>
      <c r="AY6" s="76">
        <v>0.16884661000000001</v>
      </c>
      <c r="AZ6" s="76">
        <v>0.18749415999999999</v>
      </c>
      <c r="BA6" s="76"/>
      <c r="BB6" s="76"/>
      <c r="BC6" s="76"/>
      <c r="BD6" s="76"/>
      <c r="BE6" s="74"/>
      <c r="BF6" s="84">
        <f t="shared" si="5"/>
        <v>0.54771521005445234</v>
      </c>
      <c r="BG6" s="84">
        <f t="shared" si="2"/>
        <v>0.76713719747242726</v>
      </c>
      <c r="BH6" s="84">
        <f t="shared" si="2"/>
        <v>0.70102024727440504</v>
      </c>
      <c r="BI6" s="84">
        <f t="shared" si="2"/>
        <v>1.0693435638336364</v>
      </c>
      <c r="BJ6" s="84">
        <f t="shared" si="2"/>
        <v>0.71684055045248751</v>
      </c>
      <c r="BK6" s="84">
        <f t="shared" si="2"/>
        <v>0.71868359230985901</v>
      </c>
      <c r="BL6" s="84">
        <f t="shared" si="2"/>
        <v>0.76021611469915851</v>
      </c>
      <c r="BM6" s="84">
        <f t="shared" si="2"/>
        <v>0.82636678154811793</v>
      </c>
      <c r="BN6" s="84">
        <f t="shared" si="2"/>
        <v>0</v>
      </c>
      <c r="BO6" s="84">
        <f t="shared" si="2"/>
        <v>0</v>
      </c>
      <c r="BP6" s="84">
        <f t="shared" si="2"/>
        <v>0</v>
      </c>
      <c r="BQ6" s="84">
        <f t="shared" si="2"/>
        <v>0</v>
      </c>
    </row>
    <row r="7" spans="1:70" x14ac:dyDescent="0.25">
      <c r="A7" s="16" t="s">
        <v>151</v>
      </c>
      <c r="B7" s="22" t="s">
        <v>64</v>
      </c>
      <c r="C7" s="69">
        <f>C96</f>
        <v>2961</v>
      </c>
      <c r="D7" s="69">
        <f t="shared" ref="D7:F8" si="8">D96</f>
        <v>5504</v>
      </c>
      <c r="E7" s="69">
        <f t="shared" si="8"/>
        <v>7860</v>
      </c>
      <c r="F7" s="73">
        <f t="shared" si="8"/>
        <v>1.4280523255813953</v>
      </c>
      <c r="H7" s="69">
        <f t="shared" ref="H7:S8" si="9">H96</f>
        <v>836</v>
      </c>
      <c r="I7" s="69">
        <f t="shared" si="9"/>
        <v>1212</v>
      </c>
      <c r="J7" s="69">
        <f t="shared" si="9"/>
        <v>1678</v>
      </c>
      <c r="K7" s="69">
        <f t="shared" si="9"/>
        <v>2199</v>
      </c>
      <c r="L7" s="69">
        <f t="shared" si="9"/>
        <v>1436</v>
      </c>
      <c r="M7" s="69">
        <f t="shared" si="9"/>
        <v>2281</v>
      </c>
      <c r="N7" s="69">
        <f t="shared" si="9"/>
        <v>2990</v>
      </c>
      <c r="O7" s="69">
        <f t="shared" si="9"/>
        <v>3653</v>
      </c>
      <c r="P7" s="69">
        <f t="shared" si="9"/>
        <v>2827</v>
      </c>
      <c r="Q7" s="69">
        <f t="shared" si="9"/>
        <v>3188</v>
      </c>
      <c r="R7" s="69">
        <f t="shared" si="9"/>
        <v>1845</v>
      </c>
      <c r="S7" s="69">
        <f t="shared" si="9"/>
        <v>0</v>
      </c>
      <c r="T7" s="1"/>
      <c r="U7" s="1">
        <v>262</v>
      </c>
      <c r="V7" s="1">
        <v>238</v>
      </c>
      <c r="W7" s="1">
        <v>336</v>
      </c>
      <c r="X7" s="1">
        <v>344</v>
      </c>
      <c r="Y7" s="1">
        <v>415</v>
      </c>
      <c r="Z7" s="1">
        <v>453</v>
      </c>
      <c r="AA7" s="1">
        <v>502</v>
      </c>
      <c r="AB7" s="1">
        <v>411</v>
      </c>
      <c r="AC7" s="1">
        <v>765</v>
      </c>
      <c r="AD7" s="1">
        <v>636</v>
      </c>
      <c r="AE7" s="1">
        <v>755</v>
      </c>
      <c r="AF7" s="1">
        <v>808</v>
      </c>
      <c r="AG7" s="1">
        <v>394</v>
      </c>
      <c r="AH7" s="1">
        <v>387</v>
      </c>
      <c r="AI7" s="1">
        <v>655</v>
      </c>
      <c r="AJ7" s="1">
        <v>553</v>
      </c>
      <c r="AK7" s="1">
        <v>663</v>
      </c>
      <c r="AL7" s="1">
        <v>1065</v>
      </c>
      <c r="AM7" s="1">
        <v>831</v>
      </c>
      <c r="AN7" s="1">
        <v>956</v>
      </c>
      <c r="AO7" s="1">
        <v>1203</v>
      </c>
      <c r="AP7" s="1">
        <v>990</v>
      </c>
      <c r="AQ7" s="1">
        <v>965</v>
      </c>
      <c r="AR7" s="1">
        <v>1698</v>
      </c>
      <c r="AS7" s="11">
        <v>661</v>
      </c>
      <c r="AT7" s="11">
        <v>920</v>
      </c>
      <c r="AU7" s="11">
        <v>1246</v>
      </c>
      <c r="AV7" s="11">
        <v>1098</v>
      </c>
      <c r="AW7" s="11">
        <v>864</v>
      </c>
      <c r="AX7" s="11">
        <v>1226</v>
      </c>
      <c r="AY7" s="77">
        <v>891</v>
      </c>
      <c r="AZ7" s="77">
        <v>954</v>
      </c>
      <c r="BA7" s="77"/>
      <c r="BB7" s="77"/>
      <c r="BC7" s="77"/>
      <c r="BD7" s="77"/>
      <c r="BF7" s="84">
        <f t="shared" si="5"/>
        <v>1.6776649746192893</v>
      </c>
      <c r="BG7" s="84">
        <f t="shared" si="2"/>
        <v>2.3772609819121446</v>
      </c>
      <c r="BH7" s="84">
        <f t="shared" si="2"/>
        <v>1.9022900763358779</v>
      </c>
      <c r="BI7" s="84">
        <f t="shared" si="2"/>
        <v>1.9855334538878842</v>
      </c>
      <c r="BJ7" s="84">
        <f t="shared" si="2"/>
        <v>1.3031674208144797</v>
      </c>
      <c r="BK7" s="84">
        <f t="shared" si="2"/>
        <v>1.1511737089201879</v>
      </c>
      <c r="BL7" s="84">
        <f t="shared" si="2"/>
        <v>1.0722021660649819</v>
      </c>
      <c r="BM7" s="84">
        <f t="shared" si="2"/>
        <v>0.997907949790795</v>
      </c>
      <c r="BN7" s="84">
        <f t="shared" si="2"/>
        <v>0</v>
      </c>
      <c r="BO7" s="84">
        <f t="shared" si="2"/>
        <v>0</v>
      </c>
      <c r="BP7" s="84">
        <f t="shared" si="2"/>
        <v>0</v>
      </c>
      <c r="BQ7" s="84">
        <f t="shared" si="2"/>
        <v>0</v>
      </c>
    </row>
    <row r="8" spans="1:70" x14ac:dyDescent="0.25">
      <c r="A8" s="16" t="s">
        <v>152</v>
      </c>
      <c r="B8" s="22" t="s">
        <v>32</v>
      </c>
      <c r="C8" s="69">
        <f>C97</f>
        <v>2961</v>
      </c>
      <c r="D8" s="69">
        <f t="shared" si="8"/>
        <v>5504</v>
      </c>
      <c r="E8" s="69">
        <f t="shared" si="8"/>
        <v>8254</v>
      </c>
      <c r="F8" s="73">
        <f t="shared" si="8"/>
        <v>1.4996366279069768</v>
      </c>
      <c r="H8" s="69">
        <f t="shared" si="9"/>
        <v>836</v>
      </c>
      <c r="I8" s="69">
        <f t="shared" si="9"/>
        <v>1212</v>
      </c>
      <c r="J8" s="69">
        <f t="shared" si="9"/>
        <v>1678</v>
      </c>
      <c r="K8" s="69">
        <f t="shared" si="9"/>
        <v>2199</v>
      </c>
      <c r="L8" s="69">
        <f t="shared" si="9"/>
        <v>1436</v>
      </c>
      <c r="M8" s="69">
        <f t="shared" si="9"/>
        <v>2281</v>
      </c>
      <c r="N8" s="69">
        <f t="shared" si="9"/>
        <v>2990</v>
      </c>
      <c r="O8" s="69">
        <f t="shared" si="9"/>
        <v>3653</v>
      </c>
      <c r="P8" s="69">
        <f t="shared" si="9"/>
        <v>2939</v>
      </c>
      <c r="Q8" s="69">
        <f t="shared" si="9"/>
        <v>3389</v>
      </c>
      <c r="R8" s="69">
        <f t="shared" si="9"/>
        <v>1926</v>
      </c>
      <c r="S8" s="69">
        <f t="shared" si="9"/>
        <v>0</v>
      </c>
      <c r="T8" s="1"/>
      <c r="U8" s="1">
        <v>262</v>
      </c>
      <c r="V8" s="1">
        <v>238</v>
      </c>
      <c r="W8" s="1">
        <v>336</v>
      </c>
      <c r="X8" s="1">
        <v>344</v>
      </c>
      <c r="Y8" s="1">
        <v>415</v>
      </c>
      <c r="Z8" s="1">
        <v>453</v>
      </c>
      <c r="AA8" s="1">
        <v>502</v>
      </c>
      <c r="AB8" s="1">
        <v>411</v>
      </c>
      <c r="AC8" s="1">
        <v>765</v>
      </c>
      <c r="AD8" s="1">
        <v>636</v>
      </c>
      <c r="AE8" s="1">
        <v>755</v>
      </c>
      <c r="AF8" s="1">
        <v>808</v>
      </c>
      <c r="AG8" s="1">
        <v>394</v>
      </c>
      <c r="AH8" s="1">
        <v>387</v>
      </c>
      <c r="AI8" s="1">
        <v>655</v>
      </c>
      <c r="AJ8" s="1">
        <v>553</v>
      </c>
      <c r="AK8" s="1">
        <v>663</v>
      </c>
      <c r="AL8" s="1">
        <v>1065</v>
      </c>
      <c r="AM8" s="1">
        <v>831</v>
      </c>
      <c r="AN8" s="1">
        <v>956</v>
      </c>
      <c r="AO8" s="1">
        <v>1203</v>
      </c>
      <c r="AP8" s="1">
        <v>990</v>
      </c>
      <c r="AQ8" s="1">
        <v>965</v>
      </c>
      <c r="AR8" s="1">
        <v>1698</v>
      </c>
      <c r="AS8" s="11">
        <v>661</v>
      </c>
      <c r="AT8" s="11">
        <v>987</v>
      </c>
      <c r="AU8" s="11">
        <v>1291</v>
      </c>
      <c r="AV8" s="11">
        <v>1213</v>
      </c>
      <c r="AW8" s="11">
        <v>908</v>
      </c>
      <c r="AX8" s="11">
        <v>1268</v>
      </c>
      <c r="AY8" s="77">
        <v>923</v>
      </c>
      <c r="AZ8" s="77">
        <v>1003</v>
      </c>
      <c r="BA8" s="77"/>
      <c r="BB8" s="77"/>
      <c r="BC8" s="77"/>
      <c r="BD8" s="77"/>
      <c r="BF8" s="84">
        <f t="shared" si="5"/>
        <v>1.6776649746192893</v>
      </c>
      <c r="BG8" s="84">
        <f t="shared" si="2"/>
        <v>2.5503875968992249</v>
      </c>
      <c r="BH8" s="84">
        <f t="shared" si="2"/>
        <v>1.9709923664122138</v>
      </c>
      <c r="BI8" s="84">
        <f t="shared" si="2"/>
        <v>2.1934900542495481</v>
      </c>
      <c r="BJ8" s="84">
        <f t="shared" si="2"/>
        <v>1.3695324283559578</v>
      </c>
      <c r="BK8" s="84">
        <f t="shared" si="2"/>
        <v>1.1906103286384977</v>
      </c>
      <c r="BL8" s="84">
        <f t="shared" si="2"/>
        <v>1.1107099879663056</v>
      </c>
      <c r="BM8" s="84">
        <f t="shared" si="2"/>
        <v>1.0491631799163179</v>
      </c>
      <c r="BN8" s="84">
        <f t="shared" si="2"/>
        <v>0</v>
      </c>
      <c r="BO8" s="84">
        <f t="shared" si="2"/>
        <v>0</v>
      </c>
      <c r="BP8" s="84">
        <f t="shared" si="2"/>
        <v>0</v>
      </c>
      <c r="BQ8" s="84">
        <f t="shared" si="2"/>
        <v>0</v>
      </c>
    </row>
    <row r="9" spans="1:70" x14ac:dyDescent="0.25">
      <c r="A9" s="16" t="s">
        <v>207</v>
      </c>
      <c r="B9" s="22" t="s">
        <v>69</v>
      </c>
      <c r="C9" s="69">
        <f>C145</f>
        <v>1.3211752786220872</v>
      </c>
      <c r="D9" s="69">
        <f t="shared" ref="D9:F9" si="10">D145</f>
        <v>1.426235465116279</v>
      </c>
      <c r="E9" s="69">
        <f t="shared" si="10"/>
        <v>1.5416767627816816</v>
      </c>
      <c r="F9" s="73">
        <f t="shared" si="10"/>
        <v>1.0809412614459077</v>
      </c>
      <c r="H9" s="69">
        <f t="shared" ref="H9:S9" si="11">H145</f>
        <v>1.3277511961722488</v>
      </c>
      <c r="I9" s="69">
        <f t="shared" si="11"/>
        <v>1.311056105610561</v>
      </c>
      <c r="J9" s="69">
        <f t="shared" si="11"/>
        <v>1.3820023837902264</v>
      </c>
      <c r="K9" s="69">
        <f t="shared" si="11"/>
        <v>1.6739427012278307</v>
      </c>
      <c r="L9" s="69">
        <f t="shared" si="11"/>
        <v>1.4136490250696379</v>
      </c>
      <c r="M9" s="69">
        <f t="shared" si="11"/>
        <v>1.4962735642262166</v>
      </c>
      <c r="N9" s="69">
        <f t="shared" si="11"/>
        <v>1.4846153846153847</v>
      </c>
      <c r="O9" s="69">
        <f t="shared" si="11"/>
        <v>1.724336162058582</v>
      </c>
      <c r="P9" s="69">
        <f t="shared" si="11"/>
        <v>1.5011908812521266</v>
      </c>
      <c r="Q9" s="69">
        <f t="shared" si="11"/>
        <v>1.5541457657125997</v>
      </c>
      <c r="R9" s="69">
        <f>R145</f>
        <v>1.5815160955347871</v>
      </c>
      <c r="S9" s="69" t="str">
        <f t="shared" si="11"/>
        <v>-</v>
      </c>
      <c r="T9" s="1"/>
      <c r="U9" s="1">
        <v>1.30534351145038</v>
      </c>
      <c r="V9" s="1">
        <v>1.1848739495798299</v>
      </c>
      <c r="W9" s="1">
        <v>1.4464285714285701</v>
      </c>
      <c r="X9" s="1">
        <v>1.4302325581395301</v>
      </c>
      <c r="Y9" s="1">
        <v>1.25060240963855</v>
      </c>
      <c r="Z9" s="1">
        <v>1.27593818984547</v>
      </c>
      <c r="AA9" s="1">
        <v>1.4541832669322701</v>
      </c>
      <c r="AB9" s="1">
        <v>1.1751824817518199</v>
      </c>
      <c r="AC9" s="1">
        <v>1.4457516339869301</v>
      </c>
      <c r="AD9" s="1">
        <v>1.28459119496855</v>
      </c>
      <c r="AE9" s="1">
        <v>1.90066225165563</v>
      </c>
      <c r="AF9" s="1">
        <v>1.7685643564356399</v>
      </c>
      <c r="AG9" s="1">
        <v>1.1878172588832501</v>
      </c>
      <c r="AH9" s="1">
        <v>1.24806201550388</v>
      </c>
      <c r="AI9" s="1">
        <v>1.6473282442748101</v>
      </c>
      <c r="AJ9" s="1">
        <v>1.25858951175407</v>
      </c>
      <c r="AK9" s="1">
        <v>1.44343891402715</v>
      </c>
      <c r="AL9" s="1">
        <v>1.6525821596244099</v>
      </c>
      <c r="AM9" s="1">
        <v>1.3068592057761701</v>
      </c>
      <c r="AN9" s="1">
        <v>1.38179916317992</v>
      </c>
      <c r="AO9" s="1">
        <v>1.6891105569409799</v>
      </c>
      <c r="AP9" s="1">
        <v>1.4686868686868699</v>
      </c>
      <c r="AQ9" s="1">
        <v>1.69533678756477</v>
      </c>
      <c r="AR9" s="1">
        <v>1.8898704358068299</v>
      </c>
      <c r="AS9" s="11">
        <v>1.3797276853252647</v>
      </c>
      <c r="AT9" s="11">
        <v>1.42350557244174</v>
      </c>
      <c r="AU9" s="11">
        <v>1.62277304415182</v>
      </c>
      <c r="AV9" s="11">
        <v>1.5457540000000001</v>
      </c>
      <c r="AW9" s="11">
        <v>1.6442730000000001</v>
      </c>
      <c r="AX9" s="11">
        <v>1.4976339999999999</v>
      </c>
      <c r="AY9" s="77">
        <v>1.621885</v>
      </c>
      <c r="AZ9" s="77">
        <v>1.544367</v>
      </c>
      <c r="BA9" s="77"/>
      <c r="BB9" s="77"/>
      <c r="BC9" s="77"/>
      <c r="BD9" s="77"/>
      <c r="BF9" s="84">
        <f t="shared" si="5"/>
        <v>1.1615656154234053</v>
      </c>
      <c r="BG9" s="84">
        <f t="shared" si="2"/>
        <v>1.1405727878570426</v>
      </c>
      <c r="BH9" s="84">
        <f t="shared" si="2"/>
        <v>0.98509392392904682</v>
      </c>
      <c r="BI9" s="84">
        <f t="shared" si="2"/>
        <v>1.228163738505746</v>
      </c>
      <c r="BJ9" s="84">
        <f t="shared" si="2"/>
        <v>1.1391358401253915</v>
      </c>
      <c r="BK9" s="84">
        <f t="shared" si="2"/>
        <v>0.90623875568181989</v>
      </c>
      <c r="BL9" s="84">
        <f t="shared" si="2"/>
        <v>1.2410556491712739</v>
      </c>
      <c r="BM9" s="84">
        <f t="shared" si="2"/>
        <v>1.1176493959121847</v>
      </c>
      <c r="BN9" s="84">
        <f t="shared" si="2"/>
        <v>0</v>
      </c>
      <c r="BO9" s="84">
        <f t="shared" si="2"/>
        <v>0</v>
      </c>
      <c r="BP9" s="84">
        <f t="shared" si="2"/>
        <v>0</v>
      </c>
      <c r="BQ9" s="84">
        <f t="shared" si="2"/>
        <v>0</v>
      </c>
    </row>
    <row r="10" spans="1:70" x14ac:dyDescent="0.25">
      <c r="A10" s="16" t="s">
        <v>208</v>
      </c>
      <c r="B10" s="22" t="s">
        <v>65</v>
      </c>
      <c r="C10" s="69">
        <f>C121</f>
        <v>3912</v>
      </c>
      <c r="D10" s="69">
        <f t="shared" ref="D10:F10" si="12">D121</f>
        <v>7850</v>
      </c>
      <c r="E10" s="69">
        <f t="shared" si="12"/>
        <v>12725</v>
      </c>
      <c r="F10" s="73">
        <f t="shared" si="12"/>
        <v>1.6210191082802548</v>
      </c>
      <c r="H10" s="69">
        <f t="shared" ref="H10:S10" si="13">H121</f>
        <v>1110</v>
      </c>
      <c r="I10" s="69">
        <f t="shared" si="13"/>
        <v>1589</v>
      </c>
      <c r="J10" s="69">
        <f t="shared" si="13"/>
        <v>2319</v>
      </c>
      <c r="K10" s="69">
        <f t="shared" si="13"/>
        <v>3681</v>
      </c>
      <c r="L10" s="69">
        <f t="shared" si="13"/>
        <v>2030</v>
      </c>
      <c r="M10" s="69">
        <f t="shared" si="13"/>
        <v>3413</v>
      </c>
      <c r="N10" s="69">
        <f t="shared" si="13"/>
        <v>4439</v>
      </c>
      <c r="O10" s="69">
        <f t="shared" si="13"/>
        <v>6299</v>
      </c>
      <c r="P10" s="69">
        <f t="shared" si="13"/>
        <v>4412</v>
      </c>
      <c r="Q10" s="69">
        <f t="shared" si="13"/>
        <v>5267</v>
      </c>
      <c r="R10" s="69">
        <f t="shared" si="13"/>
        <v>3046</v>
      </c>
      <c r="S10" s="69">
        <f t="shared" si="13"/>
        <v>0</v>
      </c>
      <c r="T10" s="1"/>
      <c r="U10" s="1">
        <v>342</v>
      </c>
      <c r="V10" s="1">
        <v>282</v>
      </c>
      <c r="W10" s="1">
        <v>486</v>
      </c>
      <c r="X10" s="1">
        <v>492</v>
      </c>
      <c r="Y10" s="1">
        <v>519</v>
      </c>
      <c r="Z10" s="1">
        <v>578</v>
      </c>
      <c r="AA10" s="1">
        <v>730</v>
      </c>
      <c r="AB10" s="1">
        <v>483</v>
      </c>
      <c r="AC10" s="1">
        <v>1106</v>
      </c>
      <c r="AD10" s="1">
        <v>817</v>
      </c>
      <c r="AE10" s="1">
        <v>1435</v>
      </c>
      <c r="AF10" s="1">
        <v>1429</v>
      </c>
      <c r="AG10" s="1">
        <v>468</v>
      </c>
      <c r="AH10" s="1">
        <v>483</v>
      </c>
      <c r="AI10" s="1">
        <v>1079</v>
      </c>
      <c r="AJ10" s="1">
        <v>696</v>
      </c>
      <c r="AK10" s="1">
        <v>957</v>
      </c>
      <c r="AL10" s="1">
        <v>1760</v>
      </c>
      <c r="AM10" s="1">
        <v>1086</v>
      </c>
      <c r="AN10" s="1">
        <v>1321</v>
      </c>
      <c r="AO10" s="1">
        <v>2032</v>
      </c>
      <c r="AP10" s="1">
        <v>1454</v>
      </c>
      <c r="AQ10" s="1">
        <v>1636</v>
      </c>
      <c r="AR10" s="1">
        <v>3209</v>
      </c>
      <c r="AS10" s="11">
        <v>912</v>
      </c>
      <c r="AT10" s="11">
        <v>1405</v>
      </c>
      <c r="AU10" s="11">
        <v>2095</v>
      </c>
      <c r="AV10" s="11">
        <v>1875</v>
      </c>
      <c r="AW10" s="11">
        <v>1493</v>
      </c>
      <c r="AX10" s="11">
        <v>1899</v>
      </c>
      <c r="AY10" s="77">
        <v>1497</v>
      </c>
      <c r="AZ10" s="77">
        <v>1549</v>
      </c>
      <c r="BA10" s="77"/>
      <c r="BB10" s="77"/>
      <c r="BC10" s="77"/>
      <c r="BD10" s="77"/>
      <c r="BF10" s="84">
        <f t="shared" si="5"/>
        <v>1.9487179487179487</v>
      </c>
      <c r="BG10" s="84">
        <f t="shared" si="2"/>
        <v>2.9089026915113871</v>
      </c>
      <c r="BH10" s="84">
        <f t="shared" si="2"/>
        <v>1.9416126042632067</v>
      </c>
      <c r="BI10" s="84">
        <f t="shared" si="2"/>
        <v>2.6939655172413794</v>
      </c>
      <c r="BJ10" s="84">
        <f t="shared" si="2"/>
        <v>1.5600835945663531</v>
      </c>
      <c r="BK10" s="84">
        <f t="shared" si="2"/>
        <v>1.0789772727272726</v>
      </c>
      <c r="BL10" s="84">
        <f t="shared" si="2"/>
        <v>1.3784530386740332</v>
      </c>
      <c r="BM10" s="84">
        <f t="shared" si="2"/>
        <v>1.1725965177895534</v>
      </c>
      <c r="BN10" s="84">
        <f t="shared" si="2"/>
        <v>0</v>
      </c>
      <c r="BO10" s="84">
        <f t="shared" si="2"/>
        <v>0</v>
      </c>
      <c r="BP10" s="84">
        <f t="shared" si="2"/>
        <v>0</v>
      </c>
      <c r="BQ10" s="84">
        <f t="shared" si="2"/>
        <v>0</v>
      </c>
    </row>
    <row r="11" spans="1:70" x14ac:dyDescent="0.25">
      <c r="A11" s="16" t="s">
        <v>209</v>
      </c>
      <c r="B11" s="22" t="s">
        <v>70</v>
      </c>
      <c r="C11" s="69">
        <f>C133</f>
        <v>16.05639593558282</v>
      </c>
      <c r="D11" s="69">
        <f t="shared" ref="D11:F11" si="14">D133</f>
        <v>15.047713426751608</v>
      </c>
      <c r="E11" s="69">
        <f t="shared" si="14"/>
        <v>14.836258714341847</v>
      </c>
      <c r="F11" s="73">
        <f t="shared" si="14"/>
        <v>0.98594771800785097</v>
      </c>
      <c r="H11" s="69">
        <f t="shared" ref="H11:S11" si="15">H133</f>
        <v>15.693423423423424</v>
      </c>
      <c r="I11" s="69">
        <f t="shared" si="15"/>
        <v>16.049914411579611</v>
      </c>
      <c r="J11" s="69">
        <f t="shared" si="15"/>
        <v>15.646345407503235</v>
      </c>
      <c r="K11" s="69">
        <f t="shared" si="15"/>
        <v>15.514407769627818</v>
      </c>
      <c r="L11" s="69">
        <f t="shared" si="15"/>
        <v>14.830937438423645</v>
      </c>
      <c r="M11" s="69">
        <f t="shared" si="15"/>
        <v>15.157608848520391</v>
      </c>
      <c r="N11" s="69">
        <f t="shared" si="15"/>
        <v>14.075000675827912</v>
      </c>
      <c r="O11" s="69">
        <f t="shared" si="15"/>
        <v>15.311852992538546</v>
      </c>
      <c r="P11" s="69">
        <f t="shared" si="15"/>
        <v>14.197224841341795</v>
      </c>
      <c r="Q11" s="69">
        <f t="shared" si="15"/>
        <v>14.440510727169166</v>
      </c>
      <c r="R11" s="69">
        <f t="shared" si="15"/>
        <v>22.607967071569274</v>
      </c>
      <c r="S11" s="69" t="str">
        <f t="shared" si="15"/>
        <v>-</v>
      </c>
      <c r="T11" s="2"/>
      <c r="U11" s="1">
        <v>15.1701140350877</v>
      </c>
      <c r="V11" s="1">
        <v>14.523329787233999</v>
      </c>
      <c r="W11" s="1">
        <v>16.740621399177002</v>
      </c>
      <c r="X11" s="1">
        <v>19.961979674796702</v>
      </c>
      <c r="Y11" s="1">
        <v>13.9280905587669</v>
      </c>
      <c r="Z11" s="1">
        <v>14.625157439446401</v>
      </c>
      <c r="AA11" s="1">
        <v>17.284042465753402</v>
      </c>
      <c r="AB11" s="1">
        <v>13.970966873706001</v>
      </c>
      <c r="AC11" s="1">
        <v>15.2970587703436</v>
      </c>
      <c r="AD11" s="1">
        <v>14.5946217870257</v>
      </c>
      <c r="AE11" s="1">
        <v>14.723215331010501</v>
      </c>
      <c r="AF11" s="1">
        <v>16.834790062981099</v>
      </c>
      <c r="AG11" s="1">
        <v>14.4781239316239</v>
      </c>
      <c r="AH11" s="1">
        <v>14.4386708074534</v>
      </c>
      <c r="AI11" s="1">
        <v>15.1595579240037</v>
      </c>
      <c r="AJ11" s="1">
        <v>18.039591954022999</v>
      </c>
      <c r="AK11" s="1">
        <v>15.1304106583072</v>
      </c>
      <c r="AL11" s="1">
        <v>14.0327045454546</v>
      </c>
      <c r="AM11" s="1">
        <v>14.5879373848987</v>
      </c>
      <c r="AN11" s="1">
        <v>13.4773171839516</v>
      </c>
      <c r="AO11" s="1">
        <v>14.1894153543307</v>
      </c>
      <c r="AP11" s="1">
        <v>14.9636843191197</v>
      </c>
      <c r="AQ11" s="1">
        <v>14.2990605134475</v>
      </c>
      <c r="AR11" s="1">
        <v>15.985946400748</v>
      </c>
      <c r="AS11" s="11">
        <v>14.10147587719298</v>
      </c>
      <c r="AT11" s="11">
        <v>14.230455516014199</v>
      </c>
      <c r="AU11" s="11">
        <v>14.2166205250597</v>
      </c>
      <c r="AV11" s="11">
        <v>14.26272</v>
      </c>
      <c r="AW11" s="11">
        <v>14.70492</v>
      </c>
      <c r="AX11" s="11">
        <v>14.40817</v>
      </c>
      <c r="AY11" s="77">
        <v>14.863860000000001</v>
      </c>
      <c r="AZ11" s="77">
        <v>14.63306</v>
      </c>
      <c r="BA11" s="77"/>
      <c r="BB11" s="77"/>
      <c r="BC11" s="77"/>
      <c r="BD11" s="77"/>
      <c r="BF11" s="84">
        <f t="shared" si="5"/>
        <v>0.97398502345955029</v>
      </c>
      <c r="BG11" s="84">
        <f t="shared" si="2"/>
        <v>0.98557933107445617</v>
      </c>
      <c r="BH11" s="84">
        <f t="shared" si="2"/>
        <v>0.93779914931088126</v>
      </c>
      <c r="BI11" s="84">
        <f t="shared" si="2"/>
        <v>0.79063429130498042</v>
      </c>
      <c r="BJ11" s="84">
        <f t="shared" si="2"/>
        <v>0.97187844613631891</v>
      </c>
      <c r="BK11" s="84">
        <f t="shared" si="2"/>
        <v>1.0267564569131487</v>
      </c>
      <c r="BL11" s="84">
        <f t="shared" si="2"/>
        <v>1.0189144364841416</v>
      </c>
      <c r="BM11" s="84">
        <f t="shared" si="2"/>
        <v>1.085754664691325</v>
      </c>
      <c r="BN11" s="84">
        <f t="shared" si="2"/>
        <v>0</v>
      </c>
      <c r="BO11" s="84">
        <f t="shared" si="2"/>
        <v>0</v>
      </c>
      <c r="BP11" s="84">
        <f t="shared" si="2"/>
        <v>0</v>
      </c>
      <c r="BQ11" s="84">
        <f t="shared" si="2"/>
        <v>0</v>
      </c>
    </row>
    <row r="12" spans="1:70" x14ac:dyDescent="0.25">
      <c r="A12" s="16" t="s">
        <v>210</v>
      </c>
      <c r="B12" s="22" t="s">
        <v>85</v>
      </c>
      <c r="C12" s="69">
        <f>C59</f>
        <v>62288.341999999997</v>
      </c>
      <c r="D12" s="69">
        <f t="shared" ref="D12:F12" si="16">D59</f>
        <v>115485.75800000012</v>
      </c>
      <c r="E12" s="69">
        <f t="shared" si="16"/>
        <v>183614.13200000001</v>
      </c>
      <c r="F12" s="73">
        <f t="shared" si="16"/>
        <v>1.5899287945098808</v>
      </c>
      <c r="H12" s="69">
        <f>H59</f>
        <v>17419.7</v>
      </c>
      <c r="I12" s="69">
        <f t="shared" ref="I12:S12" si="17">I59</f>
        <v>25503.313999999998</v>
      </c>
      <c r="J12" s="69">
        <f t="shared" si="17"/>
        <v>36283.875</v>
      </c>
      <c r="K12" s="69">
        <f t="shared" si="17"/>
        <v>57108.534999999996</v>
      </c>
      <c r="L12" s="69">
        <f t="shared" si="17"/>
        <v>30106.803</v>
      </c>
      <c r="M12" s="69">
        <f t="shared" si="17"/>
        <v>51732.919000000096</v>
      </c>
      <c r="N12" s="69">
        <f t="shared" si="17"/>
        <v>62478.928000000102</v>
      </c>
      <c r="O12" s="69">
        <f t="shared" si="17"/>
        <v>96449.362000000299</v>
      </c>
      <c r="P12" s="69">
        <f t="shared" si="17"/>
        <v>62638.155999999995</v>
      </c>
      <c r="Q12" s="69">
        <f t="shared" si="17"/>
        <v>76058.17</v>
      </c>
      <c r="R12" s="69">
        <f t="shared" si="17"/>
        <v>68863.867700000003</v>
      </c>
      <c r="S12" s="69">
        <f t="shared" si="17"/>
        <v>0</v>
      </c>
      <c r="T12" s="2"/>
      <c r="U12" s="1">
        <v>5188.1790000000001</v>
      </c>
      <c r="V12" s="1">
        <v>4095.5790000000002</v>
      </c>
      <c r="W12" s="1">
        <v>8135.942</v>
      </c>
      <c r="X12" s="1">
        <v>9821.2939999999999</v>
      </c>
      <c r="Y12" s="1">
        <v>7228.6790000000001</v>
      </c>
      <c r="Z12" s="1">
        <v>8453.3410000000003</v>
      </c>
      <c r="AA12" s="1">
        <v>12617.351000000001</v>
      </c>
      <c r="AB12" s="1">
        <v>6747.9769999999999</v>
      </c>
      <c r="AC12" s="1">
        <v>16918.546999999999</v>
      </c>
      <c r="AD12" s="1">
        <v>11923.806</v>
      </c>
      <c r="AE12" s="1">
        <v>21127.813999999998</v>
      </c>
      <c r="AF12" s="1">
        <v>24056.915000000001</v>
      </c>
      <c r="AG12" s="1">
        <v>6775.7619999999997</v>
      </c>
      <c r="AH12" s="1">
        <v>6973.8779999999997</v>
      </c>
      <c r="AI12" s="1">
        <v>16357.163</v>
      </c>
      <c r="AJ12" s="1">
        <v>12555.556</v>
      </c>
      <c r="AK12" s="1">
        <v>14479.803</v>
      </c>
      <c r="AL12" s="1">
        <v>24697.5600000001</v>
      </c>
      <c r="AM12" s="1">
        <v>15842.5</v>
      </c>
      <c r="AN12" s="1">
        <v>17803.536</v>
      </c>
      <c r="AO12" s="1">
        <v>28832.892000000102</v>
      </c>
      <c r="AP12" s="1">
        <v>21757.197</v>
      </c>
      <c r="AQ12" s="1">
        <v>23393.263000000101</v>
      </c>
      <c r="AR12" s="1">
        <v>51298.902000000198</v>
      </c>
      <c r="AS12" s="11">
        <v>12860.545999999998</v>
      </c>
      <c r="AT12" s="11">
        <v>19993.79</v>
      </c>
      <c r="AU12" s="11">
        <v>29783.82</v>
      </c>
      <c r="AV12" s="11">
        <v>26742.6</v>
      </c>
      <c r="AW12" s="11">
        <v>21954.45</v>
      </c>
      <c r="AX12" s="11">
        <v>27361.119999999999</v>
      </c>
      <c r="AY12" s="78">
        <v>22251.200000000001</v>
      </c>
      <c r="AZ12" s="78">
        <v>22666.606</v>
      </c>
      <c r="BA12" s="78"/>
      <c r="BB12" s="78"/>
      <c r="BC12" s="78"/>
      <c r="BD12" s="78"/>
      <c r="BF12" s="84">
        <f>IFERROR(AS12/AG12,"-")</f>
        <v>1.8980220969980939</v>
      </c>
      <c r="BG12" s="84">
        <f t="shared" si="2"/>
        <v>2.8669543688604824</v>
      </c>
      <c r="BH12" s="84">
        <f t="shared" si="2"/>
        <v>1.8208426485693148</v>
      </c>
      <c r="BI12" s="84">
        <f t="shared" si="2"/>
        <v>2.1299415175241938</v>
      </c>
      <c r="BJ12" s="84">
        <f t="shared" si="2"/>
        <v>1.5162119263639153</v>
      </c>
      <c r="BK12" s="84">
        <f t="shared" si="2"/>
        <v>1.1078470909676863</v>
      </c>
      <c r="BL12" s="84">
        <f t="shared" si="2"/>
        <v>1.4045258008521382</v>
      </c>
      <c r="BM12" s="84">
        <f t="shared" si="2"/>
        <v>1.2731519176864641</v>
      </c>
      <c r="BN12" s="84">
        <f t="shared" si="2"/>
        <v>0</v>
      </c>
      <c r="BO12" s="84">
        <f t="shared" si="2"/>
        <v>0</v>
      </c>
      <c r="BP12" s="84">
        <f t="shared" si="2"/>
        <v>0</v>
      </c>
      <c r="BQ12" s="84">
        <f>IFERROR(BD12/AR12,"-")</f>
        <v>0</v>
      </c>
    </row>
    <row r="13" spans="1:70" x14ac:dyDescent="0.25">
      <c r="A13" s="42" t="s">
        <v>33</v>
      </c>
      <c r="B13" s="22"/>
      <c r="C13" s="69"/>
      <c r="D13" s="69"/>
      <c r="E13" s="69"/>
      <c r="F13" s="73"/>
      <c r="H13" s="1"/>
      <c r="I13" s="1"/>
      <c r="J13" s="1"/>
      <c r="K13" s="1"/>
      <c r="L13" s="2"/>
      <c r="M13" s="2"/>
      <c r="N13" s="2"/>
      <c r="O13" s="2"/>
      <c r="P13" s="1"/>
      <c r="Q13" s="2"/>
      <c r="R13" s="11"/>
      <c r="S13" s="11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1"/>
      <c r="AT13" s="11"/>
      <c r="AU13" s="11"/>
      <c r="AV13" s="11"/>
      <c r="AW13" s="11"/>
      <c r="AX13" s="11"/>
      <c r="AY13" s="77"/>
      <c r="AZ13" s="77"/>
      <c r="BA13" s="77"/>
      <c r="BB13" s="77"/>
      <c r="BC13" s="77"/>
      <c r="BD13" s="77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</row>
    <row r="14" spans="1:70" x14ac:dyDescent="0.25">
      <c r="A14" s="42" t="s">
        <v>33</v>
      </c>
      <c r="B14" s="22" t="s">
        <v>86</v>
      </c>
      <c r="C14" s="69"/>
      <c r="D14" s="69"/>
      <c r="E14" s="69"/>
      <c r="F14" s="73"/>
      <c r="H14" s="1"/>
      <c r="I14" s="1"/>
      <c r="J14" s="1"/>
      <c r="K14" s="1"/>
      <c r="L14" s="1"/>
      <c r="M14" s="1"/>
      <c r="N14" s="1"/>
      <c r="O14" s="1"/>
      <c r="P14" s="1"/>
      <c r="Q14" s="1"/>
      <c r="R14" s="11"/>
      <c r="S14" s="1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1"/>
      <c r="AT14" s="11"/>
      <c r="AU14" s="11"/>
      <c r="AV14" s="11"/>
      <c r="AW14" s="11"/>
      <c r="AX14" s="11"/>
      <c r="AY14" s="77"/>
      <c r="AZ14" s="77"/>
      <c r="BA14" s="77"/>
      <c r="BB14" s="77"/>
      <c r="BC14" s="77"/>
      <c r="BD14" s="77"/>
      <c r="BF14" s="84" t="str">
        <f>IFERROR(AS14/AG14,"-")</f>
        <v>-</v>
      </c>
      <c r="BG14" s="84" t="str">
        <f t="shared" ref="BG14:BQ17" si="18">IFERROR(AT14/AH14,"-")</f>
        <v>-</v>
      </c>
      <c r="BH14" s="84" t="str">
        <f t="shared" si="18"/>
        <v>-</v>
      </c>
      <c r="BI14" s="84" t="str">
        <f t="shared" si="18"/>
        <v>-</v>
      </c>
      <c r="BJ14" s="84" t="str">
        <f t="shared" si="18"/>
        <v>-</v>
      </c>
      <c r="BK14" s="84" t="str">
        <f t="shared" si="18"/>
        <v>-</v>
      </c>
      <c r="BL14" s="84" t="str">
        <f t="shared" si="18"/>
        <v>-</v>
      </c>
      <c r="BM14" s="84" t="str">
        <f t="shared" si="18"/>
        <v>-</v>
      </c>
      <c r="BN14" s="84" t="str">
        <f t="shared" si="18"/>
        <v>-</v>
      </c>
      <c r="BO14" s="84" t="str">
        <f t="shared" si="18"/>
        <v>-</v>
      </c>
      <c r="BP14" s="84" t="str">
        <f t="shared" si="18"/>
        <v>-</v>
      </c>
      <c r="BQ14" s="84" t="str">
        <f>IFERROR(BD14/AR14,"-")</f>
        <v>-</v>
      </c>
    </row>
    <row r="15" spans="1:70" x14ac:dyDescent="0.25">
      <c r="A15" s="16" t="s">
        <v>55</v>
      </c>
      <c r="B15" s="22" t="s">
        <v>66</v>
      </c>
      <c r="C15" s="69"/>
      <c r="D15" s="69"/>
      <c r="E15" s="69"/>
      <c r="F15" s="73"/>
      <c r="H15" s="1"/>
      <c r="I15" s="1"/>
      <c r="J15" s="1"/>
      <c r="K15" s="1"/>
      <c r="L15" s="1"/>
      <c r="M15" s="1"/>
      <c r="N15" s="1"/>
      <c r="O15" s="1"/>
      <c r="P15" s="1"/>
      <c r="Q15" s="1"/>
      <c r="R15" s="11"/>
      <c r="S15" s="1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77"/>
      <c r="AZ15" s="77"/>
      <c r="BA15" s="77"/>
      <c r="BB15" s="77"/>
      <c r="BC15" s="77"/>
      <c r="BD15" s="77"/>
      <c r="BF15" s="84" t="str">
        <f t="shared" ref="BF15:BF17" si="19">IFERROR(AS15/AG15,"-")</f>
        <v>-</v>
      </c>
      <c r="BG15" s="84" t="str">
        <f t="shared" si="18"/>
        <v>-</v>
      </c>
      <c r="BH15" s="84" t="str">
        <f t="shared" si="18"/>
        <v>-</v>
      </c>
      <c r="BI15" s="84" t="str">
        <f t="shared" si="18"/>
        <v>-</v>
      </c>
      <c r="BJ15" s="84" t="str">
        <f t="shared" si="18"/>
        <v>-</v>
      </c>
      <c r="BK15" s="84" t="str">
        <f t="shared" si="18"/>
        <v>-</v>
      </c>
      <c r="BL15" s="84" t="str">
        <f t="shared" si="18"/>
        <v>-</v>
      </c>
      <c r="BM15" s="84" t="str">
        <f t="shared" si="18"/>
        <v>-</v>
      </c>
      <c r="BN15" s="84" t="str">
        <f t="shared" si="18"/>
        <v>-</v>
      </c>
      <c r="BO15" s="84" t="str">
        <f t="shared" si="18"/>
        <v>-</v>
      </c>
      <c r="BP15" s="84" t="str">
        <f t="shared" si="18"/>
        <v>-</v>
      </c>
      <c r="BQ15" s="84" t="str">
        <f t="shared" si="18"/>
        <v>-</v>
      </c>
    </row>
    <row r="16" spans="1:70" x14ac:dyDescent="0.25">
      <c r="A16" s="16" t="s">
        <v>56</v>
      </c>
      <c r="B16" s="22" t="s">
        <v>67</v>
      </c>
      <c r="C16" s="69"/>
      <c r="D16" s="69"/>
      <c r="E16" s="69"/>
      <c r="F16" s="73"/>
      <c r="H16" s="1"/>
      <c r="I16" s="1"/>
      <c r="J16" s="1"/>
      <c r="K16" s="1"/>
      <c r="L16" s="1"/>
      <c r="M16" s="1"/>
      <c r="N16" s="1"/>
      <c r="O16" s="1"/>
      <c r="P16" s="1"/>
      <c r="Q16" s="1"/>
      <c r="R16" s="11"/>
      <c r="S16" s="1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1"/>
      <c r="AT16" s="11"/>
      <c r="AU16" s="11"/>
      <c r="AV16" s="11"/>
      <c r="AW16" s="11"/>
      <c r="AX16" s="11"/>
      <c r="AY16" s="77"/>
      <c r="AZ16" s="77"/>
      <c r="BA16" s="77"/>
      <c r="BB16" s="77"/>
      <c r="BC16" s="77"/>
      <c r="BD16" s="77"/>
      <c r="BF16" s="84" t="str">
        <f t="shared" si="19"/>
        <v>-</v>
      </c>
      <c r="BG16" s="84" t="str">
        <f t="shared" si="18"/>
        <v>-</v>
      </c>
      <c r="BH16" s="84" t="str">
        <f t="shared" si="18"/>
        <v>-</v>
      </c>
      <c r="BI16" s="84" t="str">
        <f t="shared" si="18"/>
        <v>-</v>
      </c>
      <c r="BJ16" s="84" t="str">
        <f t="shared" si="18"/>
        <v>-</v>
      </c>
      <c r="BK16" s="84" t="str">
        <f t="shared" si="18"/>
        <v>-</v>
      </c>
      <c r="BL16" s="84" t="str">
        <f t="shared" si="18"/>
        <v>-</v>
      </c>
      <c r="BM16" s="84" t="str">
        <f t="shared" si="18"/>
        <v>-</v>
      </c>
      <c r="BN16" s="84" t="str">
        <f t="shared" si="18"/>
        <v>-</v>
      </c>
      <c r="BO16" s="84" t="str">
        <f t="shared" si="18"/>
        <v>-</v>
      </c>
      <c r="BP16" s="84" t="str">
        <f t="shared" si="18"/>
        <v>-</v>
      </c>
      <c r="BQ16" s="84" t="str">
        <f t="shared" si="18"/>
        <v>-</v>
      </c>
    </row>
    <row r="17" spans="1:69" x14ac:dyDescent="0.25">
      <c r="A17" s="16" t="s">
        <v>57</v>
      </c>
      <c r="B17" s="22" t="s">
        <v>68</v>
      </c>
      <c r="C17" s="69"/>
      <c r="D17" s="69"/>
      <c r="E17" s="69"/>
      <c r="F17" s="73"/>
      <c r="H17" s="1"/>
      <c r="I17" s="1"/>
      <c r="J17" s="1"/>
      <c r="K17" s="1"/>
      <c r="L17" s="1"/>
      <c r="M17" s="1"/>
      <c r="N17" s="1"/>
      <c r="O17" s="1"/>
      <c r="P17" s="1"/>
      <c r="Q17" s="1"/>
      <c r="R17" s="11"/>
      <c r="S17" s="1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1"/>
      <c r="AT17" s="11"/>
      <c r="AU17" s="11"/>
      <c r="AV17" s="11"/>
      <c r="AW17" s="11"/>
      <c r="AX17" s="11"/>
      <c r="AY17" s="77"/>
      <c r="AZ17" s="77"/>
      <c r="BA17" s="77"/>
      <c r="BB17" s="77"/>
      <c r="BC17" s="77"/>
      <c r="BD17" s="77"/>
      <c r="BF17" s="84" t="str">
        <f t="shared" si="19"/>
        <v>-</v>
      </c>
      <c r="BG17" s="84" t="str">
        <f t="shared" si="18"/>
        <v>-</v>
      </c>
      <c r="BH17" s="84" t="str">
        <f t="shared" si="18"/>
        <v>-</v>
      </c>
      <c r="BI17" s="84" t="str">
        <f t="shared" si="18"/>
        <v>-</v>
      </c>
      <c r="BJ17" s="84" t="str">
        <f t="shared" si="18"/>
        <v>-</v>
      </c>
      <c r="BK17" s="84" t="str">
        <f t="shared" si="18"/>
        <v>-</v>
      </c>
      <c r="BL17" s="84" t="str">
        <f>IFERROR(AY17/AM17,"-")</f>
        <v>-</v>
      </c>
      <c r="BM17" s="84" t="str">
        <f t="shared" si="18"/>
        <v>-</v>
      </c>
      <c r="BN17" s="84" t="str">
        <f t="shared" si="18"/>
        <v>-</v>
      </c>
      <c r="BO17" s="84" t="str">
        <f t="shared" si="18"/>
        <v>-</v>
      </c>
      <c r="BP17" s="84" t="str">
        <f t="shared" si="18"/>
        <v>-</v>
      </c>
      <c r="BQ17" s="84" t="str">
        <f t="shared" si="18"/>
        <v>-</v>
      </c>
    </row>
    <row r="18" spans="1:69" x14ac:dyDescent="0.25">
      <c r="A18" s="42" t="s">
        <v>33</v>
      </c>
      <c r="F18" s="73"/>
      <c r="AY18" s="79"/>
      <c r="AZ18" s="79"/>
      <c r="BA18" s="79"/>
      <c r="BB18" s="79"/>
      <c r="BC18" s="79"/>
      <c r="BD18" s="79"/>
    </row>
    <row r="19" spans="1:69" x14ac:dyDescent="0.25">
      <c r="A19" s="43" t="s">
        <v>33</v>
      </c>
      <c r="B19" s="23" t="s">
        <v>35</v>
      </c>
      <c r="C19" s="21" t="str">
        <f>$C$3</f>
        <v>YTD '15</v>
      </c>
      <c r="D19" s="21" t="str">
        <f>$D$3</f>
        <v>YTD '16</v>
      </c>
      <c r="E19" s="21" t="str">
        <f>$E$3</f>
        <v>YTD '17</v>
      </c>
      <c r="F19" s="21" t="str">
        <f>$F$3</f>
        <v>YoY</v>
      </c>
      <c r="G19" s="2" t="s">
        <v>33</v>
      </c>
      <c r="H19" s="27" t="str">
        <f>$H$3</f>
        <v>Q1 '15</v>
      </c>
      <c r="I19" s="27" t="str">
        <f>$I$3</f>
        <v>Q2 '15</v>
      </c>
      <c r="J19" s="27" t="str">
        <f>$J$3</f>
        <v>Q3 '15</v>
      </c>
      <c r="K19" s="27" t="str">
        <f>$K$3</f>
        <v>Q4 '15</v>
      </c>
      <c r="L19" s="30" t="str">
        <f>$L$3</f>
        <v>Q1 '16</v>
      </c>
      <c r="M19" s="30" t="str">
        <f>$M$3</f>
        <v>Q2 '16</v>
      </c>
      <c r="N19" s="30" t="str">
        <f>$N$3</f>
        <v>Q3 '16</v>
      </c>
      <c r="O19" s="30" t="str">
        <f>$O$3</f>
        <v>Q4 '16</v>
      </c>
      <c r="P19" s="27" t="str">
        <f>$P$3</f>
        <v>Q1 '17</v>
      </c>
      <c r="Q19" s="27" t="str">
        <f>$Q$3</f>
        <v>Q2 '17</v>
      </c>
      <c r="R19" s="27" t="str">
        <f>$R$3</f>
        <v>Q3 '17</v>
      </c>
      <c r="S19" s="27" t="str">
        <f>$S$3</f>
        <v>Q4 '17</v>
      </c>
      <c r="T19" s="17" t="s">
        <v>33</v>
      </c>
      <c r="U19" s="27" t="s">
        <v>1</v>
      </c>
      <c r="V19" s="27" t="s">
        <v>2</v>
      </c>
      <c r="W19" s="27" t="s">
        <v>3</v>
      </c>
      <c r="X19" s="27" t="s">
        <v>4</v>
      </c>
      <c r="Y19" s="27" t="s">
        <v>5</v>
      </c>
      <c r="Z19" s="27" t="s">
        <v>6</v>
      </c>
      <c r="AA19" s="27" t="s">
        <v>7</v>
      </c>
      <c r="AB19" s="27" t="s">
        <v>8</v>
      </c>
      <c r="AC19" s="27" t="s">
        <v>9</v>
      </c>
      <c r="AD19" s="27" t="s">
        <v>10</v>
      </c>
      <c r="AE19" s="27" t="s">
        <v>11</v>
      </c>
      <c r="AF19" s="27" t="s">
        <v>12</v>
      </c>
      <c r="AG19" s="29" t="s">
        <v>13</v>
      </c>
      <c r="AH19" s="29" t="s">
        <v>14</v>
      </c>
      <c r="AI19" s="29" t="s">
        <v>15</v>
      </c>
      <c r="AJ19" s="29" t="s">
        <v>16</v>
      </c>
      <c r="AK19" s="29" t="s">
        <v>17</v>
      </c>
      <c r="AL19" s="29" t="s">
        <v>18</v>
      </c>
      <c r="AM19" s="29" t="s">
        <v>19</v>
      </c>
      <c r="AN19" s="29" t="s">
        <v>20</v>
      </c>
      <c r="AO19" s="29" t="s">
        <v>21</v>
      </c>
      <c r="AP19" s="29" t="s">
        <v>22</v>
      </c>
      <c r="AQ19" s="29" t="s">
        <v>23</v>
      </c>
      <c r="AR19" s="29" t="s">
        <v>24</v>
      </c>
      <c r="AS19" s="25" t="s">
        <v>25</v>
      </c>
      <c r="AT19" s="25" t="s">
        <v>26</v>
      </c>
      <c r="AU19" s="25" t="s">
        <v>27</v>
      </c>
      <c r="AV19" s="25" t="s">
        <v>28</v>
      </c>
      <c r="AW19" s="25" t="s">
        <v>29</v>
      </c>
      <c r="AX19" s="25" t="s">
        <v>30</v>
      </c>
      <c r="AY19" s="31" t="s">
        <v>99</v>
      </c>
      <c r="AZ19" s="31" t="s">
        <v>100</v>
      </c>
      <c r="BA19" s="31" t="s">
        <v>101</v>
      </c>
      <c r="BB19" s="31" t="s">
        <v>102</v>
      </c>
      <c r="BC19" s="31" t="s">
        <v>103</v>
      </c>
      <c r="BD19" s="31" t="s">
        <v>104</v>
      </c>
      <c r="BF19" s="32">
        <v>42736</v>
      </c>
      <c r="BG19" s="32">
        <v>42767</v>
      </c>
      <c r="BH19" s="32">
        <v>42795</v>
      </c>
      <c r="BI19" s="32">
        <v>42826</v>
      </c>
      <c r="BJ19" s="32">
        <v>42856</v>
      </c>
      <c r="BK19" s="32">
        <v>42887</v>
      </c>
      <c r="BL19" s="32">
        <v>42917</v>
      </c>
      <c r="BM19" s="32">
        <v>42948</v>
      </c>
      <c r="BN19" s="32">
        <v>42979</v>
      </c>
      <c r="BO19" s="32">
        <v>43009</v>
      </c>
      <c r="BP19" s="32">
        <v>43040</v>
      </c>
      <c r="BQ19" s="32">
        <v>43070</v>
      </c>
    </row>
    <row r="20" spans="1:69" x14ac:dyDescent="0.25">
      <c r="A20" s="16" t="s">
        <v>113</v>
      </c>
      <c r="B20" s="16" t="s">
        <v>71</v>
      </c>
      <c r="C20" s="81">
        <f>INDEX(U20:AF20,$B$2)</f>
        <v>1572</v>
      </c>
      <c r="D20" s="81">
        <f>INDEX(AG20:AR20,$B$2)</f>
        <v>4470</v>
      </c>
      <c r="E20" s="81">
        <f>INDEX(AS20:BD20,$B$2)</f>
        <v>10244</v>
      </c>
      <c r="F20" s="65">
        <f>IFERROR(E20/D20,"")</f>
        <v>2.2917225950782996</v>
      </c>
      <c r="H20" s="4">
        <f>W20</f>
        <v>1331</v>
      </c>
      <c r="I20" s="4">
        <f>Z20</f>
        <v>1485</v>
      </c>
      <c r="J20" s="4">
        <f>AC20</f>
        <v>1732</v>
      </c>
      <c r="K20" s="69">
        <f>AF20</f>
        <v>2192</v>
      </c>
      <c r="L20" s="4">
        <f>AI20</f>
        <v>2259</v>
      </c>
      <c r="M20" s="4">
        <f>AL20</f>
        <v>3526</v>
      </c>
      <c r="N20" s="4">
        <f>AO20</f>
        <v>5082</v>
      </c>
      <c r="O20" s="4">
        <f>AR20</f>
        <v>6701</v>
      </c>
      <c r="P20" s="4">
        <f>INDEX(AS20:AU20,IF($B$2&gt;3,3,$B$2))</f>
        <v>6952</v>
      </c>
      <c r="Q20" s="4">
        <f>INDEX(AV20:AX20,IF($B$2&gt;6,3,$B$2-3))</f>
        <v>8823</v>
      </c>
      <c r="R20" s="4">
        <f>IFERROR(INDEX(AY20:BA20,IF($B$2&gt;9,3,$B$2-6)),"-")</f>
        <v>10244</v>
      </c>
      <c r="S20" s="69" t="str">
        <f>IFERROR(INDEX(BB20:BD20,IF($B$2&gt;12,3,$B$2-9)),"-")</f>
        <v>-</v>
      </c>
      <c r="T20" s="1"/>
      <c r="U20" s="37">
        <v>1142</v>
      </c>
      <c r="V20" s="37">
        <v>1203</v>
      </c>
      <c r="W20" s="37">
        <v>1331</v>
      </c>
      <c r="X20" s="37">
        <v>1503</v>
      </c>
      <c r="Y20" s="37">
        <v>1459</v>
      </c>
      <c r="Z20" s="37">
        <v>1485</v>
      </c>
      <c r="AA20" s="37">
        <v>1485</v>
      </c>
      <c r="AB20" s="37">
        <v>1572</v>
      </c>
      <c r="AC20" s="37">
        <v>1732</v>
      </c>
      <c r="AD20" s="37">
        <v>1852</v>
      </c>
      <c r="AE20" s="37">
        <v>2108</v>
      </c>
      <c r="AF20" s="37">
        <v>2192</v>
      </c>
      <c r="AG20" s="37">
        <v>2219</v>
      </c>
      <c r="AH20" s="37">
        <v>2130</v>
      </c>
      <c r="AI20" s="37">
        <v>2259</v>
      </c>
      <c r="AJ20" s="37">
        <v>2385</v>
      </c>
      <c r="AK20" s="37">
        <v>2733</v>
      </c>
      <c r="AL20" s="37">
        <v>3526</v>
      </c>
      <c r="AM20" s="37">
        <v>3957</v>
      </c>
      <c r="AN20" s="37">
        <v>4470</v>
      </c>
      <c r="AO20" s="37">
        <v>5082</v>
      </c>
      <c r="AP20" s="37">
        <v>5596</v>
      </c>
      <c r="AQ20" s="37">
        <v>6020</v>
      </c>
      <c r="AR20" s="37">
        <v>6701</v>
      </c>
      <c r="AS20" s="11">
        <v>6810</v>
      </c>
      <c r="AT20" s="11">
        <v>6667</v>
      </c>
      <c r="AU20" s="11">
        <v>6952</v>
      </c>
      <c r="AV20" s="11">
        <v>7096</v>
      </c>
      <c r="AW20" s="11">
        <v>7684</v>
      </c>
      <c r="AX20" s="11">
        <v>8823</v>
      </c>
      <c r="AY20" s="11">
        <v>9546</v>
      </c>
      <c r="AZ20" s="11">
        <v>10244</v>
      </c>
      <c r="BA20" s="11"/>
      <c r="BB20" s="11"/>
      <c r="BC20" s="11"/>
      <c r="BD20" s="11"/>
      <c r="BF20" s="84">
        <f t="shared" ref="BF20:BQ28" si="20">IFERROR(AS20/AG20,"-")</f>
        <v>3.0689499774673275</v>
      </c>
      <c r="BG20" s="84">
        <f t="shared" si="20"/>
        <v>3.1300469483568074</v>
      </c>
      <c r="BH20" s="84">
        <f t="shared" si="20"/>
        <v>3.0774679061531649</v>
      </c>
      <c r="BI20" s="84">
        <f t="shared" si="20"/>
        <v>2.9752620545073376</v>
      </c>
      <c r="BJ20" s="84">
        <f t="shared" si="20"/>
        <v>2.8115623856567873</v>
      </c>
      <c r="BK20" s="84">
        <f t="shared" si="20"/>
        <v>2.5022688598979013</v>
      </c>
      <c r="BL20" s="84">
        <f t="shared" si="20"/>
        <v>2.4124336618650495</v>
      </c>
      <c r="BM20" s="84">
        <f t="shared" si="20"/>
        <v>2.2917225950782996</v>
      </c>
      <c r="BN20" s="84">
        <f t="shared" si="20"/>
        <v>0</v>
      </c>
      <c r="BO20" s="84">
        <f t="shared" si="20"/>
        <v>0</v>
      </c>
      <c r="BP20" s="84">
        <f t="shared" si="20"/>
        <v>0</v>
      </c>
      <c r="BQ20" s="84">
        <f t="shared" si="20"/>
        <v>0</v>
      </c>
    </row>
    <row r="21" spans="1:69" x14ac:dyDescent="0.25">
      <c r="A21" s="16" t="s">
        <v>105</v>
      </c>
      <c r="B21" s="16" t="s">
        <v>62</v>
      </c>
      <c r="C21" s="81">
        <f t="shared" ref="C21:C28" si="21">INDEX(U21:AF21,$B$2)</f>
        <v>1572</v>
      </c>
      <c r="D21" s="81">
        <f t="shared" ref="D21:D28" si="22">INDEX(AG21:AR21,$B$2)</f>
        <v>4470</v>
      </c>
      <c r="E21" s="81">
        <f t="shared" ref="E21:E28" si="23">INDEX(AS21:BD21,$B$2)</f>
        <v>5361</v>
      </c>
      <c r="F21" s="65">
        <f t="shared" ref="F21:F27" si="24">IFERROR(E21/D21,"")</f>
        <v>1.1993288590604028</v>
      </c>
      <c r="H21" s="4">
        <f t="shared" ref="H21:H28" si="25">W21</f>
        <v>1332</v>
      </c>
      <c r="I21" s="4">
        <f t="shared" ref="I21:I28" si="26">Z21</f>
        <v>1485</v>
      </c>
      <c r="J21" s="4">
        <f t="shared" ref="J21:J28" si="27">AC21</f>
        <v>1732</v>
      </c>
      <c r="K21" s="69">
        <f t="shared" ref="K21:K28" si="28">AF21</f>
        <v>2192</v>
      </c>
      <c r="L21" s="4">
        <f t="shared" ref="L21:L28" si="29">AI21</f>
        <v>2259</v>
      </c>
      <c r="M21" s="4">
        <f t="shared" ref="M21:M28" si="30">AL21</f>
        <v>3526</v>
      </c>
      <c r="N21" s="4">
        <f t="shared" ref="N21:N28" si="31">AO21</f>
        <v>5082</v>
      </c>
      <c r="O21" s="4">
        <f t="shared" ref="O21:O28" si="32">AR21</f>
        <v>6701</v>
      </c>
      <c r="P21" s="4">
        <f t="shared" ref="P21:P28" si="33">INDEX(AS21:AU21,IF($B$2&gt;3,3,$B$2))</f>
        <v>5243</v>
      </c>
      <c r="Q21" s="4">
        <f t="shared" ref="Q21:Q28" si="34">INDEX(AV21:AX21,IF($B$2&gt;6,3,$B$2-3))</f>
        <v>5524</v>
      </c>
      <c r="R21" s="4">
        <f>IFERROR(INDEX(AY21:BA21,IF($B$2&gt;9,3,$B$2-6)),"-")</f>
        <v>5361</v>
      </c>
      <c r="S21" s="69" t="str">
        <f t="shared" ref="S21:S28" si="35">IFERROR(INDEX(BB21:BD21,IF($B$2&gt;12,3,$B$2-9)),"-")</f>
        <v>-</v>
      </c>
      <c r="T21" s="1"/>
      <c r="U21" s="37">
        <v>1142</v>
      </c>
      <c r="V21" s="37">
        <v>1203</v>
      </c>
      <c r="W21" s="37">
        <v>1332</v>
      </c>
      <c r="X21" s="37">
        <v>1503</v>
      </c>
      <c r="Y21" s="37">
        <v>1459</v>
      </c>
      <c r="Z21" s="37">
        <v>1485</v>
      </c>
      <c r="AA21" s="37">
        <v>1485</v>
      </c>
      <c r="AB21" s="37">
        <v>1572</v>
      </c>
      <c r="AC21" s="37">
        <v>1732</v>
      </c>
      <c r="AD21" s="37">
        <v>1852</v>
      </c>
      <c r="AE21" s="37">
        <v>2108</v>
      </c>
      <c r="AF21" s="37">
        <v>2192</v>
      </c>
      <c r="AG21" s="37">
        <v>2219</v>
      </c>
      <c r="AH21" s="37">
        <v>2130</v>
      </c>
      <c r="AI21" s="37">
        <v>2259</v>
      </c>
      <c r="AJ21" s="37">
        <v>2385</v>
      </c>
      <c r="AK21" s="37">
        <v>2733</v>
      </c>
      <c r="AL21" s="37">
        <v>3526</v>
      </c>
      <c r="AM21" s="37">
        <v>3957</v>
      </c>
      <c r="AN21" s="37">
        <v>4470</v>
      </c>
      <c r="AO21" s="37">
        <v>5082</v>
      </c>
      <c r="AP21" s="37">
        <v>5596</v>
      </c>
      <c r="AQ21" s="37">
        <v>6020</v>
      </c>
      <c r="AR21" s="37">
        <v>6701</v>
      </c>
      <c r="AS21" s="11">
        <v>6810</v>
      </c>
      <c r="AT21" s="11">
        <v>5112</v>
      </c>
      <c r="AU21" s="11">
        <v>5243</v>
      </c>
      <c r="AV21" s="11">
        <v>4730</v>
      </c>
      <c r="AW21" s="11">
        <v>4944</v>
      </c>
      <c r="AX21" s="11">
        <v>5524</v>
      </c>
      <c r="AY21" s="11">
        <v>5453</v>
      </c>
      <c r="AZ21" s="11">
        <v>5361</v>
      </c>
      <c r="BA21" s="11"/>
      <c r="BB21" s="11"/>
      <c r="BC21" s="11"/>
      <c r="BD21" s="11"/>
      <c r="BF21" s="84">
        <f t="shared" si="20"/>
        <v>3.0689499774673275</v>
      </c>
      <c r="BG21" s="84">
        <f t="shared" si="20"/>
        <v>2.4</v>
      </c>
      <c r="BH21" s="84">
        <f t="shared" si="20"/>
        <v>2.3209384683488268</v>
      </c>
      <c r="BI21" s="84">
        <f t="shared" si="20"/>
        <v>1.9832285115303983</v>
      </c>
      <c r="BJ21" s="84">
        <f t="shared" si="20"/>
        <v>1.8090010976948407</v>
      </c>
      <c r="BK21" s="84">
        <f t="shared" si="20"/>
        <v>1.5666477595008508</v>
      </c>
      <c r="BL21" s="84">
        <f t="shared" si="20"/>
        <v>1.3780641900429618</v>
      </c>
      <c r="BM21" s="84">
        <f t="shared" si="20"/>
        <v>1.1993288590604028</v>
      </c>
      <c r="BN21" s="84">
        <f t="shared" si="20"/>
        <v>0</v>
      </c>
      <c r="BO21" s="84">
        <f t="shared" si="20"/>
        <v>0</v>
      </c>
      <c r="BP21" s="84">
        <f t="shared" si="20"/>
        <v>0</v>
      </c>
      <c r="BQ21" s="84">
        <f t="shared" si="20"/>
        <v>0</v>
      </c>
    </row>
    <row r="22" spans="1:69" x14ac:dyDescent="0.25">
      <c r="A22" s="16" t="s">
        <v>106</v>
      </c>
      <c r="B22" s="16" t="s">
        <v>63</v>
      </c>
      <c r="C22" s="81">
        <f t="shared" si="21"/>
        <v>0</v>
      </c>
      <c r="D22" s="81">
        <f t="shared" si="22"/>
        <v>0</v>
      </c>
      <c r="E22" s="81">
        <f t="shared" si="23"/>
        <v>4883</v>
      </c>
      <c r="F22" s="65" t="str">
        <f t="shared" si="24"/>
        <v/>
      </c>
      <c r="H22" s="4">
        <f t="shared" si="25"/>
        <v>0</v>
      </c>
      <c r="I22" s="4">
        <f t="shared" si="26"/>
        <v>0</v>
      </c>
      <c r="J22" s="4">
        <f t="shared" si="27"/>
        <v>0</v>
      </c>
      <c r="K22" s="69">
        <f t="shared" si="28"/>
        <v>0</v>
      </c>
      <c r="L22" s="4">
        <f t="shared" si="29"/>
        <v>0</v>
      </c>
      <c r="M22" s="4">
        <f t="shared" si="30"/>
        <v>0</v>
      </c>
      <c r="N22" s="4">
        <f t="shared" si="31"/>
        <v>0</v>
      </c>
      <c r="O22" s="4">
        <f t="shared" si="32"/>
        <v>0</v>
      </c>
      <c r="P22" s="4">
        <f t="shared" si="33"/>
        <v>1709</v>
      </c>
      <c r="Q22" s="4">
        <f t="shared" si="34"/>
        <v>3299</v>
      </c>
      <c r="R22" s="4">
        <f>IFERROR(INDEX(AY22:BA22,IF($B$2&gt;9,3,$B$2-6)),"-")</f>
        <v>4883</v>
      </c>
      <c r="S22" s="69" t="str">
        <f t="shared" si="35"/>
        <v>-</v>
      </c>
      <c r="T22" s="1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11"/>
      <c r="AT22" s="11">
        <v>1555</v>
      </c>
      <c r="AU22" s="11">
        <v>1709</v>
      </c>
      <c r="AV22" s="11">
        <v>2366</v>
      </c>
      <c r="AW22" s="11">
        <v>2740</v>
      </c>
      <c r="AX22" s="11">
        <v>3299</v>
      </c>
      <c r="AY22" s="11">
        <v>4093</v>
      </c>
      <c r="AZ22" s="11">
        <v>4883</v>
      </c>
      <c r="BA22" s="11"/>
      <c r="BB22" s="11"/>
      <c r="BC22" s="11"/>
      <c r="BD22" s="11"/>
      <c r="BF22" s="84" t="str">
        <f t="shared" si="20"/>
        <v>-</v>
      </c>
      <c r="BG22" s="84" t="str">
        <f t="shared" si="20"/>
        <v>-</v>
      </c>
      <c r="BH22" s="84" t="str">
        <f t="shared" si="20"/>
        <v>-</v>
      </c>
      <c r="BI22" s="84" t="str">
        <f t="shared" si="20"/>
        <v>-</v>
      </c>
      <c r="BJ22" s="84" t="str">
        <f t="shared" si="20"/>
        <v>-</v>
      </c>
      <c r="BK22" s="84" t="str">
        <f t="shared" si="20"/>
        <v>-</v>
      </c>
      <c r="BL22" s="84" t="str">
        <f t="shared" si="20"/>
        <v>-</v>
      </c>
      <c r="BM22" s="84" t="str">
        <f t="shared" si="20"/>
        <v>-</v>
      </c>
      <c r="BN22" s="84" t="str">
        <f t="shared" si="20"/>
        <v>-</v>
      </c>
      <c r="BO22" s="84" t="str">
        <f t="shared" si="20"/>
        <v>-</v>
      </c>
      <c r="BP22" s="84" t="str">
        <f t="shared" si="20"/>
        <v>-</v>
      </c>
      <c r="BQ22" s="84" t="str">
        <f t="shared" si="20"/>
        <v>-</v>
      </c>
    </row>
    <row r="23" spans="1:69" x14ac:dyDescent="0.25">
      <c r="A23" s="16" t="s">
        <v>107</v>
      </c>
      <c r="B23" s="16" t="s">
        <v>72</v>
      </c>
      <c r="C23" s="81">
        <f t="shared" si="21"/>
        <v>1199</v>
      </c>
      <c r="D23" s="81">
        <f t="shared" si="22"/>
        <v>3577</v>
      </c>
      <c r="E23" s="81">
        <f t="shared" si="23"/>
        <v>4202</v>
      </c>
      <c r="F23" s="65">
        <f t="shared" si="24"/>
        <v>1.174727425216662</v>
      </c>
      <c r="H23" s="4">
        <f t="shared" si="25"/>
        <v>997</v>
      </c>
      <c r="I23" s="4">
        <f t="shared" si="26"/>
        <v>1105</v>
      </c>
      <c r="J23" s="4">
        <f t="shared" si="27"/>
        <v>1297</v>
      </c>
      <c r="K23" s="69">
        <f t="shared" si="28"/>
        <v>1704</v>
      </c>
      <c r="L23" s="4">
        <f t="shared" si="29"/>
        <v>1726</v>
      </c>
      <c r="M23" s="4">
        <f t="shared" si="30"/>
        <v>2766</v>
      </c>
      <c r="N23" s="4">
        <f t="shared" si="31"/>
        <v>4038</v>
      </c>
      <c r="O23" s="4">
        <f t="shared" si="32"/>
        <v>5348</v>
      </c>
      <c r="P23" s="4">
        <f t="shared" si="33"/>
        <v>3844</v>
      </c>
      <c r="Q23" s="4">
        <f t="shared" si="34"/>
        <v>4210</v>
      </c>
      <c r="R23" s="4">
        <f t="shared" ref="R23:R28" si="36">IFERROR(INDEX(AY23:BA23,IF($B$2&gt;9,3,$B$2-6)),"-")</f>
        <v>4202</v>
      </c>
      <c r="S23" s="69" t="str">
        <f>IFERROR(INDEX(BB23:BD23,IF($B$2&gt;12,3,$B$2-9)),"-")</f>
        <v>-</v>
      </c>
      <c r="U23" s="4">
        <v>845</v>
      </c>
      <c r="V23" s="4">
        <v>883</v>
      </c>
      <c r="W23" s="4">
        <v>997</v>
      </c>
      <c r="X23" s="4">
        <v>1127</v>
      </c>
      <c r="Y23" s="4">
        <v>1061</v>
      </c>
      <c r="Z23" s="4">
        <v>1105</v>
      </c>
      <c r="AA23" s="4">
        <v>1101</v>
      </c>
      <c r="AB23" s="4">
        <v>1199</v>
      </c>
      <c r="AC23" s="4">
        <v>1297</v>
      </c>
      <c r="AD23" s="4">
        <v>1387</v>
      </c>
      <c r="AE23" s="4">
        <v>1621</v>
      </c>
      <c r="AF23" s="4">
        <v>1704</v>
      </c>
      <c r="AG23" s="4">
        <v>1716</v>
      </c>
      <c r="AH23" s="4">
        <v>1621</v>
      </c>
      <c r="AI23" s="4">
        <v>1726</v>
      </c>
      <c r="AJ23" s="4">
        <v>1792</v>
      </c>
      <c r="AK23" s="4">
        <v>2080</v>
      </c>
      <c r="AL23" s="4">
        <v>2766</v>
      </c>
      <c r="AM23" s="4">
        <v>3156</v>
      </c>
      <c r="AN23" s="4">
        <v>3577</v>
      </c>
      <c r="AO23" s="4">
        <v>4038</v>
      </c>
      <c r="AP23" s="4">
        <v>4438</v>
      </c>
      <c r="AQ23" s="4">
        <v>4775</v>
      </c>
      <c r="AR23" s="4">
        <v>5348</v>
      </c>
      <c r="AS23" s="11">
        <v>5455</v>
      </c>
      <c r="AT23" s="11">
        <v>3696</v>
      </c>
      <c r="AU23" s="11">
        <v>3844</v>
      </c>
      <c r="AV23" s="11">
        <v>3460</v>
      </c>
      <c r="AW23" s="11">
        <v>3625</v>
      </c>
      <c r="AX23" s="11">
        <v>4210</v>
      </c>
      <c r="AY23" s="11">
        <v>4273</v>
      </c>
      <c r="AZ23" s="11">
        <v>4202</v>
      </c>
      <c r="BA23" s="11"/>
      <c r="BB23" s="11"/>
      <c r="BC23" s="11"/>
      <c r="BD23" s="11"/>
      <c r="BF23" s="84">
        <f t="shared" si="20"/>
        <v>3.178904428904429</v>
      </c>
      <c r="BG23" s="84">
        <f t="shared" si="20"/>
        <v>2.2800740283775447</v>
      </c>
      <c r="BH23" s="84">
        <f t="shared" si="20"/>
        <v>2.2271147161066049</v>
      </c>
      <c r="BI23" s="84">
        <f t="shared" si="20"/>
        <v>1.9308035714285714</v>
      </c>
      <c r="BJ23" s="84">
        <f t="shared" si="20"/>
        <v>1.7427884615384615</v>
      </c>
      <c r="BK23" s="84">
        <f t="shared" si="20"/>
        <v>1.522053506869125</v>
      </c>
      <c r="BL23" s="84">
        <f t="shared" si="20"/>
        <v>1.3539290240811153</v>
      </c>
      <c r="BM23" s="84">
        <f t="shared" si="20"/>
        <v>1.174727425216662</v>
      </c>
      <c r="BN23" s="84">
        <f t="shared" si="20"/>
        <v>0</v>
      </c>
      <c r="BO23" s="84">
        <f t="shared" si="20"/>
        <v>0</v>
      </c>
      <c r="BP23" s="84">
        <f t="shared" si="20"/>
        <v>0</v>
      </c>
      <c r="BQ23" s="84">
        <f t="shared" si="20"/>
        <v>0</v>
      </c>
    </row>
    <row r="24" spans="1:69" x14ac:dyDescent="0.25">
      <c r="A24" s="16" t="s">
        <v>108</v>
      </c>
      <c r="B24" s="16" t="s">
        <v>73</v>
      </c>
      <c r="C24" s="81">
        <f t="shared" si="21"/>
        <v>37</v>
      </c>
      <c r="D24" s="81">
        <f t="shared" si="22"/>
        <v>147</v>
      </c>
      <c r="E24" s="81">
        <f t="shared" si="23"/>
        <v>298</v>
      </c>
      <c r="F24" s="65">
        <f t="shared" si="24"/>
        <v>2.0272108843537415</v>
      </c>
      <c r="H24" s="4">
        <f t="shared" si="25"/>
        <v>65</v>
      </c>
      <c r="I24" s="4">
        <f t="shared" si="26"/>
        <v>49</v>
      </c>
      <c r="J24" s="4">
        <f t="shared" si="27"/>
        <v>39</v>
      </c>
      <c r="K24" s="69">
        <f t="shared" si="28"/>
        <v>58</v>
      </c>
      <c r="L24" s="4">
        <f t="shared" si="29"/>
        <v>87</v>
      </c>
      <c r="M24" s="4">
        <f t="shared" si="30"/>
        <v>115</v>
      </c>
      <c r="N24" s="4">
        <f t="shared" si="31"/>
        <v>178</v>
      </c>
      <c r="O24" s="4">
        <f t="shared" si="32"/>
        <v>237</v>
      </c>
      <c r="P24" s="4">
        <f t="shared" si="33"/>
        <v>287</v>
      </c>
      <c r="Q24" s="4">
        <f t="shared" si="34"/>
        <v>324</v>
      </c>
      <c r="R24" s="4">
        <f t="shared" si="36"/>
        <v>298</v>
      </c>
      <c r="S24" s="69" t="str">
        <f t="shared" si="35"/>
        <v>-</v>
      </c>
      <c r="U24" s="4">
        <v>57</v>
      </c>
      <c r="V24" s="4">
        <v>65</v>
      </c>
      <c r="W24" s="4">
        <v>65</v>
      </c>
      <c r="X24" s="4">
        <v>63</v>
      </c>
      <c r="Y24" s="4">
        <v>62</v>
      </c>
      <c r="Z24" s="4">
        <v>49</v>
      </c>
      <c r="AA24" s="4">
        <v>43</v>
      </c>
      <c r="AB24" s="4">
        <v>37</v>
      </c>
      <c r="AC24" s="4">
        <v>39</v>
      </c>
      <c r="AD24" s="4">
        <v>47</v>
      </c>
      <c r="AE24" s="4">
        <v>55</v>
      </c>
      <c r="AF24" s="4">
        <v>58</v>
      </c>
      <c r="AG24" s="4">
        <v>68</v>
      </c>
      <c r="AH24" s="4">
        <v>78</v>
      </c>
      <c r="AI24" s="4">
        <v>87</v>
      </c>
      <c r="AJ24" s="4">
        <v>110</v>
      </c>
      <c r="AK24" s="4">
        <v>114</v>
      </c>
      <c r="AL24" s="4">
        <v>115</v>
      </c>
      <c r="AM24" s="4">
        <v>127</v>
      </c>
      <c r="AN24" s="4">
        <v>147</v>
      </c>
      <c r="AO24" s="4">
        <v>178</v>
      </c>
      <c r="AP24" s="4">
        <v>194</v>
      </c>
      <c r="AQ24" s="4">
        <v>206</v>
      </c>
      <c r="AR24" s="4">
        <v>237</v>
      </c>
      <c r="AS24" s="11">
        <v>253</v>
      </c>
      <c r="AT24" s="11">
        <v>272</v>
      </c>
      <c r="AU24" s="11">
        <v>287</v>
      </c>
      <c r="AV24" s="11">
        <v>295</v>
      </c>
      <c r="AW24" s="11">
        <v>313</v>
      </c>
      <c r="AX24" s="11">
        <v>324</v>
      </c>
      <c r="AY24" s="11">
        <v>308</v>
      </c>
      <c r="AZ24" s="11">
        <v>298</v>
      </c>
      <c r="BA24" s="11"/>
      <c r="BB24" s="11"/>
      <c r="BC24" s="11"/>
      <c r="BD24" s="11"/>
      <c r="BF24" s="84">
        <f t="shared" si="20"/>
        <v>3.7205882352941178</v>
      </c>
      <c r="BG24" s="84">
        <f t="shared" si="20"/>
        <v>3.4871794871794872</v>
      </c>
      <c r="BH24" s="84">
        <f t="shared" si="20"/>
        <v>3.2988505747126435</v>
      </c>
      <c r="BI24" s="84">
        <f t="shared" si="20"/>
        <v>2.6818181818181817</v>
      </c>
      <c r="BJ24" s="84">
        <f t="shared" si="20"/>
        <v>2.7456140350877192</v>
      </c>
      <c r="BK24" s="84">
        <f t="shared" si="20"/>
        <v>2.8173913043478263</v>
      </c>
      <c r="BL24" s="84">
        <f t="shared" si="20"/>
        <v>2.4251968503937009</v>
      </c>
      <c r="BM24" s="84">
        <f t="shared" si="20"/>
        <v>2.0272108843537415</v>
      </c>
      <c r="BN24" s="84">
        <f t="shared" si="20"/>
        <v>0</v>
      </c>
      <c r="BO24" s="84">
        <f t="shared" si="20"/>
        <v>0</v>
      </c>
      <c r="BP24" s="84">
        <f t="shared" si="20"/>
        <v>0</v>
      </c>
      <c r="BQ24" s="84">
        <f t="shared" si="20"/>
        <v>0</v>
      </c>
    </row>
    <row r="25" spans="1:69" x14ac:dyDescent="0.25">
      <c r="A25" s="16" t="s">
        <v>109</v>
      </c>
      <c r="B25" s="16" t="s">
        <v>74</v>
      </c>
      <c r="C25" s="81">
        <f t="shared" si="21"/>
        <v>211</v>
      </c>
      <c r="D25" s="81">
        <f t="shared" si="22"/>
        <v>494</v>
      </c>
      <c r="E25" s="81">
        <f t="shared" si="23"/>
        <v>542</v>
      </c>
      <c r="F25" s="65">
        <f t="shared" si="24"/>
        <v>1.097165991902834</v>
      </c>
      <c r="H25" s="4">
        <f t="shared" si="25"/>
        <v>175</v>
      </c>
      <c r="I25" s="4">
        <f t="shared" si="26"/>
        <v>208</v>
      </c>
      <c r="J25" s="4">
        <f t="shared" si="27"/>
        <v>253</v>
      </c>
      <c r="K25" s="69">
        <f t="shared" si="28"/>
        <v>288</v>
      </c>
      <c r="L25" s="4">
        <f t="shared" si="29"/>
        <v>293</v>
      </c>
      <c r="M25" s="4">
        <f t="shared" si="30"/>
        <v>428</v>
      </c>
      <c r="N25" s="4">
        <f t="shared" si="31"/>
        <v>568</v>
      </c>
      <c r="O25" s="4">
        <f t="shared" si="32"/>
        <v>738</v>
      </c>
      <c r="P25" s="4">
        <f t="shared" si="33"/>
        <v>729</v>
      </c>
      <c r="Q25" s="4">
        <f t="shared" si="34"/>
        <v>634</v>
      </c>
      <c r="R25" s="4">
        <f t="shared" si="36"/>
        <v>542</v>
      </c>
      <c r="S25" s="69" t="str">
        <f t="shared" si="35"/>
        <v>-</v>
      </c>
      <c r="U25" s="4">
        <v>157</v>
      </c>
      <c r="V25" s="4">
        <v>169</v>
      </c>
      <c r="W25" s="4">
        <v>175</v>
      </c>
      <c r="X25" s="4">
        <v>202</v>
      </c>
      <c r="Y25" s="4">
        <v>214</v>
      </c>
      <c r="Z25" s="4">
        <v>208</v>
      </c>
      <c r="AA25" s="4">
        <v>213</v>
      </c>
      <c r="AB25" s="4">
        <v>211</v>
      </c>
      <c r="AC25" s="4">
        <v>253</v>
      </c>
      <c r="AD25" s="4">
        <v>272</v>
      </c>
      <c r="AE25" s="4">
        <v>289</v>
      </c>
      <c r="AF25" s="4">
        <v>288</v>
      </c>
      <c r="AG25" s="4">
        <v>290</v>
      </c>
      <c r="AH25" s="4">
        <v>284</v>
      </c>
      <c r="AI25" s="4">
        <v>293</v>
      </c>
      <c r="AJ25" s="4">
        <v>311</v>
      </c>
      <c r="AK25" s="4">
        <v>348</v>
      </c>
      <c r="AL25" s="4">
        <v>428</v>
      </c>
      <c r="AM25" s="4">
        <v>444</v>
      </c>
      <c r="AN25" s="4">
        <v>494</v>
      </c>
      <c r="AO25" s="4">
        <v>568</v>
      </c>
      <c r="AP25" s="4">
        <v>640</v>
      </c>
      <c r="AQ25" s="4">
        <v>688</v>
      </c>
      <c r="AR25" s="4">
        <v>738</v>
      </c>
      <c r="AS25" s="11">
        <v>722</v>
      </c>
      <c r="AT25" s="11">
        <v>749</v>
      </c>
      <c r="AU25" s="11">
        <v>729</v>
      </c>
      <c r="AV25" s="11">
        <v>602</v>
      </c>
      <c r="AW25" s="11">
        <v>630</v>
      </c>
      <c r="AX25" s="11">
        <v>634</v>
      </c>
      <c r="AY25" s="11">
        <v>541</v>
      </c>
      <c r="AZ25" s="11">
        <v>542</v>
      </c>
      <c r="BA25" s="11"/>
      <c r="BB25" s="11"/>
      <c r="BC25" s="11"/>
      <c r="BD25" s="11"/>
      <c r="BF25" s="84">
        <f t="shared" si="20"/>
        <v>2.489655172413793</v>
      </c>
      <c r="BG25" s="84">
        <f t="shared" si="20"/>
        <v>2.637323943661972</v>
      </c>
      <c r="BH25" s="84">
        <f t="shared" si="20"/>
        <v>2.4880546075085324</v>
      </c>
      <c r="BI25" s="84">
        <f t="shared" si="20"/>
        <v>1.9356913183279743</v>
      </c>
      <c r="BJ25" s="84">
        <f t="shared" si="20"/>
        <v>1.8103448275862069</v>
      </c>
      <c r="BK25" s="84">
        <f t="shared" si="20"/>
        <v>1.4813084112149533</v>
      </c>
      <c r="BL25" s="84">
        <f t="shared" si="20"/>
        <v>1.2184684684684686</v>
      </c>
      <c r="BM25" s="84">
        <f t="shared" si="20"/>
        <v>1.097165991902834</v>
      </c>
      <c r="BN25" s="84">
        <f t="shared" si="20"/>
        <v>0</v>
      </c>
      <c r="BO25" s="84">
        <f t="shared" si="20"/>
        <v>0</v>
      </c>
      <c r="BP25" s="84">
        <f t="shared" si="20"/>
        <v>0</v>
      </c>
      <c r="BQ25" s="84">
        <f t="shared" si="20"/>
        <v>0</v>
      </c>
    </row>
    <row r="26" spans="1:69" x14ac:dyDescent="0.25">
      <c r="A26" s="16" t="s">
        <v>110</v>
      </c>
      <c r="B26" s="16" t="s">
        <v>75</v>
      </c>
      <c r="C26" s="81">
        <f t="shared" si="21"/>
        <v>80</v>
      </c>
      <c r="D26" s="81">
        <f t="shared" si="22"/>
        <v>172</v>
      </c>
      <c r="E26" s="81">
        <f t="shared" si="23"/>
        <v>209</v>
      </c>
      <c r="F26" s="65">
        <f t="shared" si="24"/>
        <v>1.2151162790697674</v>
      </c>
      <c r="H26" s="4">
        <f t="shared" si="25"/>
        <v>60</v>
      </c>
      <c r="I26" s="4">
        <f t="shared" si="26"/>
        <v>81</v>
      </c>
      <c r="J26" s="4">
        <f t="shared" si="27"/>
        <v>94</v>
      </c>
      <c r="K26" s="69">
        <f t="shared" si="28"/>
        <v>93</v>
      </c>
      <c r="L26" s="4">
        <f t="shared" si="29"/>
        <v>99</v>
      </c>
      <c r="M26" s="4">
        <f t="shared" si="30"/>
        <v>148</v>
      </c>
      <c r="N26" s="4">
        <f t="shared" si="31"/>
        <v>197</v>
      </c>
      <c r="O26" s="4">
        <f t="shared" si="32"/>
        <v>251</v>
      </c>
      <c r="P26" s="4">
        <f t="shared" si="33"/>
        <v>249</v>
      </c>
      <c r="Q26" s="4">
        <f t="shared" si="34"/>
        <v>225</v>
      </c>
      <c r="R26" s="4">
        <f t="shared" si="36"/>
        <v>209</v>
      </c>
      <c r="S26" s="69" t="str">
        <f t="shared" si="35"/>
        <v>-</v>
      </c>
      <c r="U26" s="4">
        <v>52</v>
      </c>
      <c r="V26" s="4">
        <v>54</v>
      </c>
      <c r="W26" s="4">
        <v>60</v>
      </c>
      <c r="X26" s="4">
        <v>70</v>
      </c>
      <c r="Y26" s="4">
        <v>80</v>
      </c>
      <c r="Z26" s="4">
        <v>81</v>
      </c>
      <c r="AA26" s="4">
        <v>82</v>
      </c>
      <c r="AB26" s="4">
        <v>80</v>
      </c>
      <c r="AC26" s="4">
        <v>94</v>
      </c>
      <c r="AD26" s="4">
        <v>97</v>
      </c>
      <c r="AE26" s="4">
        <v>95</v>
      </c>
      <c r="AF26" s="4">
        <v>93</v>
      </c>
      <c r="AG26" s="4">
        <v>94</v>
      </c>
      <c r="AH26" s="4">
        <v>96</v>
      </c>
      <c r="AI26" s="4">
        <v>99</v>
      </c>
      <c r="AJ26" s="4">
        <v>114</v>
      </c>
      <c r="AK26" s="4">
        <v>131</v>
      </c>
      <c r="AL26" s="4">
        <v>148</v>
      </c>
      <c r="AM26" s="4">
        <v>156</v>
      </c>
      <c r="AN26" s="4">
        <v>172</v>
      </c>
      <c r="AO26" s="4">
        <v>197</v>
      </c>
      <c r="AP26" s="4">
        <v>210</v>
      </c>
      <c r="AQ26" s="4">
        <v>231</v>
      </c>
      <c r="AR26" s="4">
        <v>251</v>
      </c>
      <c r="AS26" s="11">
        <v>255</v>
      </c>
      <c r="AT26" s="11">
        <v>259</v>
      </c>
      <c r="AU26" s="11">
        <v>249</v>
      </c>
      <c r="AV26" s="11">
        <v>238</v>
      </c>
      <c r="AW26" s="11">
        <v>241</v>
      </c>
      <c r="AX26" s="11">
        <v>225</v>
      </c>
      <c r="AY26" s="11">
        <v>216</v>
      </c>
      <c r="AZ26" s="11">
        <v>209</v>
      </c>
      <c r="BA26" s="11"/>
      <c r="BB26" s="11"/>
      <c r="BC26" s="11"/>
      <c r="BD26" s="11"/>
      <c r="BF26" s="84">
        <f t="shared" si="20"/>
        <v>2.7127659574468086</v>
      </c>
      <c r="BG26" s="84">
        <f t="shared" si="20"/>
        <v>2.6979166666666665</v>
      </c>
      <c r="BH26" s="84">
        <f t="shared" si="20"/>
        <v>2.5151515151515151</v>
      </c>
      <c r="BI26" s="84">
        <f t="shared" si="20"/>
        <v>2.0877192982456139</v>
      </c>
      <c r="BJ26" s="84">
        <f t="shared" si="20"/>
        <v>1.8396946564885497</v>
      </c>
      <c r="BK26" s="84">
        <f t="shared" si="20"/>
        <v>1.5202702702702702</v>
      </c>
      <c r="BL26" s="84">
        <f t="shared" si="20"/>
        <v>1.3846153846153846</v>
      </c>
      <c r="BM26" s="84">
        <f t="shared" si="20"/>
        <v>1.2151162790697674</v>
      </c>
      <c r="BN26" s="84">
        <f t="shared" si="20"/>
        <v>0</v>
      </c>
      <c r="BO26" s="84">
        <f t="shared" si="20"/>
        <v>0</v>
      </c>
      <c r="BP26" s="84">
        <f t="shared" si="20"/>
        <v>0</v>
      </c>
      <c r="BQ26" s="84">
        <f t="shared" si="20"/>
        <v>0</v>
      </c>
    </row>
    <row r="27" spans="1:69" x14ac:dyDescent="0.25">
      <c r="A27" s="16" t="s">
        <v>111</v>
      </c>
      <c r="B27" s="16" t="s">
        <v>76</v>
      </c>
      <c r="C27" s="81">
        <f t="shared" si="21"/>
        <v>26</v>
      </c>
      <c r="D27" s="81">
        <f t="shared" si="22"/>
        <v>42</v>
      </c>
      <c r="E27" s="81">
        <f t="shared" si="23"/>
        <v>70</v>
      </c>
      <c r="F27" s="65">
        <f t="shared" si="24"/>
        <v>1.6666666666666667</v>
      </c>
      <c r="H27" s="4">
        <f t="shared" si="25"/>
        <v>27</v>
      </c>
      <c r="I27" s="4">
        <f t="shared" si="26"/>
        <v>29</v>
      </c>
      <c r="J27" s="4">
        <f t="shared" si="27"/>
        <v>28</v>
      </c>
      <c r="K27" s="69">
        <f t="shared" si="28"/>
        <v>28</v>
      </c>
      <c r="L27" s="4">
        <f t="shared" si="29"/>
        <v>29</v>
      </c>
      <c r="M27" s="4">
        <f t="shared" si="30"/>
        <v>36</v>
      </c>
      <c r="N27" s="4">
        <f t="shared" si="31"/>
        <v>57</v>
      </c>
      <c r="O27" s="4">
        <f t="shared" si="32"/>
        <v>73</v>
      </c>
      <c r="P27" s="4">
        <f t="shared" si="33"/>
        <v>82</v>
      </c>
      <c r="Q27" s="4">
        <f t="shared" si="34"/>
        <v>80</v>
      </c>
      <c r="R27" s="4">
        <f t="shared" si="36"/>
        <v>70</v>
      </c>
      <c r="S27" s="69" t="str">
        <f t="shared" si="35"/>
        <v>-</v>
      </c>
      <c r="U27" s="4">
        <v>24</v>
      </c>
      <c r="V27" s="4">
        <v>24</v>
      </c>
      <c r="W27" s="4">
        <v>27</v>
      </c>
      <c r="X27" s="4">
        <v>31</v>
      </c>
      <c r="Y27" s="4">
        <v>30</v>
      </c>
      <c r="Z27" s="4">
        <v>29</v>
      </c>
      <c r="AA27" s="4">
        <v>29</v>
      </c>
      <c r="AB27" s="4">
        <v>26</v>
      </c>
      <c r="AC27" s="4">
        <v>28</v>
      </c>
      <c r="AD27" s="4">
        <v>29</v>
      </c>
      <c r="AE27" s="4">
        <v>28</v>
      </c>
      <c r="AF27" s="4">
        <v>28</v>
      </c>
      <c r="AG27" s="4">
        <v>30</v>
      </c>
      <c r="AH27" s="4">
        <v>29</v>
      </c>
      <c r="AI27" s="4">
        <v>29</v>
      </c>
      <c r="AJ27" s="4">
        <v>31</v>
      </c>
      <c r="AK27" s="4">
        <v>33</v>
      </c>
      <c r="AL27" s="4">
        <v>36</v>
      </c>
      <c r="AM27" s="4">
        <v>39</v>
      </c>
      <c r="AN27" s="4">
        <v>42</v>
      </c>
      <c r="AO27" s="4">
        <v>57</v>
      </c>
      <c r="AP27" s="4">
        <v>67</v>
      </c>
      <c r="AQ27" s="4">
        <v>70</v>
      </c>
      <c r="AR27" s="4">
        <v>73</v>
      </c>
      <c r="AS27" s="11">
        <v>74</v>
      </c>
      <c r="AT27" s="11">
        <v>83</v>
      </c>
      <c r="AU27" s="11">
        <v>82</v>
      </c>
      <c r="AV27" s="11">
        <v>82</v>
      </c>
      <c r="AW27" s="11">
        <v>81</v>
      </c>
      <c r="AX27" s="11">
        <v>80</v>
      </c>
      <c r="AY27" s="11">
        <v>74</v>
      </c>
      <c r="AZ27" s="11">
        <v>70</v>
      </c>
      <c r="BA27" s="11"/>
      <c r="BB27" s="11"/>
      <c r="BC27" s="11"/>
      <c r="BD27" s="11"/>
      <c r="BF27" s="84">
        <f t="shared" si="20"/>
        <v>2.4666666666666668</v>
      </c>
      <c r="BG27" s="84">
        <f t="shared" si="20"/>
        <v>2.8620689655172415</v>
      </c>
      <c r="BH27" s="84">
        <f t="shared" si="20"/>
        <v>2.8275862068965516</v>
      </c>
      <c r="BI27" s="84">
        <f t="shared" si="20"/>
        <v>2.6451612903225805</v>
      </c>
      <c r="BJ27" s="84">
        <f t="shared" si="20"/>
        <v>2.4545454545454546</v>
      </c>
      <c r="BK27" s="84">
        <f t="shared" si="20"/>
        <v>2.2222222222222223</v>
      </c>
      <c r="BL27" s="84">
        <f t="shared" si="20"/>
        <v>1.8974358974358974</v>
      </c>
      <c r="BM27" s="84">
        <f t="shared" si="20"/>
        <v>1.6666666666666667</v>
      </c>
      <c r="BN27" s="84">
        <f t="shared" si="20"/>
        <v>0</v>
      </c>
      <c r="BO27" s="84">
        <f t="shared" si="20"/>
        <v>0</v>
      </c>
      <c r="BP27" s="84">
        <f t="shared" si="20"/>
        <v>0</v>
      </c>
      <c r="BQ27" s="84">
        <f t="shared" si="20"/>
        <v>0</v>
      </c>
    </row>
    <row r="28" spans="1:69" x14ac:dyDescent="0.25">
      <c r="A28" s="16" t="s">
        <v>112</v>
      </c>
      <c r="B28" s="16" t="s">
        <v>77</v>
      </c>
      <c r="C28" s="81">
        <f t="shared" si="21"/>
        <v>19</v>
      </c>
      <c r="D28" s="81">
        <f t="shared" si="22"/>
        <v>38</v>
      </c>
      <c r="E28" s="81">
        <f t="shared" si="23"/>
        <v>40</v>
      </c>
      <c r="F28" s="65">
        <f>IFERROR(E28/D28,"")</f>
        <v>1.0526315789473684</v>
      </c>
      <c r="H28" s="4">
        <f t="shared" si="25"/>
        <v>8</v>
      </c>
      <c r="I28" s="4">
        <f t="shared" si="26"/>
        <v>13</v>
      </c>
      <c r="J28" s="4">
        <f t="shared" si="27"/>
        <v>21</v>
      </c>
      <c r="K28" s="69">
        <f t="shared" si="28"/>
        <v>21</v>
      </c>
      <c r="L28" s="4">
        <f t="shared" si="29"/>
        <v>25</v>
      </c>
      <c r="M28" s="4">
        <f t="shared" si="30"/>
        <v>33</v>
      </c>
      <c r="N28" s="4">
        <f t="shared" si="31"/>
        <v>44</v>
      </c>
      <c r="O28" s="4">
        <f t="shared" si="32"/>
        <v>54</v>
      </c>
      <c r="P28" s="4">
        <f t="shared" si="33"/>
        <v>52</v>
      </c>
      <c r="Q28" s="4">
        <f t="shared" si="34"/>
        <v>51</v>
      </c>
      <c r="R28" s="4">
        <f t="shared" si="36"/>
        <v>40</v>
      </c>
      <c r="S28" s="69" t="str">
        <f t="shared" si="35"/>
        <v>-</v>
      </c>
      <c r="U28" s="4">
        <v>7</v>
      </c>
      <c r="V28" s="4">
        <v>8</v>
      </c>
      <c r="W28" s="4">
        <v>8</v>
      </c>
      <c r="X28" s="4">
        <v>10</v>
      </c>
      <c r="Y28" s="4">
        <v>12</v>
      </c>
      <c r="Z28" s="4">
        <v>13</v>
      </c>
      <c r="AA28" s="4">
        <v>17</v>
      </c>
      <c r="AB28" s="4">
        <v>19</v>
      </c>
      <c r="AC28" s="4">
        <v>21</v>
      </c>
      <c r="AD28" s="4">
        <v>20</v>
      </c>
      <c r="AE28" s="4">
        <v>20</v>
      </c>
      <c r="AF28" s="4">
        <v>21</v>
      </c>
      <c r="AG28" s="4">
        <v>21</v>
      </c>
      <c r="AH28" s="4">
        <v>22</v>
      </c>
      <c r="AI28" s="4">
        <v>25</v>
      </c>
      <c r="AJ28" s="4">
        <v>27</v>
      </c>
      <c r="AK28" s="4">
        <v>27</v>
      </c>
      <c r="AL28" s="4">
        <v>33</v>
      </c>
      <c r="AM28" s="4">
        <v>35</v>
      </c>
      <c r="AN28" s="4">
        <v>38</v>
      </c>
      <c r="AO28" s="4">
        <v>44</v>
      </c>
      <c r="AP28" s="4">
        <v>47</v>
      </c>
      <c r="AQ28" s="4">
        <v>50</v>
      </c>
      <c r="AR28" s="4">
        <v>54</v>
      </c>
      <c r="AS28" s="11">
        <v>51</v>
      </c>
      <c r="AT28" s="11">
        <v>53</v>
      </c>
      <c r="AU28" s="11">
        <v>52</v>
      </c>
      <c r="AV28" s="11">
        <v>53</v>
      </c>
      <c r="AW28" s="11">
        <v>54</v>
      </c>
      <c r="AX28" s="11">
        <v>51</v>
      </c>
      <c r="AY28" s="11">
        <v>41</v>
      </c>
      <c r="AZ28" s="11">
        <v>40</v>
      </c>
      <c r="BA28" s="11"/>
      <c r="BB28" s="11"/>
      <c r="BC28" s="11"/>
      <c r="BD28" s="11"/>
      <c r="BF28" s="84">
        <f t="shared" si="20"/>
        <v>2.4285714285714284</v>
      </c>
      <c r="BG28" s="84">
        <f t="shared" si="20"/>
        <v>2.4090909090909092</v>
      </c>
      <c r="BH28" s="84">
        <f t="shared" si="20"/>
        <v>2.08</v>
      </c>
      <c r="BI28" s="84">
        <f t="shared" si="20"/>
        <v>1.962962962962963</v>
      </c>
      <c r="BJ28" s="84">
        <f t="shared" si="20"/>
        <v>2</v>
      </c>
      <c r="BK28" s="84">
        <f t="shared" si="20"/>
        <v>1.5454545454545454</v>
      </c>
      <c r="BL28" s="84">
        <f t="shared" si="20"/>
        <v>1.1714285714285715</v>
      </c>
      <c r="BM28" s="84">
        <f t="shared" si="20"/>
        <v>1.0526315789473684</v>
      </c>
      <c r="BN28" s="84">
        <f t="shared" si="20"/>
        <v>0</v>
      </c>
      <c r="BO28" s="84">
        <f t="shared" si="20"/>
        <v>0</v>
      </c>
      <c r="BP28" s="84">
        <f t="shared" si="20"/>
        <v>0</v>
      </c>
      <c r="BQ28" s="84">
        <f t="shared" si="20"/>
        <v>0</v>
      </c>
    </row>
    <row r="29" spans="1:69" x14ac:dyDescent="0.25">
      <c r="A29" s="42" t="s">
        <v>33</v>
      </c>
    </row>
    <row r="30" spans="1:69" x14ac:dyDescent="0.25">
      <c r="A30" s="42" t="s">
        <v>33</v>
      </c>
      <c r="B30" s="23" t="s">
        <v>42</v>
      </c>
      <c r="C30" s="21" t="str">
        <f>$C$3</f>
        <v>YTD '15</v>
      </c>
      <c r="D30" s="21" t="str">
        <f>$D$3</f>
        <v>YTD '16</v>
      </c>
      <c r="E30" s="21" t="str">
        <f>$E$3</f>
        <v>YTD '17</v>
      </c>
      <c r="F30" s="21" t="str">
        <f>$F$3</f>
        <v>YoY</v>
      </c>
      <c r="G30" s="2" t="s">
        <v>33</v>
      </c>
      <c r="H30" s="27" t="str">
        <f>$H$3</f>
        <v>Q1 '15</v>
      </c>
      <c r="I30" s="27" t="str">
        <f>$I$3</f>
        <v>Q2 '15</v>
      </c>
      <c r="J30" s="27" t="str">
        <f>$J$3</f>
        <v>Q3 '15</v>
      </c>
      <c r="K30" s="27" t="str">
        <f>$K$3</f>
        <v>Q4 '15</v>
      </c>
      <c r="L30" s="30" t="str">
        <f>$L$3</f>
        <v>Q1 '16</v>
      </c>
      <c r="M30" s="30" t="str">
        <f>$M$3</f>
        <v>Q2 '16</v>
      </c>
      <c r="N30" s="30" t="str">
        <f>$N$3</f>
        <v>Q3 '16</v>
      </c>
      <c r="O30" s="30" t="str">
        <f>$O$3</f>
        <v>Q4 '16</v>
      </c>
      <c r="P30" s="27" t="str">
        <f>$P$3</f>
        <v>Q1 '17</v>
      </c>
      <c r="Q30" s="27" t="str">
        <f>$Q$3</f>
        <v>Q2 '17</v>
      </c>
      <c r="R30" s="27" t="str">
        <f>$R$3</f>
        <v>Q3 '17</v>
      </c>
      <c r="S30" s="27" t="str">
        <f>$S$3</f>
        <v>Q4 '17</v>
      </c>
      <c r="T30" s="17" t="s">
        <v>33</v>
      </c>
      <c r="U30" s="27" t="s">
        <v>1</v>
      </c>
      <c r="V30" s="27" t="s">
        <v>2</v>
      </c>
      <c r="W30" s="27" t="s">
        <v>3</v>
      </c>
      <c r="X30" s="27" t="s">
        <v>4</v>
      </c>
      <c r="Y30" s="27" t="s">
        <v>5</v>
      </c>
      <c r="Z30" s="27" t="s">
        <v>6</v>
      </c>
      <c r="AA30" s="27" t="s">
        <v>7</v>
      </c>
      <c r="AB30" s="27" t="s">
        <v>8</v>
      </c>
      <c r="AC30" s="27" t="s">
        <v>9</v>
      </c>
      <c r="AD30" s="27" t="s">
        <v>10</v>
      </c>
      <c r="AE30" s="27" t="s">
        <v>11</v>
      </c>
      <c r="AF30" s="27" t="s">
        <v>12</v>
      </c>
      <c r="AG30" s="29" t="s">
        <v>13</v>
      </c>
      <c r="AH30" s="29" t="s">
        <v>14</v>
      </c>
      <c r="AI30" s="29" t="s">
        <v>15</v>
      </c>
      <c r="AJ30" s="29" t="s">
        <v>16</v>
      </c>
      <c r="AK30" s="29" t="s">
        <v>17</v>
      </c>
      <c r="AL30" s="29" t="s">
        <v>18</v>
      </c>
      <c r="AM30" s="29" t="s">
        <v>19</v>
      </c>
      <c r="AN30" s="29" t="s">
        <v>20</v>
      </c>
      <c r="AO30" s="29" t="s">
        <v>21</v>
      </c>
      <c r="AP30" s="29" t="s">
        <v>22</v>
      </c>
      <c r="AQ30" s="29" t="s">
        <v>23</v>
      </c>
      <c r="AR30" s="29" t="s">
        <v>24</v>
      </c>
      <c r="AS30" s="25" t="s">
        <v>25</v>
      </c>
      <c r="AT30" s="25" t="s">
        <v>26</v>
      </c>
      <c r="AU30" s="25" t="s">
        <v>27</v>
      </c>
      <c r="AV30" s="25" t="s">
        <v>28</v>
      </c>
      <c r="AW30" s="25" t="s">
        <v>29</v>
      </c>
      <c r="AX30" s="25" t="s">
        <v>30</v>
      </c>
      <c r="AY30" s="31" t="s">
        <v>99</v>
      </c>
      <c r="AZ30" s="31" t="s">
        <v>100</v>
      </c>
      <c r="BA30" s="31" t="s">
        <v>101</v>
      </c>
      <c r="BB30" s="31" t="s">
        <v>102</v>
      </c>
      <c r="BC30" s="31" t="s">
        <v>103</v>
      </c>
      <c r="BD30" s="31" t="s">
        <v>104</v>
      </c>
      <c r="BF30" s="32">
        <v>42736</v>
      </c>
      <c r="BG30" s="32">
        <v>42767</v>
      </c>
      <c r="BH30" s="32">
        <v>42795</v>
      </c>
      <c r="BI30" s="32">
        <v>42826</v>
      </c>
      <c r="BJ30" s="32">
        <v>42856</v>
      </c>
      <c r="BK30" s="32">
        <v>42887</v>
      </c>
      <c r="BL30" s="32">
        <v>42917</v>
      </c>
      <c r="BM30" s="32">
        <v>42948</v>
      </c>
      <c r="BN30" s="32">
        <v>42979</v>
      </c>
      <c r="BO30" s="32">
        <v>43009</v>
      </c>
      <c r="BP30" s="32">
        <v>43040</v>
      </c>
      <c r="BQ30" s="32">
        <v>43070</v>
      </c>
    </row>
    <row r="31" spans="1:69" x14ac:dyDescent="0.25">
      <c r="A31" s="16" t="s">
        <v>204</v>
      </c>
      <c r="B31" s="16" t="s">
        <v>78</v>
      </c>
      <c r="C31" s="71">
        <f>SUM(U31                                                      : INDEX(U31:AF31,$B$2))</f>
        <v>1913</v>
      </c>
      <c r="D31" s="71">
        <f>SUM(AG31                                                  : INDEX(AG31:AR31,$B$2))</f>
        <v>4006</v>
      </c>
      <c r="E31" s="71">
        <f>SUM(AS31                                                   : INDEX(AS31:BD31,$B$2))</f>
        <v>6161</v>
      </c>
      <c r="F31" s="67">
        <f>IFERROR(E31/D31,"-")</f>
        <v>1.537943085371942</v>
      </c>
      <c r="H31" s="4">
        <f>SUM(U31:W31)</f>
        <v>595</v>
      </c>
      <c r="I31" s="4">
        <f>SUM(X31:Z31)</f>
        <v>779</v>
      </c>
      <c r="J31" s="4">
        <f>SUM(AA31:AC31)</f>
        <v>891</v>
      </c>
      <c r="K31" s="4">
        <f>SUM(AD31:AF31)</f>
        <v>1127</v>
      </c>
      <c r="L31" s="4">
        <f>SUM(AG31:AI31)</f>
        <v>627</v>
      </c>
      <c r="M31" s="4">
        <f>SUM(AJ31:AL31)</f>
        <v>1874</v>
      </c>
      <c r="N31" s="4">
        <f>SUM(AM31:AO31)</f>
        <v>2450</v>
      </c>
      <c r="O31" s="4">
        <f>SUM(AP31:AR31)</f>
        <v>2949</v>
      </c>
      <c r="P31" s="4">
        <f>SUM(AS31:AU31)</f>
        <v>1852</v>
      </c>
      <c r="Q31" s="4">
        <f>SUM(AV31:AX31)</f>
        <v>2596</v>
      </c>
      <c r="R31" s="4">
        <f>SUM(AY31:BA31)</f>
        <v>1713</v>
      </c>
      <c r="S31" s="4">
        <f>SUM(BB31:BD31)</f>
        <v>0</v>
      </c>
      <c r="T31" s="1"/>
      <c r="U31" s="4">
        <v>222</v>
      </c>
      <c r="V31" s="4">
        <v>143</v>
      </c>
      <c r="W31" s="4">
        <v>230</v>
      </c>
      <c r="X31" s="4">
        <v>283</v>
      </c>
      <c r="Y31" s="4">
        <v>250</v>
      </c>
      <c r="Z31" s="4">
        <v>246</v>
      </c>
      <c r="AA31" s="4">
        <v>276</v>
      </c>
      <c r="AB31" s="4">
        <v>263</v>
      </c>
      <c r="AC31" s="4">
        <v>352</v>
      </c>
      <c r="AD31" s="4">
        <v>280</v>
      </c>
      <c r="AE31" s="4">
        <v>499</v>
      </c>
      <c r="AF31" s="4">
        <v>348</v>
      </c>
      <c r="AG31" s="4">
        <v>134</v>
      </c>
      <c r="AH31" s="4">
        <v>123</v>
      </c>
      <c r="AI31" s="4">
        <v>370</v>
      </c>
      <c r="AJ31" s="4">
        <v>346</v>
      </c>
      <c r="AK31" s="4">
        <v>538</v>
      </c>
      <c r="AL31" s="4">
        <v>990</v>
      </c>
      <c r="AM31" s="4">
        <v>683</v>
      </c>
      <c r="AN31" s="4">
        <v>822</v>
      </c>
      <c r="AO31" s="4">
        <v>945</v>
      </c>
      <c r="AP31" s="4">
        <v>883</v>
      </c>
      <c r="AQ31" s="4">
        <v>942</v>
      </c>
      <c r="AR31" s="4">
        <v>1124</v>
      </c>
      <c r="AS31" s="49">
        <v>320</v>
      </c>
      <c r="AT31" s="49">
        <v>671</v>
      </c>
      <c r="AU31" s="49">
        <v>861</v>
      </c>
      <c r="AV31" s="49">
        <v>668</v>
      </c>
      <c r="AW31" s="49">
        <v>601</v>
      </c>
      <c r="AX31" s="49">
        <v>1327</v>
      </c>
      <c r="AY31" s="49">
        <v>826</v>
      </c>
      <c r="AZ31" s="49">
        <v>887</v>
      </c>
      <c r="BA31" s="49"/>
      <c r="BB31" s="49"/>
      <c r="BC31" s="49"/>
      <c r="BD31" s="49"/>
      <c r="BF31" s="84">
        <f t="shared" ref="BF31:BL38" si="37">IFERROR(AS31/AG31,"-")</f>
        <v>2.3880597014925371</v>
      </c>
      <c r="BG31" s="84">
        <f t="shared" si="37"/>
        <v>5.4552845528455283</v>
      </c>
      <c r="BH31" s="84">
        <f t="shared" si="37"/>
        <v>2.327027027027027</v>
      </c>
      <c r="BI31" s="84">
        <f t="shared" si="37"/>
        <v>1.9306358381502891</v>
      </c>
      <c r="BJ31" s="84">
        <f t="shared" si="37"/>
        <v>1.1171003717472119</v>
      </c>
      <c r="BK31" s="84">
        <f t="shared" si="37"/>
        <v>1.3404040404040405</v>
      </c>
      <c r="BL31" s="84">
        <f>IFERROR(AY31/AM31,"-")</f>
        <v>1.2093704245973647</v>
      </c>
      <c r="BM31" s="84">
        <f t="shared" ref="BM31:BQ38" si="38">IFERROR(AZ31/AN31,"-")</f>
        <v>1.0790754257907542</v>
      </c>
      <c r="BN31" s="84">
        <f t="shared" si="38"/>
        <v>0</v>
      </c>
      <c r="BO31" s="84">
        <f t="shared" si="38"/>
        <v>0</v>
      </c>
      <c r="BP31" s="84">
        <f t="shared" si="38"/>
        <v>0</v>
      </c>
      <c r="BQ31" s="84">
        <f t="shared" si="38"/>
        <v>0</v>
      </c>
    </row>
    <row r="32" spans="1:69" x14ac:dyDescent="0.25">
      <c r="A32" s="16" t="s">
        <v>114</v>
      </c>
      <c r="B32" s="16" t="s">
        <v>36</v>
      </c>
      <c r="C32" s="71">
        <f>SUM(U32                                                  : INDEX(U32:AF32,$B$2))</f>
        <v>1627</v>
      </c>
      <c r="D32" s="71">
        <f>SUM(AG32                                                   : INDEX(AG32:AR32,$B$2))</f>
        <v>3510</v>
      </c>
      <c r="E32" s="71">
        <f>SUM(AS32                                                   : INDEX(AS32:BD32,$B$2))</f>
        <v>5839</v>
      </c>
      <c r="F32" s="67">
        <f t="shared" ref="F32:F38" si="39">IFERROR(E32/D32,"-")</f>
        <v>1.6635327635327635</v>
      </c>
      <c r="H32" s="4">
        <f t="shared" ref="H32:H38" si="40">SUM(U32:W32)</f>
        <v>508</v>
      </c>
      <c r="I32" s="4">
        <f t="shared" ref="I32:I38" si="41">SUM(X32:Z32)</f>
        <v>655</v>
      </c>
      <c r="J32" s="4">
        <f t="shared" ref="J32:J38" si="42">SUM(AA32:AC32)</f>
        <v>749</v>
      </c>
      <c r="K32" s="4">
        <f t="shared" ref="K32:K37" si="43">SUM(AD32:AF32)</f>
        <v>1012</v>
      </c>
      <c r="L32" s="4">
        <f t="shared" ref="L32:L38" si="44">SUM(AG32:AI32)</f>
        <v>580</v>
      </c>
      <c r="M32" s="4">
        <f t="shared" ref="M32:M38" si="45">SUM(AJ32:AL32)</f>
        <v>1590</v>
      </c>
      <c r="N32" s="4">
        <f t="shared" ref="N32:N38" si="46">SUM(AM32:AO32)</f>
        <v>2134</v>
      </c>
      <c r="O32" s="4">
        <f t="shared" ref="O32:O38" si="47">SUM(AP32:AR32)</f>
        <v>2564</v>
      </c>
      <c r="P32" s="4">
        <f t="shared" ref="P32:P38" si="48">SUM(AS32:AU32)</f>
        <v>1701</v>
      </c>
      <c r="Q32" s="4">
        <f t="shared" ref="Q32:Q38" si="49">SUM(AV32:AX32)</f>
        <v>2490</v>
      </c>
      <c r="R32" s="4">
        <f t="shared" ref="R32:R38" si="50">SUM(AY32:BA32)</f>
        <v>1648</v>
      </c>
      <c r="S32" s="4">
        <f t="shared" ref="S32:S38" si="51">SUM(BB32:BD32)</f>
        <v>0</v>
      </c>
      <c r="T32" s="1"/>
      <c r="U32" s="4">
        <v>175</v>
      </c>
      <c r="V32" s="4">
        <v>125</v>
      </c>
      <c r="W32" s="4">
        <v>208</v>
      </c>
      <c r="X32" s="4">
        <v>233</v>
      </c>
      <c r="Y32" s="4">
        <v>216</v>
      </c>
      <c r="Z32" s="4">
        <v>206</v>
      </c>
      <c r="AA32" s="4">
        <v>240</v>
      </c>
      <c r="AB32" s="4">
        <v>224</v>
      </c>
      <c r="AC32" s="4">
        <v>285</v>
      </c>
      <c r="AD32" s="4">
        <v>246</v>
      </c>
      <c r="AE32" s="4">
        <v>450</v>
      </c>
      <c r="AF32" s="4">
        <v>316</v>
      </c>
      <c r="AG32" s="4">
        <v>126</v>
      </c>
      <c r="AH32" s="4">
        <v>116</v>
      </c>
      <c r="AI32" s="4">
        <v>338</v>
      </c>
      <c r="AJ32" s="4">
        <v>288</v>
      </c>
      <c r="AK32" s="4">
        <v>448</v>
      </c>
      <c r="AL32" s="4">
        <v>854</v>
      </c>
      <c r="AM32" s="4">
        <v>602</v>
      </c>
      <c r="AN32" s="4">
        <v>738</v>
      </c>
      <c r="AO32" s="4">
        <v>794</v>
      </c>
      <c r="AP32" s="4">
        <v>761</v>
      </c>
      <c r="AQ32" s="4">
        <v>793</v>
      </c>
      <c r="AR32" s="4">
        <v>1010</v>
      </c>
      <c r="AS32" s="49">
        <v>281</v>
      </c>
      <c r="AT32" s="49">
        <v>597</v>
      </c>
      <c r="AU32" s="49">
        <v>823</v>
      </c>
      <c r="AV32" s="49">
        <v>633</v>
      </c>
      <c r="AW32" s="49">
        <v>565</v>
      </c>
      <c r="AX32" s="49">
        <v>1292</v>
      </c>
      <c r="AY32" s="49">
        <v>794</v>
      </c>
      <c r="AZ32" s="49">
        <v>854</v>
      </c>
      <c r="BA32" s="49"/>
      <c r="BB32" s="49"/>
      <c r="BC32" s="49"/>
      <c r="BD32" s="49"/>
      <c r="BF32" s="84">
        <f t="shared" si="37"/>
        <v>2.2301587301587302</v>
      </c>
      <c r="BG32" s="84">
        <f t="shared" si="37"/>
        <v>5.1465517241379306</v>
      </c>
      <c r="BH32" s="84">
        <f t="shared" si="37"/>
        <v>2.4349112426035502</v>
      </c>
      <c r="BI32" s="84">
        <f t="shared" si="37"/>
        <v>2.1979166666666665</v>
      </c>
      <c r="BJ32" s="84">
        <f t="shared" si="37"/>
        <v>1.2611607142857142</v>
      </c>
      <c r="BK32" s="84">
        <f t="shared" si="37"/>
        <v>1.5128805620608898</v>
      </c>
      <c r="BL32" s="84">
        <f t="shared" si="37"/>
        <v>1.3189368770764121</v>
      </c>
      <c r="BM32" s="84">
        <f t="shared" si="38"/>
        <v>1.1571815718157181</v>
      </c>
      <c r="BN32" s="84">
        <f t="shared" si="38"/>
        <v>0</v>
      </c>
      <c r="BO32" s="84">
        <f t="shared" si="38"/>
        <v>0</v>
      </c>
      <c r="BP32" s="84">
        <f t="shared" si="38"/>
        <v>0</v>
      </c>
      <c r="BQ32" s="84">
        <f t="shared" si="38"/>
        <v>0</v>
      </c>
    </row>
    <row r="33" spans="1:69" x14ac:dyDescent="0.25">
      <c r="A33" s="16" t="s">
        <v>230</v>
      </c>
      <c r="B33" s="16" t="s">
        <v>79</v>
      </c>
      <c r="C33" s="71">
        <f>SUM(U33                                                  : INDEX(U33:AF33,$B$2))</f>
        <v>298</v>
      </c>
      <c r="D33" s="71">
        <f>SUM(AG33                                                  : INDEX(AG33:AR33,$B$2))</f>
        <v>496</v>
      </c>
      <c r="E33" s="71">
        <f>SUM(AS33                                                   : INDEX(AS33:BD33,$B$2))</f>
        <v>322</v>
      </c>
      <c r="F33" s="67">
        <f t="shared" si="39"/>
        <v>0.64919354838709675</v>
      </c>
      <c r="H33" s="4">
        <f t="shared" si="40"/>
        <v>93</v>
      </c>
      <c r="I33" s="4">
        <f t="shared" si="41"/>
        <v>129</v>
      </c>
      <c r="J33" s="4">
        <f t="shared" si="42"/>
        <v>143</v>
      </c>
      <c r="K33" s="4">
        <f t="shared" si="43"/>
        <v>114</v>
      </c>
      <c r="L33" s="4">
        <f t="shared" si="44"/>
        <v>47</v>
      </c>
      <c r="M33" s="4">
        <f t="shared" si="45"/>
        <v>284</v>
      </c>
      <c r="N33" s="4">
        <f t="shared" si="46"/>
        <v>316</v>
      </c>
      <c r="O33" s="4">
        <f t="shared" si="47"/>
        <v>385</v>
      </c>
      <c r="P33" s="4">
        <f t="shared" si="48"/>
        <v>151</v>
      </c>
      <c r="Q33" s="4">
        <f t="shared" si="49"/>
        <v>106</v>
      </c>
      <c r="R33" s="4">
        <f t="shared" si="50"/>
        <v>65</v>
      </c>
      <c r="S33" s="4">
        <f t="shared" si="51"/>
        <v>0</v>
      </c>
      <c r="T33" s="1"/>
      <c r="U33" s="4">
        <v>49</v>
      </c>
      <c r="V33" s="4">
        <v>20</v>
      </c>
      <c r="W33" s="4">
        <v>24</v>
      </c>
      <c r="X33" s="4">
        <v>53</v>
      </c>
      <c r="Y33" s="4">
        <v>36</v>
      </c>
      <c r="Z33" s="4">
        <v>40</v>
      </c>
      <c r="AA33" s="4">
        <v>37</v>
      </c>
      <c r="AB33" s="4">
        <v>39</v>
      </c>
      <c r="AC33" s="4">
        <v>67</v>
      </c>
      <c r="AD33" s="4">
        <v>33</v>
      </c>
      <c r="AE33" s="4">
        <v>49</v>
      </c>
      <c r="AF33" s="4">
        <v>32</v>
      </c>
      <c r="AG33" s="4">
        <v>8</v>
      </c>
      <c r="AH33" s="4">
        <v>8</v>
      </c>
      <c r="AI33" s="4">
        <v>31</v>
      </c>
      <c r="AJ33" s="4">
        <v>57</v>
      </c>
      <c r="AK33" s="4">
        <v>91</v>
      </c>
      <c r="AL33" s="4">
        <v>136</v>
      </c>
      <c r="AM33" s="4">
        <v>81</v>
      </c>
      <c r="AN33" s="4">
        <v>84</v>
      </c>
      <c r="AO33" s="4">
        <v>151</v>
      </c>
      <c r="AP33" s="4">
        <v>122</v>
      </c>
      <c r="AQ33" s="4">
        <v>149</v>
      </c>
      <c r="AR33" s="4">
        <v>114</v>
      </c>
      <c r="AS33" s="49">
        <v>39</v>
      </c>
      <c r="AT33" s="49">
        <v>74</v>
      </c>
      <c r="AU33" s="49">
        <v>38</v>
      </c>
      <c r="AV33" s="49">
        <v>35</v>
      </c>
      <c r="AW33" s="49">
        <v>36</v>
      </c>
      <c r="AX33" s="49">
        <v>35</v>
      </c>
      <c r="AY33" s="49">
        <v>32</v>
      </c>
      <c r="AZ33" s="49">
        <v>33</v>
      </c>
      <c r="BA33" s="49"/>
      <c r="BB33" s="49"/>
      <c r="BC33" s="49"/>
      <c r="BD33" s="49"/>
      <c r="BF33" s="84">
        <f t="shared" si="37"/>
        <v>4.875</v>
      </c>
      <c r="BG33" s="84">
        <f t="shared" si="37"/>
        <v>9.25</v>
      </c>
      <c r="BH33" s="84">
        <f t="shared" si="37"/>
        <v>1.2258064516129032</v>
      </c>
      <c r="BI33" s="84">
        <f t="shared" si="37"/>
        <v>0.61403508771929827</v>
      </c>
      <c r="BJ33" s="84">
        <f t="shared" si="37"/>
        <v>0.39560439560439559</v>
      </c>
      <c r="BK33" s="84">
        <f t="shared" si="37"/>
        <v>0.25735294117647056</v>
      </c>
      <c r="BL33" s="84">
        <f t="shared" si="37"/>
        <v>0.39506172839506171</v>
      </c>
      <c r="BM33" s="84">
        <f t="shared" si="38"/>
        <v>0.39285714285714285</v>
      </c>
      <c r="BN33" s="84">
        <f t="shared" si="38"/>
        <v>0</v>
      </c>
      <c r="BO33" s="84">
        <f t="shared" si="38"/>
        <v>0</v>
      </c>
      <c r="BP33" s="84">
        <f t="shared" si="38"/>
        <v>0</v>
      </c>
      <c r="BQ33" s="84">
        <f t="shared" si="38"/>
        <v>0</v>
      </c>
    </row>
    <row r="34" spans="1:69" x14ac:dyDescent="0.25">
      <c r="A34" s="16" t="s">
        <v>115</v>
      </c>
      <c r="B34" s="16" t="s">
        <v>37</v>
      </c>
      <c r="C34" s="71">
        <f>SUM(U34                                                  : INDEX(U34:AF34,$B$2))</f>
        <v>16</v>
      </c>
      <c r="D34" s="71">
        <f>SUM(AG34                                                  : INDEX(AG34:AR34,$B$2))</f>
        <v>0</v>
      </c>
      <c r="E34" s="71">
        <f>SUM(AS34                                                   : INDEX(AS34:BD34,$B$2))</f>
        <v>3</v>
      </c>
      <c r="F34" s="67" t="str">
        <f t="shared" si="39"/>
        <v>-</v>
      </c>
      <c r="H34" s="4">
        <f t="shared" si="40"/>
        <v>14</v>
      </c>
      <c r="I34" s="4">
        <f t="shared" si="41"/>
        <v>2</v>
      </c>
      <c r="J34" s="4">
        <f t="shared" si="42"/>
        <v>0</v>
      </c>
      <c r="K34" s="4">
        <f t="shared" si="43"/>
        <v>0</v>
      </c>
      <c r="L34" s="4">
        <f t="shared" si="44"/>
        <v>0</v>
      </c>
      <c r="M34" s="4">
        <f t="shared" si="45"/>
        <v>0</v>
      </c>
      <c r="N34" s="4">
        <f t="shared" si="46"/>
        <v>0</v>
      </c>
      <c r="O34" s="4">
        <f t="shared" si="47"/>
        <v>0</v>
      </c>
      <c r="P34" s="4">
        <f t="shared" si="48"/>
        <v>1</v>
      </c>
      <c r="Q34" s="4">
        <f t="shared" si="49"/>
        <v>2</v>
      </c>
      <c r="R34" s="4">
        <f t="shared" si="50"/>
        <v>0</v>
      </c>
      <c r="S34" s="4">
        <f t="shared" si="51"/>
        <v>0</v>
      </c>
      <c r="T34" s="1"/>
      <c r="U34" s="1">
        <v>8</v>
      </c>
      <c r="V34" s="1">
        <v>4</v>
      </c>
      <c r="W34" s="1">
        <v>2</v>
      </c>
      <c r="X34" s="1">
        <v>1</v>
      </c>
      <c r="Y34" s="1">
        <v>1</v>
      </c>
      <c r="Z34" s="1"/>
      <c r="AA34" s="1"/>
      <c r="AB34" s="1"/>
      <c r="AC34" s="1"/>
      <c r="AD34" s="1"/>
      <c r="AE34" s="1"/>
      <c r="AF34" s="1">
        <v>0</v>
      </c>
      <c r="AG34" s="1"/>
      <c r="AH34" s="1"/>
      <c r="AI34" s="1"/>
      <c r="AJ34" s="1"/>
      <c r="AK34" s="1"/>
      <c r="AL34" s="1"/>
      <c r="AM34" s="1"/>
      <c r="AN34" s="1"/>
      <c r="AO34" s="1">
        <v>0</v>
      </c>
      <c r="AP34" s="1"/>
      <c r="AQ34" s="1"/>
      <c r="AR34" s="1"/>
      <c r="AS34" s="49"/>
      <c r="AT34" s="49">
        <v>1</v>
      </c>
      <c r="AU34" s="49"/>
      <c r="AV34" s="49"/>
      <c r="AW34" s="49"/>
      <c r="AX34" s="49">
        <v>2</v>
      </c>
      <c r="AY34" s="49">
        <v>0</v>
      </c>
      <c r="AZ34" s="49"/>
      <c r="BA34" s="49"/>
      <c r="BB34" s="49"/>
      <c r="BC34" s="49"/>
      <c r="BD34" s="49"/>
      <c r="BF34" s="84" t="str">
        <f t="shared" si="37"/>
        <v>-</v>
      </c>
      <c r="BG34" s="84" t="str">
        <f t="shared" si="37"/>
        <v>-</v>
      </c>
      <c r="BH34" s="84" t="str">
        <f t="shared" si="37"/>
        <v>-</v>
      </c>
      <c r="BI34" s="84" t="str">
        <f t="shared" si="37"/>
        <v>-</v>
      </c>
      <c r="BJ34" s="84" t="str">
        <f t="shared" si="37"/>
        <v>-</v>
      </c>
      <c r="BK34" s="84" t="str">
        <f t="shared" si="37"/>
        <v>-</v>
      </c>
      <c r="BL34" s="84" t="str">
        <f t="shared" si="37"/>
        <v>-</v>
      </c>
      <c r="BM34" s="84" t="str">
        <f t="shared" si="38"/>
        <v>-</v>
      </c>
      <c r="BN34" s="84" t="str">
        <f t="shared" si="38"/>
        <v>-</v>
      </c>
      <c r="BO34" s="84" t="str">
        <f t="shared" si="38"/>
        <v>-</v>
      </c>
      <c r="BP34" s="84" t="str">
        <f t="shared" si="38"/>
        <v>-</v>
      </c>
      <c r="BQ34" s="84" t="str">
        <f t="shared" si="38"/>
        <v>-</v>
      </c>
    </row>
    <row r="35" spans="1:69" x14ac:dyDescent="0.25">
      <c r="A35" s="16" t="s">
        <v>116</v>
      </c>
      <c r="B35" s="16" t="s">
        <v>38</v>
      </c>
      <c r="C35" s="71">
        <f>SUM(U35                                                  : INDEX(U35:AF35,$B$2))</f>
        <v>192</v>
      </c>
      <c r="D35" s="71">
        <f>SUM(AG35                                                  : INDEX(AG35:AR35,$B$2))</f>
        <v>362</v>
      </c>
      <c r="E35" s="71">
        <f>SUM(AS35                                                   : INDEX(AS35:BD35,$B$2))</f>
        <v>231</v>
      </c>
      <c r="F35" s="67">
        <f t="shared" si="39"/>
        <v>0.63812154696132595</v>
      </c>
      <c r="H35" s="4">
        <f t="shared" si="40"/>
        <v>52</v>
      </c>
      <c r="I35" s="4">
        <f t="shared" si="41"/>
        <v>85</v>
      </c>
      <c r="J35" s="4">
        <f t="shared" si="42"/>
        <v>103</v>
      </c>
      <c r="K35" s="4">
        <f>SUM(AD35:AF35)</f>
        <v>92</v>
      </c>
      <c r="L35" s="4">
        <f t="shared" si="44"/>
        <v>33</v>
      </c>
      <c r="M35" s="4">
        <f t="shared" si="45"/>
        <v>206</v>
      </c>
      <c r="N35" s="4">
        <f t="shared" si="46"/>
        <v>221</v>
      </c>
      <c r="O35" s="4">
        <f t="shared" si="47"/>
        <v>283</v>
      </c>
      <c r="P35" s="4">
        <f t="shared" si="48"/>
        <v>105</v>
      </c>
      <c r="Q35" s="4">
        <f t="shared" si="49"/>
        <v>78</v>
      </c>
      <c r="R35" s="4">
        <f t="shared" si="50"/>
        <v>48</v>
      </c>
      <c r="S35" s="4">
        <f t="shared" si="51"/>
        <v>0</v>
      </c>
      <c r="T35" s="1"/>
      <c r="U35" s="1">
        <v>28</v>
      </c>
      <c r="V35" s="1">
        <v>11</v>
      </c>
      <c r="W35" s="1">
        <v>13</v>
      </c>
      <c r="X35" s="1">
        <v>34</v>
      </c>
      <c r="Y35" s="1">
        <v>23</v>
      </c>
      <c r="Z35" s="1">
        <v>28</v>
      </c>
      <c r="AA35" s="1">
        <v>25</v>
      </c>
      <c r="AB35" s="1">
        <v>30</v>
      </c>
      <c r="AC35" s="1">
        <v>48</v>
      </c>
      <c r="AD35" s="1">
        <v>28</v>
      </c>
      <c r="AE35" s="1">
        <v>40</v>
      </c>
      <c r="AF35" s="1">
        <v>24</v>
      </c>
      <c r="AG35" s="1">
        <v>7</v>
      </c>
      <c r="AH35" s="1">
        <v>4</v>
      </c>
      <c r="AI35" s="1">
        <v>22</v>
      </c>
      <c r="AJ35" s="1">
        <v>37</v>
      </c>
      <c r="AK35" s="1">
        <v>67</v>
      </c>
      <c r="AL35" s="1">
        <v>102</v>
      </c>
      <c r="AM35" s="1">
        <v>62</v>
      </c>
      <c r="AN35" s="1">
        <v>61</v>
      </c>
      <c r="AO35" s="1">
        <v>98</v>
      </c>
      <c r="AP35" s="1">
        <v>90</v>
      </c>
      <c r="AQ35" s="1">
        <v>109</v>
      </c>
      <c r="AR35" s="1">
        <v>84</v>
      </c>
      <c r="AS35" s="49">
        <v>30</v>
      </c>
      <c r="AT35" s="49">
        <v>48</v>
      </c>
      <c r="AU35" s="49">
        <v>27</v>
      </c>
      <c r="AV35" s="49">
        <v>27</v>
      </c>
      <c r="AW35" s="49">
        <v>23</v>
      </c>
      <c r="AX35" s="49">
        <v>28</v>
      </c>
      <c r="AY35" s="49">
        <v>23</v>
      </c>
      <c r="AZ35" s="49">
        <v>25</v>
      </c>
      <c r="BA35" s="49"/>
      <c r="BB35" s="49"/>
      <c r="BC35" s="49"/>
      <c r="BD35" s="49"/>
      <c r="BF35" s="84">
        <f t="shared" si="37"/>
        <v>4.2857142857142856</v>
      </c>
      <c r="BG35" s="84">
        <f t="shared" si="37"/>
        <v>12</v>
      </c>
      <c r="BH35" s="84">
        <f t="shared" si="37"/>
        <v>1.2272727272727273</v>
      </c>
      <c r="BI35" s="84">
        <f t="shared" si="37"/>
        <v>0.72972972972972971</v>
      </c>
      <c r="BJ35" s="84">
        <f t="shared" si="37"/>
        <v>0.34328358208955223</v>
      </c>
      <c r="BK35" s="84">
        <f t="shared" si="37"/>
        <v>0.27450980392156865</v>
      </c>
      <c r="BL35" s="84">
        <f t="shared" si="37"/>
        <v>0.37096774193548387</v>
      </c>
      <c r="BM35" s="84">
        <f t="shared" si="38"/>
        <v>0.4098360655737705</v>
      </c>
      <c r="BN35" s="84">
        <f t="shared" si="38"/>
        <v>0</v>
      </c>
      <c r="BO35" s="84">
        <f t="shared" si="38"/>
        <v>0</v>
      </c>
      <c r="BP35" s="84">
        <f t="shared" si="38"/>
        <v>0</v>
      </c>
      <c r="BQ35" s="84">
        <f t="shared" si="38"/>
        <v>0</v>
      </c>
    </row>
    <row r="36" spans="1:69" x14ac:dyDescent="0.25">
      <c r="A36" s="16" t="s">
        <v>117</v>
      </c>
      <c r="B36" s="16" t="s">
        <v>39</v>
      </c>
      <c r="C36" s="71">
        <f>SUM(U36                                                  : INDEX(U36:AF36,$B$2))</f>
        <v>56</v>
      </c>
      <c r="D36" s="71">
        <f>SUM(AG36                                                  : INDEX(AG36:AR36,$B$2))</f>
        <v>90</v>
      </c>
      <c r="E36" s="71">
        <f>SUM(AS36                                                   : INDEX(AS36:BD36,$B$2))</f>
        <v>58</v>
      </c>
      <c r="F36" s="67">
        <f t="shared" si="39"/>
        <v>0.64444444444444449</v>
      </c>
      <c r="H36" s="4">
        <f t="shared" si="40"/>
        <v>12</v>
      </c>
      <c r="I36" s="4">
        <f t="shared" si="41"/>
        <v>29</v>
      </c>
      <c r="J36" s="4">
        <f t="shared" si="42"/>
        <v>29</v>
      </c>
      <c r="K36" s="4">
        <f>SUM(AD36:AF36)</f>
        <v>16</v>
      </c>
      <c r="L36" s="4">
        <f t="shared" si="44"/>
        <v>9</v>
      </c>
      <c r="M36" s="4">
        <f t="shared" si="45"/>
        <v>54</v>
      </c>
      <c r="N36" s="4">
        <f t="shared" si="46"/>
        <v>58</v>
      </c>
      <c r="O36" s="4">
        <f t="shared" si="47"/>
        <v>68</v>
      </c>
      <c r="P36" s="4">
        <f t="shared" si="48"/>
        <v>33</v>
      </c>
      <c r="Q36" s="4">
        <f t="shared" si="49"/>
        <v>14</v>
      </c>
      <c r="R36" s="4">
        <f t="shared" si="50"/>
        <v>11</v>
      </c>
      <c r="S36" s="4">
        <f t="shared" si="51"/>
        <v>0</v>
      </c>
      <c r="T36" s="1"/>
      <c r="U36" s="1">
        <v>7</v>
      </c>
      <c r="V36" s="1">
        <v>1</v>
      </c>
      <c r="W36" s="1">
        <v>4</v>
      </c>
      <c r="X36" s="1">
        <v>11</v>
      </c>
      <c r="Y36" s="1">
        <v>8</v>
      </c>
      <c r="Z36" s="1">
        <v>10</v>
      </c>
      <c r="AA36" s="1">
        <v>8</v>
      </c>
      <c r="AB36" s="1">
        <v>7</v>
      </c>
      <c r="AC36" s="1">
        <v>14</v>
      </c>
      <c r="AD36" s="1">
        <v>3</v>
      </c>
      <c r="AE36" s="1">
        <v>7</v>
      </c>
      <c r="AF36" s="1">
        <v>6</v>
      </c>
      <c r="AG36" s="1">
        <v>1</v>
      </c>
      <c r="AH36" s="1">
        <v>1</v>
      </c>
      <c r="AI36" s="1">
        <v>7</v>
      </c>
      <c r="AJ36" s="1">
        <v>16</v>
      </c>
      <c r="AK36" s="1">
        <v>16</v>
      </c>
      <c r="AL36" s="1">
        <v>22</v>
      </c>
      <c r="AM36" s="1">
        <v>13</v>
      </c>
      <c r="AN36" s="1">
        <v>14</v>
      </c>
      <c r="AO36" s="1">
        <v>31</v>
      </c>
      <c r="AP36" s="1">
        <v>18</v>
      </c>
      <c r="AQ36" s="1">
        <v>28</v>
      </c>
      <c r="AR36" s="1">
        <v>22</v>
      </c>
      <c r="AS36" s="49">
        <v>8</v>
      </c>
      <c r="AT36" s="49">
        <v>15</v>
      </c>
      <c r="AU36" s="49">
        <v>10</v>
      </c>
      <c r="AV36" s="49">
        <v>4</v>
      </c>
      <c r="AW36" s="49">
        <v>8</v>
      </c>
      <c r="AX36" s="49">
        <v>2</v>
      </c>
      <c r="AY36" s="49">
        <v>4</v>
      </c>
      <c r="AZ36" s="49">
        <v>7</v>
      </c>
      <c r="BA36" s="49"/>
      <c r="BB36" s="49"/>
      <c r="BC36" s="49"/>
      <c r="BD36" s="49"/>
      <c r="BF36" s="84">
        <f t="shared" si="37"/>
        <v>8</v>
      </c>
      <c r="BG36" s="84">
        <f t="shared" si="37"/>
        <v>15</v>
      </c>
      <c r="BH36" s="84">
        <f t="shared" si="37"/>
        <v>1.4285714285714286</v>
      </c>
      <c r="BI36" s="84">
        <f t="shared" si="37"/>
        <v>0.25</v>
      </c>
      <c r="BJ36" s="84">
        <f t="shared" si="37"/>
        <v>0.5</v>
      </c>
      <c r="BK36" s="84">
        <f t="shared" si="37"/>
        <v>9.0909090909090912E-2</v>
      </c>
      <c r="BL36" s="84">
        <f t="shared" si="37"/>
        <v>0.30769230769230771</v>
      </c>
      <c r="BM36" s="84">
        <f t="shared" si="38"/>
        <v>0.5</v>
      </c>
      <c r="BN36" s="84">
        <f t="shared" si="38"/>
        <v>0</v>
      </c>
      <c r="BO36" s="84">
        <f t="shared" si="38"/>
        <v>0</v>
      </c>
      <c r="BP36" s="84">
        <f t="shared" si="38"/>
        <v>0</v>
      </c>
      <c r="BQ36" s="84">
        <f t="shared" si="38"/>
        <v>0</v>
      </c>
    </row>
    <row r="37" spans="1:69" x14ac:dyDescent="0.25">
      <c r="A37" s="16" t="s">
        <v>118</v>
      </c>
      <c r="B37" s="16" t="s">
        <v>40</v>
      </c>
      <c r="C37" s="71">
        <f>SUM(U37                                                  : INDEX(U37:AF37,$B$2))</f>
        <v>14</v>
      </c>
      <c r="D37" s="71">
        <f>SUM(AG37                                                  : INDEX(AG37:AR37,$B$2))</f>
        <v>22</v>
      </c>
      <c r="E37" s="71">
        <f>SUM(AS37                                                   : INDEX(AS37:BD37,$B$2))</f>
        <v>20</v>
      </c>
      <c r="F37" s="67">
        <f t="shared" si="39"/>
        <v>0.90909090909090906</v>
      </c>
      <c r="H37" s="4">
        <f t="shared" si="40"/>
        <v>8</v>
      </c>
      <c r="I37" s="4">
        <f t="shared" si="41"/>
        <v>4</v>
      </c>
      <c r="J37" s="4">
        <f t="shared" si="42"/>
        <v>5</v>
      </c>
      <c r="K37" s="4">
        <f t="shared" si="43"/>
        <v>5</v>
      </c>
      <c r="L37" s="4">
        <f t="shared" si="44"/>
        <v>1</v>
      </c>
      <c r="M37" s="4">
        <f t="shared" si="45"/>
        <v>13</v>
      </c>
      <c r="N37" s="4">
        <f t="shared" si="46"/>
        <v>23</v>
      </c>
      <c r="O37" s="4">
        <f t="shared" si="47"/>
        <v>22</v>
      </c>
      <c r="P37" s="4">
        <f t="shared" si="48"/>
        <v>10</v>
      </c>
      <c r="Q37" s="4">
        <f>SUM(AV37:AX37)</f>
        <v>7</v>
      </c>
      <c r="R37" s="4">
        <f t="shared" si="50"/>
        <v>3</v>
      </c>
      <c r="S37" s="4">
        <f t="shared" si="51"/>
        <v>0</v>
      </c>
      <c r="T37" s="1"/>
      <c r="U37" s="1">
        <v>4</v>
      </c>
      <c r="V37" s="1">
        <v>1</v>
      </c>
      <c r="W37" s="1">
        <v>3</v>
      </c>
      <c r="X37" s="1">
        <v>2</v>
      </c>
      <c r="Y37" s="1">
        <v>1</v>
      </c>
      <c r="Z37" s="1">
        <v>1</v>
      </c>
      <c r="AA37" s="1">
        <v>1</v>
      </c>
      <c r="AB37" s="1">
        <v>1</v>
      </c>
      <c r="AC37" s="1">
        <v>3</v>
      </c>
      <c r="AD37" s="1">
        <v>2</v>
      </c>
      <c r="AE37" s="1">
        <v>2</v>
      </c>
      <c r="AF37" s="1">
        <v>1</v>
      </c>
      <c r="AG37" s="1"/>
      <c r="AH37" s="1">
        <v>1</v>
      </c>
      <c r="AI37" s="1"/>
      <c r="AJ37" s="1">
        <v>2</v>
      </c>
      <c r="AK37" s="1">
        <v>5</v>
      </c>
      <c r="AL37" s="1">
        <v>6</v>
      </c>
      <c r="AM37" s="1">
        <v>3</v>
      </c>
      <c r="AN37" s="1">
        <v>5</v>
      </c>
      <c r="AO37" s="1">
        <v>15</v>
      </c>
      <c r="AP37" s="1">
        <v>10</v>
      </c>
      <c r="AQ37" s="1">
        <v>8</v>
      </c>
      <c r="AR37" s="1">
        <v>4</v>
      </c>
      <c r="AS37" s="49">
        <v>1</v>
      </c>
      <c r="AT37" s="49">
        <v>8</v>
      </c>
      <c r="AU37" s="49">
        <v>1</v>
      </c>
      <c r="AV37" s="49">
        <v>1</v>
      </c>
      <c r="AW37" s="49">
        <v>4</v>
      </c>
      <c r="AX37" s="49">
        <v>2</v>
      </c>
      <c r="AY37" s="49">
        <v>3</v>
      </c>
      <c r="AZ37" s="49"/>
      <c r="BA37" s="49"/>
      <c r="BB37" s="49"/>
      <c r="BC37" s="49"/>
      <c r="BD37" s="49"/>
      <c r="BF37" s="84" t="str">
        <f t="shared" si="37"/>
        <v>-</v>
      </c>
      <c r="BG37" s="84">
        <f t="shared" si="37"/>
        <v>8</v>
      </c>
      <c r="BH37" s="84" t="str">
        <f t="shared" si="37"/>
        <v>-</v>
      </c>
      <c r="BI37" s="84">
        <f t="shared" si="37"/>
        <v>0.5</v>
      </c>
      <c r="BJ37" s="84">
        <f t="shared" si="37"/>
        <v>0.8</v>
      </c>
      <c r="BK37" s="84">
        <f t="shared" si="37"/>
        <v>0.33333333333333331</v>
      </c>
      <c r="BL37" s="84">
        <f t="shared" si="37"/>
        <v>1</v>
      </c>
      <c r="BM37" s="84">
        <f t="shared" si="38"/>
        <v>0</v>
      </c>
      <c r="BN37" s="84">
        <f t="shared" si="38"/>
        <v>0</v>
      </c>
      <c r="BO37" s="84">
        <f t="shared" si="38"/>
        <v>0</v>
      </c>
      <c r="BP37" s="84">
        <f t="shared" si="38"/>
        <v>0</v>
      </c>
      <c r="BQ37" s="84">
        <f t="shared" si="38"/>
        <v>0</v>
      </c>
    </row>
    <row r="38" spans="1:69" x14ac:dyDescent="0.25">
      <c r="A38" s="16" t="s">
        <v>119</v>
      </c>
      <c r="B38" s="16" t="s">
        <v>41</v>
      </c>
      <c r="C38" s="71">
        <f>SUM(U38                                                  : INDEX(U38:AF38,$B$2))</f>
        <v>8</v>
      </c>
      <c r="D38" s="71">
        <f>SUM(AG38                                                  : INDEX(AG38:AR38,$B$2))</f>
        <v>22</v>
      </c>
      <c r="E38" s="71">
        <f>SUM(AS38                                                   : INDEX(AS38:BD38,$B$2))</f>
        <v>10</v>
      </c>
      <c r="F38" s="67">
        <f t="shared" si="39"/>
        <v>0.45454545454545453</v>
      </c>
      <c r="H38" s="4">
        <f t="shared" si="40"/>
        <v>1</v>
      </c>
      <c r="I38" s="4">
        <f t="shared" si="41"/>
        <v>4</v>
      </c>
      <c r="J38" s="4">
        <f t="shared" si="42"/>
        <v>5</v>
      </c>
      <c r="K38" s="4">
        <f>SUM(AD38:AF38)</f>
        <v>2</v>
      </c>
      <c r="L38" s="4">
        <f t="shared" si="44"/>
        <v>4</v>
      </c>
      <c r="M38" s="4">
        <f t="shared" si="45"/>
        <v>11</v>
      </c>
      <c r="N38" s="4">
        <f t="shared" si="46"/>
        <v>14</v>
      </c>
      <c r="O38" s="4">
        <f t="shared" si="47"/>
        <v>12</v>
      </c>
      <c r="P38" s="4">
        <f t="shared" si="48"/>
        <v>2</v>
      </c>
      <c r="Q38" s="4">
        <f t="shared" si="49"/>
        <v>5</v>
      </c>
      <c r="R38" s="4">
        <f t="shared" si="50"/>
        <v>3</v>
      </c>
      <c r="S38" s="4">
        <f t="shared" si="51"/>
        <v>0</v>
      </c>
      <c r="T38" s="1"/>
      <c r="U38" s="1"/>
      <c r="V38" s="1">
        <v>1</v>
      </c>
      <c r="W38" s="1"/>
      <c r="X38" s="1">
        <v>2</v>
      </c>
      <c r="Y38" s="1">
        <v>1</v>
      </c>
      <c r="Z38" s="1">
        <v>1</v>
      </c>
      <c r="AA38" s="1">
        <v>2</v>
      </c>
      <c r="AB38" s="1">
        <v>1</v>
      </c>
      <c r="AC38" s="1">
        <v>2</v>
      </c>
      <c r="AD38" s="1">
        <v>1</v>
      </c>
      <c r="AE38" s="1"/>
      <c r="AF38" s="1">
        <v>1</v>
      </c>
      <c r="AG38" s="1"/>
      <c r="AH38" s="1">
        <v>1</v>
      </c>
      <c r="AI38" s="1">
        <v>3</v>
      </c>
      <c r="AJ38" s="1">
        <v>3</v>
      </c>
      <c r="AK38" s="1">
        <v>2</v>
      </c>
      <c r="AL38" s="1">
        <v>6</v>
      </c>
      <c r="AM38" s="1">
        <v>3</v>
      </c>
      <c r="AN38" s="1">
        <v>4</v>
      </c>
      <c r="AO38" s="1">
        <v>7</v>
      </c>
      <c r="AP38" s="1">
        <v>4</v>
      </c>
      <c r="AQ38" s="1">
        <v>4</v>
      </c>
      <c r="AR38" s="1">
        <v>4</v>
      </c>
      <c r="AS38" s="49"/>
      <c r="AT38" s="49">
        <v>2</v>
      </c>
      <c r="AU38" s="49"/>
      <c r="AV38" s="49">
        <v>3</v>
      </c>
      <c r="AW38" s="49">
        <v>1</v>
      </c>
      <c r="AX38" s="49">
        <v>1</v>
      </c>
      <c r="AY38" s="49">
        <v>2</v>
      </c>
      <c r="AZ38" s="49">
        <v>1</v>
      </c>
      <c r="BA38" s="49"/>
      <c r="BB38" s="49"/>
      <c r="BC38" s="49"/>
      <c r="BD38" s="49"/>
      <c r="BF38" s="84" t="str">
        <f t="shared" si="37"/>
        <v>-</v>
      </c>
      <c r="BG38" s="84">
        <f t="shared" si="37"/>
        <v>2</v>
      </c>
      <c r="BH38" s="84">
        <f t="shared" si="37"/>
        <v>0</v>
      </c>
      <c r="BI38" s="84">
        <f t="shared" si="37"/>
        <v>1</v>
      </c>
      <c r="BJ38" s="84">
        <f t="shared" si="37"/>
        <v>0.5</v>
      </c>
      <c r="BK38" s="84">
        <f t="shared" si="37"/>
        <v>0.16666666666666666</v>
      </c>
      <c r="BL38" s="84">
        <f t="shared" si="37"/>
        <v>0.66666666666666663</v>
      </c>
      <c r="BM38" s="84">
        <f t="shared" si="38"/>
        <v>0.25</v>
      </c>
      <c r="BN38" s="84">
        <f t="shared" si="38"/>
        <v>0</v>
      </c>
      <c r="BO38" s="84">
        <f t="shared" si="38"/>
        <v>0</v>
      </c>
      <c r="BP38" s="84">
        <f t="shared" si="38"/>
        <v>0</v>
      </c>
      <c r="BQ38" s="84">
        <f t="shared" si="38"/>
        <v>0</v>
      </c>
    </row>
    <row r="39" spans="1:69" x14ac:dyDescent="0.25">
      <c r="A39" s="42" t="s">
        <v>33</v>
      </c>
      <c r="L39" s="4"/>
      <c r="M39" s="4"/>
      <c r="N39" s="4"/>
      <c r="O39" s="4"/>
    </row>
    <row r="40" spans="1:69" x14ac:dyDescent="0.25">
      <c r="A40" s="43"/>
      <c r="B40" s="23" t="s">
        <v>43</v>
      </c>
      <c r="C40" s="21" t="str">
        <f>$C$3</f>
        <v>YTD '15</v>
      </c>
      <c r="D40" s="21" t="str">
        <f>$D$3</f>
        <v>YTD '16</v>
      </c>
      <c r="E40" s="21" t="str">
        <f>$E$3</f>
        <v>YTD '17</v>
      </c>
      <c r="F40" s="21" t="str">
        <f>$F$3</f>
        <v>YoY</v>
      </c>
      <c r="G40" s="2" t="s">
        <v>33</v>
      </c>
      <c r="H40" s="27" t="str">
        <f>$H$3</f>
        <v>Q1 '15</v>
      </c>
      <c r="I40" s="27" t="str">
        <f>$I$3</f>
        <v>Q2 '15</v>
      </c>
      <c r="J40" s="27" t="str">
        <f>$J$3</f>
        <v>Q3 '15</v>
      </c>
      <c r="K40" s="27" t="str">
        <f>$K$3</f>
        <v>Q4 '15</v>
      </c>
      <c r="L40" s="30" t="str">
        <f>$L$3</f>
        <v>Q1 '16</v>
      </c>
      <c r="M40" s="30" t="str">
        <f>$M$3</f>
        <v>Q2 '16</v>
      </c>
      <c r="N40" s="30" t="str">
        <f>$N$3</f>
        <v>Q3 '16</v>
      </c>
      <c r="O40" s="30" t="str">
        <f>$O$3</f>
        <v>Q4 '16</v>
      </c>
      <c r="P40" s="27" t="str">
        <f>$P$3</f>
        <v>Q1 '17</v>
      </c>
      <c r="Q40" s="27" t="str">
        <f>$Q$3</f>
        <v>Q2 '17</v>
      </c>
      <c r="R40" s="27" t="str">
        <f>$R$3</f>
        <v>Q3 '17</v>
      </c>
      <c r="S40" s="27" t="str">
        <f>$S$3</f>
        <v>Q4 '17</v>
      </c>
      <c r="T40" s="17" t="s">
        <v>33</v>
      </c>
      <c r="U40" s="27" t="s">
        <v>1</v>
      </c>
      <c r="V40" s="27" t="s">
        <v>2</v>
      </c>
      <c r="W40" s="27" t="s">
        <v>3</v>
      </c>
      <c r="X40" s="27" t="s">
        <v>4</v>
      </c>
      <c r="Y40" s="27" t="s">
        <v>5</v>
      </c>
      <c r="Z40" s="27" t="s">
        <v>6</v>
      </c>
      <c r="AA40" s="27" t="s">
        <v>7</v>
      </c>
      <c r="AB40" s="27" t="s">
        <v>8</v>
      </c>
      <c r="AC40" s="27" t="s">
        <v>9</v>
      </c>
      <c r="AD40" s="27" t="s">
        <v>10</v>
      </c>
      <c r="AE40" s="27" t="s">
        <v>11</v>
      </c>
      <c r="AF40" s="27" t="s">
        <v>12</v>
      </c>
      <c r="AG40" s="29" t="s">
        <v>13</v>
      </c>
      <c r="AH40" s="29" t="s">
        <v>14</v>
      </c>
      <c r="AI40" s="29" t="s">
        <v>15</v>
      </c>
      <c r="AJ40" s="29" t="s">
        <v>16</v>
      </c>
      <c r="AK40" s="29" t="s">
        <v>17</v>
      </c>
      <c r="AL40" s="29" t="s">
        <v>18</v>
      </c>
      <c r="AM40" s="29" t="s">
        <v>19</v>
      </c>
      <c r="AN40" s="29" t="s">
        <v>20</v>
      </c>
      <c r="AO40" s="29" t="s">
        <v>21</v>
      </c>
      <c r="AP40" s="29" t="s">
        <v>22</v>
      </c>
      <c r="AQ40" s="29" t="s">
        <v>23</v>
      </c>
      <c r="AR40" s="29" t="s">
        <v>24</v>
      </c>
      <c r="AS40" s="25" t="s">
        <v>25</v>
      </c>
      <c r="AT40" s="25" t="s">
        <v>26</v>
      </c>
      <c r="AU40" s="25" t="s">
        <v>27</v>
      </c>
      <c r="AV40" s="25" t="s">
        <v>28</v>
      </c>
      <c r="AW40" s="25" t="s">
        <v>29</v>
      </c>
      <c r="AX40" s="25" t="s">
        <v>30</v>
      </c>
      <c r="AY40" s="31" t="s">
        <v>99</v>
      </c>
      <c r="AZ40" s="31" t="s">
        <v>100</v>
      </c>
      <c r="BA40" s="31" t="s">
        <v>101</v>
      </c>
      <c r="BB40" s="31" t="s">
        <v>102</v>
      </c>
      <c r="BC40" s="31" t="s">
        <v>103</v>
      </c>
      <c r="BD40" s="31" t="s">
        <v>104</v>
      </c>
      <c r="BF40" s="32">
        <v>42736</v>
      </c>
      <c r="BG40" s="32">
        <v>42767</v>
      </c>
      <c r="BH40" s="32">
        <v>42795</v>
      </c>
      <c r="BI40" s="32">
        <v>42826</v>
      </c>
      <c r="BJ40" s="32">
        <v>42856</v>
      </c>
      <c r="BK40" s="32">
        <v>42887</v>
      </c>
      <c r="BL40" s="32">
        <v>42917</v>
      </c>
      <c r="BM40" s="32">
        <v>42948</v>
      </c>
      <c r="BN40" s="32">
        <v>42979</v>
      </c>
      <c r="BO40" s="32">
        <v>43009</v>
      </c>
      <c r="BP40" s="32">
        <v>43040</v>
      </c>
      <c r="BQ40" s="32">
        <v>43070</v>
      </c>
    </row>
    <row r="41" spans="1:69" x14ac:dyDescent="0.25">
      <c r="B41" s="22" t="s">
        <v>87</v>
      </c>
      <c r="C41" s="71">
        <f>INDEX(U41:AF41,$B$2)</f>
        <v>373</v>
      </c>
      <c r="D41" s="71">
        <f>INDEX(AG41:AR41,$B$2)</f>
        <v>893</v>
      </c>
      <c r="E41" s="71">
        <f xml:space="preserve"> INDEX(AS41:BD41,$B$2)</f>
        <v>1159</v>
      </c>
      <c r="F41" s="67">
        <f>IFERROR(E41/D41,"-")</f>
        <v>1.2978723404255319</v>
      </c>
      <c r="H41" s="4">
        <f>SUM(U41:W41)</f>
        <v>952</v>
      </c>
      <c r="I41" s="4">
        <f>SUM(X41:Z41)</f>
        <v>1154</v>
      </c>
      <c r="J41" s="4">
        <f>SUM(AA41:AC41)</f>
        <v>1192</v>
      </c>
      <c r="K41" s="4">
        <f>SUM(AD41:AF41)</f>
        <v>1440</v>
      </c>
      <c r="L41" s="4">
        <f>SUM(AG41:AI41)</f>
        <v>1545</v>
      </c>
      <c r="M41" s="4">
        <f>SUM(AJ41:AL41)</f>
        <v>2006</v>
      </c>
      <c r="N41" s="4">
        <f>SUM(AM41:AO41)</f>
        <v>2738</v>
      </c>
      <c r="O41" s="4">
        <f>SUM(AP41:AR41)</f>
        <v>3756</v>
      </c>
      <c r="P41" s="4">
        <f>SUM(AS41:AU41)</f>
        <v>4170</v>
      </c>
      <c r="Q41" s="4">
        <f>SUM(AV41:AX41)</f>
        <v>3903</v>
      </c>
      <c r="R41" s="4">
        <f>SUM(AY41:BA41)</f>
        <v>2339</v>
      </c>
      <c r="S41" s="4">
        <f>SUM(BB41:BD41)</f>
        <v>0</v>
      </c>
      <c r="T41" s="1"/>
      <c r="U41" s="4">
        <f>SUM(U24:U28)</f>
        <v>297</v>
      </c>
      <c r="V41" s="4">
        <f t="shared" ref="V41:BD41" si="52">SUM(V24:V28)</f>
        <v>320</v>
      </c>
      <c r="W41" s="4">
        <f t="shared" si="52"/>
        <v>335</v>
      </c>
      <c r="X41" s="4">
        <f t="shared" si="52"/>
        <v>376</v>
      </c>
      <c r="Y41" s="4">
        <f t="shared" si="52"/>
        <v>398</v>
      </c>
      <c r="Z41" s="4">
        <f t="shared" si="52"/>
        <v>380</v>
      </c>
      <c r="AA41" s="4">
        <f t="shared" si="52"/>
        <v>384</v>
      </c>
      <c r="AB41" s="4">
        <f t="shared" si="52"/>
        <v>373</v>
      </c>
      <c r="AC41" s="4">
        <f t="shared" si="52"/>
        <v>435</v>
      </c>
      <c r="AD41" s="4">
        <f t="shared" si="52"/>
        <v>465</v>
      </c>
      <c r="AE41" s="4">
        <f t="shared" si="52"/>
        <v>487</v>
      </c>
      <c r="AF41" s="4">
        <f t="shared" si="52"/>
        <v>488</v>
      </c>
      <c r="AG41" s="4">
        <f t="shared" si="52"/>
        <v>503</v>
      </c>
      <c r="AH41" s="4">
        <f t="shared" si="52"/>
        <v>509</v>
      </c>
      <c r="AI41" s="4">
        <f t="shared" si="52"/>
        <v>533</v>
      </c>
      <c r="AJ41" s="4">
        <f t="shared" si="52"/>
        <v>593</v>
      </c>
      <c r="AK41" s="4">
        <f t="shared" si="52"/>
        <v>653</v>
      </c>
      <c r="AL41" s="4">
        <f t="shared" si="52"/>
        <v>760</v>
      </c>
      <c r="AM41" s="4">
        <f t="shared" si="52"/>
        <v>801</v>
      </c>
      <c r="AN41" s="4">
        <f t="shared" si="52"/>
        <v>893</v>
      </c>
      <c r="AO41" s="4">
        <f t="shared" si="52"/>
        <v>1044</v>
      </c>
      <c r="AP41" s="4">
        <f t="shared" si="52"/>
        <v>1158</v>
      </c>
      <c r="AQ41" s="4">
        <f t="shared" si="52"/>
        <v>1245</v>
      </c>
      <c r="AR41" s="4">
        <f t="shared" si="52"/>
        <v>1353</v>
      </c>
      <c r="AS41" s="4">
        <f t="shared" si="52"/>
        <v>1355</v>
      </c>
      <c r="AT41" s="4">
        <f t="shared" si="52"/>
        <v>1416</v>
      </c>
      <c r="AU41" s="4">
        <f t="shared" si="52"/>
        <v>1399</v>
      </c>
      <c r="AV41" s="4">
        <f t="shared" si="52"/>
        <v>1270</v>
      </c>
      <c r="AW41" s="4">
        <f t="shared" si="52"/>
        <v>1319</v>
      </c>
      <c r="AX41" s="4">
        <f t="shared" si="52"/>
        <v>1314</v>
      </c>
      <c r="AY41" s="4">
        <f t="shared" si="52"/>
        <v>1180</v>
      </c>
      <c r="AZ41" s="4">
        <f t="shared" si="52"/>
        <v>1159</v>
      </c>
      <c r="BA41" s="4">
        <f t="shared" si="52"/>
        <v>0</v>
      </c>
      <c r="BB41" s="4">
        <f t="shared" si="52"/>
        <v>0</v>
      </c>
      <c r="BC41" s="4">
        <f t="shared" si="52"/>
        <v>0</v>
      </c>
      <c r="BD41" s="4">
        <f t="shared" si="52"/>
        <v>0</v>
      </c>
      <c r="BF41" s="84">
        <f t="shared" ref="BF41:BQ45" si="53">IFERROR(AS41/AG41,"-")</f>
        <v>2.6938369781312126</v>
      </c>
      <c r="BG41" s="84">
        <f t="shared" si="53"/>
        <v>2.7819253438113951</v>
      </c>
      <c r="BH41" s="84">
        <f t="shared" si="53"/>
        <v>2.6247654784240151</v>
      </c>
      <c r="BI41" s="84">
        <f t="shared" si="53"/>
        <v>2.1416526138279934</v>
      </c>
      <c r="BJ41" s="84">
        <f t="shared" si="53"/>
        <v>2.0199081163859112</v>
      </c>
      <c r="BK41" s="84">
        <f t="shared" si="53"/>
        <v>1.7289473684210526</v>
      </c>
      <c r="BL41" s="84">
        <f t="shared" si="53"/>
        <v>1.4731585518102372</v>
      </c>
      <c r="BM41" s="84">
        <f t="shared" si="53"/>
        <v>1.2978723404255319</v>
      </c>
      <c r="BN41" s="84">
        <f t="shared" si="53"/>
        <v>0</v>
      </c>
      <c r="BO41" s="84">
        <f t="shared" si="53"/>
        <v>0</v>
      </c>
      <c r="BP41" s="84">
        <f t="shared" si="53"/>
        <v>0</v>
      </c>
      <c r="BQ41" s="84">
        <f t="shared" si="53"/>
        <v>0</v>
      </c>
    </row>
    <row r="42" spans="1:69" x14ac:dyDescent="0.25">
      <c r="A42" s="88"/>
      <c r="B42" s="22" t="s">
        <v>81</v>
      </c>
      <c r="C42" s="73">
        <f>IFERROR(C43/SUM(C24:C28),"-")</f>
        <v>0</v>
      </c>
      <c r="D42" s="73">
        <f t="shared" ref="D42" si="54">IFERROR(D43/SUM(D24:D28),"-")</f>
        <v>0.38297872340425532</v>
      </c>
      <c r="E42" s="73">
        <f>IFERROR(E43/SUM(E24:E28),"-")</f>
        <v>0.29680759275237273</v>
      </c>
      <c r="F42" s="67">
        <f>IFERROR(E42/D42,"-")</f>
        <v>0.77499760329786216</v>
      </c>
      <c r="H42" s="73">
        <f t="shared" ref="H42:S42" si="55">IFERROR(H43/SUM(H24:H28),"-")</f>
        <v>0</v>
      </c>
      <c r="I42" s="73">
        <f t="shared" si="55"/>
        <v>0</v>
      </c>
      <c r="J42" s="73">
        <f t="shared" si="55"/>
        <v>0</v>
      </c>
      <c r="K42" s="73">
        <f t="shared" si="55"/>
        <v>0</v>
      </c>
      <c r="L42" s="73">
        <f t="shared" si="55"/>
        <v>0.69230769230769229</v>
      </c>
      <c r="M42" s="73">
        <f>IFERROR(M43/SUM(M24:M28),"-")</f>
        <v>1.0407894736842105</v>
      </c>
      <c r="N42" s="73">
        <f t="shared" si="55"/>
        <v>1.0431034482758621</v>
      </c>
      <c r="O42" s="73">
        <f t="shared" si="55"/>
        <v>1.0339985218033998</v>
      </c>
      <c r="P42" s="73">
        <f t="shared" si="55"/>
        <v>0.67262330235882772</v>
      </c>
      <c r="Q42" s="73">
        <f t="shared" si="55"/>
        <v>0.83409436834094364</v>
      </c>
      <c r="R42" s="73">
        <f t="shared" si="55"/>
        <v>0.57463330457290773</v>
      </c>
      <c r="S42" s="73" t="str">
        <f t="shared" si="55"/>
        <v>-</v>
      </c>
      <c r="T42" s="1"/>
      <c r="U42" s="73">
        <f t="shared" ref="U42:BC42" si="56">IFERROR(U43/SUM(U24:U28),"-")</f>
        <v>0</v>
      </c>
      <c r="V42" s="73">
        <f t="shared" si="56"/>
        <v>0</v>
      </c>
      <c r="W42" s="73">
        <f t="shared" si="56"/>
        <v>0</v>
      </c>
      <c r="X42" s="73">
        <f t="shared" si="56"/>
        <v>0</v>
      </c>
      <c r="Y42" s="73">
        <f t="shared" si="56"/>
        <v>0</v>
      </c>
      <c r="Z42" s="73">
        <f t="shared" si="56"/>
        <v>0</v>
      </c>
      <c r="AA42" s="73">
        <f t="shared" si="56"/>
        <v>0</v>
      </c>
      <c r="AB42" s="73">
        <f t="shared" si="56"/>
        <v>0</v>
      </c>
      <c r="AC42" s="73">
        <f t="shared" si="56"/>
        <v>0</v>
      </c>
      <c r="AD42" s="73">
        <f t="shared" si="56"/>
        <v>0</v>
      </c>
      <c r="AE42" s="73">
        <f t="shared" si="56"/>
        <v>0</v>
      </c>
      <c r="AF42" s="73">
        <f t="shared" si="56"/>
        <v>0</v>
      </c>
      <c r="AG42" s="73">
        <f t="shared" si="56"/>
        <v>0.19085487077534791</v>
      </c>
      <c r="AH42" s="73">
        <f t="shared" si="56"/>
        <v>0.15717092337917485</v>
      </c>
      <c r="AI42" s="73">
        <f t="shared" si="56"/>
        <v>0.36210131332082551</v>
      </c>
      <c r="AJ42" s="73">
        <f t="shared" si="56"/>
        <v>0.28330522765598654</v>
      </c>
      <c r="AK42" s="73">
        <f t="shared" si="56"/>
        <v>0.39203675344563554</v>
      </c>
      <c r="AL42" s="73">
        <f t="shared" si="56"/>
        <v>0.48289473684210527</v>
      </c>
      <c r="AM42" s="73">
        <f t="shared" si="56"/>
        <v>0.39076154806491886</v>
      </c>
      <c r="AN42" s="73">
        <f t="shared" si="56"/>
        <v>0.38297872340425532</v>
      </c>
      <c r="AO42" s="73">
        <f t="shared" si="56"/>
        <v>0.41570881226053641</v>
      </c>
      <c r="AP42" s="73">
        <f t="shared" si="56"/>
        <v>0.36269430051813473</v>
      </c>
      <c r="AQ42" s="73">
        <f t="shared" si="56"/>
        <v>0.36224899598393573</v>
      </c>
      <c r="AR42" s="73">
        <f t="shared" si="56"/>
        <v>0.3902439024390244</v>
      </c>
      <c r="AS42" s="73">
        <f t="shared" si="56"/>
        <v>0.15202952029520295</v>
      </c>
      <c r="AT42" s="73">
        <f t="shared" si="56"/>
        <v>0.24081920903954801</v>
      </c>
      <c r="AU42" s="73">
        <f t="shared" si="56"/>
        <v>0.28162973552537529</v>
      </c>
      <c r="AV42" s="73">
        <f t="shared" si="56"/>
        <v>0.24881889763779527</v>
      </c>
      <c r="AW42" s="73">
        <f t="shared" si="56"/>
        <v>0.22137983320697499</v>
      </c>
      <c r="AX42" s="73">
        <f t="shared" si="56"/>
        <v>0.37138508371385082</v>
      </c>
      <c r="AY42" s="73">
        <f t="shared" si="56"/>
        <v>0.27288135593220336</v>
      </c>
      <c r="AZ42" s="73">
        <f t="shared" si="56"/>
        <v>0.29680759275237273</v>
      </c>
      <c r="BA42" s="73" t="str">
        <f t="shared" si="56"/>
        <v>-</v>
      </c>
      <c r="BB42" s="73" t="str">
        <f t="shared" si="56"/>
        <v>-</v>
      </c>
      <c r="BC42" s="73" t="str">
        <f t="shared" si="56"/>
        <v>-</v>
      </c>
      <c r="BD42" s="73" t="str">
        <f>IFERROR(BD43/SUM(BD24:BD28),"-")</f>
        <v>-</v>
      </c>
      <c r="BF42" s="84">
        <f t="shared" si="53"/>
        <v>0.79657134071340718</v>
      </c>
      <c r="BG42" s="84">
        <f t="shared" si="53"/>
        <v>1.5322122175141242</v>
      </c>
      <c r="BH42" s="84">
        <f t="shared" si="53"/>
        <v>0.7777650209068655</v>
      </c>
      <c r="BI42" s="84">
        <f t="shared" si="53"/>
        <v>0.87827146606674156</v>
      </c>
      <c r="BJ42" s="84">
        <f t="shared" si="53"/>
        <v>0.5646915276724791</v>
      </c>
      <c r="BK42" s="84">
        <f t="shared" si="53"/>
        <v>0.7690808273093368</v>
      </c>
      <c r="BL42" s="84">
        <f t="shared" si="53"/>
        <v>0.69833216006931276</v>
      </c>
      <c r="BM42" s="84">
        <f t="shared" si="53"/>
        <v>0.77499760329786216</v>
      </c>
      <c r="BN42" s="84" t="str">
        <f t="shared" si="53"/>
        <v>-</v>
      </c>
      <c r="BO42" s="84" t="str">
        <f t="shared" si="53"/>
        <v>-</v>
      </c>
      <c r="BP42" s="84" t="str">
        <f t="shared" si="53"/>
        <v>-</v>
      </c>
      <c r="BQ42" s="84" t="str">
        <f t="shared" si="53"/>
        <v>-</v>
      </c>
    </row>
    <row r="43" spans="1:69" x14ac:dyDescent="0.25">
      <c r="A43" s="88" t="s">
        <v>231</v>
      </c>
      <c r="B43" s="22" t="s">
        <v>88</v>
      </c>
      <c r="C43" s="71">
        <f>INDEX(U43:AF43,$B$2)</f>
        <v>0</v>
      </c>
      <c r="D43" s="71">
        <f xml:space="preserve"> INDEX(AG43:AR43,$B$2)</f>
        <v>342</v>
      </c>
      <c r="E43" s="71">
        <f xml:space="preserve"> INDEX(AS43:BD43,$B$2)</f>
        <v>344</v>
      </c>
      <c r="F43" s="67">
        <f>IFERROR(E43/D43,"-")</f>
        <v>1.0058479532163742</v>
      </c>
      <c r="H43" s="4">
        <f>SUM(U43:W43)</f>
        <v>0</v>
      </c>
      <c r="I43" s="4">
        <f>SUM(X43:Z43)</f>
        <v>0</v>
      </c>
      <c r="J43" s="4">
        <f>SUM(AA43:AC43)</f>
        <v>0</v>
      </c>
      <c r="K43" s="4">
        <f>SUM(AD43:AF43)</f>
        <v>0</v>
      </c>
      <c r="L43" s="4">
        <f>SUM(AG43:AI43)</f>
        <v>369</v>
      </c>
      <c r="M43" s="4">
        <f>SUM(AJ43:AL43)</f>
        <v>791</v>
      </c>
      <c r="N43" s="4">
        <f>SUM(AM43:AO43)</f>
        <v>1089</v>
      </c>
      <c r="O43" s="4">
        <f>SUM(AP43:AR43)</f>
        <v>1399</v>
      </c>
      <c r="P43" s="4">
        <f>SUM(AS43:AU43)</f>
        <v>941</v>
      </c>
      <c r="Q43" s="4">
        <f>SUM(AV43:AX43)</f>
        <v>1096</v>
      </c>
      <c r="R43" s="4">
        <f>SUM(AY43:BA43)</f>
        <v>666</v>
      </c>
      <c r="S43" s="4">
        <f>SUM(BB43:BD43)</f>
        <v>0</v>
      </c>
      <c r="T43" s="1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>
        <v>96</v>
      </c>
      <c r="AH43" s="4">
        <v>80</v>
      </c>
      <c r="AI43" s="4">
        <v>193</v>
      </c>
      <c r="AJ43" s="4">
        <v>168</v>
      </c>
      <c r="AK43" s="4">
        <v>256</v>
      </c>
      <c r="AL43" s="4">
        <v>367</v>
      </c>
      <c r="AM43" s="4">
        <v>313</v>
      </c>
      <c r="AN43" s="4">
        <v>342</v>
      </c>
      <c r="AO43" s="4">
        <v>434</v>
      </c>
      <c r="AP43" s="4">
        <v>420</v>
      </c>
      <c r="AQ43" s="4">
        <v>451</v>
      </c>
      <c r="AR43" s="4">
        <v>528</v>
      </c>
      <c r="AS43" s="4">
        <v>206</v>
      </c>
      <c r="AT43" s="4">
        <v>341</v>
      </c>
      <c r="AU43" s="4">
        <v>394</v>
      </c>
      <c r="AV43" s="4">
        <v>316</v>
      </c>
      <c r="AW43" s="4">
        <v>292</v>
      </c>
      <c r="AX43" s="4">
        <v>488</v>
      </c>
      <c r="AY43" s="4">
        <v>322</v>
      </c>
      <c r="AZ43" s="4">
        <v>344</v>
      </c>
      <c r="BA43" s="4"/>
      <c r="BB43" s="4"/>
      <c r="BC43" s="4"/>
      <c r="BD43" s="4"/>
      <c r="BF43" s="84">
        <f t="shared" si="53"/>
        <v>2.1458333333333335</v>
      </c>
      <c r="BG43" s="84">
        <f t="shared" si="53"/>
        <v>4.2625000000000002</v>
      </c>
      <c r="BH43" s="84">
        <f t="shared" si="53"/>
        <v>2.0414507772020727</v>
      </c>
      <c r="BI43" s="84">
        <f t="shared" si="53"/>
        <v>1.8809523809523809</v>
      </c>
      <c r="BJ43" s="84">
        <f t="shared" si="53"/>
        <v>1.140625</v>
      </c>
      <c r="BK43" s="84">
        <f t="shared" si="53"/>
        <v>1.3297002724795641</v>
      </c>
      <c r="BL43" s="84">
        <f t="shared" si="53"/>
        <v>1.0287539936102237</v>
      </c>
      <c r="BM43" s="84">
        <f t="shared" si="53"/>
        <v>1.0058479532163742</v>
      </c>
      <c r="BN43" s="84">
        <f t="shared" si="53"/>
        <v>0</v>
      </c>
      <c r="BO43" s="84">
        <f t="shared" si="53"/>
        <v>0</v>
      </c>
      <c r="BP43" s="84">
        <f t="shared" si="53"/>
        <v>0</v>
      </c>
      <c r="BQ43" s="84">
        <f t="shared" si="53"/>
        <v>0</v>
      </c>
    </row>
    <row r="44" spans="1:69" x14ac:dyDescent="0.25">
      <c r="A44" s="88"/>
      <c r="B44" s="22" t="s">
        <v>82</v>
      </c>
      <c r="C44" s="66" t="str">
        <f>IFERROR(C77/C43,"-")</f>
        <v>-</v>
      </c>
      <c r="D44" s="66">
        <f>IFERROR(D77/D43,"-")</f>
        <v>2.3801169590643276</v>
      </c>
      <c r="E44" s="66">
        <f>IFERROR(E77/E43,"-")</f>
        <v>2.5784883720930232</v>
      </c>
      <c r="F44" s="67">
        <f>IFERROR(E44/D44,"-")</f>
        <v>1.0833452374150048</v>
      </c>
      <c r="H44" s="66" t="str">
        <f t="shared" ref="H44:S44" si="57">IFERROR(H77/H43,"-")</f>
        <v>-</v>
      </c>
      <c r="I44" s="66" t="str">
        <f t="shared" si="57"/>
        <v>-</v>
      </c>
      <c r="J44" s="66" t="str">
        <f t="shared" si="57"/>
        <v>-</v>
      </c>
      <c r="K44" s="66" t="str">
        <f t="shared" si="57"/>
        <v>-</v>
      </c>
      <c r="L44" s="66">
        <f t="shared" si="57"/>
        <v>0.98373983739837401</v>
      </c>
      <c r="M44" s="66">
        <f t="shared" si="57"/>
        <v>1.245259165613148</v>
      </c>
      <c r="N44" s="66">
        <f t="shared" si="57"/>
        <v>0.86042240587695129</v>
      </c>
      <c r="O44" s="66">
        <f t="shared" si="57"/>
        <v>0.79771265189421015</v>
      </c>
      <c r="P44" s="66">
        <f t="shared" si="57"/>
        <v>0.90860786397449522</v>
      </c>
      <c r="Q44" s="66">
        <f t="shared" si="57"/>
        <v>1.197080291970803</v>
      </c>
      <c r="R44" s="66">
        <f t="shared" si="57"/>
        <v>1.3318318318318318</v>
      </c>
      <c r="S44" s="66" t="str">
        <f t="shared" si="57"/>
        <v>-</v>
      </c>
      <c r="T44" s="1"/>
      <c r="U44" s="66" t="str">
        <f t="shared" ref="U44:BD44" si="58">IFERROR(U77/U43,"-")</f>
        <v>-</v>
      </c>
      <c r="V44" s="66" t="str">
        <f t="shared" si="58"/>
        <v>-</v>
      </c>
      <c r="W44" s="66" t="str">
        <f t="shared" si="58"/>
        <v>-</v>
      </c>
      <c r="X44" s="66" t="str">
        <f t="shared" si="58"/>
        <v>-</v>
      </c>
      <c r="Y44" s="66" t="str">
        <f t="shared" si="58"/>
        <v>-</v>
      </c>
      <c r="Z44" s="66" t="str">
        <f t="shared" si="58"/>
        <v>-</v>
      </c>
      <c r="AA44" s="66" t="str">
        <f t="shared" si="58"/>
        <v>-</v>
      </c>
      <c r="AB44" s="66" t="str">
        <f t="shared" si="58"/>
        <v>-</v>
      </c>
      <c r="AC44" s="66" t="str">
        <f t="shared" si="58"/>
        <v>-</v>
      </c>
      <c r="AD44" s="66" t="str">
        <f t="shared" si="58"/>
        <v>-</v>
      </c>
      <c r="AE44" s="66" t="str">
        <f t="shared" si="58"/>
        <v>-</v>
      </c>
      <c r="AF44" s="66" t="str">
        <f t="shared" si="58"/>
        <v>-</v>
      </c>
      <c r="AG44" s="66">
        <f t="shared" si="58"/>
        <v>1.3958333333333333</v>
      </c>
      <c r="AH44" s="66">
        <f t="shared" si="58"/>
        <v>1.5249999999999999</v>
      </c>
      <c r="AI44" s="66">
        <f t="shared" si="58"/>
        <v>1.8808290155440415</v>
      </c>
      <c r="AJ44" s="66">
        <f t="shared" si="58"/>
        <v>2.0178571428571428</v>
      </c>
      <c r="AK44" s="66">
        <f t="shared" si="58"/>
        <v>2.08984375</v>
      </c>
      <c r="AL44" s="66">
        <f t="shared" si="58"/>
        <v>2.6839237057220711</v>
      </c>
      <c r="AM44" s="66">
        <f t="shared" si="58"/>
        <v>2.1725239616613417</v>
      </c>
      <c r="AN44" s="66">
        <f t="shared" si="58"/>
        <v>2.3801169590643276</v>
      </c>
      <c r="AO44" s="66">
        <f t="shared" si="58"/>
        <v>2.1589861751152073</v>
      </c>
      <c r="AP44" s="66">
        <f t="shared" si="58"/>
        <v>2.0976190476190477</v>
      </c>
      <c r="AQ44" s="66">
        <f t="shared" si="58"/>
        <v>2.0731707317073171</v>
      </c>
      <c r="AR44" s="66">
        <f t="shared" si="58"/>
        <v>2.1136363636363638</v>
      </c>
      <c r="AS44" s="66">
        <f t="shared" si="58"/>
        <v>1.5533980582524272</v>
      </c>
      <c r="AT44" s="66">
        <f t="shared" si="58"/>
        <v>1.9530791788856305</v>
      </c>
      <c r="AU44" s="66">
        <f t="shared" si="58"/>
        <v>2.1700507614213196</v>
      </c>
      <c r="AV44" s="66">
        <f t="shared" si="58"/>
        <v>2.0569620253164556</v>
      </c>
      <c r="AW44" s="66">
        <f t="shared" si="58"/>
        <v>2.0102739726027399</v>
      </c>
      <c r="AX44" s="66">
        <f t="shared" si="58"/>
        <v>2.6885245901639343</v>
      </c>
      <c r="AY44" s="66">
        <f t="shared" si="58"/>
        <v>2.5621118012422359</v>
      </c>
      <c r="AZ44" s="66">
        <f t="shared" si="58"/>
        <v>2.5784883720930232</v>
      </c>
      <c r="BA44" s="66" t="str">
        <f t="shared" si="58"/>
        <v>-</v>
      </c>
      <c r="BB44" s="66" t="str">
        <f t="shared" si="58"/>
        <v>-</v>
      </c>
      <c r="BC44" s="66" t="str">
        <f t="shared" si="58"/>
        <v>-</v>
      </c>
      <c r="BD44" s="66" t="str">
        <f t="shared" si="58"/>
        <v>-</v>
      </c>
      <c r="BF44" s="84">
        <f t="shared" si="53"/>
        <v>1.1128821909868136</v>
      </c>
      <c r="BG44" s="84">
        <f t="shared" si="53"/>
        <v>1.2807076582856594</v>
      </c>
      <c r="BH44" s="84">
        <f t="shared" si="53"/>
        <v>1.1537735453286906</v>
      </c>
      <c r="BI44" s="84">
        <f t="shared" si="53"/>
        <v>1.0193794107762966</v>
      </c>
      <c r="BJ44" s="84">
        <f t="shared" si="53"/>
        <v>0.96192548969402136</v>
      </c>
      <c r="BK44" s="84">
        <f t="shared" si="53"/>
        <v>1.0017142381626027</v>
      </c>
      <c r="BL44" s="84">
        <f t="shared" si="53"/>
        <v>1.1793249908659116</v>
      </c>
      <c r="BM44" s="84">
        <f t="shared" si="53"/>
        <v>1.0833452374150048</v>
      </c>
      <c r="BN44" s="84" t="str">
        <f t="shared" si="53"/>
        <v>-</v>
      </c>
      <c r="BO44" s="84" t="str">
        <f t="shared" si="53"/>
        <v>-</v>
      </c>
      <c r="BP44" s="84" t="str">
        <f t="shared" si="53"/>
        <v>-</v>
      </c>
      <c r="BQ44" s="84" t="str">
        <f t="shared" si="53"/>
        <v>-</v>
      </c>
    </row>
    <row r="45" spans="1:69" x14ac:dyDescent="0.25">
      <c r="A45" s="16" t="s">
        <v>230</v>
      </c>
      <c r="B45" s="22" t="s">
        <v>80</v>
      </c>
      <c r="C45" s="71">
        <f>SUM(U45                                                       : INDEX(U45:AF45,$B$2))</f>
        <v>298</v>
      </c>
      <c r="D45" s="71">
        <f>SUM(AG45                                                    : INDEX(AG45:AR45,$B$2))</f>
        <v>496</v>
      </c>
      <c r="E45" s="71">
        <f>SUM(AS45                                                    : INDEX(AS45:BD45,$B$2))</f>
        <v>322</v>
      </c>
      <c r="F45" s="67">
        <f>IFERROR(E45/D45,"-")</f>
        <v>0.64919354838709675</v>
      </c>
      <c r="H45" s="1"/>
      <c r="I45" s="1"/>
      <c r="J45" s="1"/>
      <c r="K45" s="1"/>
      <c r="L45" s="92"/>
      <c r="M45" s="92"/>
      <c r="N45" s="92"/>
      <c r="O45" s="92"/>
      <c r="P45" s="92"/>
      <c r="Q45" s="92"/>
      <c r="R45" s="11"/>
      <c r="S45" s="11"/>
      <c r="T45" s="1"/>
      <c r="U45" s="4">
        <v>49</v>
      </c>
      <c r="V45" s="4">
        <v>20</v>
      </c>
      <c r="W45" s="4">
        <v>24</v>
      </c>
      <c r="X45" s="4">
        <v>53</v>
      </c>
      <c r="Y45" s="4">
        <v>36</v>
      </c>
      <c r="Z45" s="4">
        <v>40</v>
      </c>
      <c r="AA45" s="4">
        <v>37</v>
      </c>
      <c r="AB45" s="4">
        <v>39</v>
      </c>
      <c r="AC45" s="4">
        <v>67</v>
      </c>
      <c r="AD45" s="4">
        <v>33</v>
      </c>
      <c r="AE45" s="4">
        <v>49</v>
      </c>
      <c r="AF45" s="4">
        <v>32</v>
      </c>
      <c r="AG45" s="4">
        <v>8</v>
      </c>
      <c r="AH45" s="4">
        <v>8</v>
      </c>
      <c r="AI45" s="4">
        <v>31</v>
      </c>
      <c r="AJ45" s="4">
        <v>57</v>
      </c>
      <c r="AK45" s="4">
        <v>91</v>
      </c>
      <c r="AL45" s="4">
        <v>136</v>
      </c>
      <c r="AM45" s="4">
        <v>81</v>
      </c>
      <c r="AN45" s="4">
        <v>84</v>
      </c>
      <c r="AO45" s="4">
        <v>151</v>
      </c>
      <c r="AP45" s="4">
        <v>122</v>
      </c>
      <c r="AQ45" s="4">
        <v>149</v>
      </c>
      <c r="AR45" s="4">
        <v>114</v>
      </c>
      <c r="AS45" s="4">
        <v>39</v>
      </c>
      <c r="AT45" s="4">
        <v>74</v>
      </c>
      <c r="AU45" s="4">
        <v>38</v>
      </c>
      <c r="AV45" s="4">
        <v>35</v>
      </c>
      <c r="AW45" s="4">
        <v>36</v>
      </c>
      <c r="AX45" s="4">
        <v>35</v>
      </c>
      <c r="AY45" s="4">
        <v>32</v>
      </c>
      <c r="AZ45" s="4">
        <v>33</v>
      </c>
      <c r="BA45" s="4"/>
      <c r="BB45" s="4"/>
      <c r="BC45" s="4"/>
      <c r="BD45" s="4"/>
      <c r="BF45" s="84">
        <f t="shared" si="53"/>
        <v>4.875</v>
      </c>
      <c r="BG45" s="84">
        <f t="shared" si="53"/>
        <v>9.25</v>
      </c>
      <c r="BH45" s="84">
        <f t="shared" si="53"/>
        <v>1.2258064516129032</v>
      </c>
      <c r="BI45" s="84">
        <f t="shared" si="53"/>
        <v>0.61403508771929827</v>
      </c>
      <c r="BJ45" s="84">
        <f t="shared" si="53"/>
        <v>0.39560439560439559</v>
      </c>
      <c r="BK45" s="84">
        <f t="shared" si="53"/>
        <v>0.25735294117647056</v>
      </c>
      <c r="BL45" s="84">
        <f t="shared" si="53"/>
        <v>0.39506172839506171</v>
      </c>
      <c r="BM45" s="84">
        <f t="shared" si="53"/>
        <v>0.39285714285714285</v>
      </c>
      <c r="BN45" s="84">
        <f t="shared" si="53"/>
        <v>0</v>
      </c>
      <c r="BO45" s="84">
        <f t="shared" si="53"/>
        <v>0</v>
      </c>
      <c r="BP45" s="84">
        <f t="shared" si="53"/>
        <v>0</v>
      </c>
      <c r="BQ45" s="84">
        <f t="shared" si="53"/>
        <v>0</v>
      </c>
    </row>
    <row r="46" spans="1:69" x14ac:dyDescent="0.25">
      <c r="A46" s="42" t="s">
        <v>33</v>
      </c>
      <c r="B46" s="22"/>
      <c r="C46" s="66"/>
      <c r="D46" s="66"/>
      <c r="E46" s="66"/>
      <c r="F46" s="6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</row>
    <row r="47" spans="1:69" x14ac:dyDescent="0.25">
      <c r="A47" s="42" t="s">
        <v>33</v>
      </c>
    </row>
    <row r="48" spans="1:69" x14ac:dyDescent="0.25">
      <c r="A48" s="43" t="s">
        <v>211</v>
      </c>
      <c r="B48" s="23" t="s">
        <v>51</v>
      </c>
      <c r="C48" s="21" t="str">
        <f>$C$3</f>
        <v>YTD '15</v>
      </c>
      <c r="D48" s="21" t="str">
        <f>$D$3</f>
        <v>YTD '16</v>
      </c>
      <c r="E48" s="21" t="str">
        <f>$E$3</f>
        <v>YTD '17</v>
      </c>
      <c r="F48" s="21" t="str">
        <f>$F$3</f>
        <v>YoY</v>
      </c>
      <c r="G48" s="2" t="s">
        <v>33</v>
      </c>
      <c r="H48" s="27" t="str">
        <f>$H$3</f>
        <v>Q1 '15</v>
      </c>
      <c r="I48" s="27" t="str">
        <f>$I$3</f>
        <v>Q2 '15</v>
      </c>
      <c r="J48" s="27" t="str">
        <f>$J$3</f>
        <v>Q3 '15</v>
      </c>
      <c r="K48" s="27" t="str">
        <f>$K$3</f>
        <v>Q4 '15</v>
      </c>
      <c r="L48" s="30" t="str">
        <f>$L$3</f>
        <v>Q1 '16</v>
      </c>
      <c r="M48" s="30" t="str">
        <f>$M$3</f>
        <v>Q2 '16</v>
      </c>
      <c r="N48" s="30" t="str">
        <f>$N$3</f>
        <v>Q3 '16</v>
      </c>
      <c r="O48" s="30" t="str">
        <f>$O$3</f>
        <v>Q4 '16</v>
      </c>
      <c r="P48" s="27" t="str">
        <f>$P$3</f>
        <v>Q1 '17</v>
      </c>
      <c r="Q48" s="27" t="str">
        <f>$Q$3</f>
        <v>Q2 '17</v>
      </c>
      <c r="R48" s="27" t="str">
        <f>$R$3</f>
        <v>Q3 '17</v>
      </c>
      <c r="S48" s="27" t="str">
        <f>$S$3</f>
        <v>Q4 '17</v>
      </c>
      <c r="T48" s="17" t="s">
        <v>33</v>
      </c>
      <c r="U48" s="27" t="s">
        <v>1</v>
      </c>
      <c r="V48" s="27" t="s">
        <v>2</v>
      </c>
      <c r="W48" s="27" t="s">
        <v>3</v>
      </c>
      <c r="X48" s="27" t="s">
        <v>4</v>
      </c>
      <c r="Y48" s="27" t="s">
        <v>5</v>
      </c>
      <c r="Z48" s="27" t="s">
        <v>6</v>
      </c>
      <c r="AA48" s="27" t="s">
        <v>7</v>
      </c>
      <c r="AB48" s="27" t="s">
        <v>8</v>
      </c>
      <c r="AC48" s="27" t="s">
        <v>9</v>
      </c>
      <c r="AD48" s="27" t="s">
        <v>10</v>
      </c>
      <c r="AE48" s="27" t="s">
        <v>11</v>
      </c>
      <c r="AF48" s="27" t="s">
        <v>12</v>
      </c>
      <c r="AG48" s="29" t="s">
        <v>13</v>
      </c>
      <c r="AH48" s="29" t="s">
        <v>14</v>
      </c>
      <c r="AI48" s="29" t="s">
        <v>15</v>
      </c>
      <c r="AJ48" s="29" t="s">
        <v>16</v>
      </c>
      <c r="AK48" s="29" t="s">
        <v>17</v>
      </c>
      <c r="AL48" s="29" t="s">
        <v>18</v>
      </c>
      <c r="AM48" s="29" t="s">
        <v>19</v>
      </c>
      <c r="AN48" s="29" t="s">
        <v>20</v>
      </c>
      <c r="AO48" s="29" t="s">
        <v>21</v>
      </c>
      <c r="AP48" s="29" t="s">
        <v>22</v>
      </c>
      <c r="AQ48" s="29" t="s">
        <v>23</v>
      </c>
      <c r="AR48" s="29" t="s">
        <v>24</v>
      </c>
      <c r="AS48" s="25" t="s">
        <v>25</v>
      </c>
      <c r="AT48" s="25" t="s">
        <v>26</v>
      </c>
      <c r="AU48" s="25" t="s">
        <v>27</v>
      </c>
      <c r="AV48" s="25" t="s">
        <v>28</v>
      </c>
      <c r="AW48" s="25" t="s">
        <v>29</v>
      </c>
      <c r="AX48" s="25" t="s">
        <v>30</v>
      </c>
      <c r="AY48" s="31" t="s">
        <v>99</v>
      </c>
      <c r="AZ48" s="31" t="s">
        <v>100</v>
      </c>
      <c r="BA48" s="31" t="s">
        <v>101</v>
      </c>
      <c r="BB48" s="31" t="s">
        <v>102</v>
      </c>
      <c r="BC48" s="31" t="s">
        <v>103</v>
      </c>
      <c r="BD48" s="31" t="s">
        <v>104</v>
      </c>
      <c r="BF48" s="32">
        <v>42736</v>
      </c>
      <c r="BG48" s="32">
        <v>42767</v>
      </c>
      <c r="BH48" s="32">
        <v>42795</v>
      </c>
      <c r="BI48" s="32">
        <v>42826</v>
      </c>
      <c r="BJ48" s="32">
        <v>42856</v>
      </c>
      <c r="BK48" s="32">
        <v>42887</v>
      </c>
      <c r="BL48" s="32">
        <v>42917</v>
      </c>
      <c r="BM48" s="32">
        <v>42948</v>
      </c>
      <c r="BN48" s="32">
        <v>42979</v>
      </c>
      <c r="BO48" s="32">
        <v>43009</v>
      </c>
      <c r="BP48" s="32">
        <v>43040</v>
      </c>
      <c r="BQ48" s="32">
        <v>43070</v>
      </c>
    </row>
    <row r="49" spans="1:70" x14ac:dyDescent="0.25">
      <c r="A49" s="16" t="s">
        <v>186</v>
      </c>
      <c r="B49" s="16" t="s">
        <v>58</v>
      </c>
      <c r="C49" s="71">
        <f>SUM(U49                                                  : INDEX(U49:AF49,$B$2))</f>
        <v>7878.692</v>
      </c>
      <c r="D49" s="71">
        <f>SUM(AG49                                                  : INDEX(AG49:AR49,$B$2))</f>
        <v>7165.7030000000004</v>
      </c>
      <c r="E49" s="71">
        <f>SUM(AS49                                                   : INDEX(AS49:BD49,$B$2))</f>
        <v>25235.940500000004</v>
      </c>
      <c r="F49" s="67">
        <f>IFERROR(E49/D49,"-")</f>
        <v>3.5217675781427173</v>
      </c>
      <c r="G49" s="4"/>
      <c r="H49" s="4">
        <f t="shared" ref="H49:H56" si="59">SUM(U49:W49)</f>
        <v>2741.527</v>
      </c>
      <c r="I49" s="4">
        <f t="shared" ref="I49:I59" si="60">SUM(X49:Z49)</f>
        <v>1944.3539999999998</v>
      </c>
      <c r="J49" s="4">
        <f t="shared" ref="J49:J59" si="61">SUM(AA49:AC49)</f>
        <v>4511.8670000000002</v>
      </c>
      <c r="K49" s="4">
        <f t="shared" ref="K49:K59" si="62">SUM(AD49:AF49)</f>
        <v>5217.6805000000004</v>
      </c>
      <c r="L49" s="4">
        <f t="shared" ref="L49:L59" si="63">SUM(AG49:AI49)</f>
        <v>1872.193</v>
      </c>
      <c r="M49" s="4">
        <f t="shared" ref="M49:M59" si="64">SUM(AJ49:AL49)</f>
        <v>3569.3700000000003</v>
      </c>
      <c r="N49" s="4">
        <f t="shared" ref="N49:N59" si="65">SUM(AM49:AO49)</f>
        <v>2852.7579999999998</v>
      </c>
      <c r="O49" s="4">
        <f t="shared" ref="O49:O59" si="66">SUM(AP49:AR49)</f>
        <v>3080.8694999999998</v>
      </c>
      <c r="P49" s="4">
        <f t="shared" ref="P49:P59" si="67">SUM(AS49:AU49)</f>
        <v>5329.3245000000006</v>
      </c>
      <c r="Q49" s="4">
        <f t="shared" ref="Q49:Q59" si="68">SUM(AV49:AX49)</f>
        <v>11945.6</v>
      </c>
      <c r="R49" s="4">
        <f t="shared" ref="R49:R59" si="69">SUM(AY49:BA49)</f>
        <v>7961.0159999999996</v>
      </c>
      <c r="S49" s="4">
        <f t="shared" ref="S49:S59" si="70">SUM(BB49:BD49)</f>
        <v>0</v>
      </c>
      <c r="T49" s="4"/>
      <c r="U49" s="61">
        <v>578.75699999999995</v>
      </c>
      <c r="V49" s="61">
        <v>225.52699999999999</v>
      </c>
      <c r="W49" s="61">
        <v>1937.2429999999999</v>
      </c>
      <c r="X49" s="61">
        <v>841.63199999999995</v>
      </c>
      <c r="Y49" s="61">
        <v>590.96699999999998</v>
      </c>
      <c r="Z49" s="61">
        <v>511.755</v>
      </c>
      <c r="AA49" s="61">
        <v>2684.6819999999998</v>
      </c>
      <c r="AB49" s="61">
        <v>508.12900000000002</v>
      </c>
      <c r="AC49" s="61">
        <v>1319.056</v>
      </c>
      <c r="AD49" s="61">
        <v>723.47400000000005</v>
      </c>
      <c r="AE49" s="61">
        <v>1315.0930000000001</v>
      </c>
      <c r="AF49" s="61">
        <v>3179.1134999999999</v>
      </c>
      <c r="AG49" s="61">
        <v>672.32799999999997</v>
      </c>
      <c r="AH49" s="61">
        <v>439.19</v>
      </c>
      <c r="AI49" s="61">
        <v>760.67499999999995</v>
      </c>
      <c r="AJ49" s="61">
        <v>1140.2950000000001</v>
      </c>
      <c r="AK49" s="61">
        <v>1084.577</v>
      </c>
      <c r="AL49" s="4">
        <v>1344.498</v>
      </c>
      <c r="AM49" s="4">
        <v>1045.5150000000001</v>
      </c>
      <c r="AN49" s="4">
        <v>678.625</v>
      </c>
      <c r="AO49" s="4">
        <v>1128.6179999999999</v>
      </c>
      <c r="AP49" s="4">
        <v>523.58199999999999</v>
      </c>
      <c r="AQ49" s="4">
        <v>653.01499999999999</v>
      </c>
      <c r="AR49" s="4">
        <v>1904.2725</v>
      </c>
      <c r="AS49" s="4">
        <v>1097.587</v>
      </c>
      <c r="AT49" s="4">
        <v>2116.5275000000001</v>
      </c>
      <c r="AU49" s="4">
        <v>2115.21</v>
      </c>
      <c r="AV49" s="4">
        <v>4994.8500000000004</v>
      </c>
      <c r="AW49" s="4">
        <v>3824.19</v>
      </c>
      <c r="AX49" s="4">
        <v>3126.56</v>
      </c>
      <c r="AY49" s="4">
        <v>3895.51</v>
      </c>
      <c r="AZ49" s="4">
        <v>4065.5059999999999</v>
      </c>
      <c r="BA49" s="4"/>
      <c r="BB49" s="4"/>
      <c r="BC49" s="4"/>
      <c r="BD49" s="4"/>
      <c r="BE49" s="4"/>
      <c r="BF49" s="84">
        <f t="shared" ref="BF49:BQ56" si="71">IFERROR(AS49/AG49,"-")</f>
        <v>1.6325171642412633</v>
      </c>
      <c r="BG49" s="84">
        <f t="shared" si="71"/>
        <v>4.8191614107789347</v>
      </c>
      <c r="BH49" s="84">
        <f t="shared" si="71"/>
        <v>2.7807013507739837</v>
      </c>
      <c r="BI49" s="84">
        <f t="shared" si="71"/>
        <v>4.380313866148672</v>
      </c>
      <c r="BJ49" s="84">
        <f t="shared" si="71"/>
        <v>3.525973720630255</v>
      </c>
      <c r="BK49" s="84">
        <f t="shared" si="71"/>
        <v>2.3254478623248231</v>
      </c>
      <c r="BL49" s="84">
        <f t="shared" si="71"/>
        <v>3.7259245443633042</v>
      </c>
      <c r="BM49" s="84">
        <f t="shared" si="71"/>
        <v>5.9907990421808801</v>
      </c>
      <c r="BN49" s="84">
        <f t="shared" si="71"/>
        <v>0</v>
      </c>
      <c r="BO49" s="84">
        <f t="shared" si="71"/>
        <v>0</v>
      </c>
      <c r="BP49" s="84">
        <f t="shared" si="71"/>
        <v>0</v>
      </c>
      <c r="BQ49" s="84">
        <f t="shared" si="71"/>
        <v>0</v>
      </c>
    </row>
    <row r="50" spans="1:70" x14ac:dyDescent="0.25">
      <c r="A50" s="16" t="s">
        <v>187</v>
      </c>
      <c r="B50" s="16" t="s">
        <v>44</v>
      </c>
      <c r="C50" s="71">
        <f>SUM(U50                                                 : INDEX(U50:AF50,$B$2))</f>
        <v>13847.954500000002</v>
      </c>
      <c r="D50" s="71">
        <f>SUM(AG50                                                   : INDEX(AG50:AR50,$B$2))</f>
        <v>35947.406000000112</v>
      </c>
      <c r="E50" s="71">
        <f>SUM(AS50                                                   : INDEX(AS50:BD50,$B$2))</f>
        <v>60603.606000000014</v>
      </c>
      <c r="F50" s="67">
        <f t="shared" ref="F50:F58" si="72">IFERROR(E50/D50,"-")</f>
        <v>1.6858965011272253</v>
      </c>
      <c r="G50" s="4"/>
      <c r="H50" s="4">
        <f t="shared" si="59"/>
        <v>3591.0780000000004</v>
      </c>
      <c r="I50" s="4">
        <f t="shared" si="60"/>
        <v>6053.2404999999999</v>
      </c>
      <c r="J50" s="4">
        <f t="shared" si="61"/>
        <v>8532.2970000000005</v>
      </c>
      <c r="K50" s="4">
        <f t="shared" si="62"/>
        <v>11519.329000000031</v>
      </c>
      <c r="L50" s="4">
        <f t="shared" si="63"/>
        <v>6117.1859999999997</v>
      </c>
      <c r="M50" s="4">
        <f t="shared" si="64"/>
        <v>19395.235000000081</v>
      </c>
      <c r="N50" s="4">
        <f t="shared" si="65"/>
        <v>19926.978500000077</v>
      </c>
      <c r="O50" s="4">
        <f t="shared" si="66"/>
        <v>29267.241500000171</v>
      </c>
      <c r="P50" s="4">
        <f t="shared" si="67"/>
        <v>16527.08600000001</v>
      </c>
      <c r="Q50" s="4">
        <f t="shared" si="68"/>
        <v>27310.799999999999</v>
      </c>
      <c r="R50" s="4">
        <f t="shared" si="69"/>
        <v>16765.72</v>
      </c>
      <c r="S50" s="4">
        <f t="shared" si="70"/>
        <v>0</v>
      </c>
      <c r="T50" s="4"/>
      <c r="U50" s="61">
        <v>1443.3910000000001</v>
      </c>
      <c r="V50" s="61">
        <v>748.14300000000003</v>
      </c>
      <c r="W50" s="61">
        <v>1399.5440000000001</v>
      </c>
      <c r="X50" s="61">
        <v>2506.721</v>
      </c>
      <c r="Y50" s="61">
        <v>1762.7895000000001</v>
      </c>
      <c r="Z50" s="61">
        <v>1783.73</v>
      </c>
      <c r="AA50" s="61">
        <v>2626.5050000000001</v>
      </c>
      <c r="AB50" s="61">
        <v>1577.1310000000001</v>
      </c>
      <c r="AC50" s="61">
        <v>4328.6610000000001</v>
      </c>
      <c r="AD50" s="61">
        <v>2297.9850000000001</v>
      </c>
      <c r="AE50" s="61">
        <v>6033.5350000000299</v>
      </c>
      <c r="AF50" s="61">
        <v>3187.8090000000002</v>
      </c>
      <c r="AG50" s="61">
        <v>1056.748</v>
      </c>
      <c r="AH50" s="61">
        <v>604.54399999999998</v>
      </c>
      <c r="AI50" s="61">
        <v>4455.8940000000002</v>
      </c>
      <c r="AJ50" s="61">
        <v>5200.0320000000102</v>
      </c>
      <c r="AK50" s="61">
        <v>4443.8230000000003</v>
      </c>
      <c r="AL50" s="4">
        <v>9751.3800000000701</v>
      </c>
      <c r="AM50" s="4">
        <v>4760.9380000000101</v>
      </c>
      <c r="AN50" s="4">
        <v>5674.0470000000196</v>
      </c>
      <c r="AO50" s="4">
        <v>9491.9935000000496</v>
      </c>
      <c r="AP50" s="4">
        <v>6519.5280000000203</v>
      </c>
      <c r="AQ50" s="4">
        <v>7622.0060000000503</v>
      </c>
      <c r="AR50" s="4">
        <v>15125.7075000001</v>
      </c>
      <c r="AS50" s="4">
        <v>2756.6320000000001</v>
      </c>
      <c r="AT50" s="4">
        <v>3733.1240000000098</v>
      </c>
      <c r="AU50" s="4">
        <v>10037.33</v>
      </c>
      <c r="AV50" s="4">
        <v>6735.61</v>
      </c>
      <c r="AW50" s="4">
        <v>6413.6</v>
      </c>
      <c r="AX50" s="4">
        <v>14161.59</v>
      </c>
      <c r="AY50" s="4">
        <v>7721.5929999999998</v>
      </c>
      <c r="AZ50" s="4">
        <v>9044.1270000000004</v>
      </c>
      <c r="BA50" s="4"/>
      <c r="BB50" s="4"/>
      <c r="BC50" s="4"/>
      <c r="BD50" s="4"/>
      <c r="BE50" s="4"/>
      <c r="BF50" s="84">
        <f t="shared" si="71"/>
        <v>2.6085992119218582</v>
      </c>
      <c r="BG50" s="84">
        <f t="shared" si="71"/>
        <v>6.1751071882278374</v>
      </c>
      <c r="BH50" s="84">
        <f t="shared" si="71"/>
        <v>2.2525962242369317</v>
      </c>
      <c r="BI50" s="84">
        <f t="shared" si="71"/>
        <v>1.2953016442975709</v>
      </c>
      <c r="BJ50" s="84">
        <f t="shared" si="71"/>
        <v>1.4432618040817558</v>
      </c>
      <c r="BK50" s="84">
        <f t="shared" si="71"/>
        <v>1.4522652178460791</v>
      </c>
      <c r="BL50" s="84">
        <f t="shared" si="71"/>
        <v>1.6218638007888326</v>
      </c>
      <c r="BM50" s="84">
        <f t="shared" si="71"/>
        <v>1.5939464371726157</v>
      </c>
      <c r="BN50" s="84">
        <f t="shared" si="71"/>
        <v>0</v>
      </c>
      <c r="BO50" s="84">
        <f t="shared" si="71"/>
        <v>0</v>
      </c>
      <c r="BP50" s="84">
        <f t="shared" si="71"/>
        <v>0</v>
      </c>
      <c r="BQ50" s="84">
        <f t="shared" si="71"/>
        <v>0</v>
      </c>
    </row>
    <row r="51" spans="1:70" x14ac:dyDescent="0.25">
      <c r="A51" s="16" t="s">
        <v>188</v>
      </c>
      <c r="B51" s="16" t="s">
        <v>45</v>
      </c>
      <c r="C51" s="71">
        <f>SUM(U51                                                 : INDEX(U51:AF51,$B$2))</f>
        <v>10556.1675</v>
      </c>
      <c r="D51" s="71">
        <f>SUM(AG51                                                   : INDEX(AG51:AR51,$B$2))</f>
        <v>15862.678999999998</v>
      </c>
      <c r="E51" s="71">
        <f>SUM(AS51                                                   : INDEX(AS51:BD51,$B$2))</f>
        <v>21460.556</v>
      </c>
      <c r="F51" s="67">
        <f t="shared" si="72"/>
        <v>1.3528960650341599</v>
      </c>
      <c r="G51" s="4"/>
      <c r="H51" s="4">
        <f t="shared" si="59"/>
        <v>3013.9840000000004</v>
      </c>
      <c r="I51" s="4">
        <f t="shared" si="60"/>
        <v>4259.1795000000002</v>
      </c>
      <c r="J51" s="4">
        <f t="shared" si="61"/>
        <v>5810.9159999999993</v>
      </c>
      <c r="K51" s="4">
        <f t="shared" si="62"/>
        <v>9602.3770000000204</v>
      </c>
      <c r="L51" s="4">
        <f t="shared" si="63"/>
        <v>2184.7129999999988</v>
      </c>
      <c r="M51" s="4">
        <f t="shared" si="64"/>
        <v>7456.6570000000002</v>
      </c>
      <c r="N51" s="4">
        <f t="shared" si="65"/>
        <v>11819.907000000019</v>
      </c>
      <c r="O51" s="4">
        <f t="shared" si="66"/>
        <v>14683.51300000003</v>
      </c>
      <c r="P51" s="4">
        <f t="shared" si="67"/>
        <v>7620.2669999999998</v>
      </c>
      <c r="Q51" s="4">
        <f t="shared" si="68"/>
        <v>8536.630000000001</v>
      </c>
      <c r="R51" s="4">
        <f t="shared" si="69"/>
        <v>5303.6589999999997</v>
      </c>
      <c r="S51" s="4">
        <f t="shared" si="70"/>
        <v>0</v>
      </c>
      <c r="T51" s="4"/>
      <c r="U51" s="61">
        <v>900.697</v>
      </c>
      <c r="V51" s="61">
        <v>986.32799999999997</v>
      </c>
      <c r="W51" s="61">
        <v>1126.9590000000001</v>
      </c>
      <c r="X51" s="61">
        <v>1109.8240000000001</v>
      </c>
      <c r="Y51" s="61">
        <v>1587.0785000000001</v>
      </c>
      <c r="Z51" s="61">
        <v>1562.277</v>
      </c>
      <c r="AA51" s="61">
        <v>1922.2380000000001</v>
      </c>
      <c r="AB51" s="61">
        <v>1360.7660000000001</v>
      </c>
      <c r="AC51" s="61">
        <v>2527.9119999999998</v>
      </c>
      <c r="AD51" s="61">
        <v>2817.5140000000001</v>
      </c>
      <c r="AE51" s="61">
        <v>1627.8630000000001</v>
      </c>
      <c r="AF51" s="61">
        <v>5157.00000000002</v>
      </c>
      <c r="AG51" s="61">
        <v>925.79899999999895</v>
      </c>
      <c r="AH51" s="61">
        <v>756.42700000000002</v>
      </c>
      <c r="AI51" s="61">
        <v>502.48700000000002</v>
      </c>
      <c r="AJ51" s="61">
        <v>1484.2950000000001</v>
      </c>
      <c r="AK51" s="61">
        <v>1717.1189999999999</v>
      </c>
      <c r="AL51" s="4">
        <v>4255.2430000000004</v>
      </c>
      <c r="AM51" s="4">
        <v>3443.99</v>
      </c>
      <c r="AN51" s="4">
        <v>2777.319</v>
      </c>
      <c r="AO51" s="4">
        <v>5598.59800000002</v>
      </c>
      <c r="AP51" s="4">
        <v>3823.0619999999999</v>
      </c>
      <c r="AQ51" s="4">
        <v>3988.2570000000001</v>
      </c>
      <c r="AR51" s="4">
        <v>6872.1940000000304</v>
      </c>
      <c r="AS51" s="4">
        <v>2279.9690000000001</v>
      </c>
      <c r="AT51" s="4">
        <v>1583.258</v>
      </c>
      <c r="AU51" s="4">
        <v>3757.04</v>
      </c>
      <c r="AV51" s="4">
        <v>3820.79</v>
      </c>
      <c r="AW51" s="4">
        <v>2595.56</v>
      </c>
      <c r="AX51" s="4">
        <v>2120.2800000000002</v>
      </c>
      <c r="AY51" s="4">
        <v>2926.4859999999999</v>
      </c>
      <c r="AZ51" s="4">
        <v>2377.1729999999998</v>
      </c>
      <c r="BA51" s="4"/>
      <c r="BB51" s="4"/>
      <c r="BC51" s="4"/>
      <c r="BD51" s="4"/>
      <c r="BE51" s="4"/>
      <c r="BF51" s="84">
        <f t="shared" si="71"/>
        <v>2.4627041074790559</v>
      </c>
      <c r="BG51" s="84">
        <f t="shared" si="71"/>
        <v>2.0930744143188966</v>
      </c>
      <c r="BH51" s="84">
        <f t="shared" si="71"/>
        <v>7.4768899493917251</v>
      </c>
      <c r="BI51" s="84">
        <f t="shared" si="71"/>
        <v>2.5741446275841393</v>
      </c>
      <c r="BJ51" s="84">
        <f t="shared" si="71"/>
        <v>1.5115784054570476</v>
      </c>
      <c r="BK51" s="84">
        <f t="shared" si="71"/>
        <v>0.49827471662605405</v>
      </c>
      <c r="BL51" s="84">
        <f t="shared" si="71"/>
        <v>0.84973707821451283</v>
      </c>
      <c r="BM51" s="84">
        <f t="shared" si="71"/>
        <v>0.85592364434910062</v>
      </c>
      <c r="BN51" s="84">
        <f t="shared" si="71"/>
        <v>0</v>
      </c>
      <c r="BO51" s="84">
        <f t="shared" si="71"/>
        <v>0</v>
      </c>
      <c r="BP51" s="84">
        <f t="shared" si="71"/>
        <v>0</v>
      </c>
      <c r="BQ51" s="84">
        <f t="shared" si="71"/>
        <v>0</v>
      </c>
    </row>
    <row r="52" spans="1:70" x14ac:dyDescent="0.25">
      <c r="A52" s="16" t="s">
        <v>189</v>
      </c>
      <c r="B52" s="16" t="s">
        <v>46</v>
      </c>
      <c r="C52" s="71">
        <f>SUM(U52                                                 : INDEX(U52:AF52,$B$2))</f>
        <v>11202.63</v>
      </c>
      <c r="D52" s="71">
        <f>SUM(AG52                                                 : INDEX(AG52:AR52,$B$2))</f>
        <v>18522.63900000001</v>
      </c>
      <c r="E52" s="71">
        <f>SUM(AS52                                                   : INDEX(AS52:BD52,$B$2))</f>
        <v>27802.966000000008</v>
      </c>
      <c r="F52" s="67">
        <f t="shared" si="72"/>
        <v>1.5010261766695336</v>
      </c>
      <c r="G52" s="4"/>
      <c r="H52" s="4">
        <f t="shared" si="59"/>
        <v>3643.8090000000002</v>
      </c>
      <c r="I52" s="4">
        <f t="shared" si="60"/>
        <v>4170.7929999999997</v>
      </c>
      <c r="J52" s="4">
        <f t="shared" si="61"/>
        <v>6769.6020000000008</v>
      </c>
      <c r="K52" s="4">
        <f t="shared" si="62"/>
        <v>10814.493</v>
      </c>
      <c r="L52" s="4">
        <f t="shared" si="63"/>
        <v>5918.3670000000002</v>
      </c>
      <c r="M52" s="4">
        <f t="shared" si="64"/>
        <v>6162.6</v>
      </c>
      <c r="N52" s="4">
        <f t="shared" si="65"/>
        <v>12859.71650000001</v>
      </c>
      <c r="O52" s="4">
        <f t="shared" si="66"/>
        <v>15217.122000000028</v>
      </c>
      <c r="P52" s="4">
        <f t="shared" si="67"/>
        <v>12892.733500000009</v>
      </c>
      <c r="Q52" s="4">
        <f t="shared" si="68"/>
        <v>8610.2799999999988</v>
      </c>
      <c r="R52" s="4">
        <f t="shared" si="69"/>
        <v>6299.9525000000003</v>
      </c>
      <c r="S52" s="4">
        <f t="shared" si="70"/>
        <v>0</v>
      </c>
      <c r="T52" s="4"/>
      <c r="U52" s="61">
        <v>1123.3230000000001</v>
      </c>
      <c r="V52" s="61">
        <v>904.76700000000005</v>
      </c>
      <c r="W52" s="61">
        <v>1615.7190000000001</v>
      </c>
      <c r="X52" s="61">
        <v>1001.768</v>
      </c>
      <c r="Y52" s="61">
        <v>973.64499999999998</v>
      </c>
      <c r="Z52" s="61">
        <v>2195.38</v>
      </c>
      <c r="AA52" s="61">
        <v>2185.8879999999999</v>
      </c>
      <c r="AB52" s="61">
        <v>1202.1400000000001</v>
      </c>
      <c r="AC52" s="61">
        <v>3381.5740000000001</v>
      </c>
      <c r="AD52" s="61">
        <v>2536.0300000000002</v>
      </c>
      <c r="AE52" s="61">
        <v>4341.701</v>
      </c>
      <c r="AF52" s="61">
        <v>3936.7620000000002</v>
      </c>
      <c r="AG52" s="61">
        <v>1277.04</v>
      </c>
      <c r="AH52" s="61">
        <v>1869.077</v>
      </c>
      <c r="AI52" s="61">
        <v>2772.25</v>
      </c>
      <c r="AJ52" s="61">
        <v>1264.825</v>
      </c>
      <c r="AK52" s="61">
        <v>1753.539</v>
      </c>
      <c r="AL52" s="4">
        <v>3144.2359999999999</v>
      </c>
      <c r="AM52" s="4">
        <v>2672.902</v>
      </c>
      <c r="AN52" s="4">
        <v>3768.77000000001</v>
      </c>
      <c r="AO52" s="4">
        <v>6418.0445</v>
      </c>
      <c r="AP52" s="4">
        <v>3671.5749999999998</v>
      </c>
      <c r="AQ52" s="4">
        <v>3967.9929999999999</v>
      </c>
      <c r="AR52" s="4">
        <v>7577.5540000000301</v>
      </c>
      <c r="AS52" s="4">
        <v>3159.2165</v>
      </c>
      <c r="AT52" s="4">
        <v>5424.7270000000099</v>
      </c>
      <c r="AU52" s="4">
        <v>4308.79</v>
      </c>
      <c r="AV52" s="4">
        <v>2774.46</v>
      </c>
      <c r="AW52" s="4">
        <v>3083.16</v>
      </c>
      <c r="AX52" s="4">
        <v>2752.66</v>
      </c>
      <c r="AY52" s="4">
        <v>2639.8045000000002</v>
      </c>
      <c r="AZ52" s="4">
        <v>3660.1480000000001</v>
      </c>
      <c r="BA52" s="4"/>
      <c r="BB52" s="4"/>
      <c r="BC52" s="4"/>
      <c r="BD52" s="4"/>
      <c r="BE52" s="4"/>
      <c r="BF52" s="84">
        <f t="shared" si="71"/>
        <v>2.4738586888429492</v>
      </c>
      <c r="BG52" s="84">
        <f t="shared" si="71"/>
        <v>2.9023560827082084</v>
      </c>
      <c r="BH52" s="84">
        <f t="shared" si="71"/>
        <v>1.5542573721706194</v>
      </c>
      <c r="BI52" s="84">
        <f t="shared" si="71"/>
        <v>2.1935524677326903</v>
      </c>
      <c r="BJ52" s="84">
        <f t="shared" si="71"/>
        <v>1.7582500303671602</v>
      </c>
      <c r="BK52" s="84">
        <f t="shared" si="71"/>
        <v>0.87546227446031399</v>
      </c>
      <c r="BL52" s="84">
        <f t="shared" si="71"/>
        <v>0.98761739113517821</v>
      </c>
      <c r="BM52" s="84">
        <f t="shared" si="71"/>
        <v>0.97117839507319115</v>
      </c>
      <c r="BN52" s="84">
        <f t="shared" si="71"/>
        <v>0</v>
      </c>
      <c r="BO52" s="84">
        <f t="shared" si="71"/>
        <v>0</v>
      </c>
      <c r="BP52" s="84">
        <f t="shared" si="71"/>
        <v>0</v>
      </c>
      <c r="BQ52" s="84">
        <f t="shared" si="71"/>
        <v>0</v>
      </c>
    </row>
    <row r="53" spans="1:70" x14ac:dyDescent="0.25">
      <c r="A53" s="16" t="s">
        <v>190</v>
      </c>
      <c r="B53" s="16" t="s">
        <v>47</v>
      </c>
      <c r="C53" s="71">
        <f>SUM(U53                                                 : INDEX(U53:AF53,$B$2))</f>
        <v>9140.6494999999995</v>
      </c>
      <c r="D53" s="71">
        <f>SUM(AG53                                                 : INDEX(AG53:AR53,$B$2))</f>
        <v>12163.322</v>
      </c>
      <c r="E53" s="71">
        <f>SUM(AS53                                                   : INDEX(AS53:BD53,$B$2))</f>
        <v>16889.0445</v>
      </c>
      <c r="F53" s="67">
        <f t="shared" si="72"/>
        <v>1.3885223543370799</v>
      </c>
      <c r="G53" s="4"/>
      <c r="H53" s="4">
        <f t="shared" si="59"/>
        <v>1952.962</v>
      </c>
      <c r="I53" s="4">
        <f t="shared" si="60"/>
        <v>4908.1305000000002</v>
      </c>
      <c r="J53" s="4">
        <f t="shared" si="61"/>
        <v>4366.8204999999998</v>
      </c>
      <c r="K53" s="4">
        <f t="shared" si="62"/>
        <v>7860.7075000000004</v>
      </c>
      <c r="L53" s="4">
        <f t="shared" si="63"/>
        <v>5808.7690000000002</v>
      </c>
      <c r="M53" s="4">
        <f t="shared" si="64"/>
        <v>3844.0459999999998</v>
      </c>
      <c r="N53" s="4">
        <f t="shared" si="65"/>
        <v>4691.4434999999994</v>
      </c>
      <c r="O53" s="4">
        <f t="shared" si="66"/>
        <v>12318.27500000002</v>
      </c>
      <c r="P53" s="4">
        <f t="shared" si="67"/>
        <v>9626.6674999999996</v>
      </c>
      <c r="Q53" s="4">
        <f t="shared" si="68"/>
        <v>5179.45</v>
      </c>
      <c r="R53" s="4">
        <f t="shared" si="69"/>
        <v>2082.9270000000001</v>
      </c>
      <c r="S53" s="4">
        <f t="shared" si="70"/>
        <v>0</v>
      </c>
      <c r="T53" s="4"/>
      <c r="U53" s="61">
        <v>530.08399999999995</v>
      </c>
      <c r="V53" s="61">
        <v>451.44900000000001</v>
      </c>
      <c r="W53" s="61">
        <v>971.42899999999997</v>
      </c>
      <c r="X53" s="61">
        <v>2369.1405</v>
      </c>
      <c r="Y53" s="61">
        <v>1384.3610000000001</v>
      </c>
      <c r="Z53" s="61">
        <v>1154.6289999999999</v>
      </c>
      <c r="AA53" s="61">
        <v>1420.0329999999999</v>
      </c>
      <c r="AB53" s="61">
        <v>859.524</v>
      </c>
      <c r="AC53" s="61">
        <v>2087.2635</v>
      </c>
      <c r="AD53" s="61">
        <v>1430.2845</v>
      </c>
      <c r="AE53" s="61">
        <v>3005.5030000000002</v>
      </c>
      <c r="AF53" s="61">
        <v>3424.92</v>
      </c>
      <c r="AG53" s="61">
        <v>1330.8430000000001</v>
      </c>
      <c r="AH53" s="61">
        <v>1199.163</v>
      </c>
      <c r="AI53" s="61">
        <v>3278.7629999999999</v>
      </c>
      <c r="AJ53" s="61">
        <v>1240.7159999999999</v>
      </c>
      <c r="AK53" s="61">
        <v>1410.462</v>
      </c>
      <c r="AL53" s="4">
        <v>1192.8679999999999</v>
      </c>
      <c r="AM53" s="4">
        <v>1095.511</v>
      </c>
      <c r="AN53" s="4">
        <v>1414.9960000000001</v>
      </c>
      <c r="AO53" s="4">
        <v>2180.9364999999998</v>
      </c>
      <c r="AP53" s="4">
        <v>2984.922</v>
      </c>
      <c r="AQ53" s="4">
        <v>2618.1770000000001</v>
      </c>
      <c r="AR53" s="4">
        <v>6715.1760000000204</v>
      </c>
      <c r="AS53" s="4">
        <v>1720.3544999999999</v>
      </c>
      <c r="AT53" s="4">
        <v>3040.5129999999999</v>
      </c>
      <c r="AU53" s="4">
        <v>4865.8</v>
      </c>
      <c r="AV53" s="4">
        <v>2048.56</v>
      </c>
      <c r="AW53" s="4">
        <v>1657.9</v>
      </c>
      <c r="AX53" s="4">
        <v>1472.99</v>
      </c>
      <c r="AY53" s="4">
        <v>1339.645</v>
      </c>
      <c r="AZ53" s="4">
        <v>743.28200000000004</v>
      </c>
      <c r="BA53" s="4"/>
      <c r="BB53" s="4"/>
      <c r="BC53" s="4"/>
      <c r="BD53" s="4"/>
      <c r="BE53" s="4"/>
      <c r="BF53" s="84">
        <f t="shared" si="71"/>
        <v>1.2926802785903371</v>
      </c>
      <c r="BG53" s="84">
        <f t="shared" si="71"/>
        <v>2.5355293650654662</v>
      </c>
      <c r="BH53" s="84">
        <f t="shared" si="71"/>
        <v>1.4840352901383846</v>
      </c>
      <c r="BI53" s="84">
        <f t="shared" si="71"/>
        <v>1.651111132604077</v>
      </c>
      <c r="BJ53" s="84">
        <f t="shared" si="71"/>
        <v>1.175430461791952</v>
      </c>
      <c r="BK53" s="84">
        <f t="shared" si="71"/>
        <v>1.2348306769902455</v>
      </c>
      <c r="BL53" s="84">
        <f t="shared" si="71"/>
        <v>1.2228494282576807</v>
      </c>
      <c r="BM53" s="84">
        <f t="shared" si="71"/>
        <v>0.5252891174250669</v>
      </c>
      <c r="BN53" s="84">
        <f t="shared" si="71"/>
        <v>0</v>
      </c>
      <c r="BO53" s="84">
        <f t="shared" si="71"/>
        <v>0</v>
      </c>
      <c r="BP53" s="84">
        <f t="shared" si="71"/>
        <v>0</v>
      </c>
      <c r="BQ53" s="84">
        <f t="shared" si="71"/>
        <v>0</v>
      </c>
    </row>
    <row r="54" spans="1:70" x14ac:dyDescent="0.25">
      <c r="A54" s="16" t="s">
        <v>191</v>
      </c>
      <c r="B54" s="16" t="s">
        <v>48</v>
      </c>
      <c r="C54" s="71">
        <f>SUM(U54                                                 : INDEX(U54:AF54,$B$2))</f>
        <v>8273.6884999999984</v>
      </c>
      <c r="D54" s="71">
        <f>SUM(AG54                                                 : INDEX(AG54:AR54,$B$2))</f>
        <v>15967.222999999998</v>
      </c>
      <c r="E54" s="71">
        <f>SUM(AS54                                                   : INDEX(AS54:BD54,$B$2))</f>
        <v>10206.089</v>
      </c>
      <c r="F54" s="67">
        <f t="shared" si="72"/>
        <v>0.63918998312981545</v>
      </c>
      <c r="G54" s="4"/>
      <c r="H54" s="4">
        <f t="shared" si="59"/>
        <v>2226.663</v>
      </c>
      <c r="I54" s="4">
        <f t="shared" si="60"/>
        <v>3811.4845</v>
      </c>
      <c r="J54" s="4">
        <f t="shared" si="61"/>
        <v>4049.9865</v>
      </c>
      <c r="K54" s="4">
        <f t="shared" si="62"/>
        <v>7352.7420000000002</v>
      </c>
      <c r="L54" s="4">
        <f t="shared" si="63"/>
        <v>4801.6819999999998</v>
      </c>
      <c r="M54" s="4">
        <f t="shared" si="64"/>
        <v>7911.0730000000003</v>
      </c>
      <c r="N54" s="4">
        <f t="shared" si="65"/>
        <v>5009.5820000000003</v>
      </c>
      <c r="O54" s="4">
        <f t="shared" si="66"/>
        <v>9922.6170000000093</v>
      </c>
      <c r="P54" s="4">
        <f t="shared" si="67"/>
        <v>3791.8919999999998</v>
      </c>
      <c r="Q54" s="4">
        <f t="shared" si="68"/>
        <v>4332.88</v>
      </c>
      <c r="R54" s="4">
        <f t="shared" si="69"/>
        <v>2081.317</v>
      </c>
      <c r="S54" s="4">
        <f t="shared" si="70"/>
        <v>0</v>
      </c>
      <c r="T54" s="4"/>
      <c r="U54" s="61">
        <v>575.85699999999997</v>
      </c>
      <c r="V54" s="61">
        <v>666.29300000000001</v>
      </c>
      <c r="W54" s="61">
        <v>984.51300000000003</v>
      </c>
      <c r="X54" s="61">
        <v>1944.9684999999999</v>
      </c>
      <c r="Y54" s="61">
        <v>964.82</v>
      </c>
      <c r="Z54" s="61">
        <v>901.69600000000003</v>
      </c>
      <c r="AA54" s="61">
        <v>1385.125</v>
      </c>
      <c r="AB54" s="61">
        <v>850.41600000000005</v>
      </c>
      <c r="AC54" s="61">
        <v>1814.4455</v>
      </c>
      <c r="AD54" s="61">
        <v>1688.5650000000001</v>
      </c>
      <c r="AE54" s="61">
        <v>2676.241</v>
      </c>
      <c r="AF54" s="61">
        <v>2987.9360000000001</v>
      </c>
      <c r="AG54" s="61">
        <v>719.75</v>
      </c>
      <c r="AH54" s="61">
        <v>1248.867</v>
      </c>
      <c r="AI54" s="61">
        <v>2833.0650000000001</v>
      </c>
      <c r="AJ54" s="61">
        <v>1805.7670000000001</v>
      </c>
      <c r="AK54" s="61">
        <v>2847.5729999999999</v>
      </c>
      <c r="AL54" s="4">
        <v>3257.7330000000002</v>
      </c>
      <c r="AM54" s="4">
        <v>2006.0940000000001</v>
      </c>
      <c r="AN54" s="4">
        <v>1248.374</v>
      </c>
      <c r="AO54" s="4">
        <v>1755.114</v>
      </c>
      <c r="AP54" s="4">
        <v>1052.402</v>
      </c>
      <c r="AQ54" s="4">
        <v>2202.0239999999999</v>
      </c>
      <c r="AR54" s="4">
        <v>6668.1910000000098</v>
      </c>
      <c r="AS54" s="4">
        <v>506.363</v>
      </c>
      <c r="AT54" s="4">
        <v>1163.989</v>
      </c>
      <c r="AU54" s="4">
        <v>2121.54</v>
      </c>
      <c r="AV54" s="4">
        <v>1892.71</v>
      </c>
      <c r="AW54" s="4">
        <v>1420.3</v>
      </c>
      <c r="AX54" s="4">
        <v>1019.87</v>
      </c>
      <c r="AY54" s="4">
        <v>1141.1420000000001</v>
      </c>
      <c r="AZ54" s="4">
        <v>940.17499999999995</v>
      </c>
      <c r="BA54" s="4"/>
      <c r="BB54" s="4"/>
      <c r="BC54" s="4"/>
      <c r="BD54" s="4"/>
      <c r="BE54" s="4"/>
      <c r="BF54" s="84">
        <f t="shared" si="71"/>
        <v>0.70352622438346646</v>
      </c>
      <c r="BG54" s="84">
        <f t="shared" si="71"/>
        <v>0.93203599742806886</v>
      </c>
      <c r="BH54" s="84">
        <f t="shared" si="71"/>
        <v>0.74884974400516757</v>
      </c>
      <c r="BI54" s="84">
        <f t="shared" si="71"/>
        <v>1.0481474077220372</v>
      </c>
      <c r="BJ54" s="84">
        <f t="shared" si="71"/>
        <v>0.49877562401385322</v>
      </c>
      <c r="BK54" s="84">
        <f t="shared" si="71"/>
        <v>0.31306126069877427</v>
      </c>
      <c r="BL54" s="84">
        <f t="shared" si="71"/>
        <v>0.56883775137157089</v>
      </c>
      <c r="BM54" s="84">
        <f t="shared" si="71"/>
        <v>0.75311965805119296</v>
      </c>
      <c r="BN54" s="84">
        <f t="shared" si="71"/>
        <v>0</v>
      </c>
      <c r="BO54" s="84">
        <f t="shared" si="71"/>
        <v>0</v>
      </c>
      <c r="BP54" s="84">
        <f t="shared" si="71"/>
        <v>0</v>
      </c>
      <c r="BQ54" s="84">
        <f t="shared" si="71"/>
        <v>0</v>
      </c>
    </row>
    <row r="55" spans="1:70" x14ac:dyDescent="0.25">
      <c r="A55" s="16" t="s">
        <v>192</v>
      </c>
      <c r="B55" s="16" t="s">
        <v>49</v>
      </c>
      <c r="C55" s="71">
        <f>SUM(U55                                                : INDEX(U55:AF55,$B$2))</f>
        <v>1388.56</v>
      </c>
      <c r="D55" s="71">
        <f>SUM(AG55                                                 : INDEX(AG55:AR55,$B$2))</f>
        <v>9856.7860000000001</v>
      </c>
      <c r="E55" s="71">
        <f>SUM(AS55                                                     : INDEX(AS55:BD55,$B$2))</f>
        <v>14093.819000000001</v>
      </c>
      <c r="F55" s="67">
        <f t="shared" si="72"/>
        <v>1.4298594896957286</v>
      </c>
      <c r="G55" s="4"/>
      <c r="H55" s="4">
        <f t="shared" si="59"/>
        <v>249.67699999999999</v>
      </c>
      <c r="I55" s="4">
        <f t="shared" si="60"/>
        <v>356.13200000000001</v>
      </c>
      <c r="J55" s="4">
        <f t="shared" si="61"/>
        <v>2242.386</v>
      </c>
      <c r="K55" s="4">
        <f t="shared" si="62"/>
        <v>4741.2060000000001</v>
      </c>
      <c r="L55" s="4">
        <f t="shared" si="63"/>
        <v>3403.893</v>
      </c>
      <c r="M55" s="4">
        <f t="shared" si="64"/>
        <v>3393.9380000000001</v>
      </c>
      <c r="N55" s="4">
        <f t="shared" si="65"/>
        <v>5318.5424999999996</v>
      </c>
      <c r="O55" s="4">
        <f t="shared" si="66"/>
        <v>11959.72400000002</v>
      </c>
      <c r="P55" s="4">
        <f t="shared" si="67"/>
        <v>4974.6225000000004</v>
      </c>
      <c r="Q55" s="4">
        <f t="shared" si="68"/>
        <v>6413.41</v>
      </c>
      <c r="R55" s="4">
        <f t="shared" si="69"/>
        <v>2705.7865000000002</v>
      </c>
      <c r="S55" s="4">
        <f t="shared" si="70"/>
        <v>0</v>
      </c>
      <c r="T55" s="4"/>
      <c r="U55" s="61">
        <v>36.07</v>
      </c>
      <c r="V55" s="61">
        <v>113.072</v>
      </c>
      <c r="W55" s="61">
        <v>100.535</v>
      </c>
      <c r="X55" s="61">
        <v>47.24</v>
      </c>
      <c r="Y55" s="61">
        <v>-34.981999999999999</v>
      </c>
      <c r="Z55" s="61">
        <v>343.87400000000002</v>
      </c>
      <c r="AA55" s="61">
        <v>392.88</v>
      </c>
      <c r="AB55" s="61">
        <v>389.87099999999998</v>
      </c>
      <c r="AC55" s="61">
        <v>1459.635</v>
      </c>
      <c r="AD55" s="61">
        <v>429.95350000000002</v>
      </c>
      <c r="AE55" s="61">
        <v>2127.8780000000002</v>
      </c>
      <c r="AF55" s="61">
        <v>2183.3744999999999</v>
      </c>
      <c r="AG55" s="61">
        <v>793.25400000000002</v>
      </c>
      <c r="AH55" s="61">
        <v>856.61</v>
      </c>
      <c r="AI55" s="61">
        <v>1754.029</v>
      </c>
      <c r="AJ55" s="61">
        <v>419.62599999999998</v>
      </c>
      <c r="AK55" s="61">
        <v>1222.71</v>
      </c>
      <c r="AL55" s="4">
        <v>1751.6020000000001</v>
      </c>
      <c r="AM55" s="4">
        <v>817.55</v>
      </c>
      <c r="AN55" s="4">
        <v>2241.4050000000002</v>
      </c>
      <c r="AO55" s="4">
        <v>2259.5875000000001</v>
      </c>
      <c r="AP55" s="4">
        <v>3182.1260000000002</v>
      </c>
      <c r="AQ55" s="4">
        <v>2341.7910000000002</v>
      </c>
      <c r="AR55" s="4">
        <v>6435.8070000000198</v>
      </c>
      <c r="AS55" s="4">
        <v>1340.424</v>
      </c>
      <c r="AT55" s="4">
        <v>1857.0685000000001</v>
      </c>
      <c r="AU55" s="4">
        <v>1777.13</v>
      </c>
      <c r="AV55" s="4">
        <v>2295.9299999999998</v>
      </c>
      <c r="AW55" s="4">
        <v>2065.11</v>
      </c>
      <c r="AX55" s="4">
        <v>2052.37</v>
      </c>
      <c r="AY55" s="4">
        <v>1834.4894999999999</v>
      </c>
      <c r="AZ55" s="4">
        <v>871.29700000000003</v>
      </c>
      <c r="BA55" s="4"/>
      <c r="BB55" s="4"/>
      <c r="BC55" s="4"/>
      <c r="BD55" s="4"/>
      <c r="BE55" s="4"/>
      <c r="BF55" s="84">
        <f t="shared" si="71"/>
        <v>1.6897790619398074</v>
      </c>
      <c r="BG55" s="84">
        <f t="shared" si="71"/>
        <v>2.1679276450193203</v>
      </c>
      <c r="BH55" s="84">
        <f t="shared" si="71"/>
        <v>1.0131702497507169</v>
      </c>
      <c r="BI55" s="84">
        <f t="shared" si="71"/>
        <v>5.4713721266079798</v>
      </c>
      <c r="BJ55" s="84">
        <f t="shared" si="71"/>
        <v>1.6889614054027529</v>
      </c>
      <c r="BK55" s="84">
        <f t="shared" si="71"/>
        <v>1.1717102401116235</v>
      </c>
      <c r="BL55" s="84">
        <f t="shared" si="71"/>
        <v>2.243886612439606</v>
      </c>
      <c r="BM55" s="84">
        <f t="shared" si="71"/>
        <v>0.3887280522707855</v>
      </c>
      <c r="BN55" s="84">
        <f t="shared" si="71"/>
        <v>0</v>
      </c>
      <c r="BO55" s="84">
        <f t="shared" si="71"/>
        <v>0</v>
      </c>
      <c r="BP55" s="84">
        <f t="shared" si="71"/>
        <v>0</v>
      </c>
      <c r="BQ55" s="84">
        <f t="shared" si="71"/>
        <v>0</v>
      </c>
    </row>
    <row r="56" spans="1:70" x14ac:dyDescent="0.25">
      <c r="A56" s="16" t="s">
        <v>193</v>
      </c>
      <c r="B56" s="16" t="s">
        <v>50</v>
      </c>
      <c r="C56" s="71">
        <f>SUM(U56                                                : INDEX(U56:AF56,$B$2))</f>
        <v>0</v>
      </c>
      <c r="D56" s="71">
        <f>SUM(AG56                                                  : INDEX(AG56:AR56,$B$2))</f>
        <v>0</v>
      </c>
      <c r="E56" s="71">
        <f>SUM(AS56                                                    : INDEX(AS56:BD56,$B$2))</f>
        <v>7322.1109999999999</v>
      </c>
      <c r="F56" s="67" t="str">
        <f t="shared" si="72"/>
        <v>-</v>
      </c>
      <c r="G56" s="4"/>
      <c r="H56" s="4">
        <f t="shared" si="59"/>
        <v>0</v>
      </c>
      <c r="I56" s="4">
        <f t="shared" si="60"/>
        <v>0</v>
      </c>
      <c r="J56" s="4">
        <f t="shared" si="61"/>
        <v>0</v>
      </c>
      <c r="K56" s="4">
        <f t="shared" si="62"/>
        <v>0</v>
      </c>
      <c r="L56" s="4">
        <f t="shared" si="63"/>
        <v>0</v>
      </c>
      <c r="M56" s="4">
        <f t="shared" si="64"/>
        <v>0</v>
      </c>
      <c r="N56" s="4">
        <f t="shared" si="65"/>
        <v>0</v>
      </c>
      <c r="O56" s="4">
        <f t="shared" si="66"/>
        <v>0</v>
      </c>
      <c r="P56" s="4">
        <f t="shared" si="67"/>
        <v>1875.5630000000001</v>
      </c>
      <c r="Q56" s="4">
        <f t="shared" si="68"/>
        <v>3729.12</v>
      </c>
      <c r="R56" s="4">
        <f t="shared" si="69"/>
        <v>1717.4279999999999</v>
      </c>
      <c r="S56" s="4">
        <f t="shared" si="70"/>
        <v>0</v>
      </c>
      <c r="T56" s="62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4"/>
      <c r="AM56" s="4"/>
      <c r="AN56" s="4"/>
      <c r="AO56" s="4"/>
      <c r="AP56" s="4"/>
      <c r="AQ56" s="4"/>
      <c r="AR56" s="4"/>
      <c r="AS56" s="4"/>
      <c r="AT56" s="4">
        <v>1074.5830000000001</v>
      </c>
      <c r="AU56" s="4">
        <v>800.98</v>
      </c>
      <c r="AV56" s="4">
        <v>2179.69</v>
      </c>
      <c r="AW56" s="4">
        <v>894.63</v>
      </c>
      <c r="AX56" s="4">
        <v>654.79999999999995</v>
      </c>
      <c r="AY56" s="4">
        <v>752.53</v>
      </c>
      <c r="AZ56" s="4">
        <v>964.89800000000002</v>
      </c>
      <c r="BA56" s="4"/>
      <c r="BB56" s="4"/>
      <c r="BC56" s="4"/>
      <c r="BD56" s="4"/>
      <c r="BE56" s="4"/>
      <c r="BF56" s="84" t="str">
        <f t="shared" si="71"/>
        <v>-</v>
      </c>
      <c r="BG56" s="84" t="str">
        <f t="shared" si="71"/>
        <v>-</v>
      </c>
      <c r="BH56" s="84" t="str">
        <f t="shared" si="71"/>
        <v>-</v>
      </c>
      <c r="BI56" s="84" t="str">
        <f t="shared" si="71"/>
        <v>-</v>
      </c>
      <c r="BJ56" s="84" t="str">
        <f t="shared" si="71"/>
        <v>-</v>
      </c>
      <c r="BK56" s="84" t="str">
        <f t="shared" si="71"/>
        <v>-</v>
      </c>
      <c r="BL56" s="84" t="str">
        <f t="shared" si="71"/>
        <v>-</v>
      </c>
      <c r="BM56" s="84" t="str">
        <f t="shared" si="71"/>
        <v>-</v>
      </c>
      <c r="BN56" s="84" t="str">
        <f t="shared" si="71"/>
        <v>-</v>
      </c>
      <c r="BO56" s="84" t="str">
        <f t="shared" si="71"/>
        <v>-</v>
      </c>
      <c r="BP56" s="84" t="str">
        <f t="shared" si="71"/>
        <v>-</v>
      </c>
      <c r="BQ56" s="84" t="str">
        <f t="shared" si="71"/>
        <v>-</v>
      </c>
    </row>
    <row r="57" spans="1:70" x14ac:dyDescent="0.25">
      <c r="A57" s="16" t="s">
        <v>372</v>
      </c>
      <c r="B57" s="16" t="s">
        <v>373</v>
      </c>
      <c r="C57" s="71">
        <f>SUM(U57                                                : INDEX(U57:AF57,$B$2))</f>
        <v>5242.7889999999998</v>
      </c>
      <c r="D57" s="71">
        <f>SUM(AG57                                                  : INDEX(AG57:AR57,$B$2))</f>
        <v>26387.924000000003</v>
      </c>
      <c r="E57" s="71">
        <f>SUM(AS57                                                    : INDEX(AS57:BD57,$B$2))</f>
        <v>51772.6014</v>
      </c>
      <c r="F57" s="67">
        <f t="shared" ref="F57" si="73">IFERROR(E57/D57,"-")</f>
        <v>1.9619808439648376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62"/>
      <c r="U57" s="61">
        <v>0</v>
      </c>
      <c r="V57" s="61">
        <v>0</v>
      </c>
      <c r="W57" s="61">
        <v>100.027</v>
      </c>
      <c r="X57" s="61">
        <v>-100.027</v>
      </c>
      <c r="Y57" s="61">
        <v>0</v>
      </c>
      <c r="Z57" s="61">
        <v>2375.877</v>
      </c>
      <c r="AA57" s="61">
        <v>2075.558</v>
      </c>
      <c r="AB57" s="61">
        <v>791.35400000000004</v>
      </c>
      <c r="AC57" s="61">
        <v>5012.6899999999996</v>
      </c>
      <c r="AD57" s="61">
        <v>1468.0070000000001</v>
      </c>
      <c r="AE57" s="61">
        <v>1110</v>
      </c>
      <c r="AF57" s="61">
        <v>590.54999999999995</v>
      </c>
      <c r="AG57" s="61">
        <v>5389.3</v>
      </c>
      <c r="AH57" s="61">
        <v>722.77800000000002</v>
      </c>
      <c r="AI57" s="61">
        <v>590</v>
      </c>
      <c r="AJ57" s="61">
        <v>180</v>
      </c>
      <c r="AK57" s="61">
        <v>7635.21</v>
      </c>
      <c r="AL57" s="4">
        <v>3390.1489999999999</v>
      </c>
      <c r="AM57" s="4">
        <v>4398.2489999999998</v>
      </c>
      <c r="AN57" s="4">
        <v>4082.2379999999998</v>
      </c>
      <c r="AO57" s="4">
        <v>2134.3670000000002</v>
      </c>
      <c r="AP57" s="4">
        <v>3945.3960000000002</v>
      </c>
      <c r="AQ57" s="4">
        <v>13069.396000000001</v>
      </c>
      <c r="AR57" s="4">
        <v>4614.4746999999998</v>
      </c>
      <c r="AS57" s="4">
        <v>5714.2383999999993</v>
      </c>
      <c r="AT57" s="4">
        <v>2633.4140000000002</v>
      </c>
      <c r="AU57" s="4">
        <v>8294.57</v>
      </c>
      <c r="AV57" s="4">
        <v>1779.5429999999999</v>
      </c>
      <c r="AW57" s="4">
        <v>10025.27</v>
      </c>
      <c r="AX57" s="4">
        <v>8392.49</v>
      </c>
      <c r="AY57" s="4">
        <v>2138.5189999999998</v>
      </c>
      <c r="AZ57" s="4">
        <v>12794.557000000001</v>
      </c>
      <c r="BA57" s="4"/>
      <c r="BB57" s="4"/>
      <c r="BC57" s="4"/>
      <c r="BD57" s="4"/>
      <c r="BE57" s="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</row>
    <row r="58" spans="1:70" x14ac:dyDescent="0.25">
      <c r="A58" s="16"/>
      <c r="B58" s="3" t="s">
        <v>153</v>
      </c>
      <c r="C58" s="72">
        <f>SUM(C49:C55)</f>
        <v>62288.341999999997</v>
      </c>
      <c r="D58" s="72">
        <f>SUM(D49:D55)</f>
        <v>115485.75800000012</v>
      </c>
      <c r="E58" s="72">
        <f>SUM(E49:E55)</f>
        <v>176292.02100000001</v>
      </c>
      <c r="F58" s="68">
        <f t="shared" si="72"/>
        <v>1.5265260760551949</v>
      </c>
      <c r="G58" s="4"/>
      <c r="H58" s="4">
        <f>SUM(U58:W58)</f>
        <v>17419.7</v>
      </c>
      <c r="I58" s="4">
        <f>SUM(X58:Z58)</f>
        <v>25503.313999999998</v>
      </c>
      <c r="J58" s="4">
        <f t="shared" si="61"/>
        <v>36283.875</v>
      </c>
      <c r="K58" s="4">
        <f t="shared" si="62"/>
        <v>57108.535000000054</v>
      </c>
      <c r="L58" s="4">
        <f t="shared" si="63"/>
        <v>30106.803</v>
      </c>
      <c r="M58" s="4">
        <f t="shared" si="64"/>
        <v>51732.919000000082</v>
      </c>
      <c r="N58" s="4">
        <f t="shared" si="65"/>
        <v>62478.928000000109</v>
      </c>
      <c r="O58" s="4">
        <f t="shared" si="66"/>
        <v>96449.362000000285</v>
      </c>
      <c r="P58" s="4">
        <f t="shared" si="67"/>
        <v>60762.593000000023</v>
      </c>
      <c r="Q58" s="4">
        <f t="shared" si="68"/>
        <v>72329.049999999988</v>
      </c>
      <c r="R58" s="4">
        <f>SUM(AY58:BA58)</f>
        <v>43200.377999999997</v>
      </c>
      <c r="S58" s="4">
        <f t="shared" si="70"/>
        <v>0</v>
      </c>
      <c r="T58" s="62"/>
      <c r="U58" s="61">
        <f t="shared" ref="U58:BD58" si="74">SUM(U49:U55)</f>
        <v>5188.1790000000001</v>
      </c>
      <c r="V58" s="61">
        <f t="shared" si="74"/>
        <v>4095.5790000000006</v>
      </c>
      <c r="W58" s="61">
        <f t="shared" si="74"/>
        <v>8135.942</v>
      </c>
      <c r="X58" s="61">
        <f t="shared" si="74"/>
        <v>9821.2939999999999</v>
      </c>
      <c r="Y58" s="61">
        <f t="shared" si="74"/>
        <v>7228.6789999999992</v>
      </c>
      <c r="Z58" s="61">
        <f t="shared" si="74"/>
        <v>8453.3410000000003</v>
      </c>
      <c r="AA58" s="61">
        <f t="shared" si="74"/>
        <v>12617.350999999999</v>
      </c>
      <c r="AB58" s="61">
        <f t="shared" si="74"/>
        <v>6747.9770000000008</v>
      </c>
      <c r="AC58" s="61">
        <f t="shared" si="74"/>
        <v>16918.547000000002</v>
      </c>
      <c r="AD58" s="61">
        <f t="shared" si="74"/>
        <v>11923.806</v>
      </c>
      <c r="AE58" s="61">
        <f t="shared" si="74"/>
        <v>21127.814000000031</v>
      </c>
      <c r="AF58" s="61">
        <f t="shared" si="74"/>
        <v>24056.915000000023</v>
      </c>
      <c r="AG58" s="61">
        <f t="shared" si="74"/>
        <v>6775.7619999999988</v>
      </c>
      <c r="AH58" s="61">
        <f t="shared" si="74"/>
        <v>6973.8779999999997</v>
      </c>
      <c r="AI58" s="61">
        <f t="shared" si="74"/>
        <v>16357.163</v>
      </c>
      <c r="AJ58" s="61">
        <f t="shared" si="74"/>
        <v>12555.556000000011</v>
      </c>
      <c r="AK58" s="61">
        <f t="shared" si="74"/>
        <v>14479.803</v>
      </c>
      <c r="AL58" s="61">
        <f t="shared" si="74"/>
        <v>24697.560000000067</v>
      </c>
      <c r="AM58" s="61">
        <f t="shared" si="74"/>
        <v>15842.500000000011</v>
      </c>
      <c r="AN58" s="61">
        <f t="shared" si="74"/>
        <v>17803.536000000029</v>
      </c>
      <c r="AO58" s="61">
        <f t="shared" si="74"/>
        <v>28832.892000000073</v>
      </c>
      <c r="AP58" s="61">
        <f t="shared" si="74"/>
        <v>21757.197000000018</v>
      </c>
      <c r="AQ58" s="61">
        <f t="shared" si="74"/>
        <v>23393.263000000054</v>
      </c>
      <c r="AR58" s="61">
        <f t="shared" si="74"/>
        <v>51298.902000000213</v>
      </c>
      <c r="AS58" s="61">
        <f t="shared" si="74"/>
        <v>12860.545999999998</v>
      </c>
      <c r="AT58" s="61">
        <f t="shared" si="74"/>
        <v>18919.20700000002</v>
      </c>
      <c r="AU58" s="61">
        <f t="shared" si="74"/>
        <v>28982.840000000004</v>
      </c>
      <c r="AV58" s="61">
        <f t="shared" si="74"/>
        <v>24562.91</v>
      </c>
      <c r="AW58" s="61">
        <f t="shared" si="74"/>
        <v>21059.82</v>
      </c>
      <c r="AX58" s="61">
        <f t="shared" si="74"/>
        <v>26706.32</v>
      </c>
      <c r="AY58" s="61">
        <f t="shared" si="74"/>
        <v>21498.67</v>
      </c>
      <c r="AZ58" s="61">
        <f t="shared" si="74"/>
        <v>21701.707999999999</v>
      </c>
      <c r="BA58" s="61">
        <f t="shared" si="74"/>
        <v>0</v>
      </c>
      <c r="BB58" s="61">
        <f t="shared" si="74"/>
        <v>0</v>
      </c>
      <c r="BC58" s="61">
        <f t="shared" si="74"/>
        <v>0</v>
      </c>
      <c r="BD58" s="61">
        <f t="shared" si="74"/>
        <v>0</v>
      </c>
      <c r="BE58" s="4"/>
      <c r="BF58" s="84">
        <f t="shared" ref="BF58:BQ59" si="75">IFERROR(AS58/AG58,"-")</f>
        <v>1.8980220969980941</v>
      </c>
      <c r="BG58" s="84">
        <f t="shared" si="75"/>
        <v>2.7128675035611494</v>
      </c>
      <c r="BH58" s="84">
        <f t="shared" si="75"/>
        <v>1.7718744992637172</v>
      </c>
      <c r="BI58" s="84">
        <f t="shared" si="75"/>
        <v>1.9563378953508692</v>
      </c>
      <c r="BJ58" s="84">
        <f t="shared" si="75"/>
        <v>1.4544272460060403</v>
      </c>
      <c r="BK58" s="84">
        <f t="shared" si="75"/>
        <v>1.0813343504378541</v>
      </c>
      <c r="BL58" s="84">
        <f t="shared" si="75"/>
        <v>1.3570250907369408</v>
      </c>
      <c r="BM58" s="84">
        <f t="shared" si="75"/>
        <v>1.2189549312001819</v>
      </c>
      <c r="BN58" s="84">
        <f t="shared" si="75"/>
        <v>0</v>
      </c>
      <c r="BO58" s="84">
        <f t="shared" si="75"/>
        <v>0</v>
      </c>
      <c r="BP58" s="84">
        <f t="shared" si="75"/>
        <v>0</v>
      </c>
      <c r="BQ58" s="84">
        <f t="shared" si="75"/>
        <v>0</v>
      </c>
    </row>
    <row r="59" spans="1:70" s="35" customFormat="1" x14ac:dyDescent="0.25">
      <c r="A59" s="16" t="s">
        <v>210</v>
      </c>
      <c r="B59" s="3" t="s">
        <v>61</v>
      </c>
      <c r="C59" s="72">
        <f>SUM(C49:C56)</f>
        <v>62288.341999999997</v>
      </c>
      <c r="D59" s="72">
        <f>SUM(D49:D56)</f>
        <v>115485.75800000012</v>
      </c>
      <c r="E59" s="72">
        <f>SUM(E49:E56)</f>
        <v>183614.13200000001</v>
      </c>
      <c r="F59" s="68">
        <f>IFERROR(E59/D59,"-")</f>
        <v>1.5899287945098808</v>
      </c>
      <c r="G59" s="63"/>
      <c r="H59" s="4">
        <f>SUM(U59:W59)</f>
        <v>17419.7</v>
      </c>
      <c r="I59" s="4">
        <f t="shared" si="60"/>
        <v>25503.313999999998</v>
      </c>
      <c r="J59" s="4">
        <f t="shared" si="61"/>
        <v>36283.875</v>
      </c>
      <c r="K59" s="4">
        <f t="shared" si="62"/>
        <v>57108.534999999996</v>
      </c>
      <c r="L59" s="4">
        <f t="shared" si="63"/>
        <v>30106.803</v>
      </c>
      <c r="M59" s="4">
        <f t="shared" si="64"/>
        <v>51732.919000000096</v>
      </c>
      <c r="N59" s="4">
        <f t="shared" si="65"/>
        <v>62478.928000000102</v>
      </c>
      <c r="O59" s="4">
        <f t="shared" si="66"/>
        <v>96449.362000000299</v>
      </c>
      <c r="P59" s="4">
        <f t="shared" si="67"/>
        <v>62638.155999999995</v>
      </c>
      <c r="Q59" s="4">
        <f t="shared" si="68"/>
        <v>76058.17</v>
      </c>
      <c r="R59" s="4">
        <f t="shared" si="69"/>
        <v>68863.867700000003</v>
      </c>
      <c r="S59" s="4">
        <f t="shared" si="70"/>
        <v>0</v>
      </c>
      <c r="T59" s="18"/>
      <c r="U59" s="64">
        <v>5188.1790000000001</v>
      </c>
      <c r="V59" s="64">
        <v>4095.5790000000002</v>
      </c>
      <c r="W59" s="64">
        <v>8135.942</v>
      </c>
      <c r="X59" s="64">
        <v>9821.2939999999999</v>
      </c>
      <c r="Y59" s="64">
        <v>7228.6790000000001</v>
      </c>
      <c r="Z59" s="64">
        <v>8453.3410000000003</v>
      </c>
      <c r="AA59" s="64">
        <v>12617.351000000001</v>
      </c>
      <c r="AB59" s="64">
        <v>6747.9769999999999</v>
      </c>
      <c r="AC59" s="64">
        <v>16918.546999999999</v>
      </c>
      <c r="AD59" s="64">
        <v>11923.806</v>
      </c>
      <c r="AE59" s="64">
        <v>21127.813999999998</v>
      </c>
      <c r="AF59" s="64">
        <v>24056.915000000001</v>
      </c>
      <c r="AG59" s="64">
        <v>6775.7619999999997</v>
      </c>
      <c r="AH59" s="64">
        <v>6973.8779999999997</v>
      </c>
      <c r="AI59" s="64">
        <v>16357.163</v>
      </c>
      <c r="AJ59" s="64">
        <v>12555.556</v>
      </c>
      <c r="AK59" s="64">
        <v>14479.803</v>
      </c>
      <c r="AL59" s="64">
        <v>24697.5600000001</v>
      </c>
      <c r="AM59" s="64">
        <v>15842.5</v>
      </c>
      <c r="AN59" s="64">
        <v>17803.536</v>
      </c>
      <c r="AO59" s="64">
        <v>28832.892000000102</v>
      </c>
      <c r="AP59" s="64">
        <v>21757.197</v>
      </c>
      <c r="AQ59" s="64">
        <v>23393.263000000101</v>
      </c>
      <c r="AR59" s="64">
        <v>51298.902000000198</v>
      </c>
      <c r="AS59" s="63">
        <v>12860.545999999998</v>
      </c>
      <c r="AT59" s="63">
        <v>19993.79</v>
      </c>
      <c r="AU59" s="63">
        <v>29783.82</v>
      </c>
      <c r="AV59" s="63">
        <v>26742.6</v>
      </c>
      <c r="AW59" s="63">
        <v>21954.45</v>
      </c>
      <c r="AX59" s="63">
        <v>27361.119999999999</v>
      </c>
      <c r="AY59" s="63">
        <v>22251.200000000001</v>
      </c>
      <c r="AZ59" s="63">
        <v>22666.606</v>
      </c>
      <c r="BA59" s="63">
        <f>AZ59+0.1*AZ57</f>
        <v>23946.061699999998</v>
      </c>
      <c r="BB59" s="63"/>
      <c r="BC59" s="63"/>
      <c r="BD59" s="63"/>
      <c r="BE59" s="63"/>
      <c r="BF59" s="84">
        <f t="shared" si="75"/>
        <v>1.8980220969980939</v>
      </c>
      <c r="BG59" s="84">
        <f t="shared" si="75"/>
        <v>2.8669543688604824</v>
      </c>
      <c r="BH59" s="84">
        <f t="shared" si="75"/>
        <v>1.8208426485693148</v>
      </c>
      <c r="BI59" s="84">
        <f t="shared" si="75"/>
        <v>2.1299415175241938</v>
      </c>
      <c r="BJ59" s="84">
        <f t="shared" si="75"/>
        <v>1.5162119263639153</v>
      </c>
      <c r="BK59" s="84">
        <f t="shared" si="75"/>
        <v>1.1078470909676863</v>
      </c>
      <c r="BL59" s="84">
        <f t="shared" si="75"/>
        <v>1.4045258008521382</v>
      </c>
      <c r="BM59" s="84">
        <f t="shared" si="75"/>
        <v>1.2731519176864641</v>
      </c>
      <c r="BN59" s="84">
        <f t="shared" si="75"/>
        <v>0.83051196182470743</v>
      </c>
      <c r="BO59" s="84">
        <f t="shared" si="75"/>
        <v>0</v>
      </c>
      <c r="BP59" s="84">
        <f t="shared" si="75"/>
        <v>0</v>
      </c>
      <c r="BQ59" s="84">
        <f t="shared" si="75"/>
        <v>0</v>
      </c>
      <c r="BR59" s="33"/>
    </row>
    <row r="60" spans="1:70" x14ac:dyDescent="0.25">
      <c r="A60" s="16" t="s">
        <v>374</v>
      </c>
      <c r="B60" s="3" t="s">
        <v>375</v>
      </c>
      <c r="C60" s="69">
        <f t="shared" ref="C60:D60" si="76">C59+0.1*C57</f>
        <v>62812.620899999994</v>
      </c>
      <c r="D60" s="69">
        <f t="shared" si="76"/>
        <v>118124.55040000012</v>
      </c>
      <c r="E60" s="69">
        <f>E59+0.1*E57</f>
        <v>188791.39214000001</v>
      </c>
      <c r="F60" s="6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>
        <v>5188.1790000000001</v>
      </c>
      <c r="V60" s="4">
        <v>4095.5790000000002</v>
      </c>
      <c r="W60" s="4">
        <v>8145.9447</v>
      </c>
      <c r="X60" s="4">
        <v>9811.2913000000008</v>
      </c>
      <c r="Y60" s="4">
        <v>7228.6790000000001</v>
      </c>
      <c r="Z60" s="4">
        <v>8690.9287000000004</v>
      </c>
      <c r="AA60" s="4">
        <v>12824.906800000001</v>
      </c>
      <c r="AB60" s="4">
        <v>6827.1124</v>
      </c>
      <c r="AC60" s="4">
        <v>17419.815999999999</v>
      </c>
      <c r="AD60" s="4">
        <v>12070.6067</v>
      </c>
      <c r="AE60" s="4">
        <v>21238.813999999998</v>
      </c>
      <c r="AF60" s="4">
        <v>24115.97</v>
      </c>
      <c r="AG60" s="4">
        <v>7314.692</v>
      </c>
      <c r="AH60" s="4">
        <v>7046.1558000000005</v>
      </c>
      <c r="AI60" s="4">
        <v>16416.163</v>
      </c>
      <c r="AJ60" s="4">
        <v>12573.556</v>
      </c>
      <c r="AK60" s="4">
        <v>15243.324000000001</v>
      </c>
      <c r="AL60" s="4">
        <v>25036.574900000101</v>
      </c>
      <c r="AM60" s="4">
        <v>16282.3249</v>
      </c>
      <c r="AN60" s="4">
        <v>18211.7598</v>
      </c>
      <c r="AO60" s="4">
        <v>29046.3287000001</v>
      </c>
      <c r="AP60" s="4">
        <v>22151.7366</v>
      </c>
      <c r="AQ60" s="4">
        <v>24700.202600000099</v>
      </c>
      <c r="AR60" s="4">
        <v>51760.349470000197</v>
      </c>
      <c r="AS60" s="4">
        <v>13431.969839999998</v>
      </c>
      <c r="AT60" s="4">
        <v>20257.131399999998</v>
      </c>
      <c r="AU60" s="4">
        <v>30613.276999999998</v>
      </c>
      <c r="AV60" s="4">
        <v>26920.55</v>
      </c>
      <c r="AW60" s="4">
        <v>22956.98</v>
      </c>
      <c r="AX60" s="4">
        <v>28200.37</v>
      </c>
      <c r="AY60" s="4">
        <v>22465.051899999999</v>
      </c>
      <c r="AZ60" s="4">
        <v>23946.062000000002</v>
      </c>
      <c r="BA60" s="4"/>
      <c r="BB60" s="4"/>
      <c r="BC60" s="4"/>
      <c r="BD60" s="4"/>
      <c r="BE60" s="4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</row>
    <row r="61" spans="1:70" x14ac:dyDescent="0.25">
      <c r="C61" s="69"/>
      <c r="D61" s="69"/>
      <c r="E61" s="69"/>
      <c r="F61" s="6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</row>
    <row r="62" spans="1:70" x14ac:dyDescent="0.25">
      <c r="A62" s="43" t="s">
        <v>60</v>
      </c>
      <c r="B62" s="23" t="s">
        <v>60</v>
      </c>
      <c r="C62" s="21" t="str">
        <f>$C$3</f>
        <v>YTD '15</v>
      </c>
      <c r="D62" s="21" t="str">
        <f>$D$3</f>
        <v>YTD '16</v>
      </c>
      <c r="E62" s="21" t="str">
        <f>$E$3</f>
        <v>YTD '17</v>
      </c>
      <c r="F62" s="21" t="str">
        <f>$F$3</f>
        <v>YoY</v>
      </c>
      <c r="G62" s="2" t="s">
        <v>33</v>
      </c>
      <c r="H62" s="27" t="str">
        <f>$H$3</f>
        <v>Q1 '15</v>
      </c>
      <c r="I62" s="27" t="str">
        <f>$I$3</f>
        <v>Q2 '15</v>
      </c>
      <c r="J62" s="27" t="str">
        <f>$J$3</f>
        <v>Q3 '15</v>
      </c>
      <c r="K62" s="27" t="str">
        <f>$K$3</f>
        <v>Q4 '15</v>
      </c>
      <c r="L62" s="30" t="str">
        <f>$L$3</f>
        <v>Q1 '16</v>
      </c>
      <c r="M62" s="30" t="str">
        <f>$M$3</f>
        <v>Q2 '16</v>
      </c>
      <c r="N62" s="30" t="str">
        <f>$N$3</f>
        <v>Q3 '16</v>
      </c>
      <c r="O62" s="30" t="str">
        <f>$O$3</f>
        <v>Q4 '16</v>
      </c>
      <c r="P62" s="27" t="str">
        <f>$P$3</f>
        <v>Q1 '17</v>
      </c>
      <c r="Q62" s="27" t="str">
        <f>$Q$3</f>
        <v>Q2 '17</v>
      </c>
      <c r="R62" s="27" t="str">
        <f>$R$3</f>
        <v>Q3 '17</v>
      </c>
      <c r="S62" s="27" t="str">
        <f>$S$3</f>
        <v>Q4 '17</v>
      </c>
      <c r="T62" s="17" t="s">
        <v>33</v>
      </c>
      <c r="U62" s="27" t="s">
        <v>1</v>
      </c>
      <c r="V62" s="27" t="s">
        <v>2</v>
      </c>
      <c r="W62" s="27" t="s">
        <v>3</v>
      </c>
      <c r="X62" s="27" t="s">
        <v>4</v>
      </c>
      <c r="Y62" s="27" t="s">
        <v>5</v>
      </c>
      <c r="Z62" s="27" t="s">
        <v>6</v>
      </c>
      <c r="AA62" s="27" t="s">
        <v>7</v>
      </c>
      <c r="AB62" s="27" t="s">
        <v>8</v>
      </c>
      <c r="AC62" s="27" t="s">
        <v>9</v>
      </c>
      <c r="AD62" s="27" t="s">
        <v>10</v>
      </c>
      <c r="AE62" s="27" t="s">
        <v>11</v>
      </c>
      <c r="AF62" s="27" t="s">
        <v>12</v>
      </c>
      <c r="AG62" s="29" t="s">
        <v>13</v>
      </c>
      <c r="AH62" s="29" t="s">
        <v>14</v>
      </c>
      <c r="AI62" s="29" t="s">
        <v>15</v>
      </c>
      <c r="AJ62" s="29" t="s">
        <v>16</v>
      </c>
      <c r="AK62" s="29" t="s">
        <v>17</v>
      </c>
      <c r="AL62" s="29" t="s">
        <v>18</v>
      </c>
      <c r="AM62" s="29" t="s">
        <v>19</v>
      </c>
      <c r="AN62" s="29" t="s">
        <v>20</v>
      </c>
      <c r="AO62" s="29" t="s">
        <v>21</v>
      </c>
      <c r="AP62" s="29" t="s">
        <v>22</v>
      </c>
      <c r="AQ62" s="29" t="s">
        <v>23</v>
      </c>
      <c r="AR62" s="29" t="s">
        <v>24</v>
      </c>
      <c r="AS62" s="25" t="s">
        <v>25</v>
      </c>
      <c r="AT62" s="25" t="s">
        <v>26</v>
      </c>
      <c r="AU62" s="25" t="s">
        <v>27</v>
      </c>
      <c r="AV62" s="25" t="s">
        <v>28</v>
      </c>
      <c r="AW62" s="25" t="s">
        <v>29</v>
      </c>
      <c r="AX62" s="25" t="s">
        <v>30</v>
      </c>
      <c r="AY62" s="31" t="s">
        <v>99</v>
      </c>
      <c r="AZ62" s="31" t="s">
        <v>100</v>
      </c>
      <c r="BA62" s="31" t="s">
        <v>101</v>
      </c>
      <c r="BB62" s="31" t="s">
        <v>102</v>
      </c>
      <c r="BC62" s="31" t="s">
        <v>103</v>
      </c>
      <c r="BD62" s="31" t="s">
        <v>104</v>
      </c>
      <c r="BF62" s="32">
        <v>42736</v>
      </c>
      <c r="BG62" s="32">
        <v>42767</v>
      </c>
      <c r="BH62" s="32">
        <v>42795</v>
      </c>
      <c r="BI62" s="32">
        <v>42826</v>
      </c>
      <c r="BJ62" s="32">
        <v>42856</v>
      </c>
      <c r="BK62" s="32">
        <v>42887</v>
      </c>
      <c r="BL62" s="32">
        <v>42917</v>
      </c>
      <c r="BM62" s="32">
        <v>42948</v>
      </c>
      <c r="BN62" s="32">
        <v>42979</v>
      </c>
      <c r="BO62" s="32">
        <v>43009</v>
      </c>
      <c r="BP62" s="32">
        <v>43040</v>
      </c>
      <c r="BQ62" s="32">
        <v>43070</v>
      </c>
    </row>
    <row r="63" spans="1:70" x14ac:dyDescent="0.25">
      <c r="A63" s="16" t="s">
        <v>202</v>
      </c>
      <c r="B63" s="16" t="s">
        <v>58</v>
      </c>
      <c r="C63" s="65">
        <f t="shared" ref="C63:E70" si="77">IFERROR(C49/C$59,"")</f>
        <v>0.12648742520711179</v>
      </c>
      <c r="D63" s="65">
        <f t="shared" si="77"/>
        <v>6.2048369635327616E-2</v>
      </c>
      <c r="E63" s="65">
        <f t="shared" si="77"/>
        <v>0.13744007732476715</v>
      </c>
      <c r="F63" s="65">
        <f>IFERROR(E63/D63,"")</f>
        <v>2.2150473595443967</v>
      </c>
      <c r="H63" s="2">
        <f t="shared" ref="H63:S70" si="78">IFERROR(H49/H$59,"")</f>
        <v>0.1573808389352285</v>
      </c>
      <c r="I63" s="2">
        <f t="shared" si="78"/>
        <v>7.6239268355477244E-2</v>
      </c>
      <c r="J63" s="2">
        <f t="shared" si="78"/>
        <v>0.12434909446689474</v>
      </c>
      <c r="K63" s="2">
        <f t="shared" si="78"/>
        <v>9.1364285566071707E-2</v>
      </c>
      <c r="L63" s="2">
        <f t="shared" si="78"/>
        <v>6.2185048342728387E-2</v>
      </c>
      <c r="M63" s="2">
        <f t="shared" si="78"/>
        <v>6.8996106714952501E-2</v>
      </c>
      <c r="N63" s="2">
        <f t="shared" si="78"/>
        <v>4.565952219922844E-2</v>
      </c>
      <c r="O63" s="2">
        <f t="shared" si="78"/>
        <v>3.1942870705562475E-2</v>
      </c>
      <c r="P63" s="2">
        <f t="shared" si="78"/>
        <v>8.5081120523407508E-2</v>
      </c>
      <c r="Q63" s="2">
        <f t="shared" si="78"/>
        <v>0.15705873543894103</v>
      </c>
      <c r="R63" s="75">
        <f t="shared" si="78"/>
        <v>0.11560512451437577</v>
      </c>
      <c r="S63" s="75" t="str">
        <f t="shared" si="78"/>
        <v/>
      </c>
      <c r="T63" s="1"/>
      <c r="U63" s="2">
        <f t="shared" ref="U63:BD70" si="79">IFERROR(U49/U$59,"")</f>
        <v>0.11155301310922386</v>
      </c>
      <c r="V63" s="2">
        <f t="shared" si="79"/>
        <v>5.5065962590393196E-2</v>
      </c>
      <c r="W63" s="2">
        <f t="shared" si="79"/>
        <v>0.23810924414161261</v>
      </c>
      <c r="X63" s="2">
        <f t="shared" si="79"/>
        <v>8.5694614172022537E-2</v>
      </c>
      <c r="Y63" s="2">
        <f t="shared" si="79"/>
        <v>8.1753111460614036E-2</v>
      </c>
      <c r="Z63" s="2">
        <f t="shared" si="79"/>
        <v>6.0538785788956107E-2</v>
      </c>
      <c r="AA63" s="2">
        <f t="shared" si="79"/>
        <v>0.21277699257157859</v>
      </c>
      <c r="AB63" s="2">
        <f t="shared" si="79"/>
        <v>7.5300938340483375E-2</v>
      </c>
      <c r="AC63" s="2">
        <f t="shared" si="79"/>
        <v>7.796508766385199E-2</v>
      </c>
      <c r="AD63" s="2">
        <f t="shared" si="79"/>
        <v>6.0674754352762872E-2</v>
      </c>
      <c r="AE63" s="2">
        <f t="shared" si="79"/>
        <v>6.2244631650013586E-2</v>
      </c>
      <c r="AF63" s="2">
        <f t="shared" si="79"/>
        <v>0.13214967505185099</v>
      </c>
      <c r="AG63" s="2">
        <f t="shared" si="79"/>
        <v>9.9225445049575242E-2</v>
      </c>
      <c r="AH63" s="2">
        <f t="shared" si="79"/>
        <v>6.2976438647191713E-2</v>
      </c>
      <c r="AI63" s="2">
        <f t="shared" si="79"/>
        <v>4.6504091204568908E-2</v>
      </c>
      <c r="AJ63" s="2">
        <f t="shared" si="79"/>
        <v>9.0819952537346815E-2</v>
      </c>
      <c r="AK63" s="2">
        <f t="shared" si="79"/>
        <v>7.4902745569121354E-2</v>
      </c>
      <c r="AL63" s="2">
        <f t="shared" si="79"/>
        <v>5.4438495138790823E-2</v>
      </c>
      <c r="AM63" s="2">
        <f t="shared" si="79"/>
        <v>6.5994319078428287E-2</v>
      </c>
      <c r="AN63" s="2">
        <f t="shared" si="79"/>
        <v>3.811742790870308E-2</v>
      </c>
      <c r="AO63" s="2">
        <f t="shared" si="79"/>
        <v>3.9143419952462483E-2</v>
      </c>
      <c r="AP63" s="2">
        <f t="shared" si="79"/>
        <v>2.4064772681885446E-2</v>
      </c>
      <c r="AQ63" s="2">
        <f t="shared" si="79"/>
        <v>2.7914660729458612E-2</v>
      </c>
      <c r="AR63" s="2">
        <f t="shared" si="79"/>
        <v>3.7121116159562102E-2</v>
      </c>
      <c r="AS63" s="2">
        <f t="shared" si="79"/>
        <v>8.53452878283706E-2</v>
      </c>
      <c r="AT63" s="2">
        <f t="shared" si="79"/>
        <v>0.1058592442953537</v>
      </c>
      <c r="AU63" s="2">
        <f t="shared" si="79"/>
        <v>7.1018761193157892E-2</v>
      </c>
      <c r="AV63" s="2">
        <f t="shared" si="79"/>
        <v>0.18677503309326696</v>
      </c>
      <c r="AW63" s="2">
        <f t="shared" si="79"/>
        <v>0.17418746541134028</v>
      </c>
      <c r="AX63" s="2">
        <f t="shared" si="79"/>
        <v>0.11427017607466361</v>
      </c>
      <c r="AY63" s="2">
        <f t="shared" si="79"/>
        <v>0.17506965916444955</v>
      </c>
      <c r="AZ63" s="2">
        <f t="shared" si="79"/>
        <v>0.17936103887807464</v>
      </c>
      <c r="BA63" s="2">
        <f t="shared" si="79"/>
        <v>0</v>
      </c>
      <c r="BB63" s="2" t="str">
        <f t="shared" si="79"/>
        <v/>
      </c>
      <c r="BC63" s="2" t="str">
        <f t="shared" si="79"/>
        <v/>
      </c>
      <c r="BD63" s="2" t="str">
        <f t="shared" si="79"/>
        <v/>
      </c>
      <c r="BF63" s="84">
        <f t="shared" ref="BF63:BQ72" si="80">IFERROR(AS63/AG63,"-")</f>
        <v>0.86011494113964615</v>
      </c>
      <c r="BG63" s="84">
        <f t="shared" si="80"/>
        <v>1.6809341170973671</v>
      </c>
      <c r="BH63" s="84">
        <f t="shared" si="80"/>
        <v>1.5271508238006484</v>
      </c>
      <c r="BI63" s="84">
        <f t="shared" si="80"/>
        <v>2.0565418487359555</v>
      </c>
      <c r="BJ63" s="84">
        <f t="shared" si="80"/>
        <v>2.3255150941109033</v>
      </c>
      <c r="BK63" s="84">
        <f t="shared" si="80"/>
        <v>2.0990693402404319</v>
      </c>
      <c r="BL63" s="84">
        <f t="shared" si="80"/>
        <v>2.652798931926172</v>
      </c>
      <c r="BM63" s="84">
        <f t="shared" si="80"/>
        <v>4.7054864065768305</v>
      </c>
      <c r="BN63" s="84">
        <f t="shared" si="80"/>
        <v>0</v>
      </c>
      <c r="BO63" s="84" t="str">
        <f t="shared" si="80"/>
        <v>-</v>
      </c>
      <c r="BP63" s="84" t="str">
        <f t="shared" si="80"/>
        <v>-</v>
      </c>
      <c r="BQ63" s="84" t="str">
        <f t="shared" si="80"/>
        <v>-</v>
      </c>
    </row>
    <row r="64" spans="1:70" x14ac:dyDescent="0.25">
      <c r="A64" s="16" t="s">
        <v>194</v>
      </c>
      <c r="B64" s="16" t="s">
        <v>44</v>
      </c>
      <c r="C64" s="65">
        <f t="shared" si="77"/>
        <v>0.22232016546531294</v>
      </c>
      <c r="D64" s="65">
        <f t="shared" si="77"/>
        <v>0.31127133442722932</v>
      </c>
      <c r="E64" s="65">
        <f t="shared" si="77"/>
        <v>0.33005959475929669</v>
      </c>
      <c r="F64" s="65">
        <f t="shared" ref="F64:F72" si="81">IFERROR(E64/D64,"")</f>
        <v>1.0603597512974963</v>
      </c>
      <c r="H64" s="2">
        <f t="shared" si="78"/>
        <v>0.20615039294591758</v>
      </c>
      <c r="I64" s="2">
        <f t="shared" si="78"/>
        <v>0.23735113405261765</v>
      </c>
      <c r="J64" s="2">
        <f t="shared" si="78"/>
        <v>0.23515396302076336</v>
      </c>
      <c r="K64" s="2">
        <f t="shared" si="78"/>
        <v>0.2017094117367926</v>
      </c>
      <c r="L64" s="2">
        <f t="shared" si="78"/>
        <v>0.20318284874020001</v>
      </c>
      <c r="M64" s="2">
        <f t="shared" si="78"/>
        <v>0.37491089571033182</v>
      </c>
      <c r="N64" s="2">
        <f t="shared" si="78"/>
        <v>0.31893918698477103</v>
      </c>
      <c r="O64" s="2">
        <f t="shared" si="78"/>
        <v>0.30344670916537614</v>
      </c>
      <c r="P64" s="2">
        <f t="shared" si="78"/>
        <v>0.26385013632904536</v>
      </c>
      <c r="Q64" s="2">
        <f t="shared" si="78"/>
        <v>0.3590777953242893</v>
      </c>
      <c r="R64" s="75">
        <f t="shared" si="78"/>
        <v>0.24346178278917668</v>
      </c>
      <c r="S64" s="75" t="str">
        <f t="shared" si="78"/>
        <v/>
      </c>
      <c r="T64" s="1"/>
      <c r="U64" s="2">
        <f t="shared" si="79"/>
        <v>0.27820763315991992</v>
      </c>
      <c r="V64" s="2">
        <f t="shared" si="79"/>
        <v>0.18267087510703614</v>
      </c>
      <c r="W64" s="2">
        <f t="shared" si="79"/>
        <v>0.17201990869649761</v>
      </c>
      <c r="X64" s="2">
        <f t="shared" si="79"/>
        <v>0.25523327170533738</v>
      </c>
      <c r="Y64" s="2">
        <f t="shared" si="79"/>
        <v>0.24386053108735359</v>
      </c>
      <c r="Z64" s="2">
        <f t="shared" si="79"/>
        <v>0.21100887802822577</v>
      </c>
      <c r="AA64" s="2">
        <f t="shared" si="79"/>
        <v>0.20816611981389754</v>
      </c>
      <c r="AB64" s="2">
        <f t="shared" si="79"/>
        <v>0.23371908351199183</v>
      </c>
      <c r="AC64" s="2">
        <f t="shared" si="79"/>
        <v>0.25585299966953429</v>
      </c>
      <c r="AD64" s="2">
        <f t="shared" si="79"/>
        <v>0.19272244114001855</v>
      </c>
      <c r="AE64" s="2">
        <f t="shared" si="79"/>
        <v>0.28557308389784342</v>
      </c>
      <c r="AF64" s="2">
        <f t="shared" si="79"/>
        <v>0.13251113037561135</v>
      </c>
      <c r="AG64" s="2">
        <f t="shared" si="79"/>
        <v>0.1559600233892513</v>
      </c>
      <c r="AH64" s="2">
        <f t="shared" si="79"/>
        <v>8.6686919386889189E-2</v>
      </c>
      <c r="AI64" s="2">
        <f t="shared" si="79"/>
        <v>0.27241239816464508</v>
      </c>
      <c r="AJ64" s="2">
        <f t="shared" si="79"/>
        <v>0.41416182604736979</v>
      </c>
      <c r="AK64" s="2">
        <f t="shared" si="79"/>
        <v>0.306898028930366</v>
      </c>
      <c r="AL64" s="2">
        <f t="shared" si="79"/>
        <v>0.39483171616953378</v>
      </c>
      <c r="AM64" s="2">
        <f t="shared" si="79"/>
        <v>0.30051683762032572</v>
      </c>
      <c r="AN64" s="2">
        <f t="shared" si="79"/>
        <v>0.31870337443078833</v>
      </c>
      <c r="AO64" s="2">
        <f t="shared" si="79"/>
        <v>0.32920712566745008</v>
      </c>
      <c r="AP64" s="2">
        <f t="shared" si="79"/>
        <v>0.29964926088595051</v>
      </c>
      <c r="AQ64" s="2">
        <f t="shared" si="79"/>
        <v>0.32582055782470437</v>
      </c>
      <c r="AR64" s="2">
        <f t="shared" si="79"/>
        <v>0.29485441033416354</v>
      </c>
      <c r="AS64" s="2">
        <f t="shared" si="79"/>
        <v>0.21434797558361834</v>
      </c>
      <c r="AT64" s="2">
        <f t="shared" si="79"/>
        <v>0.18671417475126076</v>
      </c>
      <c r="AU64" s="2">
        <f t="shared" si="79"/>
        <v>0.33700613286005621</v>
      </c>
      <c r="AV64" s="2">
        <f t="shared" si="79"/>
        <v>0.25186818035643505</v>
      </c>
      <c r="AW64" s="2">
        <f t="shared" si="79"/>
        <v>0.2921321190009315</v>
      </c>
      <c r="AX64" s="2">
        <f t="shared" si="79"/>
        <v>0.51758078616664815</v>
      </c>
      <c r="AY64" s="2">
        <f t="shared" si="79"/>
        <v>0.34701917199971238</v>
      </c>
      <c r="AZ64" s="2">
        <f t="shared" si="79"/>
        <v>0.39900667087079561</v>
      </c>
      <c r="BA64" s="2">
        <f t="shared" si="79"/>
        <v>0</v>
      </c>
      <c r="BB64" s="2" t="str">
        <f t="shared" si="79"/>
        <v/>
      </c>
      <c r="BC64" s="2" t="str">
        <f t="shared" si="79"/>
        <v/>
      </c>
      <c r="BD64" s="2" t="str">
        <f t="shared" si="79"/>
        <v/>
      </c>
      <c r="BF64" s="84">
        <f t="shared" si="80"/>
        <v>1.3743776829825169</v>
      </c>
      <c r="BG64" s="84">
        <f t="shared" si="80"/>
        <v>2.15389099153407</v>
      </c>
      <c r="BH64" s="84">
        <f t="shared" si="80"/>
        <v>1.2371174554851607</v>
      </c>
      <c r="BI64" s="84">
        <f t="shared" si="80"/>
        <v>0.60813953511888275</v>
      </c>
      <c r="BJ64" s="84">
        <f t="shared" si="80"/>
        <v>0.95188659249165519</v>
      </c>
      <c r="BK64" s="84">
        <f t="shared" si="80"/>
        <v>1.3108895890835885</v>
      </c>
      <c r="BL64" s="84">
        <f t="shared" si="80"/>
        <v>1.1547411943624202</v>
      </c>
      <c r="BM64" s="84">
        <f t="shared" si="80"/>
        <v>1.251968767457925</v>
      </c>
      <c r="BN64" s="84">
        <f t="shared" si="80"/>
        <v>0</v>
      </c>
      <c r="BO64" s="84" t="str">
        <f t="shared" si="80"/>
        <v>-</v>
      </c>
      <c r="BP64" s="84" t="str">
        <f t="shared" si="80"/>
        <v>-</v>
      </c>
      <c r="BQ64" s="84" t="str">
        <f t="shared" si="80"/>
        <v>-</v>
      </c>
    </row>
    <row r="65" spans="1:69" x14ac:dyDescent="0.25">
      <c r="A65" s="16" t="s">
        <v>195</v>
      </c>
      <c r="B65" s="16" t="s">
        <v>45</v>
      </c>
      <c r="C65" s="65">
        <f t="shared" si="77"/>
        <v>0.16947260371772296</v>
      </c>
      <c r="D65" s="65">
        <f t="shared" si="77"/>
        <v>0.13735614914524769</v>
      </c>
      <c r="E65" s="65">
        <f t="shared" si="77"/>
        <v>0.11687856357374496</v>
      </c>
      <c r="F65" s="65">
        <f t="shared" si="81"/>
        <v>0.85091613517900355</v>
      </c>
      <c r="H65" s="2">
        <f t="shared" si="78"/>
        <v>0.17302157901686024</v>
      </c>
      <c r="I65" s="2">
        <f t="shared" si="78"/>
        <v>0.16700494296545149</v>
      </c>
      <c r="J65" s="2">
        <f t="shared" si="78"/>
        <v>0.16015147224490217</v>
      </c>
      <c r="K65" s="2">
        <f t="shared" si="78"/>
        <v>0.16814259024504868</v>
      </c>
      <c r="L65" s="2">
        <f t="shared" si="78"/>
        <v>7.256542649181312E-2</v>
      </c>
      <c r="M65" s="2">
        <f t="shared" si="78"/>
        <v>0.14413756548320783</v>
      </c>
      <c r="N65" s="2">
        <f t="shared" si="78"/>
        <v>0.18918229518918764</v>
      </c>
      <c r="O65" s="2">
        <f t="shared" si="78"/>
        <v>0.15224064416309965</v>
      </c>
      <c r="P65" s="2">
        <f t="shared" si="78"/>
        <v>0.12165535332808967</v>
      </c>
      <c r="Q65" s="2">
        <f t="shared" si="78"/>
        <v>0.11223817244090939</v>
      </c>
      <c r="R65" s="75">
        <f t="shared" si="78"/>
        <v>7.7016571638191617E-2</v>
      </c>
      <c r="S65" s="75" t="str">
        <f t="shared" si="78"/>
        <v/>
      </c>
      <c r="T65" s="1"/>
      <c r="U65" s="2">
        <f t="shared" si="79"/>
        <v>0.17360561383868983</v>
      </c>
      <c r="V65" s="2">
        <f t="shared" si="79"/>
        <v>0.24082748739555504</v>
      </c>
      <c r="W65" s="2">
        <f t="shared" si="79"/>
        <v>0.13851610544912932</v>
      </c>
      <c r="X65" s="2">
        <f t="shared" si="79"/>
        <v>0.1130018101484387</v>
      </c>
      <c r="Y65" s="2">
        <f t="shared" si="79"/>
        <v>0.21955304696750264</v>
      </c>
      <c r="Z65" s="2">
        <f t="shared" si="79"/>
        <v>0.18481178033631909</v>
      </c>
      <c r="AA65" s="2">
        <f t="shared" si="79"/>
        <v>0.15234877748903078</v>
      </c>
      <c r="AB65" s="2">
        <f t="shared" si="79"/>
        <v>0.20165539983316483</v>
      </c>
      <c r="AC65" s="2">
        <f t="shared" si="79"/>
        <v>0.14941661361345038</v>
      </c>
      <c r="AD65" s="2">
        <f t="shared" si="79"/>
        <v>0.23629317685980467</v>
      </c>
      <c r="AE65" s="2">
        <f t="shared" si="79"/>
        <v>7.704834016429718E-2</v>
      </c>
      <c r="AF65" s="2">
        <f t="shared" si="79"/>
        <v>0.21436663844886261</v>
      </c>
      <c r="AG65" s="2">
        <f t="shared" si="79"/>
        <v>0.13663393135709298</v>
      </c>
      <c r="AH65" s="2">
        <f t="shared" si="79"/>
        <v>0.10846576323818685</v>
      </c>
      <c r="AI65" s="2">
        <f t="shared" si="79"/>
        <v>3.0719691428152913E-2</v>
      </c>
      <c r="AJ65" s="2">
        <f t="shared" si="79"/>
        <v>0.11821818165599357</v>
      </c>
      <c r="AK65" s="2">
        <f t="shared" si="79"/>
        <v>0.11858717967364611</v>
      </c>
      <c r="AL65" s="2">
        <f t="shared" si="79"/>
        <v>0.17229406467683381</v>
      </c>
      <c r="AM65" s="2">
        <f t="shared" si="79"/>
        <v>0.21738930093103992</v>
      </c>
      <c r="AN65" s="2">
        <f t="shared" si="79"/>
        <v>0.15599816800437846</v>
      </c>
      <c r="AO65" s="2">
        <f t="shared" si="79"/>
        <v>0.19417400099858176</v>
      </c>
      <c r="AP65" s="2">
        <f t="shared" si="79"/>
        <v>0.17571482208852546</v>
      </c>
      <c r="AQ65" s="2">
        <f t="shared" si="79"/>
        <v>0.17048741768089312</v>
      </c>
      <c r="AR65" s="2">
        <f t="shared" si="79"/>
        <v>0.13396376398075741</v>
      </c>
      <c r="AS65" s="2">
        <f t="shared" si="79"/>
        <v>0.1772839971180073</v>
      </c>
      <c r="AT65" s="2">
        <f t="shared" si="79"/>
        <v>7.9187487714935487E-2</v>
      </c>
      <c r="AU65" s="2">
        <f t="shared" si="79"/>
        <v>0.12614365786524362</v>
      </c>
      <c r="AV65" s="2">
        <f t="shared" si="79"/>
        <v>0.14287279471704323</v>
      </c>
      <c r="AW65" s="2">
        <f t="shared" si="79"/>
        <v>0.11822477903113035</v>
      </c>
      <c r="AX65" s="2">
        <f t="shared" si="79"/>
        <v>7.7492441829866629E-2</v>
      </c>
      <c r="AY65" s="2">
        <f t="shared" si="79"/>
        <v>0.1315203674408571</v>
      </c>
      <c r="AZ65" s="2">
        <f t="shared" si="79"/>
        <v>0.10487556010811674</v>
      </c>
      <c r="BA65" s="2">
        <f t="shared" si="79"/>
        <v>0</v>
      </c>
      <c r="BB65" s="2" t="str">
        <f t="shared" si="79"/>
        <v/>
      </c>
      <c r="BC65" s="2" t="str">
        <f t="shared" si="79"/>
        <v/>
      </c>
      <c r="BD65" s="2" t="str">
        <f t="shared" si="79"/>
        <v/>
      </c>
      <c r="BF65" s="84">
        <f t="shared" si="80"/>
        <v>1.2975107673267141</v>
      </c>
      <c r="BG65" s="84">
        <f t="shared" si="80"/>
        <v>0.73006896693330459</v>
      </c>
      <c r="BH65" s="84">
        <f t="shared" si="80"/>
        <v>4.1062801089740075</v>
      </c>
      <c r="BI65" s="84">
        <f t="shared" si="80"/>
        <v>1.2085517871759592</v>
      </c>
      <c r="BJ65" s="84">
        <f t="shared" si="80"/>
        <v>0.99694401499796947</v>
      </c>
      <c r="BK65" s="84">
        <f t="shared" si="80"/>
        <v>0.44976849304250033</v>
      </c>
      <c r="BL65" s="84">
        <f t="shared" si="80"/>
        <v>0.60499926573009177</v>
      </c>
      <c r="BM65" s="84">
        <f t="shared" si="80"/>
        <v>0.67228712650762135</v>
      </c>
      <c r="BN65" s="84">
        <f t="shared" si="80"/>
        <v>0</v>
      </c>
      <c r="BO65" s="84" t="str">
        <f t="shared" si="80"/>
        <v>-</v>
      </c>
      <c r="BP65" s="84" t="str">
        <f t="shared" si="80"/>
        <v>-</v>
      </c>
      <c r="BQ65" s="84" t="str">
        <f t="shared" si="80"/>
        <v>-</v>
      </c>
    </row>
    <row r="66" spans="1:69" x14ac:dyDescent="0.25">
      <c r="A66" s="16" t="s">
        <v>196</v>
      </c>
      <c r="B66" s="16" t="s">
        <v>46</v>
      </c>
      <c r="C66" s="65">
        <f t="shared" si="77"/>
        <v>0.17985115095855336</v>
      </c>
      <c r="D66" s="65">
        <f t="shared" si="77"/>
        <v>0.16038894596855824</v>
      </c>
      <c r="E66" s="65">
        <f t="shared" si="77"/>
        <v>0.15142062158919231</v>
      </c>
      <c r="F66" s="65">
        <f t="shared" si="81"/>
        <v>0.94408389976498741</v>
      </c>
      <c r="H66" s="2">
        <f t="shared" si="78"/>
        <v>0.20917748296468941</v>
      </c>
      <c r="I66" s="2">
        <f t="shared" si="78"/>
        <v>0.16353925611393091</v>
      </c>
      <c r="J66" s="2">
        <f t="shared" si="78"/>
        <v>0.18657329185485291</v>
      </c>
      <c r="K66" s="2">
        <f t="shared" si="78"/>
        <v>0.18936736864288325</v>
      </c>
      <c r="L66" s="2">
        <f t="shared" si="78"/>
        <v>0.19657905889243704</v>
      </c>
      <c r="M66" s="2">
        <f t="shared" si="78"/>
        <v>0.11912337674199264</v>
      </c>
      <c r="N66" s="2">
        <f t="shared" si="78"/>
        <v>0.20582485826261276</v>
      </c>
      <c r="O66" s="2">
        <f t="shared" si="78"/>
        <v>0.15777317427978405</v>
      </c>
      <c r="P66" s="2">
        <f t="shared" si="78"/>
        <v>0.20582875236620968</v>
      </c>
      <c r="Q66" s="2">
        <f t="shared" si="78"/>
        <v>0.11320651022763234</v>
      </c>
      <c r="R66" s="75">
        <f t="shared" si="78"/>
        <v>9.1484151419511398E-2</v>
      </c>
      <c r="S66" s="75" t="str">
        <f t="shared" si="78"/>
        <v/>
      </c>
      <c r="T66" s="1"/>
      <c r="U66" s="2">
        <f t="shared" si="79"/>
        <v>0.2165158526720069</v>
      </c>
      <c r="V66" s="2">
        <f t="shared" si="79"/>
        <v>0.22091308701407053</v>
      </c>
      <c r="W66" s="2">
        <f t="shared" si="79"/>
        <v>0.19859028001920367</v>
      </c>
      <c r="X66" s="2">
        <f t="shared" si="79"/>
        <v>0.1019995939435272</v>
      </c>
      <c r="Y66" s="2">
        <f t="shared" si="79"/>
        <v>0.13469196792387655</v>
      </c>
      <c r="Z66" s="2">
        <f t="shared" si="79"/>
        <v>0.25970560042473145</v>
      </c>
      <c r="AA66" s="2">
        <f t="shared" si="79"/>
        <v>0.17324460578135614</v>
      </c>
      <c r="AB66" s="2">
        <f t="shared" si="79"/>
        <v>0.17814820649210869</v>
      </c>
      <c r="AC66" s="2">
        <f t="shared" si="79"/>
        <v>0.19987378348743542</v>
      </c>
      <c r="AD66" s="2">
        <f t="shared" si="79"/>
        <v>0.21268628489930144</v>
      </c>
      <c r="AE66" s="2">
        <f t="shared" si="79"/>
        <v>0.20549693404154354</v>
      </c>
      <c r="AF66" s="2">
        <f t="shared" si="79"/>
        <v>0.16364367584122902</v>
      </c>
      <c r="AG66" s="2">
        <f t="shared" si="79"/>
        <v>0.18847179106940298</v>
      </c>
      <c r="AH66" s="2">
        <f t="shared" si="79"/>
        <v>0.26801114100361378</v>
      </c>
      <c r="AI66" s="2">
        <f t="shared" si="79"/>
        <v>0.16948232404360095</v>
      </c>
      <c r="AJ66" s="2">
        <f t="shared" si="79"/>
        <v>0.1007382707703267</v>
      </c>
      <c r="AK66" s="2">
        <f t="shared" si="79"/>
        <v>0.12110240726341373</v>
      </c>
      <c r="AL66" s="2">
        <f t="shared" si="79"/>
        <v>0.12730958037959975</v>
      </c>
      <c r="AM66" s="2">
        <f t="shared" si="79"/>
        <v>0.16871718478775447</v>
      </c>
      <c r="AN66" s="2">
        <f t="shared" si="79"/>
        <v>0.21168659978557125</v>
      </c>
      <c r="AO66" s="2">
        <f t="shared" si="79"/>
        <v>0.22259454584021532</v>
      </c>
      <c r="AP66" s="2">
        <f t="shared" si="79"/>
        <v>0.1687522064538001</v>
      </c>
      <c r="AQ66" s="2">
        <f t="shared" si="79"/>
        <v>0.16962118538144863</v>
      </c>
      <c r="AR66" s="2">
        <f t="shared" si="79"/>
        <v>0.14771376588138282</v>
      </c>
      <c r="AS66" s="2">
        <f t="shared" si="79"/>
        <v>0.24565181758223953</v>
      </c>
      <c r="AT66" s="2">
        <f t="shared" si="79"/>
        <v>0.27132059504476186</v>
      </c>
      <c r="AU66" s="2">
        <f t="shared" si="79"/>
        <v>0.14466881682739152</v>
      </c>
      <c r="AV66" s="2">
        <f t="shared" si="79"/>
        <v>0.10374683089901506</v>
      </c>
      <c r="AW66" s="2">
        <f t="shared" si="79"/>
        <v>0.14043439940422101</v>
      </c>
      <c r="AX66" s="2">
        <f t="shared" si="79"/>
        <v>0.10060479980351682</v>
      </c>
      <c r="AY66" s="2">
        <f t="shared" si="79"/>
        <v>0.11863650050334365</v>
      </c>
      <c r="AZ66" s="2">
        <f t="shared" si="79"/>
        <v>0.16147754983697163</v>
      </c>
      <c r="BA66" s="2">
        <f t="shared" si="79"/>
        <v>0</v>
      </c>
      <c r="BB66" s="2" t="str">
        <f t="shared" si="79"/>
        <v/>
      </c>
      <c r="BC66" s="2" t="str">
        <f t="shared" si="79"/>
        <v/>
      </c>
      <c r="BD66" s="2" t="str">
        <f t="shared" si="79"/>
        <v/>
      </c>
      <c r="BF66" s="84">
        <f t="shared" si="80"/>
        <v>1.3033877175379551</v>
      </c>
      <c r="BG66" s="84">
        <f t="shared" si="80"/>
        <v>1.0123481957830383</v>
      </c>
      <c r="BH66" s="84">
        <f t="shared" si="80"/>
        <v>0.85359235922546173</v>
      </c>
      <c r="BI66" s="84">
        <f t="shared" si="80"/>
        <v>1.0298651158659213</v>
      </c>
      <c r="BJ66" s="84">
        <f t="shared" si="80"/>
        <v>1.1596334257729299</v>
      </c>
      <c r="BK66" s="84">
        <f t="shared" si="80"/>
        <v>0.79023746291161179</v>
      </c>
      <c r="BL66" s="84">
        <f t="shared" si="80"/>
        <v>0.70316785247802638</v>
      </c>
      <c r="BM66" s="84">
        <f t="shared" si="80"/>
        <v>0.76281422631636076</v>
      </c>
      <c r="BN66" s="84">
        <f t="shared" si="80"/>
        <v>0</v>
      </c>
      <c r="BO66" s="84" t="str">
        <f t="shared" si="80"/>
        <v>-</v>
      </c>
      <c r="BP66" s="84" t="str">
        <f t="shared" si="80"/>
        <v>-</v>
      </c>
      <c r="BQ66" s="84" t="str">
        <f t="shared" si="80"/>
        <v>-</v>
      </c>
    </row>
    <row r="67" spans="1:69" x14ac:dyDescent="0.25">
      <c r="A67" s="16" t="s">
        <v>197</v>
      </c>
      <c r="B67" s="16" t="s">
        <v>47</v>
      </c>
      <c r="C67" s="65">
        <f t="shared" si="77"/>
        <v>0.14674735603012198</v>
      </c>
      <c r="D67" s="65">
        <f t="shared" si="77"/>
        <v>0.10532313430371204</v>
      </c>
      <c r="E67" s="65">
        <f t="shared" si="77"/>
        <v>9.1981179858203935E-2</v>
      </c>
      <c r="F67" s="65">
        <f t="shared" si="81"/>
        <v>0.87332360991997293</v>
      </c>
      <c r="H67" s="2">
        <f t="shared" si="78"/>
        <v>0.11211226370144146</v>
      </c>
      <c r="I67" s="2">
        <f t="shared" si="78"/>
        <v>0.19245069483910995</v>
      </c>
      <c r="J67" s="2">
        <f t="shared" si="78"/>
        <v>0.12035154734713423</v>
      </c>
      <c r="K67" s="2">
        <f t="shared" si="78"/>
        <v>0.13764505603234264</v>
      </c>
      <c r="L67" s="2">
        <f t="shared" si="78"/>
        <v>0.19293875208204606</v>
      </c>
      <c r="M67" s="2">
        <f t="shared" si="78"/>
        <v>7.430560800174435E-2</v>
      </c>
      <c r="N67" s="2">
        <f t="shared" si="78"/>
        <v>7.5088412208352745E-2</v>
      </c>
      <c r="O67" s="2">
        <f t="shared" si="78"/>
        <v>0.12771753741616229</v>
      </c>
      <c r="P67" s="2">
        <f t="shared" si="78"/>
        <v>0.15368695559939535</v>
      </c>
      <c r="Q67" s="2">
        <f t="shared" si="78"/>
        <v>6.8098535633975943E-2</v>
      </c>
      <c r="R67" s="75">
        <f t="shared" si="78"/>
        <v>3.0247023142442521E-2</v>
      </c>
      <c r="S67" s="75" t="str">
        <f t="shared" si="78"/>
        <v/>
      </c>
      <c r="T67" s="1"/>
      <c r="U67" s="2">
        <f t="shared" si="79"/>
        <v>0.10217149408299134</v>
      </c>
      <c r="V67" s="2">
        <f t="shared" si="79"/>
        <v>0.11022837064063469</v>
      </c>
      <c r="W67" s="2">
        <f t="shared" si="79"/>
        <v>0.11939969581887383</v>
      </c>
      <c r="X67" s="2">
        <f t="shared" si="79"/>
        <v>0.24122488340131149</v>
      </c>
      <c r="Y67" s="2">
        <f t="shared" si="79"/>
        <v>0.19150954136986856</v>
      </c>
      <c r="Z67" s="2">
        <f t="shared" si="79"/>
        <v>0.13658848022338149</v>
      </c>
      <c r="AA67" s="2">
        <f t="shared" si="79"/>
        <v>0.11254604869120308</v>
      </c>
      <c r="AB67" s="2">
        <f t="shared" si="79"/>
        <v>0.12737506366722945</v>
      </c>
      <c r="AC67" s="2">
        <f t="shared" si="79"/>
        <v>0.12337132142612485</v>
      </c>
      <c r="AD67" s="2">
        <f t="shared" si="79"/>
        <v>0.11995201028933211</v>
      </c>
      <c r="AE67" s="2">
        <f t="shared" si="79"/>
        <v>0.14225338220035449</v>
      </c>
      <c r="AF67" s="2">
        <f t="shared" si="79"/>
        <v>0.14236738168630517</v>
      </c>
      <c r="AG67" s="2">
        <f t="shared" si="79"/>
        <v>0.19641230019590419</v>
      </c>
      <c r="AH67" s="2">
        <f t="shared" si="79"/>
        <v>0.1719506707745676</v>
      </c>
      <c r="AI67" s="2">
        <f t="shared" si="79"/>
        <v>0.20044814617302523</v>
      </c>
      <c r="AJ67" s="2">
        <f t="shared" si="79"/>
        <v>9.88180849975899E-2</v>
      </c>
      <c r="AK67" s="2">
        <f t="shared" si="79"/>
        <v>9.7408921930774883E-2</v>
      </c>
      <c r="AL67" s="2">
        <f t="shared" si="79"/>
        <v>4.8299022251590648E-2</v>
      </c>
      <c r="AM67" s="2">
        <f t="shared" si="79"/>
        <v>6.9150134132870439E-2</v>
      </c>
      <c r="AN67" s="2">
        <f t="shared" si="79"/>
        <v>7.9478368791458059E-2</v>
      </c>
      <c r="AO67" s="2">
        <f t="shared" si="79"/>
        <v>7.5640573966704136E-2</v>
      </c>
      <c r="AP67" s="2">
        <f t="shared" si="79"/>
        <v>0.13719239661248644</v>
      </c>
      <c r="AQ67" s="2">
        <f t="shared" si="79"/>
        <v>0.11192012845749602</v>
      </c>
      <c r="AR67" s="2">
        <f t="shared" si="79"/>
        <v>0.13090291874083376</v>
      </c>
      <c r="AS67" s="2">
        <f t="shared" si="79"/>
        <v>0.13376994258253111</v>
      </c>
      <c r="AT67" s="2">
        <f t="shared" si="79"/>
        <v>0.15207286862570826</v>
      </c>
      <c r="AU67" s="2">
        <f t="shared" si="79"/>
        <v>0.16337058174539063</v>
      </c>
      <c r="AV67" s="2">
        <f t="shared" si="79"/>
        <v>7.660287331822635E-2</v>
      </c>
      <c r="AW67" s="2">
        <f t="shared" si="79"/>
        <v>7.5515442199645177E-2</v>
      </c>
      <c r="AX67" s="2">
        <f t="shared" si="79"/>
        <v>5.3835150023098473E-2</v>
      </c>
      <c r="AY67" s="2">
        <f t="shared" si="79"/>
        <v>6.0205517005824404E-2</v>
      </c>
      <c r="AZ67" s="2">
        <f t="shared" si="79"/>
        <v>3.2791940707841305E-2</v>
      </c>
      <c r="BA67" s="2">
        <f t="shared" si="79"/>
        <v>0</v>
      </c>
      <c r="BB67" s="2" t="str">
        <f t="shared" si="79"/>
        <v/>
      </c>
      <c r="BC67" s="2" t="str">
        <f t="shared" si="79"/>
        <v/>
      </c>
      <c r="BD67" s="2" t="str">
        <f t="shared" si="79"/>
        <v/>
      </c>
      <c r="BF67" s="84">
        <f t="shared" si="80"/>
        <v>0.68106703322097051</v>
      </c>
      <c r="BG67" s="84">
        <f t="shared" si="80"/>
        <v>0.88439822851915639</v>
      </c>
      <c r="BH67" s="84">
        <f t="shared" si="80"/>
        <v>0.81502665334889379</v>
      </c>
      <c r="BI67" s="84">
        <f t="shared" si="80"/>
        <v>0.77519082989813692</v>
      </c>
      <c r="BJ67" s="84">
        <f t="shared" si="80"/>
        <v>0.77524153540382434</v>
      </c>
      <c r="BK67" s="84">
        <f t="shared" si="80"/>
        <v>1.1146219429178092</v>
      </c>
      <c r="BL67" s="84">
        <f t="shared" si="80"/>
        <v>0.87064931631428</v>
      </c>
      <c r="BM67" s="84">
        <f t="shared" si="80"/>
        <v>0.41258950336390926</v>
      </c>
      <c r="BN67" s="84">
        <f t="shared" si="80"/>
        <v>0</v>
      </c>
      <c r="BO67" s="84" t="str">
        <f t="shared" si="80"/>
        <v>-</v>
      </c>
      <c r="BP67" s="84" t="str">
        <f t="shared" si="80"/>
        <v>-</v>
      </c>
      <c r="BQ67" s="84" t="str">
        <f t="shared" si="80"/>
        <v>-</v>
      </c>
    </row>
    <row r="68" spans="1:69" x14ac:dyDescent="0.25">
      <c r="A68" s="16" t="s">
        <v>198</v>
      </c>
      <c r="B68" s="16" t="s">
        <v>48</v>
      </c>
      <c r="C68" s="65">
        <f t="shared" si="77"/>
        <v>0.13282884460145045</v>
      </c>
      <c r="D68" s="65">
        <f t="shared" si="77"/>
        <v>0.13826140362693018</v>
      </c>
      <c r="E68" s="65">
        <f t="shared" si="77"/>
        <v>5.558444161585558E-2</v>
      </c>
      <c r="F68" s="65">
        <f t="shared" si="81"/>
        <v>0.40202428268295837</v>
      </c>
      <c r="H68" s="2">
        <f t="shared" si="78"/>
        <v>0.12782441718284471</v>
      </c>
      <c r="I68" s="2">
        <f t="shared" si="78"/>
        <v>0.14945055768046459</v>
      </c>
      <c r="J68" s="2">
        <f t="shared" si="78"/>
        <v>0.11161945905722584</v>
      </c>
      <c r="K68" s="2">
        <f t="shared" si="78"/>
        <v>0.12875031726868849</v>
      </c>
      <c r="L68" s="2">
        <f t="shared" si="78"/>
        <v>0.15948827246785385</v>
      </c>
      <c r="M68" s="2">
        <f t="shared" si="78"/>
        <v>0.15292145026651185</v>
      </c>
      <c r="N68" s="2">
        <f t="shared" si="78"/>
        <v>8.0180344963665065E-2</v>
      </c>
      <c r="O68" s="2">
        <f t="shared" si="78"/>
        <v>0.10287903200437944</v>
      </c>
      <c r="P68" s="2">
        <f t="shared" si="78"/>
        <v>6.0536456405261993E-2</v>
      </c>
      <c r="Q68" s="2">
        <f t="shared" si="78"/>
        <v>5.6967975958401314E-2</v>
      </c>
      <c r="R68" s="75">
        <f t="shared" si="78"/>
        <v>3.0223643683028274E-2</v>
      </c>
      <c r="S68" s="75" t="str">
        <f t="shared" si="78"/>
        <v/>
      </c>
      <c r="T68" s="1"/>
      <c r="U68" s="2">
        <f t="shared" si="79"/>
        <v>0.11099405012818563</v>
      </c>
      <c r="V68" s="2">
        <f t="shared" si="79"/>
        <v>0.16268591083214362</v>
      </c>
      <c r="W68" s="2">
        <f t="shared" si="79"/>
        <v>0.12100786854183572</v>
      </c>
      <c r="X68" s="2">
        <f t="shared" si="79"/>
        <v>0.19803586981511806</v>
      </c>
      <c r="Y68" s="2">
        <f t="shared" si="79"/>
        <v>0.13347113628921689</v>
      </c>
      <c r="Z68" s="2">
        <f t="shared" si="79"/>
        <v>0.10666741114548674</v>
      </c>
      <c r="AA68" s="2">
        <f t="shared" si="79"/>
        <v>0.10977938237590441</v>
      </c>
      <c r="AB68" s="2">
        <f t="shared" si="79"/>
        <v>0.12602532581246204</v>
      </c>
      <c r="AC68" s="2">
        <f t="shared" si="79"/>
        <v>0.10724594139201199</v>
      </c>
      <c r="AD68" s="2">
        <f t="shared" si="79"/>
        <v>0.14161292124343519</v>
      </c>
      <c r="AE68" s="2">
        <f t="shared" si="79"/>
        <v>0.12666909127465814</v>
      </c>
      <c r="AF68" s="2">
        <f t="shared" si="79"/>
        <v>0.12420279158819823</v>
      </c>
      <c r="AG68" s="2">
        <f t="shared" si="79"/>
        <v>0.10622421507721198</v>
      </c>
      <c r="AH68" s="2">
        <f t="shared" si="79"/>
        <v>0.17907783875771846</v>
      </c>
      <c r="AI68" s="2">
        <f t="shared" si="79"/>
        <v>0.17320026706342659</v>
      </c>
      <c r="AJ68" s="2">
        <f t="shared" si="79"/>
        <v>0.14382214535142848</v>
      </c>
      <c r="AK68" s="2">
        <f t="shared" si="79"/>
        <v>0.19665826945297529</v>
      </c>
      <c r="AL68" s="2">
        <f t="shared" si="79"/>
        <v>0.13190505458838797</v>
      </c>
      <c r="AM68" s="2">
        <f t="shared" si="79"/>
        <v>0.12662736310557046</v>
      </c>
      <c r="AN68" s="2">
        <f t="shared" si="79"/>
        <v>7.0119441441295713E-2</v>
      </c>
      <c r="AO68" s="2">
        <f t="shared" si="79"/>
        <v>6.0871937508037481E-2</v>
      </c>
      <c r="AP68" s="2">
        <f t="shared" si="79"/>
        <v>4.8370293287320058E-2</v>
      </c>
      <c r="AQ68" s="2">
        <f t="shared" si="79"/>
        <v>9.4130690532568728E-2</v>
      </c>
      <c r="AR68" s="2">
        <f t="shared" si="79"/>
        <v>0.12998701219764869</v>
      </c>
      <c r="AS68" s="2">
        <f t="shared" si="79"/>
        <v>3.9373367196073948E-2</v>
      </c>
      <c r="AT68" s="2">
        <f t="shared" si="79"/>
        <v>5.8217526541991291E-2</v>
      </c>
      <c r="AU68" s="2">
        <f t="shared" si="79"/>
        <v>7.1231292695161333E-2</v>
      </c>
      <c r="AV68" s="2">
        <f t="shared" si="79"/>
        <v>7.0775092922902044E-2</v>
      </c>
      <c r="AW68" s="2">
        <f t="shared" si="79"/>
        <v>6.4693034897253171E-2</v>
      </c>
      <c r="AX68" s="2">
        <f t="shared" si="79"/>
        <v>3.7274424438765663E-2</v>
      </c>
      <c r="AY68" s="2">
        <f t="shared" si="79"/>
        <v>5.1284514992449848E-2</v>
      </c>
      <c r="AZ68" s="2">
        <f t="shared" si="79"/>
        <v>4.147841983930016E-2</v>
      </c>
      <c r="BA68" s="2">
        <f t="shared" si="79"/>
        <v>0</v>
      </c>
      <c r="BB68" s="2" t="str">
        <f t="shared" si="79"/>
        <v/>
      </c>
      <c r="BC68" s="2" t="str">
        <f t="shared" si="79"/>
        <v/>
      </c>
      <c r="BD68" s="2" t="str">
        <f t="shared" si="79"/>
        <v/>
      </c>
      <c r="BF68" s="84">
        <f t="shared" si="80"/>
        <v>0.3706628207838894</v>
      </c>
      <c r="BG68" s="84">
        <f t="shared" si="80"/>
        <v>0.32509620925655741</v>
      </c>
      <c r="BH68" s="84">
        <f t="shared" si="80"/>
        <v>0.41126548996068329</v>
      </c>
      <c r="BI68" s="84">
        <f t="shared" si="80"/>
        <v>0.4921014962609796</v>
      </c>
      <c r="BJ68" s="84">
        <f t="shared" si="80"/>
        <v>0.3289616809768709</v>
      </c>
      <c r="BK68" s="84">
        <f t="shared" si="80"/>
        <v>0.28258526221820046</v>
      </c>
      <c r="BL68" s="84">
        <f t="shared" si="80"/>
        <v>0.40500341896635289</v>
      </c>
      <c r="BM68" s="84">
        <f t="shared" si="80"/>
        <v>0.59153950725671511</v>
      </c>
      <c r="BN68" s="84">
        <f t="shared" si="80"/>
        <v>0</v>
      </c>
      <c r="BO68" s="84" t="str">
        <f t="shared" si="80"/>
        <v>-</v>
      </c>
      <c r="BP68" s="84" t="str">
        <f t="shared" si="80"/>
        <v>-</v>
      </c>
      <c r="BQ68" s="84" t="str">
        <f t="shared" si="80"/>
        <v>-</v>
      </c>
    </row>
    <row r="69" spans="1:69" x14ac:dyDescent="0.25">
      <c r="A69" s="16" t="s">
        <v>199</v>
      </c>
      <c r="B69" s="16" t="s">
        <v>49</v>
      </c>
      <c r="C69" s="65">
        <f t="shared" si="77"/>
        <v>2.2292454019726515E-2</v>
      </c>
      <c r="D69" s="65">
        <f t="shared" si="77"/>
        <v>8.5350662892994908E-2</v>
      </c>
      <c r="E69" s="65">
        <f t="shared" si="77"/>
        <v>7.6757811866027828E-2</v>
      </c>
      <c r="F69" s="65">
        <f t="shared" si="81"/>
        <v>0.89932297259670924</v>
      </c>
      <c r="H69" s="2">
        <f t="shared" si="78"/>
        <v>1.4333025253018133E-2</v>
      </c>
      <c r="I69" s="2">
        <f t="shared" si="78"/>
        <v>1.3964145992948212E-2</v>
      </c>
      <c r="J69" s="2">
        <f t="shared" si="78"/>
        <v>6.1801172008226796E-2</v>
      </c>
      <c r="K69" s="2">
        <f t="shared" si="78"/>
        <v>8.3020970508173614E-2</v>
      </c>
      <c r="L69" s="2">
        <f t="shared" si="78"/>
        <v>0.11306059298292151</v>
      </c>
      <c r="M69" s="2">
        <f t="shared" si="78"/>
        <v>6.560499708125872E-2</v>
      </c>
      <c r="N69" s="2">
        <f t="shared" si="78"/>
        <v>8.5125380192182409E-2</v>
      </c>
      <c r="O69" s="2">
        <f t="shared" si="78"/>
        <v>0.12400003226563576</v>
      </c>
      <c r="P69" s="2">
        <f t="shared" si="78"/>
        <v>7.941840593136236E-2</v>
      </c>
      <c r="Q69" s="2">
        <f t="shared" si="78"/>
        <v>8.4322433737230335E-2</v>
      </c>
      <c r="R69" s="75">
        <f t="shared" si="78"/>
        <v>3.9291817180346959E-2</v>
      </c>
      <c r="S69" s="75" t="str">
        <f t="shared" si="78"/>
        <v/>
      </c>
      <c r="T69" s="1"/>
      <c r="U69" s="2">
        <f t="shared" si="79"/>
        <v>6.9523430089825349E-3</v>
      </c>
      <c r="V69" s="2">
        <f t="shared" si="79"/>
        <v>2.760830642016672E-2</v>
      </c>
      <c r="W69" s="2">
        <f t="shared" si="79"/>
        <v>1.2356897332847259E-2</v>
      </c>
      <c r="X69" s="2">
        <f t="shared" si="79"/>
        <v>4.8099568142446402E-3</v>
      </c>
      <c r="Y69" s="2">
        <f t="shared" si="79"/>
        <v>-4.8393350984322304E-3</v>
      </c>
      <c r="Z69" s="2">
        <f t="shared" si="79"/>
        <v>4.0679064052899325E-2</v>
      </c>
      <c r="AA69" s="2">
        <f t="shared" si="79"/>
        <v>3.1138073277029384E-2</v>
      </c>
      <c r="AB69" s="2">
        <f t="shared" si="79"/>
        <v>5.7775982342559852E-2</v>
      </c>
      <c r="AC69" s="2">
        <f t="shared" si="79"/>
        <v>8.6274252747591151E-2</v>
      </c>
      <c r="AD69" s="2">
        <f t="shared" si="79"/>
        <v>3.6058411215345171E-2</v>
      </c>
      <c r="AE69" s="2">
        <f t="shared" si="79"/>
        <v>0.10071453677129116</v>
      </c>
      <c r="AF69" s="2">
        <f t="shared" si="79"/>
        <v>9.0758707007943445E-2</v>
      </c>
      <c r="AG69" s="2">
        <f t="shared" si="79"/>
        <v>0.11707229386156126</v>
      </c>
      <c r="AH69" s="2">
        <f t="shared" si="79"/>
        <v>0.12283122819183244</v>
      </c>
      <c r="AI69" s="2">
        <f t="shared" si="79"/>
        <v>0.10723308192258034</v>
      </c>
      <c r="AJ69" s="2">
        <f t="shared" si="79"/>
        <v>3.3421538639945535E-2</v>
      </c>
      <c r="AK69" s="2">
        <f t="shared" si="79"/>
        <v>8.4442447179702659E-2</v>
      </c>
      <c r="AL69" s="2">
        <f t="shared" si="79"/>
        <v>7.0922066795262084E-2</v>
      </c>
      <c r="AM69" s="2">
        <f t="shared" si="79"/>
        <v>5.1604860344011357E-2</v>
      </c>
      <c r="AN69" s="2">
        <f t="shared" si="79"/>
        <v>0.12589661963780679</v>
      </c>
      <c r="AO69" s="2">
        <f t="shared" si="79"/>
        <v>7.8368396066547608E-2</v>
      </c>
      <c r="AP69" s="2">
        <f t="shared" si="79"/>
        <v>0.14625624799003292</v>
      </c>
      <c r="AQ69" s="2">
        <f t="shared" si="79"/>
        <v>0.10010535939342836</v>
      </c>
      <c r="AR69" s="2">
        <f t="shared" si="79"/>
        <v>0.12545701270565196</v>
      </c>
      <c r="AS69" s="2">
        <f t="shared" si="79"/>
        <v>0.10422761210915929</v>
      </c>
      <c r="AT69" s="2">
        <f t="shared" si="79"/>
        <v>9.2882264943264889E-2</v>
      </c>
      <c r="AU69" s="2">
        <f t="shared" si="79"/>
        <v>5.9667631620121266E-2</v>
      </c>
      <c r="AV69" s="2">
        <f t="shared" si="79"/>
        <v>8.5852908842072195E-2</v>
      </c>
      <c r="AW69" s="2">
        <f t="shared" si="79"/>
        <v>9.4063390337721972E-2</v>
      </c>
      <c r="AX69" s="2">
        <f t="shared" si="79"/>
        <v>7.501045278848234E-2</v>
      </c>
      <c r="AY69" s="2">
        <f t="shared" si="79"/>
        <v>8.2444519846120654E-2</v>
      </c>
      <c r="AZ69" s="2">
        <f t="shared" si="79"/>
        <v>3.8439676412075102E-2</v>
      </c>
      <c r="BA69" s="2">
        <f t="shared" si="79"/>
        <v>0</v>
      </c>
      <c r="BB69" s="2" t="str">
        <f t="shared" si="79"/>
        <v/>
      </c>
      <c r="BC69" s="2" t="str">
        <f t="shared" si="79"/>
        <v/>
      </c>
      <c r="BD69" s="2" t="str">
        <f t="shared" si="79"/>
        <v/>
      </c>
      <c r="BF69" s="84">
        <f t="shared" si="80"/>
        <v>0.89028418826754274</v>
      </c>
      <c r="BG69" s="84">
        <f t="shared" si="80"/>
        <v>0.75617793870957173</v>
      </c>
      <c r="BH69" s="84">
        <f t="shared" si="80"/>
        <v>0.55642932712872917</v>
      </c>
      <c r="BI69" s="84">
        <f t="shared" si="80"/>
        <v>2.5687898384026076</v>
      </c>
      <c r="BJ69" s="84">
        <f t="shared" si="80"/>
        <v>1.1139349163761787</v>
      </c>
      <c r="BK69" s="84">
        <f t="shared" si="80"/>
        <v>1.0576461766832403</v>
      </c>
      <c r="BL69" s="84">
        <f t="shared" si="80"/>
        <v>1.5976115291568302</v>
      </c>
      <c r="BM69" s="84">
        <f t="shared" si="80"/>
        <v>0.30532731158836973</v>
      </c>
      <c r="BN69" s="84">
        <f t="shared" si="80"/>
        <v>0</v>
      </c>
      <c r="BO69" s="84" t="str">
        <f t="shared" si="80"/>
        <v>-</v>
      </c>
      <c r="BP69" s="84" t="str">
        <f t="shared" si="80"/>
        <v>-</v>
      </c>
      <c r="BQ69" s="84" t="str">
        <f t="shared" si="80"/>
        <v>-</v>
      </c>
    </row>
    <row r="70" spans="1:69" x14ac:dyDescent="0.25">
      <c r="A70" s="16" t="s">
        <v>200</v>
      </c>
      <c r="B70" s="16" t="s">
        <v>50</v>
      </c>
      <c r="C70" s="70">
        <f t="shared" si="77"/>
        <v>0</v>
      </c>
      <c r="D70" s="65">
        <f t="shared" si="77"/>
        <v>0</v>
      </c>
      <c r="E70" s="65">
        <f t="shared" si="77"/>
        <v>3.9877709412911633E-2</v>
      </c>
      <c r="F70" s="65" t="str">
        <f>IFERROR(E70/D70,"")</f>
        <v/>
      </c>
      <c r="H70" s="2">
        <f t="shared" si="78"/>
        <v>0</v>
      </c>
      <c r="I70" s="2">
        <f t="shared" si="78"/>
        <v>0</v>
      </c>
      <c r="J70" s="2">
        <f t="shared" si="78"/>
        <v>0</v>
      </c>
      <c r="K70" s="2">
        <f t="shared" si="78"/>
        <v>0</v>
      </c>
      <c r="L70" s="2">
        <f t="shared" si="78"/>
        <v>0</v>
      </c>
      <c r="M70" s="2">
        <f t="shared" si="78"/>
        <v>0</v>
      </c>
      <c r="N70" s="2">
        <f t="shared" si="78"/>
        <v>0</v>
      </c>
      <c r="O70" s="2">
        <f t="shared" si="78"/>
        <v>0</v>
      </c>
      <c r="P70" s="2">
        <f t="shared" si="78"/>
        <v>2.994281951722845E-2</v>
      </c>
      <c r="Q70" s="2">
        <f t="shared" si="78"/>
        <v>4.9029841238620385E-2</v>
      </c>
      <c r="R70" s="75">
        <f t="shared" si="78"/>
        <v>2.4939464734711668E-2</v>
      </c>
      <c r="S70" s="75" t="str">
        <f t="shared" si="78"/>
        <v/>
      </c>
      <c r="T70" s="1"/>
      <c r="U70" s="2">
        <f t="shared" si="79"/>
        <v>0</v>
      </c>
      <c r="V70" s="2">
        <f t="shared" si="79"/>
        <v>0</v>
      </c>
      <c r="W70" s="2">
        <f t="shared" si="79"/>
        <v>0</v>
      </c>
      <c r="X70" s="2">
        <f t="shared" ref="X70:BD70" si="82">IFERROR(X56/X$59,"")</f>
        <v>0</v>
      </c>
      <c r="Y70" s="2">
        <f t="shared" si="82"/>
        <v>0</v>
      </c>
      <c r="Z70" s="2">
        <f t="shared" si="82"/>
        <v>0</v>
      </c>
      <c r="AA70" s="2">
        <f t="shared" si="82"/>
        <v>0</v>
      </c>
      <c r="AB70" s="2">
        <f t="shared" si="82"/>
        <v>0</v>
      </c>
      <c r="AC70" s="2">
        <f t="shared" si="82"/>
        <v>0</v>
      </c>
      <c r="AD70" s="2">
        <f t="shared" si="82"/>
        <v>0</v>
      </c>
      <c r="AE70" s="2">
        <f t="shared" si="82"/>
        <v>0</v>
      </c>
      <c r="AF70" s="2">
        <f t="shared" si="82"/>
        <v>0</v>
      </c>
      <c r="AG70" s="2">
        <f t="shared" si="82"/>
        <v>0</v>
      </c>
      <c r="AH70" s="2">
        <f t="shared" si="82"/>
        <v>0</v>
      </c>
      <c r="AI70" s="2">
        <f t="shared" si="82"/>
        <v>0</v>
      </c>
      <c r="AJ70" s="2">
        <f t="shared" si="82"/>
        <v>0</v>
      </c>
      <c r="AK70" s="2">
        <f t="shared" si="82"/>
        <v>0</v>
      </c>
      <c r="AL70" s="2">
        <f t="shared" si="82"/>
        <v>0</v>
      </c>
      <c r="AM70" s="2">
        <f t="shared" si="82"/>
        <v>0</v>
      </c>
      <c r="AN70" s="2">
        <f t="shared" si="82"/>
        <v>0</v>
      </c>
      <c r="AO70" s="2">
        <f t="shared" si="82"/>
        <v>0</v>
      </c>
      <c r="AP70" s="2">
        <f t="shared" si="82"/>
        <v>0</v>
      </c>
      <c r="AQ70" s="2">
        <f t="shared" si="82"/>
        <v>0</v>
      </c>
      <c r="AR70" s="2">
        <f t="shared" si="82"/>
        <v>0</v>
      </c>
      <c r="AS70" s="2">
        <f t="shared" si="82"/>
        <v>0</v>
      </c>
      <c r="AT70" s="2">
        <f t="shared" si="82"/>
        <v>5.3745838082724685E-2</v>
      </c>
      <c r="AU70" s="2">
        <f t="shared" si="82"/>
        <v>2.6893125193477533E-2</v>
      </c>
      <c r="AV70" s="2">
        <f t="shared" si="82"/>
        <v>8.1506285851039167E-2</v>
      </c>
      <c r="AW70" s="2">
        <f t="shared" si="82"/>
        <v>4.0749369717756535E-2</v>
      </c>
      <c r="AX70" s="2">
        <f t="shared" si="82"/>
        <v>2.3931768874958334E-2</v>
      </c>
      <c r="AY70" s="2">
        <f t="shared" si="82"/>
        <v>3.3819749047242394E-2</v>
      </c>
      <c r="AZ70" s="2">
        <f t="shared" si="82"/>
        <v>4.2569143346824843E-2</v>
      </c>
      <c r="BA70" s="2">
        <f t="shared" si="82"/>
        <v>0</v>
      </c>
      <c r="BB70" s="2" t="str">
        <f t="shared" si="82"/>
        <v/>
      </c>
      <c r="BC70" s="2" t="str">
        <f t="shared" si="82"/>
        <v/>
      </c>
      <c r="BD70" s="2" t="str">
        <f t="shared" si="82"/>
        <v/>
      </c>
      <c r="BF70" s="84" t="str">
        <f t="shared" si="80"/>
        <v>-</v>
      </c>
      <c r="BG70" s="84" t="str">
        <f t="shared" si="80"/>
        <v>-</v>
      </c>
      <c r="BH70" s="84" t="str">
        <f t="shared" si="80"/>
        <v>-</v>
      </c>
      <c r="BI70" s="84" t="str">
        <f t="shared" si="80"/>
        <v>-</v>
      </c>
      <c r="BJ70" s="84" t="str">
        <f t="shared" si="80"/>
        <v>-</v>
      </c>
      <c r="BK70" s="84" t="str">
        <f t="shared" si="80"/>
        <v>-</v>
      </c>
      <c r="BL70" s="84" t="str">
        <f t="shared" si="80"/>
        <v>-</v>
      </c>
      <c r="BM70" s="84" t="str">
        <f t="shared" si="80"/>
        <v>-</v>
      </c>
      <c r="BN70" s="84" t="str">
        <f t="shared" si="80"/>
        <v>-</v>
      </c>
      <c r="BO70" s="84" t="str">
        <f t="shared" si="80"/>
        <v>-</v>
      </c>
      <c r="BP70" s="84" t="str">
        <f t="shared" si="80"/>
        <v>-</v>
      </c>
      <c r="BQ70" s="84" t="str">
        <f t="shared" si="80"/>
        <v>-</v>
      </c>
    </row>
    <row r="71" spans="1:69" x14ac:dyDescent="0.25">
      <c r="A71" s="16"/>
      <c r="B71" s="3" t="s">
        <v>153</v>
      </c>
      <c r="C71" s="65">
        <f t="shared" ref="C71" si="83">IFERROR(C58/C$59,"")</f>
        <v>1</v>
      </c>
      <c r="D71" s="65">
        <f>IFERROR(D58/D$59,"")</f>
        <v>1</v>
      </c>
      <c r="E71" s="65">
        <f>IFERROR(E58/E$59,"")</f>
        <v>0.96012229058708831</v>
      </c>
      <c r="F71" s="65">
        <f>IFERROR(E71/D71,"")</f>
        <v>0.96012229058708831</v>
      </c>
      <c r="H71" s="2">
        <f>IFERROR(H58/H$59,"")</f>
        <v>1</v>
      </c>
      <c r="I71" s="2">
        <f t="shared" ref="I71:S72" si="84">IFERROR(I58/I$59,"")</f>
        <v>1</v>
      </c>
      <c r="J71" s="2">
        <f t="shared" si="84"/>
        <v>1</v>
      </c>
      <c r="K71" s="2">
        <f t="shared" si="84"/>
        <v>1.0000000000000011</v>
      </c>
      <c r="L71" s="2">
        <f t="shared" si="84"/>
        <v>1</v>
      </c>
      <c r="M71" s="2">
        <f t="shared" si="84"/>
        <v>0.99999999999999967</v>
      </c>
      <c r="N71" s="2">
        <f t="shared" si="84"/>
        <v>1.0000000000000002</v>
      </c>
      <c r="O71" s="2">
        <f t="shared" si="84"/>
        <v>0.99999999999999989</v>
      </c>
      <c r="P71" s="2">
        <f t="shared" si="84"/>
        <v>0.97005718048277201</v>
      </c>
      <c r="Q71" s="2">
        <f t="shared" si="84"/>
        <v>0.95097015876137947</v>
      </c>
      <c r="R71" s="75">
        <f t="shared" si="84"/>
        <v>0.6273301143670732</v>
      </c>
      <c r="S71" s="75" t="str">
        <f t="shared" si="84"/>
        <v/>
      </c>
      <c r="T71" s="1"/>
      <c r="U71" s="2">
        <f t="shared" ref="U71:BD72" si="85">IFERROR(U58/U$59,"")</f>
        <v>1</v>
      </c>
      <c r="V71" s="2">
        <f t="shared" si="85"/>
        <v>1.0000000000000002</v>
      </c>
      <c r="W71" s="2">
        <f t="shared" si="85"/>
        <v>1</v>
      </c>
      <c r="X71" s="2">
        <f t="shared" si="85"/>
        <v>1</v>
      </c>
      <c r="Y71" s="2">
        <f t="shared" si="85"/>
        <v>0.99999999999999989</v>
      </c>
      <c r="Z71" s="2">
        <f t="shared" si="85"/>
        <v>1</v>
      </c>
      <c r="AA71" s="2">
        <f t="shared" si="85"/>
        <v>0.99999999999999989</v>
      </c>
      <c r="AB71" s="2">
        <f t="shared" si="85"/>
        <v>1.0000000000000002</v>
      </c>
      <c r="AC71" s="2">
        <f t="shared" si="85"/>
        <v>1.0000000000000002</v>
      </c>
      <c r="AD71" s="2">
        <f t="shared" si="85"/>
        <v>1</v>
      </c>
      <c r="AE71" s="2">
        <f t="shared" si="85"/>
        <v>1.0000000000000016</v>
      </c>
      <c r="AF71" s="2">
        <f t="shared" si="85"/>
        <v>1.0000000000000009</v>
      </c>
      <c r="AG71" s="2">
        <f t="shared" si="85"/>
        <v>0.99999999999999989</v>
      </c>
      <c r="AH71" s="2">
        <f t="shared" si="85"/>
        <v>1</v>
      </c>
      <c r="AI71" s="2">
        <f t="shared" si="85"/>
        <v>1</v>
      </c>
      <c r="AJ71" s="2">
        <f t="shared" si="85"/>
        <v>1.0000000000000009</v>
      </c>
      <c r="AK71" s="2">
        <f t="shared" si="85"/>
        <v>1</v>
      </c>
      <c r="AL71" s="2">
        <f t="shared" si="85"/>
        <v>0.99999999999999867</v>
      </c>
      <c r="AM71" s="2">
        <f t="shared" si="85"/>
        <v>1.0000000000000007</v>
      </c>
      <c r="AN71" s="2">
        <f t="shared" si="85"/>
        <v>1.0000000000000016</v>
      </c>
      <c r="AO71" s="2">
        <f t="shared" si="85"/>
        <v>0.999999999999999</v>
      </c>
      <c r="AP71" s="2">
        <f t="shared" si="85"/>
        <v>1.0000000000000009</v>
      </c>
      <c r="AQ71" s="2">
        <f t="shared" si="85"/>
        <v>0.999999999999998</v>
      </c>
      <c r="AR71" s="2">
        <f t="shared" si="85"/>
        <v>1.0000000000000002</v>
      </c>
      <c r="AS71" s="2">
        <f t="shared" si="85"/>
        <v>1</v>
      </c>
      <c r="AT71" s="2">
        <f t="shared" si="85"/>
        <v>0.94625416191727629</v>
      </c>
      <c r="AU71" s="2">
        <f t="shared" si="85"/>
        <v>0.97310687480652258</v>
      </c>
      <c r="AV71" s="2">
        <f t="shared" si="85"/>
        <v>0.91849371414896086</v>
      </c>
      <c r="AW71" s="2">
        <f t="shared" si="85"/>
        <v>0.95925063028224344</v>
      </c>
      <c r="AX71" s="2">
        <f t="shared" si="85"/>
        <v>0.97606823112504171</v>
      </c>
      <c r="AY71" s="2">
        <f t="shared" si="85"/>
        <v>0.9661802509527575</v>
      </c>
      <c r="AZ71" s="2">
        <f t="shared" si="85"/>
        <v>0.95743085665317507</v>
      </c>
      <c r="BA71" s="2">
        <f t="shared" si="85"/>
        <v>0</v>
      </c>
      <c r="BB71" s="2" t="str">
        <f t="shared" si="85"/>
        <v/>
      </c>
      <c r="BC71" s="2" t="str">
        <f t="shared" si="85"/>
        <v/>
      </c>
      <c r="BD71" s="2" t="str">
        <f t="shared" si="85"/>
        <v/>
      </c>
      <c r="BF71" s="84">
        <f t="shared" si="80"/>
        <v>1.0000000000000002</v>
      </c>
      <c r="BG71" s="84">
        <f t="shared" si="80"/>
        <v>0.94625416191727629</v>
      </c>
      <c r="BH71" s="84">
        <f t="shared" si="80"/>
        <v>0.97310687480652258</v>
      </c>
      <c r="BI71" s="84">
        <f t="shared" si="80"/>
        <v>0.91849371414896008</v>
      </c>
      <c r="BJ71" s="84">
        <f t="shared" si="80"/>
        <v>0.95925063028224344</v>
      </c>
      <c r="BK71" s="84">
        <f t="shared" si="80"/>
        <v>0.97606823112504304</v>
      </c>
      <c r="BL71" s="84">
        <f t="shared" si="80"/>
        <v>0.96618025095275684</v>
      </c>
      <c r="BM71" s="84">
        <f t="shared" si="80"/>
        <v>0.95743085665317362</v>
      </c>
      <c r="BN71" s="84">
        <f t="shared" si="80"/>
        <v>0</v>
      </c>
      <c r="BO71" s="84" t="str">
        <f t="shared" si="80"/>
        <v>-</v>
      </c>
      <c r="BP71" s="84" t="str">
        <f t="shared" si="80"/>
        <v>-</v>
      </c>
      <c r="BQ71" s="84" t="str">
        <f t="shared" si="80"/>
        <v>-</v>
      </c>
    </row>
    <row r="72" spans="1:69" x14ac:dyDescent="0.25">
      <c r="A72" s="3" t="s">
        <v>201</v>
      </c>
      <c r="B72" s="3" t="s">
        <v>61</v>
      </c>
      <c r="C72" s="65">
        <f>IFERROR(C59/C$59,"")</f>
        <v>1</v>
      </c>
      <c r="D72" s="65">
        <f>IFERROR(D59/D$59,"")</f>
        <v>1</v>
      </c>
      <c r="E72" s="65">
        <f>IFERROR(E59/E$59,"")</f>
        <v>1</v>
      </c>
      <c r="F72" s="65">
        <f t="shared" si="81"/>
        <v>1</v>
      </c>
      <c r="G72" s="33"/>
      <c r="H72" s="2">
        <f>IFERROR(H59/H$59,"")</f>
        <v>1</v>
      </c>
      <c r="I72" s="2">
        <f t="shared" si="84"/>
        <v>1</v>
      </c>
      <c r="J72" s="2">
        <f t="shared" si="84"/>
        <v>1</v>
      </c>
      <c r="K72" s="2">
        <f t="shared" si="84"/>
        <v>1</v>
      </c>
      <c r="L72" s="2">
        <f t="shared" si="84"/>
        <v>1</v>
      </c>
      <c r="M72" s="2">
        <f t="shared" si="84"/>
        <v>1</v>
      </c>
      <c r="N72" s="2">
        <f t="shared" si="84"/>
        <v>1</v>
      </c>
      <c r="O72" s="2">
        <f t="shared" si="84"/>
        <v>1</v>
      </c>
      <c r="P72" s="2">
        <f t="shared" si="84"/>
        <v>1</v>
      </c>
      <c r="Q72" s="2">
        <f t="shared" si="84"/>
        <v>1</v>
      </c>
      <c r="R72" s="75">
        <f t="shared" si="84"/>
        <v>1</v>
      </c>
      <c r="S72" s="75" t="str">
        <f t="shared" si="84"/>
        <v/>
      </c>
      <c r="T72" s="34"/>
      <c r="U72" s="2">
        <f>IFERROR(U59/U$59,"")</f>
        <v>1</v>
      </c>
      <c r="V72" s="2">
        <f>IFERROR(V59/V$59,"")</f>
        <v>1</v>
      </c>
      <c r="W72" s="2">
        <f>IFERROR(W59/W$59,"")</f>
        <v>1</v>
      </c>
      <c r="X72" s="2">
        <f t="shared" si="85"/>
        <v>1</v>
      </c>
      <c r="Y72" s="2">
        <f t="shared" si="85"/>
        <v>1</v>
      </c>
      <c r="Z72" s="2">
        <f t="shared" si="85"/>
        <v>1</v>
      </c>
      <c r="AA72" s="2">
        <f t="shared" si="85"/>
        <v>1</v>
      </c>
      <c r="AB72" s="2">
        <f t="shared" si="85"/>
        <v>1</v>
      </c>
      <c r="AC72" s="2">
        <f t="shared" si="85"/>
        <v>1</v>
      </c>
      <c r="AD72" s="2">
        <f t="shared" si="85"/>
        <v>1</v>
      </c>
      <c r="AE72" s="2">
        <f t="shared" si="85"/>
        <v>1</v>
      </c>
      <c r="AF72" s="2">
        <f t="shared" si="85"/>
        <v>1</v>
      </c>
      <c r="AG72" s="2">
        <f t="shared" si="85"/>
        <v>1</v>
      </c>
      <c r="AH72" s="2">
        <f t="shared" si="85"/>
        <v>1</v>
      </c>
      <c r="AI72" s="2">
        <f t="shared" si="85"/>
        <v>1</v>
      </c>
      <c r="AJ72" s="2">
        <f t="shared" si="85"/>
        <v>1</v>
      </c>
      <c r="AK72" s="2">
        <f t="shared" si="85"/>
        <v>1</v>
      </c>
      <c r="AL72" s="2">
        <f t="shared" si="85"/>
        <v>1</v>
      </c>
      <c r="AM72" s="2">
        <f t="shared" si="85"/>
        <v>1</v>
      </c>
      <c r="AN72" s="2">
        <f t="shared" si="85"/>
        <v>1</v>
      </c>
      <c r="AO72" s="2">
        <f t="shared" si="85"/>
        <v>1</v>
      </c>
      <c r="AP72" s="2">
        <f t="shared" si="85"/>
        <v>1</v>
      </c>
      <c r="AQ72" s="2">
        <f t="shared" si="85"/>
        <v>1</v>
      </c>
      <c r="AR72" s="2">
        <f t="shared" si="85"/>
        <v>1</v>
      </c>
      <c r="AS72" s="2">
        <f t="shared" si="85"/>
        <v>1</v>
      </c>
      <c r="AT72" s="2">
        <f t="shared" si="85"/>
        <v>1</v>
      </c>
      <c r="AU72" s="2">
        <f t="shared" si="85"/>
        <v>1</v>
      </c>
      <c r="AV72" s="2">
        <f t="shared" si="85"/>
        <v>1</v>
      </c>
      <c r="AW72" s="2">
        <f t="shared" si="85"/>
        <v>1</v>
      </c>
      <c r="AX72" s="2">
        <f t="shared" si="85"/>
        <v>1</v>
      </c>
      <c r="AY72" s="2">
        <f t="shared" si="85"/>
        <v>1</v>
      </c>
      <c r="AZ72" s="2">
        <f t="shared" si="85"/>
        <v>1</v>
      </c>
      <c r="BA72" s="2">
        <f t="shared" si="85"/>
        <v>1</v>
      </c>
      <c r="BB72" s="2" t="str">
        <f t="shared" si="85"/>
        <v/>
      </c>
      <c r="BC72" s="2" t="str">
        <f t="shared" si="85"/>
        <v/>
      </c>
      <c r="BD72" s="2" t="str">
        <f>IFERROR(BD59/BD$59,"")</f>
        <v/>
      </c>
      <c r="BE72" s="33"/>
      <c r="BF72" s="84">
        <f t="shared" si="80"/>
        <v>1</v>
      </c>
      <c r="BG72" s="84">
        <f t="shared" si="80"/>
        <v>1</v>
      </c>
      <c r="BH72" s="84">
        <f t="shared" si="80"/>
        <v>1</v>
      </c>
      <c r="BI72" s="84">
        <f t="shared" si="80"/>
        <v>1</v>
      </c>
      <c r="BJ72" s="84">
        <f t="shared" si="80"/>
        <v>1</v>
      </c>
      <c r="BK72" s="84">
        <f t="shared" si="80"/>
        <v>1</v>
      </c>
      <c r="BL72" s="84">
        <f t="shared" si="80"/>
        <v>1</v>
      </c>
      <c r="BM72" s="84">
        <f t="shared" si="80"/>
        <v>1</v>
      </c>
      <c r="BN72" s="84">
        <f t="shared" si="80"/>
        <v>1</v>
      </c>
      <c r="BO72" s="84" t="str">
        <f t="shared" si="80"/>
        <v>-</v>
      </c>
      <c r="BP72" s="84" t="str">
        <f t="shared" si="80"/>
        <v>-</v>
      </c>
      <c r="BQ72" s="84" t="str">
        <f t="shared" si="80"/>
        <v>-</v>
      </c>
    </row>
    <row r="73" spans="1:69" x14ac:dyDescent="0.25">
      <c r="A73" s="3" t="s">
        <v>33</v>
      </c>
      <c r="B73" s="3"/>
      <c r="C73" s="66"/>
      <c r="D73" s="66"/>
      <c r="E73" s="66"/>
      <c r="F73" s="6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</row>
    <row r="74" spans="1:69" x14ac:dyDescent="0.25">
      <c r="A74" s="42" t="s">
        <v>33</v>
      </c>
      <c r="C74" s="66"/>
      <c r="D74" s="66"/>
      <c r="E74" s="66"/>
      <c r="F74" s="6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</row>
    <row r="75" spans="1:69" x14ac:dyDescent="0.25">
      <c r="A75" s="43" t="s">
        <v>212</v>
      </c>
      <c r="B75" s="23" t="s">
        <v>59</v>
      </c>
      <c r="C75" s="21" t="str">
        <f>$C$3</f>
        <v>YTD '15</v>
      </c>
      <c r="D75" s="21" t="str">
        <f>$D$3</f>
        <v>YTD '16</v>
      </c>
      <c r="E75" s="21" t="str">
        <f>$E$3</f>
        <v>YTD '17</v>
      </c>
      <c r="F75" s="21" t="str">
        <f>$F$3</f>
        <v>YoY</v>
      </c>
      <c r="G75" s="2" t="s">
        <v>33</v>
      </c>
      <c r="H75" s="27" t="str">
        <f>$H$3</f>
        <v>Q1 '15</v>
      </c>
      <c r="I75" s="27" t="str">
        <f>$I$3</f>
        <v>Q2 '15</v>
      </c>
      <c r="J75" s="27" t="str">
        <f>$J$3</f>
        <v>Q3 '15</v>
      </c>
      <c r="K75" s="27" t="str">
        <f>$K$3</f>
        <v>Q4 '15</v>
      </c>
      <c r="L75" s="30" t="str">
        <f>$L$3</f>
        <v>Q1 '16</v>
      </c>
      <c r="M75" s="30" t="str">
        <f>$M$3</f>
        <v>Q2 '16</v>
      </c>
      <c r="N75" s="30" t="str">
        <f>$N$3</f>
        <v>Q3 '16</v>
      </c>
      <c r="O75" s="30" t="str">
        <f>$O$3</f>
        <v>Q4 '16</v>
      </c>
      <c r="P75" s="27" t="str">
        <f>$P$3</f>
        <v>Q1 '17</v>
      </c>
      <c r="Q75" s="27" t="str">
        <f>$Q$3</f>
        <v>Q2 '17</v>
      </c>
      <c r="R75" s="27" t="str">
        <f>$R$3</f>
        <v>Q3 '17</v>
      </c>
      <c r="S75" s="27" t="str">
        <f>$S$3</f>
        <v>Q4 '17</v>
      </c>
      <c r="T75" s="17" t="s">
        <v>33</v>
      </c>
      <c r="U75" s="27" t="s">
        <v>1</v>
      </c>
      <c r="V75" s="27" t="s">
        <v>2</v>
      </c>
      <c r="W75" s="27" t="s">
        <v>3</v>
      </c>
      <c r="X75" s="27" t="s">
        <v>4</v>
      </c>
      <c r="Y75" s="27" t="s">
        <v>5</v>
      </c>
      <c r="Z75" s="27" t="s">
        <v>6</v>
      </c>
      <c r="AA75" s="27" t="s">
        <v>7</v>
      </c>
      <c r="AB75" s="27" t="s">
        <v>8</v>
      </c>
      <c r="AC75" s="27" t="s">
        <v>9</v>
      </c>
      <c r="AD75" s="27" t="s">
        <v>10</v>
      </c>
      <c r="AE75" s="27" t="s">
        <v>11</v>
      </c>
      <c r="AF75" s="27" t="s">
        <v>12</v>
      </c>
      <c r="AG75" s="29" t="s">
        <v>13</v>
      </c>
      <c r="AH75" s="29" t="s">
        <v>14</v>
      </c>
      <c r="AI75" s="29" t="s">
        <v>15</v>
      </c>
      <c r="AJ75" s="29" t="s">
        <v>16</v>
      </c>
      <c r="AK75" s="29" t="s">
        <v>17</v>
      </c>
      <c r="AL75" s="29" t="s">
        <v>18</v>
      </c>
      <c r="AM75" s="29" t="s">
        <v>19</v>
      </c>
      <c r="AN75" s="29" t="s">
        <v>20</v>
      </c>
      <c r="AO75" s="29" t="s">
        <v>21</v>
      </c>
      <c r="AP75" s="29" t="s">
        <v>22</v>
      </c>
      <c r="AQ75" s="29" t="s">
        <v>23</v>
      </c>
      <c r="AR75" s="29" t="s">
        <v>24</v>
      </c>
      <c r="AS75" s="25" t="s">
        <v>25</v>
      </c>
      <c r="AT75" s="25" t="s">
        <v>26</v>
      </c>
      <c r="AU75" s="25" t="s">
        <v>27</v>
      </c>
      <c r="AV75" s="25" t="s">
        <v>28</v>
      </c>
      <c r="AW75" s="25" t="s">
        <v>29</v>
      </c>
      <c r="AX75" s="25" t="s">
        <v>30</v>
      </c>
      <c r="AY75" s="31" t="s">
        <v>99</v>
      </c>
      <c r="AZ75" s="31" t="s">
        <v>100</v>
      </c>
      <c r="BA75" s="31" t="s">
        <v>101</v>
      </c>
      <c r="BB75" s="31" t="s">
        <v>102</v>
      </c>
      <c r="BC75" s="31" t="s">
        <v>103</v>
      </c>
      <c r="BD75" s="31" t="s">
        <v>104</v>
      </c>
      <c r="BF75" s="32">
        <v>42736</v>
      </c>
      <c r="BG75" s="32">
        <v>42767</v>
      </c>
      <c r="BH75" s="32">
        <v>42795</v>
      </c>
      <c r="BI75" s="32">
        <v>42826</v>
      </c>
      <c r="BJ75" s="32">
        <v>42856</v>
      </c>
      <c r="BK75" s="32">
        <v>42887</v>
      </c>
      <c r="BL75" s="32">
        <v>42917</v>
      </c>
      <c r="BM75" s="32">
        <v>42948</v>
      </c>
      <c r="BN75" s="32">
        <v>42979</v>
      </c>
      <c r="BO75" s="32">
        <v>43009</v>
      </c>
      <c r="BP75" s="32">
        <v>43040</v>
      </c>
      <c r="BQ75" s="32">
        <v>43070</v>
      </c>
    </row>
    <row r="76" spans="1:69" x14ac:dyDescent="0.25">
      <c r="A76" s="16" t="s">
        <v>135</v>
      </c>
      <c r="B76" s="16" t="s">
        <v>58</v>
      </c>
      <c r="C76" s="81">
        <f>INDEX(U76:AF76,$B$2)</f>
        <v>23</v>
      </c>
      <c r="D76" s="81">
        <f>INDEX(AG76:AR76,$B$2)</f>
        <v>26</v>
      </c>
      <c r="E76" s="81">
        <f>INDEX(AS76:BD76,$B$2)</f>
        <v>305</v>
      </c>
      <c r="F76" s="65">
        <f>IFERROR(E76/D76,"")</f>
        <v>11.73076923076923</v>
      </c>
      <c r="H76" s="4">
        <f>W76</f>
        <v>20</v>
      </c>
      <c r="I76" s="4">
        <f>Z76</f>
        <v>18</v>
      </c>
      <c r="J76" s="4">
        <f>AC76</f>
        <v>24</v>
      </c>
      <c r="K76" s="69">
        <f>AF76</f>
        <v>25</v>
      </c>
      <c r="L76" s="4">
        <f>AI76</f>
        <v>37</v>
      </c>
      <c r="M76" s="4">
        <f>AL76</f>
        <v>30</v>
      </c>
      <c r="N76" s="4">
        <f>AO76</f>
        <v>26</v>
      </c>
      <c r="O76" s="4">
        <f>AR76</f>
        <v>22</v>
      </c>
      <c r="P76" s="4">
        <f>INDEX(AS76:AU76,IF($B$2&gt;3,3,$B$2))</f>
        <v>48</v>
      </c>
      <c r="Q76" s="4">
        <f>INDEX(AV76:AX76,IF($B$2&gt;6,3,$B$2-3))</f>
        <v>316</v>
      </c>
      <c r="R76" s="4">
        <f>IFERROR(INDEX(AY76:BA76,IF($B$2&gt;9,3,$B$2-6)),"-")</f>
        <v>305</v>
      </c>
      <c r="S76" s="69" t="str">
        <f>IFERROR(INDEX(BB76:BD76,IF($B$2&gt;12,3,$B$2-9)),"-")</f>
        <v>-</v>
      </c>
      <c r="U76" s="4">
        <v>18</v>
      </c>
      <c r="V76">
        <v>18</v>
      </c>
      <c r="W76">
        <v>20</v>
      </c>
      <c r="X76">
        <v>20</v>
      </c>
      <c r="Y76">
        <v>19</v>
      </c>
      <c r="Z76">
        <v>18</v>
      </c>
      <c r="AA76">
        <v>23</v>
      </c>
      <c r="AB76">
        <v>23</v>
      </c>
      <c r="AC76">
        <v>24</v>
      </c>
      <c r="AD76">
        <v>24</v>
      </c>
      <c r="AE76">
        <v>23</v>
      </c>
      <c r="AF76">
        <v>25</v>
      </c>
      <c r="AG76">
        <v>37</v>
      </c>
      <c r="AH76">
        <v>36</v>
      </c>
      <c r="AI76">
        <v>37</v>
      </c>
      <c r="AJ76">
        <v>36</v>
      </c>
      <c r="AK76">
        <v>32</v>
      </c>
      <c r="AL76">
        <v>30</v>
      </c>
      <c r="AM76">
        <v>29</v>
      </c>
      <c r="AN76">
        <v>26</v>
      </c>
      <c r="AO76">
        <v>26</v>
      </c>
      <c r="AP76">
        <v>26</v>
      </c>
      <c r="AQ76">
        <v>25</v>
      </c>
      <c r="AR76">
        <v>22</v>
      </c>
      <c r="AS76" s="15">
        <v>48</v>
      </c>
      <c r="AT76" s="15">
        <v>48</v>
      </c>
      <c r="AU76" s="15">
        <v>48</v>
      </c>
      <c r="AV76" s="15">
        <v>339</v>
      </c>
      <c r="AW76" s="15">
        <v>336</v>
      </c>
      <c r="AX76" s="15">
        <v>316</v>
      </c>
      <c r="AY76" s="15">
        <v>305</v>
      </c>
      <c r="AZ76" s="15">
        <v>305</v>
      </c>
      <c r="BA76" s="15"/>
      <c r="BB76" s="15"/>
      <c r="BC76" s="15"/>
      <c r="BD76" s="15"/>
      <c r="BF76" s="84">
        <f t="shared" ref="BF76:BQ85" si="86">IFERROR(AS76/AG76,"-")</f>
        <v>1.2972972972972974</v>
      </c>
      <c r="BG76" s="84">
        <f t="shared" si="86"/>
        <v>1.3333333333333333</v>
      </c>
      <c r="BH76" s="84">
        <f t="shared" si="86"/>
        <v>1.2972972972972974</v>
      </c>
      <c r="BI76" s="84">
        <f t="shared" si="86"/>
        <v>9.4166666666666661</v>
      </c>
      <c r="BJ76" s="84">
        <f t="shared" si="86"/>
        <v>10.5</v>
      </c>
      <c r="BK76" s="84">
        <f t="shared" si="86"/>
        <v>10.533333333333333</v>
      </c>
      <c r="BL76" s="84">
        <f t="shared" si="86"/>
        <v>10.517241379310345</v>
      </c>
      <c r="BM76" s="84">
        <f t="shared" si="86"/>
        <v>11.73076923076923</v>
      </c>
      <c r="BN76" s="84">
        <f t="shared" si="86"/>
        <v>0</v>
      </c>
      <c r="BO76" s="84">
        <f t="shared" si="86"/>
        <v>0</v>
      </c>
      <c r="BP76" s="84">
        <f t="shared" si="86"/>
        <v>0</v>
      </c>
      <c r="BQ76" s="84">
        <f t="shared" si="86"/>
        <v>0</v>
      </c>
    </row>
    <row r="77" spans="1:69" x14ac:dyDescent="0.25">
      <c r="A77" s="16" t="s">
        <v>136</v>
      </c>
      <c r="B77" s="16" t="s">
        <v>44</v>
      </c>
      <c r="C77" s="81">
        <f t="shared" ref="C77:C83" si="87">INDEX(U77:AF77,$B$2)</f>
        <v>261</v>
      </c>
      <c r="D77" s="81">
        <f t="shared" ref="D77:D83" si="88">INDEX(AG77:AR77,$B$2)</f>
        <v>814</v>
      </c>
      <c r="E77" s="81">
        <f t="shared" ref="E77:E83" si="89">INDEX(AS77:BD77,$B$2)</f>
        <v>887</v>
      </c>
      <c r="F77" s="65">
        <f t="shared" ref="F77:F83" si="90">IFERROR(E77/D77,"")</f>
        <v>1.0896805896805897</v>
      </c>
      <c r="H77" s="4">
        <f t="shared" ref="H77:H85" si="91">W77</f>
        <v>228</v>
      </c>
      <c r="I77" s="4">
        <f t="shared" ref="I77:I85" si="92">Z77</f>
        <v>246</v>
      </c>
      <c r="J77" s="4">
        <f t="shared" ref="J77:J85" si="93">AC77</f>
        <v>350</v>
      </c>
      <c r="K77" s="69">
        <f t="shared" ref="K77:K85" si="94">AF77</f>
        <v>344</v>
      </c>
      <c r="L77" s="4">
        <f t="shared" ref="L77:L85" si="95">AI77</f>
        <v>363</v>
      </c>
      <c r="M77" s="4">
        <f t="shared" ref="M77:M85" si="96">AL77</f>
        <v>985</v>
      </c>
      <c r="N77" s="4">
        <f t="shared" ref="N77:N85" si="97">AO77</f>
        <v>937</v>
      </c>
      <c r="O77" s="4">
        <f t="shared" ref="O77:O85" si="98">AR77</f>
        <v>1116</v>
      </c>
      <c r="P77" s="4">
        <f t="shared" ref="P77:P85" si="99">INDEX(AS77:AU77,IF($B$2&gt;3,3,$B$2))</f>
        <v>855</v>
      </c>
      <c r="Q77" s="4">
        <f t="shared" ref="Q77:Q85" si="100">INDEX(AV77:AX77,IF($B$2&gt;6,3,$B$2-3))</f>
        <v>1312</v>
      </c>
      <c r="R77" s="4">
        <f t="shared" ref="R77:R84" si="101">IFERROR(INDEX(AY77:BA77,IF($B$2&gt;9,3,$B$2-6)),"-")</f>
        <v>887</v>
      </c>
      <c r="S77" s="69" t="str">
        <f t="shared" ref="S77:S85" si="102">IFERROR(INDEX(BB77:BD77,IF($B$2&gt;12,3,$B$2-9)),"-")</f>
        <v>-</v>
      </c>
      <c r="U77" s="4">
        <v>219</v>
      </c>
      <c r="V77">
        <v>143</v>
      </c>
      <c r="W77">
        <v>228</v>
      </c>
      <c r="X77">
        <v>279</v>
      </c>
      <c r="Y77">
        <v>249</v>
      </c>
      <c r="Z77">
        <v>246</v>
      </c>
      <c r="AA77">
        <v>269</v>
      </c>
      <c r="AB77">
        <v>261</v>
      </c>
      <c r="AC77">
        <v>350</v>
      </c>
      <c r="AD77">
        <v>279</v>
      </c>
      <c r="AE77">
        <v>494</v>
      </c>
      <c r="AF77">
        <v>344</v>
      </c>
      <c r="AG77">
        <v>134</v>
      </c>
      <c r="AH77">
        <v>122</v>
      </c>
      <c r="AI77">
        <v>363</v>
      </c>
      <c r="AJ77">
        <v>339</v>
      </c>
      <c r="AK77">
        <v>535</v>
      </c>
      <c r="AL77">
        <v>985</v>
      </c>
      <c r="AM77">
        <v>680</v>
      </c>
      <c r="AN77">
        <v>814</v>
      </c>
      <c r="AO77">
        <v>937</v>
      </c>
      <c r="AP77">
        <v>881</v>
      </c>
      <c r="AQ77">
        <v>935</v>
      </c>
      <c r="AR77">
        <v>1116</v>
      </c>
      <c r="AS77" s="15">
        <v>320</v>
      </c>
      <c r="AT77" s="15">
        <v>666</v>
      </c>
      <c r="AU77" s="15">
        <v>855</v>
      </c>
      <c r="AV77" s="15">
        <v>650</v>
      </c>
      <c r="AW77" s="15">
        <v>587</v>
      </c>
      <c r="AX77" s="15">
        <v>1312</v>
      </c>
      <c r="AY77" s="15">
        <v>825</v>
      </c>
      <c r="AZ77" s="15">
        <v>887</v>
      </c>
      <c r="BA77" s="15"/>
      <c r="BB77" s="15"/>
      <c r="BC77" s="15"/>
      <c r="BD77" s="15"/>
      <c r="BF77" s="84">
        <f t="shared" si="86"/>
        <v>2.3880597014925371</v>
      </c>
      <c r="BG77" s="84">
        <f t="shared" si="86"/>
        <v>5.4590163934426226</v>
      </c>
      <c r="BH77" s="84">
        <f t="shared" si="86"/>
        <v>2.3553719008264462</v>
      </c>
      <c r="BI77" s="84">
        <f t="shared" si="86"/>
        <v>1.9174041297935103</v>
      </c>
      <c r="BJ77" s="84">
        <f t="shared" si="86"/>
        <v>1.097196261682243</v>
      </c>
      <c r="BK77" s="84">
        <f t="shared" si="86"/>
        <v>1.331979695431472</v>
      </c>
      <c r="BL77" s="84">
        <f t="shared" si="86"/>
        <v>1.213235294117647</v>
      </c>
      <c r="BM77" s="84">
        <f t="shared" si="86"/>
        <v>1.0896805896805897</v>
      </c>
      <c r="BN77" s="84">
        <f t="shared" si="86"/>
        <v>0</v>
      </c>
      <c r="BO77" s="84">
        <f t="shared" si="86"/>
        <v>0</v>
      </c>
      <c r="BP77" s="84">
        <f t="shared" si="86"/>
        <v>0</v>
      </c>
      <c r="BQ77" s="84">
        <f t="shared" si="86"/>
        <v>0</v>
      </c>
    </row>
    <row r="78" spans="1:69" x14ac:dyDescent="0.25">
      <c r="A78" s="16" t="s">
        <v>137</v>
      </c>
      <c r="B78" s="16" t="s">
        <v>45</v>
      </c>
      <c r="C78" s="81">
        <f t="shared" si="87"/>
        <v>262</v>
      </c>
      <c r="D78" s="81">
        <f t="shared" si="88"/>
        <v>669</v>
      </c>
      <c r="E78" s="81">
        <f t="shared" si="89"/>
        <v>823</v>
      </c>
      <c r="F78" s="65">
        <f t="shared" si="90"/>
        <v>1.2301943198804186</v>
      </c>
      <c r="H78" s="4">
        <f t="shared" si="91"/>
        <v>140</v>
      </c>
      <c r="I78" s="4">
        <f t="shared" si="92"/>
        <v>227</v>
      </c>
      <c r="J78" s="4">
        <f t="shared" si="93"/>
        <v>257</v>
      </c>
      <c r="K78" s="69">
        <f t="shared" si="94"/>
        <v>468</v>
      </c>
      <c r="L78" s="4">
        <f t="shared" si="95"/>
        <v>120</v>
      </c>
      <c r="M78" s="4">
        <f t="shared" si="96"/>
        <v>524</v>
      </c>
      <c r="N78" s="4">
        <f t="shared" si="97"/>
        <v>808</v>
      </c>
      <c r="O78" s="4">
        <f t="shared" si="98"/>
        <v>914</v>
      </c>
      <c r="P78" s="4">
        <f t="shared" si="99"/>
        <v>661</v>
      </c>
      <c r="Q78" s="4">
        <f t="shared" si="100"/>
        <v>563</v>
      </c>
      <c r="R78" s="4">
        <f t="shared" si="101"/>
        <v>823</v>
      </c>
      <c r="S78" s="69" t="str">
        <f t="shared" si="102"/>
        <v>-</v>
      </c>
      <c r="U78" s="4">
        <v>170</v>
      </c>
      <c r="V78">
        <v>218</v>
      </c>
      <c r="W78">
        <v>140</v>
      </c>
      <c r="X78">
        <v>226</v>
      </c>
      <c r="Y78">
        <v>266</v>
      </c>
      <c r="Z78">
        <v>227</v>
      </c>
      <c r="AA78">
        <v>234</v>
      </c>
      <c r="AB78">
        <v>262</v>
      </c>
      <c r="AC78">
        <v>257</v>
      </c>
      <c r="AD78">
        <v>345</v>
      </c>
      <c r="AE78">
        <v>271</v>
      </c>
      <c r="AF78">
        <v>468</v>
      </c>
      <c r="AG78">
        <v>344</v>
      </c>
      <c r="AH78">
        <v>134</v>
      </c>
      <c r="AI78">
        <v>120</v>
      </c>
      <c r="AJ78">
        <v>357</v>
      </c>
      <c r="AK78">
        <v>338</v>
      </c>
      <c r="AL78">
        <v>524</v>
      </c>
      <c r="AM78">
        <v>976</v>
      </c>
      <c r="AN78">
        <v>669</v>
      </c>
      <c r="AO78">
        <v>808</v>
      </c>
      <c r="AP78">
        <v>934</v>
      </c>
      <c r="AQ78">
        <v>873</v>
      </c>
      <c r="AR78">
        <v>914</v>
      </c>
      <c r="AS78" s="15">
        <v>1116</v>
      </c>
      <c r="AT78" s="15">
        <v>319</v>
      </c>
      <c r="AU78" s="15">
        <v>661</v>
      </c>
      <c r="AV78" s="15">
        <v>837</v>
      </c>
      <c r="AW78" s="15">
        <v>650</v>
      </c>
      <c r="AX78" s="15">
        <v>563</v>
      </c>
      <c r="AY78" s="15">
        <v>1295</v>
      </c>
      <c r="AZ78" s="15">
        <v>823</v>
      </c>
      <c r="BA78" s="15"/>
      <c r="BB78" s="15"/>
      <c r="BC78" s="15"/>
      <c r="BD78" s="15"/>
      <c r="BF78" s="84">
        <f t="shared" si="86"/>
        <v>3.2441860465116279</v>
      </c>
      <c r="BG78" s="84">
        <f t="shared" si="86"/>
        <v>2.3805970149253732</v>
      </c>
      <c r="BH78" s="84">
        <f t="shared" si="86"/>
        <v>5.5083333333333337</v>
      </c>
      <c r="BI78" s="84">
        <f t="shared" si="86"/>
        <v>2.3445378151260505</v>
      </c>
      <c r="BJ78" s="84">
        <f t="shared" si="86"/>
        <v>1.9230769230769231</v>
      </c>
      <c r="BK78" s="84">
        <f t="shared" si="86"/>
        <v>1.0744274809160306</v>
      </c>
      <c r="BL78" s="84">
        <f t="shared" si="86"/>
        <v>1.326844262295082</v>
      </c>
      <c r="BM78" s="84">
        <f t="shared" si="86"/>
        <v>1.2301943198804186</v>
      </c>
      <c r="BN78" s="84">
        <f t="shared" si="86"/>
        <v>0</v>
      </c>
      <c r="BO78" s="84">
        <f t="shared" si="86"/>
        <v>0</v>
      </c>
      <c r="BP78" s="84">
        <f t="shared" si="86"/>
        <v>0</v>
      </c>
      <c r="BQ78" s="84">
        <f t="shared" si="86"/>
        <v>0</v>
      </c>
    </row>
    <row r="79" spans="1:69" x14ac:dyDescent="0.25">
      <c r="A79" s="16" t="s">
        <v>138</v>
      </c>
      <c r="B79" s="16" t="s">
        <v>46</v>
      </c>
      <c r="C79" s="81">
        <f t="shared" si="87"/>
        <v>397</v>
      </c>
      <c r="D79" s="81">
        <f t="shared" si="88"/>
        <v>1403</v>
      </c>
      <c r="E79" s="81">
        <f t="shared" si="89"/>
        <v>1738</v>
      </c>
      <c r="F79" s="65">
        <f t="shared" si="90"/>
        <v>1.2387740555951532</v>
      </c>
      <c r="H79" s="4">
        <f t="shared" si="91"/>
        <v>364</v>
      </c>
      <c r="I79" s="4">
        <f t="shared" si="92"/>
        <v>372</v>
      </c>
      <c r="J79" s="4">
        <f t="shared" si="93"/>
        <v>422</v>
      </c>
      <c r="K79" s="69">
        <f t="shared" si="94"/>
        <v>488</v>
      </c>
      <c r="L79" s="4">
        <f t="shared" si="95"/>
        <v>415</v>
      </c>
      <c r="M79" s="4">
        <f t="shared" si="96"/>
        <v>634</v>
      </c>
      <c r="N79" s="4">
        <f t="shared" si="97"/>
        <v>1507</v>
      </c>
      <c r="O79" s="4">
        <f t="shared" si="98"/>
        <v>1690</v>
      </c>
      <c r="P79" s="4">
        <f t="shared" si="99"/>
        <v>1372</v>
      </c>
      <c r="Q79" s="4">
        <f t="shared" si="100"/>
        <v>1424</v>
      </c>
      <c r="R79" s="4">
        <f t="shared" si="101"/>
        <v>1738</v>
      </c>
      <c r="S79" s="69" t="str">
        <f t="shared" si="102"/>
        <v>-</v>
      </c>
      <c r="U79" s="4">
        <v>271</v>
      </c>
      <c r="V79">
        <v>340</v>
      </c>
      <c r="W79">
        <v>364</v>
      </c>
      <c r="X79">
        <v>343</v>
      </c>
      <c r="Y79">
        <v>277</v>
      </c>
      <c r="Z79">
        <v>372</v>
      </c>
      <c r="AA79">
        <v>400</v>
      </c>
      <c r="AB79">
        <v>397</v>
      </c>
      <c r="AC79">
        <v>422</v>
      </c>
      <c r="AD79">
        <v>451</v>
      </c>
      <c r="AE79">
        <v>509</v>
      </c>
      <c r="AF79">
        <v>488</v>
      </c>
      <c r="AG79">
        <v>627</v>
      </c>
      <c r="AH79">
        <v>711</v>
      </c>
      <c r="AI79">
        <v>415</v>
      </c>
      <c r="AJ79">
        <v>230</v>
      </c>
      <c r="AK79">
        <v>428</v>
      </c>
      <c r="AL79">
        <v>634</v>
      </c>
      <c r="AM79">
        <v>821</v>
      </c>
      <c r="AN79">
        <v>1403</v>
      </c>
      <c r="AO79">
        <v>1507</v>
      </c>
      <c r="AP79">
        <v>1390</v>
      </c>
      <c r="AQ79">
        <v>1640</v>
      </c>
      <c r="AR79">
        <v>1690</v>
      </c>
      <c r="AS79" s="15">
        <v>1727</v>
      </c>
      <c r="AT79" s="15">
        <v>1989</v>
      </c>
      <c r="AU79" s="15">
        <v>1372</v>
      </c>
      <c r="AV79" s="15">
        <v>903</v>
      </c>
      <c r="AW79" s="15">
        <v>1466</v>
      </c>
      <c r="AX79" s="15">
        <v>1424</v>
      </c>
      <c r="AY79" s="15">
        <v>1105</v>
      </c>
      <c r="AZ79" s="15">
        <v>1738</v>
      </c>
      <c r="BA79" s="15"/>
      <c r="BB79" s="15"/>
      <c r="BC79" s="15"/>
      <c r="BD79" s="15"/>
      <c r="BF79" s="84">
        <f t="shared" si="86"/>
        <v>2.7543859649122808</v>
      </c>
      <c r="BG79" s="84">
        <f t="shared" si="86"/>
        <v>2.7974683544303796</v>
      </c>
      <c r="BH79" s="84">
        <f t="shared" si="86"/>
        <v>3.3060240963855421</v>
      </c>
      <c r="BI79" s="84">
        <f t="shared" si="86"/>
        <v>3.9260869565217393</v>
      </c>
      <c r="BJ79" s="84">
        <f t="shared" si="86"/>
        <v>3.4252336448598131</v>
      </c>
      <c r="BK79" s="84">
        <f t="shared" si="86"/>
        <v>2.2460567823343847</v>
      </c>
      <c r="BL79" s="84">
        <f t="shared" si="86"/>
        <v>1.345919610231425</v>
      </c>
      <c r="BM79" s="84">
        <f t="shared" si="86"/>
        <v>1.2387740555951532</v>
      </c>
      <c r="BN79" s="84">
        <f t="shared" si="86"/>
        <v>0</v>
      </c>
      <c r="BO79" s="84">
        <f t="shared" si="86"/>
        <v>0</v>
      </c>
      <c r="BP79" s="84">
        <f t="shared" si="86"/>
        <v>0</v>
      </c>
      <c r="BQ79" s="84">
        <f t="shared" si="86"/>
        <v>0</v>
      </c>
    </row>
    <row r="80" spans="1:69" x14ac:dyDescent="0.25">
      <c r="A80" s="16" t="s">
        <v>139</v>
      </c>
      <c r="B80" s="16" t="s">
        <v>47</v>
      </c>
      <c r="C80" s="81">
        <f t="shared" si="87"/>
        <v>282</v>
      </c>
      <c r="D80" s="81">
        <f t="shared" si="88"/>
        <v>511</v>
      </c>
      <c r="E80" s="81">
        <f t="shared" si="89"/>
        <v>423</v>
      </c>
      <c r="F80" s="65">
        <f t="shared" si="90"/>
        <v>0.82778864970645794</v>
      </c>
      <c r="H80" s="4">
        <f t="shared" si="91"/>
        <v>275</v>
      </c>
      <c r="I80" s="4">
        <f t="shared" si="92"/>
        <v>249</v>
      </c>
      <c r="J80" s="4">
        <f t="shared" si="93"/>
        <v>321</v>
      </c>
      <c r="K80" s="69">
        <f t="shared" si="94"/>
        <v>394</v>
      </c>
      <c r="L80" s="4">
        <f t="shared" si="95"/>
        <v>655</v>
      </c>
      <c r="M80" s="4">
        <f t="shared" si="96"/>
        <v>331</v>
      </c>
      <c r="N80" s="4">
        <f t="shared" si="97"/>
        <v>772</v>
      </c>
      <c r="O80" s="4">
        <f t="shared" si="98"/>
        <v>1583</v>
      </c>
      <c r="P80" s="4">
        <f t="shared" si="99"/>
        <v>1138</v>
      </c>
      <c r="Q80" s="4">
        <f t="shared" si="100"/>
        <v>569</v>
      </c>
      <c r="R80" s="4">
        <f t="shared" si="101"/>
        <v>423</v>
      </c>
      <c r="S80" s="69" t="str">
        <f t="shared" si="102"/>
        <v>-</v>
      </c>
      <c r="U80" s="4">
        <v>219</v>
      </c>
      <c r="V80">
        <v>222</v>
      </c>
      <c r="W80">
        <v>275</v>
      </c>
      <c r="X80">
        <v>302</v>
      </c>
      <c r="Y80">
        <v>320</v>
      </c>
      <c r="Z80">
        <v>249</v>
      </c>
      <c r="AA80">
        <v>241</v>
      </c>
      <c r="AB80">
        <v>282</v>
      </c>
      <c r="AC80">
        <v>321</v>
      </c>
      <c r="AD80">
        <v>363</v>
      </c>
      <c r="AE80">
        <v>377</v>
      </c>
      <c r="AF80">
        <v>394</v>
      </c>
      <c r="AG80">
        <v>523</v>
      </c>
      <c r="AH80">
        <v>512</v>
      </c>
      <c r="AI80">
        <v>655</v>
      </c>
      <c r="AJ80">
        <v>603</v>
      </c>
      <c r="AK80">
        <v>532</v>
      </c>
      <c r="AL80">
        <v>331</v>
      </c>
      <c r="AM80">
        <v>376</v>
      </c>
      <c r="AN80">
        <v>511</v>
      </c>
      <c r="AO80">
        <v>772</v>
      </c>
      <c r="AP80">
        <v>1261</v>
      </c>
      <c r="AQ80">
        <v>1364</v>
      </c>
      <c r="AR80">
        <v>1583</v>
      </c>
      <c r="AS80" s="15">
        <v>1778</v>
      </c>
      <c r="AT80" s="15">
        <v>1020</v>
      </c>
      <c r="AU80" s="15">
        <v>1138</v>
      </c>
      <c r="AV80" s="15">
        <v>860</v>
      </c>
      <c r="AW80" s="15">
        <v>626</v>
      </c>
      <c r="AX80" s="15">
        <v>569</v>
      </c>
      <c r="AY80" s="15">
        <v>451</v>
      </c>
      <c r="AZ80" s="15">
        <v>423</v>
      </c>
      <c r="BA80" s="15"/>
      <c r="BB80" s="15"/>
      <c r="BC80" s="15"/>
      <c r="BD80" s="15"/>
      <c r="BF80" s="84">
        <f t="shared" si="86"/>
        <v>3.3996175908221797</v>
      </c>
      <c r="BG80" s="84">
        <f t="shared" si="86"/>
        <v>1.9921875</v>
      </c>
      <c r="BH80" s="84">
        <f t="shared" si="86"/>
        <v>1.7374045801526719</v>
      </c>
      <c r="BI80" s="84">
        <f t="shared" si="86"/>
        <v>1.4262023217247097</v>
      </c>
      <c r="BJ80" s="84">
        <f t="shared" si="86"/>
        <v>1.1766917293233083</v>
      </c>
      <c r="BK80" s="84">
        <f t="shared" si="86"/>
        <v>1.7190332326283988</v>
      </c>
      <c r="BL80" s="84">
        <f t="shared" si="86"/>
        <v>1.199468085106383</v>
      </c>
      <c r="BM80" s="84">
        <f t="shared" si="86"/>
        <v>0.82778864970645794</v>
      </c>
      <c r="BN80" s="84">
        <f t="shared" si="86"/>
        <v>0</v>
      </c>
      <c r="BO80" s="84">
        <f t="shared" si="86"/>
        <v>0</v>
      </c>
      <c r="BP80" s="84">
        <f t="shared" si="86"/>
        <v>0</v>
      </c>
      <c r="BQ80" s="84">
        <f t="shared" si="86"/>
        <v>0</v>
      </c>
    </row>
    <row r="81" spans="1:69" x14ac:dyDescent="0.25">
      <c r="A81" s="16" t="s">
        <v>140</v>
      </c>
      <c r="B81" s="16" t="s">
        <v>48</v>
      </c>
      <c r="C81" s="81">
        <f>INDEX(U81:AF81,$B$2)</f>
        <v>248</v>
      </c>
      <c r="D81" s="81">
        <f t="shared" si="88"/>
        <v>622</v>
      </c>
      <c r="E81" s="81">
        <f t="shared" si="89"/>
        <v>665</v>
      </c>
      <c r="F81" s="65">
        <f t="shared" si="90"/>
        <v>1.0691318327974277</v>
      </c>
      <c r="H81" s="4">
        <f t="shared" si="91"/>
        <v>225</v>
      </c>
      <c r="I81" s="4">
        <f t="shared" si="92"/>
        <v>252</v>
      </c>
      <c r="J81" s="4">
        <f t="shared" si="93"/>
        <v>242</v>
      </c>
      <c r="K81" s="69">
        <f t="shared" si="94"/>
        <v>304</v>
      </c>
      <c r="L81" s="4">
        <f t="shared" si="95"/>
        <v>440</v>
      </c>
      <c r="M81" s="4">
        <f t="shared" si="96"/>
        <v>693</v>
      </c>
      <c r="N81" s="4">
        <f t="shared" si="97"/>
        <v>550</v>
      </c>
      <c r="O81" s="4">
        <f t="shared" si="98"/>
        <v>672</v>
      </c>
      <c r="P81" s="4">
        <f t="shared" si="99"/>
        <v>734</v>
      </c>
      <c r="Q81" s="4">
        <f t="shared" si="100"/>
        <v>867</v>
      </c>
      <c r="R81" s="4">
        <f t="shared" si="101"/>
        <v>665</v>
      </c>
      <c r="S81" s="69" t="str">
        <f t="shared" si="102"/>
        <v>-</v>
      </c>
      <c r="U81" s="4">
        <v>169</v>
      </c>
      <c r="V81">
        <v>184</v>
      </c>
      <c r="W81">
        <v>225</v>
      </c>
      <c r="X81">
        <v>255</v>
      </c>
      <c r="Y81">
        <v>228</v>
      </c>
      <c r="Z81">
        <v>252</v>
      </c>
      <c r="AA81">
        <v>216</v>
      </c>
      <c r="AB81">
        <v>248</v>
      </c>
      <c r="AC81">
        <v>242</v>
      </c>
      <c r="AD81">
        <v>265</v>
      </c>
      <c r="AE81">
        <v>300</v>
      </c>
      <c r="AF81">
        <v>304</v>
      </c>
      <c r="AG81">
        <v>365</v>
      </c>
      <c r="AH81">
        <v>394</v>
      </c>
      <c r="AI81">
        <v>440</v>
      </c>
      <c r="AJ81">
        <v>565</v>
      </c>
      <c r="AK81">
        <v>563</v>
      </c>
      <c r="AL81">
        <v>693</v>
      </c>
      <c r="AM81">
        <v>701</v>
      </c>
      <c r="AN81">
        <v>622</v>
      </c>
      <c r="AO81">
        <v>550</v>
      </c>
      <c r="AP81">
        <v>530</v>
      </c>
      <c r="AQ81">
        <v>583</v>
      </c>
      <c r="AR81">
        <v>672</v>
      </c>
      <c r="AS81" s="15">
        <v>1048</v>
      </c>
      <c r="AT81" s="15">
        <v>609</v>
      </c>
      <c r="AU81" s="15">
        <v>734</v>
      </c>
      <c r="AV81" s="15">
        <v>718</v>
      </c>
      <c r="AW81" s="15">
        <v>841</v>
      </c>
      <c r="AX81" s="15">
        <v>867</v>
      </c>
      <c r="AY81" s="15">
        <v>903</v>
      </c>
      <c r="AZ81" s="15">
        <v>665</v>
      </c>
      <c r="BA81" s="15"/>
      <c r="BB81" s="15"/>
      <c r="BC81" s="15"/>
      <c r="BD81" s="15"/>
      <c r="BF81" s="84">
        <f t="shared" si="86"/>
        <v>2.871232876712329</v>
      </c>
      <c r="BG81" s="84">
        <f t="shared" si="86"/>
        <v>1.5456852791878173</v>
      </c>
      <c r="BH81" s="84">
        <f t="shared" si="86"/>
        <v>1.6681818181818182</v>
      </c>
      <c r="BI81" s="84">
        <f t="shared" si="86"/>
        <v>1.2707964601769912</v>
      </c>
      <c r="BJ81" s="84">
        <f t="shared" si="86"/>
        <v>1.4937833037300177</v>
      </c>
      <c r="BK81" s="84">
        <f t="shared" si="86"/>
        <v>1.251082251082251</v>
      </c>
      <c r="BL81" s="84">
        <f t="shared" si="86"/>
        <v>1.2881597717546363</v>
      </c>
      <c r="BM81" s="84">
        <f t="shared" si="86"/>
        <v>1.0691318327974277</v>
      </c>
      <c r="BN81" s="84">
        <f t="shared" si="86"/>
        <v>0</v>
      </c>
      <c r="BO81" s="84">
        <f t="shared" si="86"/>
        <v>0</v>
      </c>
      <c r="BP81" s="84">
        <f t="shared" si="86"/>
        <v>0</v>
      </c>
      <c r="BQ81" s="84">
        <f t="shared" si="86"/>
        <v>0</v>
      </c>
    </row>
    <row r="82" spans="1:69" x14ac:dyDescent="0.25">
      <c r="A82" s="16" t="s">
        <v>141</v>
      </c>
      <c r="B82" s="16" t="s">
        <v>49</v>
      </c>
      <c r="C82" s="81">
        <f t="shared" si="87"/>
        <v>99</v>
      </c>
      <c r="D82" s="81">
        <f t="shared" si="88"/>
        <v>425</v>
      </c>
      <c r="E82" s="81">
        <f t="shared" si="89"/>
        <v>520</v>
      </c>
      <c r="F82" s="65">
        <f t="shared" si="90"/>
        <v>1.223529411764706</v>
      </c>
      <c r="H82" s="4">
        <f t="shared" si="91"/>
        <v>79</v>
      </c>
      <c r="I82" s="4">
        <f t="shared" si="92"/>
        <v>121</v>
      </c>
      <c r="J82" s="4">
        <f t="shared" si="93"/>
        <v>116</v>
      </c>
      <c r="K82" s="69">
        <f t="shared" si="94"/>
        <v>169</v>
      </c>
      <c r="L82" s="4">
        <f t="shared" si="95"/>
        <v>229</v>
      </c>
      <c r="M82" s="4">
        <f t="shared" si="96"/>
        <v>329</v>
      </c>
      <c r="N82" s="4">
        <f t="shared" si="97"/>
        <v>482</v>
      </c>
      <c r="O82" s="4">
        <f t="shared" si="98"/>
        <v>704</v>
      </c>
      <c r="P82" s="4">
        <f t="shared" si="99"/>
        <v>435</v>
      </c>
      <c r="Q82" s="4">
        <f t="shared" si="100"/>
        <v>473</v>
      </c>
      <c r="R82" s="4">
        <f t="shared" si="101"/>
        <v>520</v>
      </c>
      <c r="S82" s="69" t="str">
        <f t="shared" si="102"/>
        <v>-</v>
      </c>
      <c r="U82" s="4">
        <v>76</v>
      </c>
      <c r="V82">
        <v>78</v>
      </c>
      <c r="W82">
        <v>79</v>
      </c>
      <c r="X82">
        <v>78</v>
      </c>
      <c r="Y82">
        <v>100</v>
      </c>
      <c r="Z82">
        <v>121</v>
      </c>
      <c r="AA82">
        <v>102</v>
      </c>
      <c r="AB82">
        <v>99</v>
      </c>
      <c r="AC82">
        <v>116</v>
      </c>
      <c r="AD82">
        <v>125</v>
      </c>
      <c r="AE82">
        <v>134</v>
      </c>
      <c r="AF82">
        <v>169</v>
      </c>
      <c r="AG82">
        <v>189</v>
      </c>
      <c r="AH82">
        <v>221</v>
      </c>
      <c r="AI82">
        <v>229</v>
      </c>
      <c r="AJ82">
        <v>255</v>
      </c>
      <c r="AK82">
        <v>305</v>
      </c>
      <c r="AL82">
        <v>329</v>
      </c>
      <c r="AM82">
        <v>374</v>
      </c>
      <c r="AN82">
        <v>425</v>
      </c>
      <c r="AO82">
        <v>482</v>
      </c>
      <c r="AP82">
        <v>574</v>
      </c>
      <c r="AQ82">
        <v>600</v>
      </c>
      <c r="AR82">
        <v>704</v>
      </c>
      <c r="AS82" s="15">
        <v>773</v>
      </c>
      <c r="AT82" s="15">
        <v>461</v>
      </c>
      <c r="AU82" s="15">
        <v>435</v>
      </c>
      <c r="AV82" s="15">
        <v>423</v>
      </c>
      <c r="AW82" s="15">
        <v>438</v>
      </c>
      <c r="AX82" s="15">
        <v>473</v>
      </c>
      <c r="AY82" s="15">
        <v>569</v>
      </c>
      <c r="AZ82" s="15">
        <v>520</v>
      </c>
      <c r="BA82" s="15"/>
      <c r="BB82" s="15"/>
      <c r="BC82" s="15"/>
      <c r="BD82" s="15"/>
      <c r="BF82" s="84">
        <f t="shared" si="86"/>
        <v>4.0899470899470902</v>
      </c>
      <c r="BG82" s="84">
        <f t="shared" si="86"/>
        <v>2.0859728506787332</v>
      </c>
      <c r="BH82" s="84">
        <f t="shared" si="86"/>
        <v>1.8995633187772927</v>
      </c>
      <c r="BI82" s="84">
        <f t="shared" si="86"/>
        <v>1.6588235294117648</v>
      </c>
      <c r="BJ82" s="84">
        <f t="shared" si="86"/>
        <v>1.4360655737704917</v>
      </c>
      <c r="BK82" s="84">
        <f t="shared" si="86"/>
        <v>1.4376899696048633</v>
      </c>
      <c r="BL82" s="84">
        <f t="shared" si="86"/>
        <v>1.5213903743315509</v>
      </c>
      <c r="BM82" s="84">
        <f t="shared" si="86"/>
        <v>1.223529411764706</v>
      </c>
      <c r="BN82" s="84">
        <f t="shared" si="86"/>
        <v>0</v>
      </c>
      <c r="BO82" s="84">
        <f t="shared" si="86"/>
        <v>0</v>
      </c>
      <c r="BP82" s="84">
        <f t="shared" si="86"/>
        <v>0</v>
      </c>
      <c r="BQ82" s="84">
        <f t="shared" si="86"/>
        <v>0</v>
      </c>
    </row>
    <row r="83" spans="1:69" x14ac:dyDescent="0.25">
      <c r="A83" s="16" t="s">
        <v>142</v>
      </c>
      <c r="B83" s="16" t="s">
        <v>50</v>
      </c>
      <c r="C83" s="81">
        <f t="shared" si="87"/>
        <v>0</v>
      </c>
      <c r="D83" s="81">
        <f t="shared" si="88"/>
        <v>0</v>
      </c>
      <c r="E83" s="81">
        <f t="shared" si="89"/>
        <v>4883</v>
      </c>
      <c r="F83" s="65" t="str">
        <f t="shared" si="90"/>
        <v/>
      </c>
      <c r="G83" s="11"/>
      <c r="H83" s="4">
        <f t="shared" si="91"/>
        <v>0</v>
      </c>
      <c r="I83" s="4">
        <f t="shared" si="92"/>
        <v>0</v>
      </c>
      <c r="J83" s="4">
        <f t="shared" si="93"/>
        <v>0</v>
      </c>
      <c r="K83" s="69">
        <f t="shared" si="94"/>
        <v>0</v>
      </c>
      <c r="L83" s="4">
        <f t="shared" si="95"/>
        <v>0</v>
      </c>
      <c r="M83" s="4">
        <f t="shared" si="96"/>
        <v>0</v>
      </c>
      <c r="N83" s="4">
        <f t="shared" si="97"/>
        <v>0</v>
      </c>
      <c r="O83" s="4">
        <f t="shared" si="98"/>
        <v>0</v>
      </c>
      <c r="P83" s="4">
        <f t="shared" si="99"/>
        <v>1709</v>
      </c>
      <c r="Q83" s="4">
        <f t="shared" si="100"/>
        <v>3299</v>
      </c>
      <c r="R83" s="4">
        <f t="shared" si="101"/>
        <v>4883</v>
      </c>
      <c r="S83" s="69" t="str">
        <f t="shared" si="102"/>
        <v>-</v>
      </c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>
        <v>1555</v>
      </c>
      <c r="AU83" s="11">
        <v>1709</v>
      </c>
      <c r="AV83" s="11">
        <v>2366</v>
      </c>
      <c r="AW83" s="11">
        <v>2740</v>
      </c>
      <c r="AX83" s="11">
        <v>3299</v>
      </c>
      <c r="AY83" s="11">
        <v>4093</v>
      </c>
      <c r="AZ83" s="11">
        <v>4883</v>
      </c>
      <c r="BA83" s="11"/>
      <c r="BB83" s="11"/>
      <c r="BC83" s="11"/>
      <c r="BD83" s="11"/>
      <c r="BE83" s="11"/>
      <c r="BF83" s="84" t="str">
        <f t="shared" si="86"/>
        <v>-</v>
      </c>
      <c r="BG83" s="84" t="str">
        <f t="shared" si="86"/>
        <v>-</v>
      </c>
      <c r="BH83" s="84" t="str">
        <f t="shared" si="86"/>
        <v>-</v>
      </c>
      <c r="BI83" s="84" t="str">
        <f t="shared" si="86"/>
        <v>-</v>
      </c>
      <c r="BJ83" s="84" t="str">
        <f t="shared" si="86"/>
        <v>-</v>
      </c>
      <c r="BK83" s="84" t="str">
        <f t="shared" si="86"/>
        <v>-</v>
      </c>
      <c r="BL83" s="84" t="str">
        <f t="shared" si="86"/>
        <v>-</v>
      </c>
      <c r="BM83" s="84" t="str">
        <f t="shared" si="86"/>
        <v>-</v>
      </c>
      <c r="BN83" s="84" t="str">
        <f t="shared" si="86"/>
        <v>-</v>
      </c>
      <c r="BO83" s="84" t="str">
        <f t="shared" si="86"/>
        <v>-</v>
      </c>
      <c r="BP83" s="84" t="str">
        <f t="shared" si="86"/>
        <v>-</v>
      </c>
      <c r="BQ83" s="84" t="str">
        <f t="shared" si="86"/>
        <v>-</v>
      </c>
    </row>
    <row r="84" spans="1:69" x14ac:dyDescent="0.25">
      <c r="A84" s="3"/>
      <c r="B84" s="3" t="s">
        <v>153</v>
      </c>
      <c r="C84" s="81">
        <f>SUM(C76:C82)</f>
        <v>1572</v>
      </c>
      <c r="D84" s="81">
        <f t="shared" ref="D84:E84" si="103">SUM(D76:D82)</f>
        <v>4470</v>
      </c>
      <c r="E84" s="81">
        <f t="shared" si="103"/>
        <v>5361</v>
      </c>
      <c r="F84" s="65">
        <f>IFERROR(E84/D84,"")</f>
        <v>1.1993288590604028</v>
      </c>
      <c r="G84" s="11"/>
      <c r="H84" s="4">
        <f t="shared" si="91"/>
        <v>1331</v>
      </c>
      <c r="I84" s="4">
        <f t="shared" si="92"/>
        <v>1485</v>
      </c>
      <c r="J84" s="4">
        <f t="shared" si="93"/>
        <v>1732</v>
      </c>
      <c r="K84" s="69">
        <f t="shared" si="94"/>
        <v>2192</v>
      </c>
      <c r="L84" s="4">
        <f t="shared" si="95"/>
        <v>2259</v>
      </c>
      <c r="M84" s="4">
        <f t="shared" si="96"/>
        <v>3526</v>
      </c>
      <c r="N84" s="4">
        <f t="shared" si="97"/>
        <v>5082</v>
      </c>
      <c r="O84" s="4">
        <f t="shared" si="98"/>
        <v>6701</v>
      </c>
      <c r="P84" s="4">
        <f t="shared" si="99"/>
        <v>5243</v>
      </c>
      <c r="Q84" s="4">
        <f t="shared" si="100"/>
        <v>5524</v>
      </c>
      <c r="R84" s="4">
        <f t="shared" si="101"/>
        <v>5361</v>
      </c>
      <c r="S84" s="69" t="str">
        <f t="shared" si="102"/>
        <v>-</v>
      </c>
      <c r="T84" s="11"/>
      <c r="U84" s="61">
        <f>SUM(U76:U82)</f>
        <v>1142</v>
      </c>
      <c r="V84" s="61">
        <f>SUM(V76:V82)</f>
        <v>1203</v>
      </c>
      <c r="W84" s="61">
        <f t="shared" ref="W84:BD84" si="104">SUM(W76:W82)</f>
        <v>1331</v>
      </c>
      <c r="X84" s="61">
        <f t="shared" si="104"/>
        <v>1503</v>
      </c>
      <c r="Y84" s="61">
        <f t="shared" si="104"/>
        <v>1459</v>
      </c>
      <c r="Z84" s="61">
        <f t="shared" si="104"/>
        <v>1485</v>
      </c>
      <c r="AA84" s="61">
        <f t="shared" si="104"/>
        <v>1485</v>
      </c>
      <c r="AB84" s="61">
        <f t="shared" si="104"/>
        <v>1572</v>
      </c>
      <c r="AC84" s="61">
        <f t="shared" si="104"/>
        <v>1732</v>
      </c>
      <c r="AD84" s="61">
        <f t="shared" si="104"/>
        <v>1852</v>
      </c>
      <c r="AE84" s="61">
        <f t="shared" si="104"/>
        <v>2108</v>
      </c>
      <c r="AF84" s="61">
        <f t="shared" si="104"/>
        <v>2192</v>
      </c>
      <c r="AG84" s="61">
        <f t="shared" si="104"/>
        <v>2219</v>
      </c>
      <c r="AH84" s="61">
        <f t="shared" si="104"/>
        <v>2130</v>
      </c>
      <c r="AI84" s="61">
        <f t="shared" si="104"/>
        <v>2259</v>
      </c>
      <c r="AJ84" s="61">
        <f>SUM(AJ76:AJ82)</f>
        <v>2385</v>
      </c>
      <c r="AK84" s="61">
        <f t="shared" si="104"/>
        <v>2733</v>
      </c>
      <c r="AL84" s="61">
        <f t="shared" si="104"/>
        <v>3526</v>
      </c>
      <c r="AM84" s="61">
        <f t="shared" si="104"/>
        <v>3957</v>
      </c>
      <c r="AN84" s="61">
        <f t="shared" si="104"/>
        <v>4470</v>
      </c>
      <c r="AO84" s="61">
        <f t="shared" si="104"/>
        <v>5082</v>
      </c>
      <c r="AP84" s="61">
        <f t="shared" si="104"/>
        <v>5596</v>
      </c>
      <c r="AQ84" s="61">
        <f t="shared" si="104"/>
        <v>6020</v>
      </c>
      <c r="AR84" s="61">
        <f t="shared" si="104"/>
        <v>6701</v>
      </c>
      <c r="AS84" s="61">
        <f t="shared" si="104"/>
        <v>6810</v>
      </c>
      <c r="AT84" s="61">
        <f t="shared" si="104"/>
        <v>5112</v>
      </c>
      <c r="AU84" s="61">
        <f t="shared" si="104"/>
        <v>5243</v>
      </c>
      <c r="AV84" s="61">
        <f t="shared" si="104"/>
        <v>4730</v>
      </c>
      <c r="AW84" s="61">
        <f t="shared" si="104"/>
        <v>4944</v>
      </c>
      <c r="AX84" s="61">
        <f t="shared" si="104"/>
        <v>5524</v>
      </c>
      <c r="AY84" s="61">
        <f t="shared" si="104"/>
        <v>5453</v>
      </c>
      <c r="AZ84" s="61">
        <f t="shared" si="104"/>
        <v>5361</v>
      </c>
      <c r="BA84" s="61">
        <f t="shared" si="104"/>
        <v>0</v>
      </c>
      <c r="BB84" s="61">
        <f t="shared" si="104"/>
        <v>0</v>
      </c>
      <c r="BC84" s="61">
        <f t="shared" si="104"/>
        <v>0</v>
      </c>
      <c r="BD84" s="61">
        <f t="shared" si="104"/>
        <v>0</v>
      </c>
      <c r="BE84" s="11"/>
      <c r="BF84" s="84">
        <f t="shared" si="86"/>
        <v>3.0689499774673275</v>
      </c>
      <c r="BG84" s="84">
        <f t="shared" si="86"/>
        <v>2.4</v>
      </c>
      <c r="BH84" s="84">
        <f t="shared" si="86"/>
        <v>2.3209384683488268</v>
      </c>
      <c r="BI84" s="84">
        <f t="shared" si="86"/>
        <v>1.9832285115303983</v>
      </c>
      <c r="BJ84" s="84">
        <f t="shared" si="86"/>
        <v>1.8090010976948407</v>
      </c>
      <c r="BK84" s="84">
        <f t="shared" si="86"/>
        <v>1.5666477595008508</v>
      </c>
      <c r="BL84" s="84">
        <f t="shared" si="86"/>
        <v>1.3780641900429618</v>
      </c>
      <c r="BM84" s="84">
        <f t="shared" si="86"/>
        <v>1.1993288590604028</v>
      </c>
      <c r="BN84" s="84">
        <f t="shared" si="86"/>
        <v>0</v>
      </c>
      <c r="BO84" s="84">
        <f t="shared" si="86"/>
        <v>0</v>
      </c>
      <c r="BP84" s="84">
        <f t="shared" si="86"/>
        <v>0</v>
      </c>
      <c r="BQ84" s="84">
        <f t="shared" si="86"/>
        <v>0</v>
      </c>
    </row>
    <row r="85" spans="1:69" x14ac:dyDescent="0.25">
      <c r="A85" s="3" t="s">
        <v>113</v>
      </c>
      <c r="B85" s="3" t="s">
        <v>61</v>
      </c>
      <c r="C85" s="81">
        <f>SUM(C76:C83)</f>
        <v>1572</v>
      </c>
      <c r="D85" s="81">
        <f>SUM(D76:D83)</f>
        <v>4470</v>
      </c>
      <c r="E85" s="81">
        <f>SUM(E76:E83)</f>
        <v>10244</v>
      </c>
      <c r="F85" s="65">
        <f>IFERROR(E85/D85,"")</f>
        <v>2.2917225950782996</v>
      </c>
      <c r="G85" s="33"/>
      <c r="H85" s="4">
        <f t="shared" si="91"/>
        <v>1331</v>
      </c>
      <c r="I85" s="4">
        <f t="shared" si="92"/>
        <v>1485</v>
      </c>
      <c r="J85" s="4">
        <f t="shared" si="93"/>
        <v>1732</v>
      </c>
      <c r="K85" s="69">
        <f t="shared" si="94"/>
        <v>2192</v>
      </c>
      <c r="L85" s="4">
        <f t="shared" si="95"/>
        <v>2259</v>
      </c>
      <c r="M85" s="4">
        <f t="shared" si="96"/>
        <v>3526</v>
      </c>
      <c r="N85" s="4">
        <f t="shared" si="97"/>
        <v>5082</v>
      </c>
      <c r="O85" s="4">
        <f t="shared" si="98"/>
        <v>6701</v>
      </c>
      <c r="P85" s="4">
        <f t="shared" si="99"/>
        <v>6952</v>
      </c>
      <c r="Q85" s="4">
        <f t="shared" si="100"/>
        <v>8823</v>
      </c>
      <c r="R85" s="4">
        <f>IFERROR(INDEX(AY85:BA85,IF($B$2&gt;9,3,$B$2-6)),"-")</f>
        <v>10244</v>
      </c>
      <c r="S85" s="69" t="str">
        <f t="shared" si="102"/>
        <v>-</v>
      </c>
      <c r="T85" s="35"/>
      <c r="U85" s="36">
        <v>1142</v>
      </c>
      <c r="V85" s="36">
        <v>1203</v>
      </c>
      <c r="W85" s="36">
        <v>1331</v>
      </c>
      <c r="X85" s="36">
        <v>1503</v>
      </c>
      <c r="Y85" s="36">
        <v>1459</v>
      </c>
      <c r="Z85" s="36">
        <v>1485</v>
      </c>
      <c r="AA85" s="36">
        <v>1485</v>
      </c>
      <c r="AB85" s="36">
        <v>1572</v>
      </c>
      <c r="AC85" s="36">
        <v>1732</v>
      </c>
      <c r="AD85" s="36">
        <v>1852</v>
      </c>
      <c r="AE85" s="36">
        <v>2108</v>
      </c>
      <c r="AF85" s="36">
        <v>2192</v>
      </c>
      <c r="AG85" s="36">
        <v>2219</v>
      </c>
      <c r="AH85" s="36">
        <v>2130</v>
      </c>
      <c r="AI85" s="36">
        <v>2259</v>
      </c>
      <c r="AJ85" s="36">
        <v>2385</v>
      </c>
      <c r="AK85" s="36">
        <v>2733</v>
      </c>
      <c r="AL85" s="36">
        <v>3526</v>
      </c>
      <c r="AM85" s="36">
        <v>3957</v>
      </c>
      <c r="AN85" s="36">
        <v>4470</v>
      </c>
      <c r="AO85" s="36">
        <v>5082</v>
      </c>
      <c r="AP85" s="36">
        <v>5596</v>
      </c>
      <c r="AQ85" s="36">
        <v>6020</v>
      </c>
      <c r="AR85" s="36">
        <v>6701</v>
      </c>
      <c r="AS85" s="14">
        <v>6810</v>
      </c>
      <c r="AT85" s="14">
        <v>6667</v>
      </c>
      <c r="AU85" s="14">
        <v>6952</v>
      </c>
      <c r="AV85" s="14">
        <v>7096</v>
      </c>
      <c r="AW85" s="14">
        <v>7684</v>
      </c>
      <c r="AX85" s="14">
        <v>8823</v>
      </c>
      <c r="AY85" s="14">
        <v>9546</v>
      </c>
      <c r="AZ85" s="14">
        <v>10244</v>
      </c>
      <c r="BA85" s="14"/>
      <c r="BB85" s="14"/>
      <c r="BC85" s="14"/>
      <c r="BD85" s="14"/>
      <c r="BE85" s="33"/>
      <c r="BF85" s="84">
        <f t="shared" si="86"/>
        <v>3.0689499774673275</v>
      </c>
      <c r="BG85" s="84">
        <f t="shared" si="86"/>
        <v>3.1300469483568074</v>
      </c>
      <c r="BH85" s="84">
        <f t="shared" si="86"/>
        <v>3.0774679061531649</v>
      </c>
      <c r="BI85" s="84">
        <f t="shared" si="86"/>
        <v>2.9752620545073376</v>
      </c>
      <c r="BJ85" s="84">
        <f t="shared" si="86"/>
        <v>2.8115623856567873</v>
      </c>
      <c r="BK85" s="84">
        <f t="shared" si="86"/>
        <v>2.5022688598979013</v>
      </c>
      <c r="BL85" s="84">
        <f t="shared" si="86"/>
        <v>2.4124336618650495</v>
      </c>
      <c r="BM85" s="84">
        <f t="shared" si="86"/>
        <v>2.2917225950782996</v>
      </c>
      <c r="BN85" s="84">
        <f t="shared" si="86"/>
        <v>0</v>
      </c>
      <c r="BO85" s="84">
        <f t="shared" si="86"/>
        <v>0</v>
      </c>
      <c r="BP85" s="84">
        <f t="shared" si="86"/>
        <v>0</v>
      </c>
      <c r="BQ85" s="84">
        <f t="shared" si="86"/>
        <v>0</v>
      </c>
    </row>
    <row r="86" spans="1:69" x14ac:dyDescent="0.25">
      <c r="A86" s="42" t="s">
        <v>33</v>
      </c>
    </row>
    <row r="87" spans="1:69" x14ac:dyDescent="0.25">
      <c r="A87" s="43" t="s">
        <v>32</v>
      </c>
      <c r="B87" s="23" t="s">
        <v>52</v>
      </c>
      <c r="C87" s="21" t="str">
        <f>$C$3</f>
        <v>YTD '15</v>
      </c>
      <c r="D87" s="21" t="str">
        <f>$D$3</f>
        <v>YTD '16</v>
      </c>
      <c r="E87" s="21" t="str">
        <f>$E$3</f>
        <v>YTD '17</v>
      </c>
      <c r="F87" s="21" t="str">
        <f>$F$3</f>
        <v>YoY</v>
      </c>
      <c r="G87" s="2" t="s">
        <v>33</v>
      </c>
      <c r="H87" s="27" t="str">
        <f>$H$3</f>
        <v>Q1 '15</v>
      </c>
      <c r="I87" s="27" t="str">
        <f>$I$3</f>
        <v>Q2 '15</v>
      </c>
      <c r="J87" s="27" t="str">
        <f>$J$3</f>
        <v>Q3 '15</v>
      </c>
      <c r="K87" s="27" t="str">
        <f>$K$3</f>
        <v>Q4 '15</v>
      </c>
      <c r="L87" s="30" t="str">
        <f>$L$3</f>
        <v>Q1 '16</v>
      </c>
      <c r="M87" s="30" t="str">
        <f>$M$3</f>
        <v>Q2 '16</v>
      </c>
      <c r="N87" s="30" t="str">
        <f>$N$3</f>
        <v>Q3 '16</v>
      </c>
      <c r="O87" s="30" t="str">
        <f>$O$3</f>
        <v>Q4 '16</v>
      </c>
      <c r="P87" s="27" t="str">
        <f>$P$3</f>
        <v>Q1 '17</v>
      </c>
      <c r="Q87" s="27" t="str">
        <f>$Q$3</f>
        <v>Q2 '17</v>
      </c>
      <c r="R87" s="27" t="str">
        <f>$R$3</f>
        <v>Q3 '17</v>
      </c>
      <c r="S87" s="27" t="str">
        <f>$S$3</f>
        <v>Q4 '17</v>
      </c>
      <c r="T87" s="17" t="s">
        <v>33</v>
      </c>
      <c r="U87" s="27" t="s">
        <v>1</v>
      </c>
      <c r="V87" s="27" t="s">
        <v>2</v>
      </c>
      <c r="W87" s="27" t="s">
        <v>3</v>
      </c>
      <c r="X87" s="27" t="s">
        <v>4</v>
      </c>
      <c r="Y87" s="27" t="s">
        <v>5</v>
      </c>
      <c r="Z87" s="27" t="s">
        <v>6</v>
      </c>
      <c r="AA87" s="27" t="s">
        <v>7</v>
      </c>
      <c r="AB87" s="27" t="s">
        <v>8</v>
      </c>
      <c r="AC87" s="27" t="s">
        <v>9</v>
      </c>
      <c r="AD87" s="27" t="s">
        <v>10</v>
      </c>
      <c r="AE87" s="27" t="s">
        <v>11</v>
      </c>
      <c r="AF87" s="27" t="s">
        <v>12</v>
      </c>
      <c r="AG87" s="29" t="s">
        <v>13</v>
      </c>
      <c r="AH87" s="29" t="s">
        <v>14</v>
      </c>
      <c r="AI87" s="29" t="s">
        <v>15</v>
      </c>
      <c r="AJ87" s="29" t="s">
        <v>16</v>
      </c>
      <c r="AK87" s="29" t="s">
        <v>17</v>
      </c>
      <c r="AL87" s="29" t="s">
        <v>18</v>
      </c>
      <c r="AM87" s="29" t="s">
        <v>19</v>
      </c>
      <c r="AN87" s="29" t="s">
        <v>20</v>
      </c>
      <c r="AO87" s="29" t="s">
        <v>21</v>
      </c>
      <c r="AP87" s="29" t="s">
        <v>22</v>
      </c>
      <c r="AQ87" s="29" t="s">
        <v>23</v>
      </c>
      <c r="AR87" s="29" t="s">
        <v>24</v>
      </c>
      <c r="AS87" s="25" t="s">
        <v>25</v>
      </c>
      <c r="AT87" s="25" t="s">
        <v>26</v>
      </c>
      <c r="AU87" s="25" t="s">
        <v>27</v>
      </c>
      <c r="AV87" s="25" t="s">
        <v>28</v>
      </c>
      <c r="AW87" s="25" t="s">
        <v>29</v>
      </c>
      <c r="AX87" s="25" t="s">
        <v>30</v>
      </c>
      <c r="AY87" s="31" t="s">
        <v>99</v>
      </c>
      <c r="AZ87" s="31" t="s">
        <v>100</v>
      </c>
      <c r="BA87" s="31" t="s">
        <v>101</v>
      </c>
      <c r="BB87" s="31" t="s">
        <v>102</v>
      </c>
      <c r="BC87" s="31" t="s">
        <v>103</v>
      </c>
      <c r="BD87" s="31" t="s">
        <v>104</v>
      </c>
      <c r="BF87" s="32">
        <v>42736</v>
      </c>
      <c r="BG87" s="32">
        <v>42767</v>
      </c>
      <c r="BH87" s="32">
        <v>42795</v>
      </c>
      <c r="BI87" s="32">
        <v>42826</v>
      </c>
      <c r="BJ87" s="32">
        <v>42856</v>
      </c>
      <c r="BK87" s="32">
        <v>42887</v>
      </c>
      <c r="BL87" s="32">
        <v>42917</v>
      </c>
      <c r="BM87" s="32">
        <v>42948</v>
      </c>
      <c r="BN87" s="32">
        <v>42979</v>
      </c>
      <c r="BO87" s="32">
        <v>43009</v>
      </c>
      <c r="BP87" s="32">
        <v>43040</v>
      </c>
      <c r="BQ87" s="32">
        <v>43070</v>
      </c>
    </row>
    <row r="88" spans="1:69" x14ac:dyDescent="0.25">
      <c r="A88" s="16" t="s">
        <v>143</v>
      </c>
      <c r="B88" s="16" t="s">
        <v>58</v>
      </c>
      <c r="C88" s="71">
        <f>SUM(U88                                                  : INDEX(U88:AF88,$B$2))</f>
        <v>94</v>
      </c>
      <c r="D88" s="71">
        <f>SUM(AG88                                                   : INDEX(AG88:AR88,$B$2))</f>
        <v>106</v>
      </c>
      <c r="E88" s="71">
        <f>SUM(AS88                                                    : INDEX(AS88:BD88,$B$2))</f>
        <v>664</v>
      </c>
      <c r="F88" s="65">
        <f t="shared" ref="F88:F95" si="105">IFERROR(E88/D88,"")</f>
        <v>6.2641509433962268</v>
      </c>
      <c r="G88" s="33"/>
      <c r="H88" s="4">
        <f>SUM(U88:W88)</f>
        <v>27</v>
      </c>
      <c r="I88" s="4">
        <f t="shared" ref="I88:I97" si="106">SUM(X88:Z88)</f>
        <v>40</v>
      </c>
      <c r="J88" s="4">
        <f>SUM(AA88:AC88)</f>
        <v>44</v>
      </c>
      <c r="K88" s="4">
        <f t="shared" ref="K88:K97" si="107">SUM(AD88:AF88)</f>
        <v>46</v>
      </c>
      <c r="L88" s="4">
        <f t="shared" ref="L88:L97" si="108">SUM(AG88:AI88)</f>
        <v>38</v>
      </c>
      <c r="M88" s="4">
        <f t="shared" ref="M88:M97" si="109">SUM(AJ88:AL88)</f>
        <v>41</v>
      </c>
      <c r="N88" s="4">
        <f t="shared" ref="N88:N97" si="110">SUM(AM88:AO88)</f>
        <v>40</v>
      </c>
      <c r="O88" s="4">
        <f t="shared" ref="O88:O97" si="111">SUM(AP88:AR88)</f>
        <v>35</v>
      </c>
      <c r="P88" s="4">
        <f t="shared" ref="P88:P97" si="112">SUM(AS88:AU88)</f>
        <v>94</v>
      </c>
      <c r="Q88" s="4">
        <f t="shared" ref="Q88:Q97" si="113">SUM(AV88:AX88)</f>
        <v>351</v>
      </c>
      <c r="R88" s="4">
        <f t="shared" ref="R88:R97" si="114">SUM(AY88:BA88)</f>
        <v>219</v>
      </c>
      <c r="S88" s="4">
        <f t="shared" ref="S88:S97" si="115">SUM(BB88:BD88)</f>
        <v>0</v>
      </c>
      <c r="U88">
        <v>11</v>
      </c>
      <c r="V88">
        <v>5</v>
      </c>
      <c r="W88">
        <v>11</v>
      </c>
      <c r="X88">
        <v>11</v>
      </c>
      <c r="Y88">
        <v>16</v>
      </c>
      <c r="Z88">
        <v>13</v>
      </c>
      <c r="AA88">
        <v>14</v>
      </c>
      <c r="AB88">
        <v>13</v>
      </c>
      <c r="AC88">
        <v>17</v>
      </c>
      <c r="AD88">
        <v>19</v>
      </c>
      <c r="AE88">
        <v>12</v>
      </c>
      <c r="AF88">
        <v>15</v>
      </c>
      <c r="AG88">
        <v>12</v>
      </c>
      <c r="AH88">
        <v>8</v>
      </c>
      <c r="AI88">
        <v>18</v>
      </c>
      <c r="AJ88">
        <v>13</v>
      </c>
      <c r="AK88">
        <v>13</v>
      </c>
      <c r="AL88">
        <v>15</v>
      </c>
      <c r="AM88">
        <v>15</v>
      </c>
      <c r="AN88">
        <v>12</v>
      </c>
      <c r="AO88">
        <v>13</v>
      </c>
      <c r="AP88">
        <v>11</v>
      </c>
      <c r="AQ88">
        <v>11</v>
      </c>
      <c r="AR88" s="4">
        <v>13</v>
      </c>
      <c r="AS88" s="4">
        <v>26</v>
      </c>
      <c r="AT88" s="4">
        <v>35</v>
      </c>
      <c r="AU88" s="4">
        <v>33</v>
      </c>
      <c r="AV88" s="4">
        <v>157</v>
      </c>
      <c r="AW88" s="4">
        <v>102</v>
      </c>
      <c r="AX88" s="4">
        <v>92</v>
      </c>
      <c r="AY88" s="4">
        <v>111</v>
      </c>
      <c r="AZ88" s="4">
        <v>108</v>
      </c>
      <c r="BA88" s="4"/>
      <c r="BB88" s="4"/>
      <c r="BC88" s="4"/>
      <c r="BD88" s="4"/>
      <c r="BF88" s="84">
        <f t="shared" ref="BF88:BQ97" si="116">IFERROR(AS88/AG88,"-")</f>
        <v>2.1666666666666665</v>
      </c>
      <c r="BG88" s="84">
        <f t="shared" si="116"/>
        <v>4.375</v>
      </c>
      <c r="BH88" s="84">
        <f t="shared" si="116"/>
        <v>1.8333333333333333</v>
      </c>
      <c r="BI88" s="84">
        <f t="shared" si="116"/>
        <v>12.076923076923077</v>
      </c>
      <c r="BJ88" s="84">
        <f t="shared" si="116"/>
        <v>7.8461538461538458</v>
      </c>
      <c r="BK88" s="84">
        <f t="shared" si="116"/>
        <v>6.1333333333333337</v>
      </c>
      <c r="BL88" s="84">
        <f t="shared" si="116"/>
        <v>7.4</v>
      </c>
      <c r="BM88" s="84">
        <f t="shared" si="116"/>
        <v>9</v>
      </c>
      <c r="BN88" s="84">
        <f t="shared" si="116"/>
        <v>0</v>
      </c>
      <c r="BO88" s="84">
        <f t="shared" si="116"/>
        <v>0</v>
      </c>
      <c r="BP88" s="84">
        <f t="shared" si="116"/>
        <v>0</v>
      </c>
      <c r="BQ88" s="84">
        <f t="shared" si="116"/>
        <v>0</v>
      </c>
    </row>
    <row r="89" spans="1:69" x14ac:dyDescent="0.25">
      <c r="A89" s="16" t="s">
        <v>144</v>
      </c>
      <c r="B89" s="16" t="s">
        <v>44</v>
      </c>
      <c r="C89" s="71">
        <f>SUM(U89                                                  : INDEX(U89:AF89,$B$2))</f>
        <v>728</v>
      </c>
      <c r="D89" s="71">
        <f>SUM(AG89                                                   : INDEX(AG89:AR89,$B$2))</f>
        <v>1747</v>
      </c>
      <c r="E89" s="71">
        <f>SUM(AS89                                                    : INDEX(AS89:BD89,$B$2))</f>
        <v>2847</v>
      </c>
      <c r="F89" s="65">
        <f t="shared" si="105"/>
        <v>1.6296508299942758</v>
      </c>
      <c r="G89" s="33"/>
      <c r="H89" s="4">
        <f t="shared" ref="H89:H97" si="117">SUM(U89:W89)</f>
        <v>208</v>
      </c>
      <c r="I89" s="4">
        <f t="shared" si="106"/>
        <v>274</v>
      </c>
      <c r="J89" s="4">
        <f t="shared" ref="J89:J97" si="118">SUM(AA89:AC89)</f>
        <v>436</v>
      </c>
      <c r="K89" s="4">
        <f t="shared" si="107"/>
        <v>548</v>
      </c>
      <c r="L89" s="4">
        <f t="shared" si="108"/>
        <v>273</v>
      </c>
      <c r="M89" s="4">
        <f t="shared" si="109"/>
        <v>860</v>
      </c>
      <c r="N89" s="4">
        <f t="shared" si="110"/>
        <v>1041</v>
      </c>
      <c r="O89" s="4">
        <f t="shared" si="111"/>
        <v>1225</v>
      </c>
      <c r="P89" s="4">
        <f t="shared" si="112"/>
        <v>764</v>
      </c>
      <c r="Q89" s="4">
        <f t="shared" si="113"/>
        <v>1298</v>
      </c>
      <c r="R89" s="4">
        <f t="shared" si="114"/>
        <v>785</v>
      </c>
      <c r="S89" s="4">
        <f t="shared" si="115"/>
        <v>0</v>
      </c>
      <c r="U89">
        <v>77</v>
      </c>
      <c r="V89">
        <v>52</v>
      </c>
      <c r="W89">
        <v>79</v>
      </c>
      <c r="X89">
        <v>90</v>
      </c>
      <c r="Y89">
        <v>86</v>
      </c>
      <c r="Z89">
        <v>98</v>
      </c>
      <c r="AA89">
        <v>147</v>
      </c>
      <c r="AB89">
        <v>99</v>
      </c>
      <c r="AC89">
        <v>190</v>
      </c>
      <c r="AD89">
        <v>131</v>
      </c>
      <c r="AE89">
        <v>256</v>
      </c>
      <c r="AF89">
        <v>161</v>
      </c>
      <c r="AG89">
        <v>46</v>
      </c>
      <c r="AH89">
        <v>40</v>
      </c>
      <c r="AI89">
        <v>187</v>
      </c>
      <c r="AJ89">
        <v>175</v>
      </c>
      <c r="AK89">
        <v>225</v>
      </c>
      <c r="AL89">
        <v>460</v>
      </c>
      <c r="AM89">
        <v>280</v>
      </c>
      <c r="AN89">
        <v>334</v>
      </c>
      <c r="AO89">
        <v>427</v>
      </c>
      <c r="AP89">
        <v>345</v>
      </c>
      <c r="AQ89">
        <v>280</v>
      </c>
      <c r="AR89" s="4">
        <v>600</v>
      </c>
      <c r="AS89" s="4">
        <v>113</v>
      </c>
      <c r="AT89" s="4">
        <v>203</v>
      </c>
      <c r="AU89" s="4">
        <v>448</v>
      </c>
      <c r="AV89" s="4">
        <v>317</v>
      </c>
      <c r="AW89" s="4">
        <v>275</v>
      </c>
      <c r="AX89" s="4">
        <v>706</v>
      </c>
      <c r="AY89" s="4">
        <v>360</v>
      </c>
      <c r="AZ89" s="4">
        <v>425</v>
      </c>
      <c r="BA89" s="4"/>
      <c r="BB89" s="4"/>
      <c r="BC89" s="4"/>
      <c r="BD89" s="4"/>
      <c r="BF89" s="84">
        <f t="shared" si="116"/>
        <v>2.4565217391304346</v>
      </c>
      <c r="BG89" s="84">
        <f t="shared" si="116"/>
        <v>5.0750000000000002</v>
      </c>
      <c r="BH89" s="84">
        <f t="shared" si="116"/>
        <v>2.3957219251336896</v>
      </c>
      <c r="BI89" s="84">
        <f t="shared" si="116"/>
        <v>1.8114285714285714</v>
      </c>
      <c r="BJ89" s="84">
        <f t="shared" si="116"/>
        <v>1.2222222222222223</v>
      </c>
      <c r="BK89" s="84">
        <f t="shared" si="116"/>
        <v>1.5347826086956522</v>
      </c>
      <c r="BL89" s="84">
        <f t="shared" si="116"/>
        <v>1.2857142857142858</v>
      </c>
      <c r="BM89" s="84">
        <f t="shared" si="116"/>
        <v>1.2724550898203593</v>
      </c>
      <c r="BN89" s="84">
        <f t="shared" si="116"/>
        <v>0</v>
      </c>
      <c r="BO89" s="84">
        <f t="shared" si="116"/>
        <v>0</v>
      </c>
      <c r="BP89" s="84">
        <f t="shared" si="116"/>
        <v>0</v>
      </c>
      <c r="BQ89" s="84">
        <f t="shared" si="116"/>
        <v>0</v>
      </c>
    </row>
    <row r="90" spans="1:69" x14ac:dyDescent="0.25">
      <c r="A90" s="16" t="s">
        <v>145</v>
      </c>
      <c r="B90" s="16" t="s">
        <v>45</v>
      </c>
      <c r="C90" s="71">
        <f>SUM(U90                                                  : INDEX(U90:AF90,$B$2))</f>
        <v>560</v>
      </c>
      <c r="D90" s="71">
        <f>SUM(AG90                                                   : INDEX(AG90:AR90,$B$2))</f>
        <v>856</v>
      </c>
      <c r="E90" s="71">
        <f>SUM(AS90                                                    : INDEX(AS90:BD90,$B$2))</f>
        <v>1137</v>
      </c>
      <c r="F90" s="65">
        <f t="shared" si="105"/>
        <v>1.3282710280373833</v>
      </c>
      <c r="G90" s="33"/>
      <c r="H90" s="4">
        <f t="shared" si="117"/>
        <v>160</v>
      </c>
      <c r="I90" s="4">
        <f t="shared" si="106"/>
        <v>228</v>
      </c>
      <c r="J90" s="4">
        <f t="shared" si="118"/>
        <v>283</v>
      </c>
      <c r="K90" s="4">
        <f t="shared" si="107"/>
        <v>408</v>
      </c>
      <c r="L90" s="4">
        <f t="shared" si="108"/>
        <v>134</v>
      </c>
      <c r="M90" s="4">
        <f t="shared" si="109"/>
        <v>349</v>
      </c>
      <c r="N90" s="4">
        <f t="shared" si="110"/>
        <v>612</v>
      </c>
      <c r="O90" s="4">
        <f t="shared" si="111"/>
        <v>680</v>
      </c>
      <c r="P90" s="4">
        <f t="shared" si="112"/>
        <v>413</v>
      </c>
      <c r="Q90" s="4">
        <f t="shared" si="113"/>
        <v>433</v>
      </c>
      <c r="R90" s="4">
        <f t="shared" si="114"/>
        <v>291</v>
      </c>
      <c r="S90" s="4">
        <f t="shared" si="115"/>
        <v>0</v>
      </c>
      <c r="U90">
        <v>46</v>
      </c>
      <c r="V90">
        <v>64</v>
      </c>
      <c r="W90">
        <v>50</v>
      </c>
      <c r="X90">
        <v>68</v>
      </c>
      <c r="Y90">
        <v>82</v>
      </c>
      <c r="Z90">
        <v>78</v>
      </c>
      <c r="AA90">
        <v>89</v>
      </c>
      <c r="AB90">
        <v>83</v>
      </c>
      <c r="AC90">
        <v>111</v>
      </c>
      <c r="AD90">
        <v>140</v>
      </c>
      <c r="AE90">
        <v>73</v>
      </c>
      <c r="AF90">
        <v>195</v>
      </c>
      <c r="AG90">
        <v>67</v>
      </c>
      <c r="AH90">
        <v>42</v>
      </c>
      <c r="AI90">
        <v>25</v>
      </c>
      <c r="AJ90">
        <v>82</v>
      </c>
      <c r="AK90">
        <v>103</v>
      </c>
      <c r="AL90">
        <v>164</v>
      </c>
      <c r="AM90">
        <v>215</v>
      </c>
      <c r="AN90">
        <v>158</v>
      </c>
      <c r="AO90">
        <v>239</v>
      </c>
      <c r="AP90">
        <v>202</v>
      </c>
      <c r="AQ90">
        <v>207</v>
      </c>
      <c r="AR90" s="4">
        <v>271</v>
      </c>
      <c r="AS90" s="4">
        <v>163</v>
      </c>
      <c r="AT90" s="4">
        <v>71</v>
      </c>
      <c r="AU90" s="4">
        <v>179</v>
      </c>
      <c r="AV90" s="4">
        <v>188</v>
      </c>
      <c r="AW90" s="4">
        <v>137</v>
      </c>
      <c r="AX90" s="4">
        <v>108</v>
      </c>
      <c r="AY90" s="4">
        <v>170</v>
      </c>
      <c r="AZ90" s="4">
        <v>121</v>
      </c>
      <c r="BA90" s="4"/>
      <c r="BB90" s="4"/>
      <c r="BC90" s="4"/>
      <c r="BD90" s="4"/>
      <c r="BF90" s="84">
        <f t="shared" si="116"/>
        <v>2.4328358208955225</v>
      </c>
      <c r="BG90" s="84">
        <f t="shared" si="116"/>
        <v>1.6904761904761905</v>
      </c>
      <c r="BH90" s="84">
        <f t="shared" si="116"/>
        <v>7.16</v>
      </c>
      <c r="BI90" s="84">
        <f t="shared" si="116"/>
        <v>2.2926829268292681</v>
      </c>
      <c r="BJ90" s="84">
        <f t="shared" si="116"/>
        <v>1.3300970873786409</v>
      </c>
      <c r="BK90" s="84">
        <f t="shared" si="116"/>
        <v>0.65853658536585369</v>
      </c>
      <c r="BL90" s="84">
        <f t="shared" si="116"/>
        <v>0.79069767441860461</v>
      </c>
      <c r="BM90" s="84">
        <f t="shared" si="116"/>
        <v>0.76582278481012656</v>
      </c>
      <c r="BN90" s="84">
        <f t="shared" si="116"/>
        <v>0</v>
      </c>
      <c r="BO90" s="84">
        <f t="shared" si="116"/>
        <v>0</v>
      </c>
      <c r="BP90" s="84">
        <f t="shared" si="116"/>
        <v>0</v>
      </c>
      <c r="BQ90" s="84">
        <f t="shared" si="116"/>
        <v>0</v>
      </c>
    </row>
    <row r="91" spans="1:69" x14ac:dyDescent="0.25">
      <c r="A91" s="16" t="s">
        <v>146</v>
      </c>
      <c r="B91" s="16" t="s">
        <v>46</v>
      </c>
      <c r="C91" s="71">
        <f>SUM(U91                                                  : INDEX(U91:AF91,$B$2))</f>
        <v>640</v>
      </c>
      <c r="D91" s="71">
        <f>SUM(AG91                                                   : INDEX(AG91:AR91,$B$2))</f>
        <v>933</v>
      </c>
      <c r="E91" s="71">
        <f>SUM(AS91                                                    : INDEX(AS91:BD91,$B$2))</f>
        <v>1341</v>
      </c>
      <c r="F91" s="65">
        <f t="shared" si="105"/>
        <v>1.437299035369775</v>
      </c>
      <c r="G91" s="33"/>
      <c r="H91" s="4">
        <f t="shared" si="117"/>
        <v>202</v>
      </c>
      <c r="I91" s="4">
        <f t="shared" si="106"/>
        <v>241</v>
      </c>
      <c r="J91" s="4">
        <f t="shared" si="118"/>
        <v>357</v>
      </c>
      <c r="K91" s="4">
        <f t="shared" si="107"/>
        <v>462</v>
      </c>
      <c r="L91" s="4">
        <f t="shared" si="108"/>
        <v>314</v>
      </c>
      <c r="M91" s="4">
        <f t="shared" si="109"/>
        <v>258</v>
      </c>
      <c r="N91" s="4">
        <f t="shared" si="110"/>
        <v>632</v>
      </c>
      <c r="O91" s="4">
        <f t="shared" si="111"/>
        <v>723</v>
      </c>
      <c r="P91" s="4">
        <f t="shared" si="112"/>
        <v>647</v>
      </c>
      <c r="Q91" s="4">
        <f t="shared" si="113"/>
        <v>429</v>
      </c>
      <c r="R91" s="4">
        <f t="shared" si="114"/>
        <v>265</v>
      </c>
      <c r="S91" s="4">
        <f t="shared" si="115"/>
        <v>0</v>
      </c>
      <c r="U91">
        <v>64</v>
      </c>
      <c r="V91">
        <v>54</v>
      </c>
      <c r="W91">
        <v>84</v>
      </c>
      <c r="X91">
        <v>58</v>
      </c>
      <c r="Y91">
        <v>64</v>
      </c>
      <c r="Z91">
        <v>119</v>
      </c>
      <c r="AA91">
        <v>111</v>
      </c>
      <c r="AB91">
        <v>86</v>
      </c>
      <c r="AC91">
        <v>160</v>
      </c>
      <c r="AD91">
        <v>134</v>
      </c>
      <c r="AE91">
        <v>159</v>
      </c>
      <c r="AF91">
        <v>169</v>
      </c>
      <c r="AG91">
        <v>97</v>
      </c>
      <c r="AH91">
        <v>121</v>
      </c>
      <c r="AI91">
        <v>96</v>
      </c>
      <c r="AJ91">
        <v>37</v>
      </c>
      <c r="AK91">
        <v>70</v>
      </c>
      <c r="AL91">
        <v>151</v>
      </c>
      <c r="AM91">
        <v>130</v>
      </c>
      <c r="AN91">
        <v>231</v>
      </c>
      <c r="AO91">
        <v>271</v>
      </c>
      <c r="AP91">
        <v>179</v>
      </c>
      <c r="AQ91">
        <v>216</v>
      </c>
      <c r="AR91" s="4">
        <v>328</v>
      </c>
      <c r="AS91" s="4">
        <v>154</v>
      </c>
      <c r="AT91" s="4">
        <v>299</v>
      </c>
      <c r="AU91" s="4">
        <v>194</v>
      </c>
      <c r="AV91" s="4">
        <v>139</v>
      </c>
      <c r="AW91" s="4">
        <v>154</v>
      </c>
      <c r="AX91" s="4">
        <v>136</v>
      </c>
      <c r="AY91" s="4">
        <v>99</v>
      </c>
      <c r="AZ91" s="4">
        <v>166</v>
      </c>
      <c r="BA91" s="4"/>
      <c r="BB91" s="4"/>
      <c r="BC91" s="4"/>
      <c r="BD91" s="4"/>
      <c r="BF91" s="84">
        <f t="shared" si="116"/>
        <v>1.5876288659793814</v>
      </c>
      <c r="BG91" s="84">
        <f t="shared" si="116"/>
        <v>2.4710743801652892</v>
      </c>
      <c r="BH91" s="84">
        <f t="shared" si="116"/>
        <v>2.0208333333333335</v>
      </c>
      <c r="BI91" s="84">
        <f t="shared" si="116"/>
        <v>3.7567567567567566</v>
      </c>
      <c r="BJ91" s="84">
        <f t="shared" si="116"/>
        <v>2.2000000000000002</v>
      </c>
      <c r="BK91" s="84">
        <f t="shared" si="116"/>
        <v>0.90066225165562919</v>
      </c>
      <c r="BL91" s="84">
        <f t="shared" si="116"/>
        <v>0.7615384615384615</v>
      </c>
      <c r="BM91" s="84">
        <f t="shared" si="116"/>
        <v>0.7186147186147186</v>
      </c>
      <c r="BN91" s="84">
        <f t="shared" si="116"/>
        <v>0</v>
      </c>
      <c r="BO91" s="84">
        <f t="shared" si="116"/>
        <v>0</v>
      </c>
      <c r="BP91" s="84">
        <f t="shared" si="116"/>
        <v>0</v>
      </c>
      <c r="BQ91" s="84">
        <f t="shared" si="116"/>
        <v>0</v>
      </c>
    </row>
    <row r="92" spans="1:69" x14ac:dyDescent="0.25">
      <c r="A92" s="16" t="s">
        <v>147</v>
      </c>
      <c r="B92" s="16" t="s">
        <v>47</v>
      </c>
      <c r="C92" s="71">
        <f>SUM(U92                                                  : INDEX(U92:AF92,$B$2))</f>
        <v>464</v>
      </c>
      <c r="D92" s="71">
        <f>SUM(AG92                                                   : INDEX(AG92:AR92,$B$2))</f>
        <v>728</v>
      </c>
      <c r="E92" s="71">
        <f>SUM(AS92                                                    : INDEX(AS92:BD92,$B$2))</f>
        <v>848</v>
      </c>
      <c r="F92" s="65">
        <f t="shared" si="105"/>
        <v>1.1648351648351649</v>
      </c>
      <c r="G92" s="33"/>
      <c r="H92" s="4">
        <f t="shared" si="117"/>
        <v>126</v>
      </c>
      <c r="I92" s="4">
        <f t="shared" si="106"/>
        <v>220</v>
      </c>
      <c r="J92" s="4">
        <f t="shared" si="118"/>
        <v>241</v>
      </c>
      <c r="K92" s="4">
        <f t="shared" si="107"/>
        <v>309</v>
      </c>
      <c r="L92" s="4">
        <f t="shared" si="108"/>
        <v>346</v>
      </c>
      <c r="M92" s="4">
        <f t="shared" si="109"/>
        <v>255</v>
      </c>
      <c r="N92" s="4">
        <f t="shared" si="110"/>
        <v>225</v>
      </c>
      <c r="O92" s="4">
        <f t="shared" si="111"/>
        <v>453</v>
      </c>
      <c r="P92" s="4">
        <f t="shared" si="112"/>
        <v>487</v>
      </c>
      <c r="Q92" s="4">
        <f t="shared" si="113"/>
        <v>268</v>
      </c>
      <c r="R92" s="4">
        <f t="shared" si="114"/>
        <v>93</v>
      </c>
      <c r="S92" s="4">
        <f t="shared" si="115"/>
        <v>0</v>
      </c>
      <c r="U92">
        <v>30</v>
      </c>
      <c r="V92">
        <v>30</v>
      </c>
      <c r="W92">
        <v>66</v>
      </c>
      <c r="X92">
        <v>62</v>
      </c>
      <c r="Y92">
        <v>85</v>
      </c>
      <c r="Z92">
        <v>73</v>
      </c>
      <c r="AA92">
        <v>61</v>
      </c>
      <c r="AB92">
        <v>57</v>
      </c>
      <c r="AC92">
        <v>123</v>
      </c>
      <c r="AD92">
        <v>93</v>
      </c>
      <c r="AE92">
        <v>108</v>
      </c>
      <c r="AF92">
        <v>108</v>
      </c>
      <c r="AG92">
        <v>88</v>
      </c>
      <c r="AH92">
        <v>86</v>
      </c>
      <c r="AI92">
        <v>172</v>
      </c>
      <c r="AJ92">
        <v>108</v>
      </c>
      <c r="AK92">
        <v>83</v>
      </c>
      <c r="AL92">
        <v>64</v>
      </c>
      <c r="AM92">
        <v>52</v>
      </c>
      <c r="AN92">
        <v>75</v>
      </c>
      <c r="AO92">
        <v>98</v>
      </c>
      <c r="AP92">
        <v>115</v>
      </c>
      <c r="AQ92">
        <v>108</v>
      </c>
      <c r="AR92" s="4">
        <v>230</v>
      </c>
      <c r="AS92" s="4">
        <v>105</v>
      </c>
      <c r="AT92" s="4">
        <v>168</v>
      </c>
      <c r="AU92" s="4">
        <v>214</v>
      </c>
      <c r="AV92" s="4">
        <v>130</v>
      </c>
      <c r="AW92" s="4">
        <v>70</v>
      </c>
      <c r="AX92" s="4">
        <v>68</v>
      </c>
      <c r="AY92" s="4">
        <v>43</v>
      </c>
      <c r="AZ92" s="4">
        <v>50</v>
      </c>
      <c r="BA92" s="4"/>
      <c r="BB92" s="4"/>
      <c r="BC92" s="4"/>
      <c r="BD92" s="4"/>
      <c r="BF92" s="84">
        <f t="shared" si="116"/>
        <v>1.1931818181818181</v>
      </c>
      <c r="BG92" s="84">
        <f t="shared" si="116"/>
        <v>1.9534883720930232</v>
      </c>
      <c r="BH92" s="84">
        <f t="shared" si="116"/>
        <v>1.2441860465116279</v>
      </c>
      <c r="BI92" s="84">
        <f t="shared" si="116"/>
        <v>1.2037037037037037</v>
      </c>
      <c r="BJ92" s="84">
        <f t="shared" si="116"/>
        <v>0.84337349397590367</v>
      </c>
      <c r="BK92" s="84">
        <f t="shared" si="116"/>
        <v>1.0625</v>
      </c>
      <c r="BL92" s="84">
        <f t="shared" si="116"/>
        <v>0.82692307692307687</v>
      </c>
      <c r="BM92" s="84">
        <f t="shared" si="116"/>
        <v>0.66666666666666663</v>
      </c>
      <c r="BN92" s="84">
        <f t="shared" si="116"/>
        <v>0</v>
      </c>
      <c r="BO92" s="84">
        <f t="shared" si="116"/>
        <v>0</v>
      </c>
      <c r="BP92" s="84">
        <f t="shared" si="116"/>
        <v>0</v>
      </c>
      <c r="BQ92" s="84">
        <f t="shared" si="116"/>
        <v>0</v>
      </c>
    </row>
    <row r="93" spans="1:69" x14ac:dyDescent="0.25">
      <c r="A93" s="16" t="s">
        <v>148</v>
      </c>
      <c r="B93" s="16" t="s">
        <v>48</v>
      </c>
      <c r="C93" s="71">
        <f>SUM(U93                                                  : INDEX(U93:AF93,$B$2))</f>
        <v>390</v>
      </c>
      <c r="D93" s="71">
        <f>SUM(AG93                                                   : INDEX(AG93:AR93,$B$2))</f>
        <v>743</v>
      </c>
      <c r="E93" s="71">
        <f>SUM(AS93                                                    : INDEX(AS93:BD93,$B$2))</f>
        <v>550</v>
      </c>
      <c r="F93" s="65">
        <f t="shared" si="105"/>
        <v>0.74024226110363389</v>
      </c>
      <c r="G93" s="33"/>
      <c r="H93" s="4">
        <f t="shared" si="117"/>
        <v>101</v>
      </c>
      <c r="I93" s="4">
        <f t="shared" si="106"/>
        <v>178</v>
      </c>
      <c r="J93" s="4">
        <f t="shared" si="118"/>
        <v>223</v>
      </c>
      <c r="K93" s="4">
        <f t="shared" si="107"/>
        <v>296</v>
      </c>
      <c r="L93" s="4">
        <f t="shared" si="108"/>
        <v>228</v>
      </c>
      <c r="M93" s="4">
        <f t="shared" si="109"/>
        <v>366</v>
      </c>
      <c r="N93" s="4">
        <f t="shared" si="110"/>
        <v>226</v>
      </c>
      <c r="O93" s="4">
        <f t="shared" si="111"/>
        <v>246</v>
      </c>
      <c r="P93" s="4">
        <f t="shared" si="112"/>
        <v>229</v>
      </c>
      <c r="Q93" s="4">
        <f t="shared" si="113"/>
        <v>221</v>
      </c>
      <c r="R93" s="4">
        <f t="shared" si="114"/>
        <v>100</v>
      </c>
      <c r="S93" s="4">
        <f t="shared" si="115"/>
        <v>0</v>
      </c>
      <c r="U93">
        <v>32</v>
      </c>
      <c r="V93">
        <v>27</v>
      </c>
      <c r="W93">
        <v>42</v>
      </c>
      <c r="X93">
        <v>52</v>
      </c>
      <c r="Y93">
        <v>67</v>
      </c>
      <c r="Z93">
        <v>59</v>
      </c>
      <c r="AA93">
        <v>60</v>
      </c>
      <c r="AB93">
        <v>51</v>
      </c>
      <c r="AC93">
        <v>112</v>
      </c>
      <c r="AD93">
        <v>93</v>
      </c>
      <c r="AE93">
        <v>93</v>
      </c>
      <c r="AF93">
        <v>110</v>
      </c>
      <c r="AG93">
        <v>54</v>
      </c>
      <c r="AH93">
        <v>66</v>
      </c>
      <c r="AI93">
        <v>108</v>
      </c>
      <c r="AJ93">
        <v>107</v>
      </c>
      <c r="AK93">
        <v>117</v>
      </c>
      <c r="AL93">
        <v>142</v>
      </c>
      <c r="AM93">
        <v>86</v>
      </c>
      <c r="AN93">
        <v>63</v>
      </c>
      <c r="AO93">
        <v>77</v>
      </c>
      <c r="AP93">
        <v>47</v>
      </c>
      <c r="AQ93">
        <v>63</v>
      </c>
      <c r="AR93" s="4">
        <v>136</v>
      </c>
      <c r="AS93" s="4">
        <v>45</v>
      </c>
      <c r="AT93" s="4">
        <v>73</v>
      </c>
      <c r="AU93" s="4">
        <v>111</v>
      </c>
      <c r="AV93" s="4">
        <v>94</v>
      </c>
      <c r="AW93" s="4">
        <v>65</v>
      </c>
      <c r="AX93" s="4">
        <v>62</v>
      </c>
      <c r="AY93" s="4">
        <v>56</v>
      </c>
      <c r="AZ93" s="4">
        <v>44</v>
      </c>
      <c r="BA93" s="4"/>
      <c r="BB93" s="4"/>
      <c r="BC93" s="4"/>
      <c r="BD93" s="4"/>
      <c r="BF93" s="84">
        <f t="shared" si="116"/>
        <v>0.83333333333333337</v>
      </c>
      <c r="BG93" s="84">
        <f t="shared" si="116"/>
        <v>1.106060606060606</v>
      </c>
      <c r="BH93" s="84">
        <f t="shared" si="116"/>
        <v>1.0277777777777777</v>
      </c>
      <c r="BI93" s="84">
        <f t="shared" si="116"/>
        <v>0.87850467289719625</v>
      </c>
      <c r="BJ93" s="84">
        <f t="shared" si="116"/>
        <v>0.55555555555555558</v>
      </c>
      <c r="BK93" s="84">
        <f t="shared" si="116"/>
        <v>0.43661971830985913</v>
      </c>
      <c r="BL93" s="84">
        <f t="shared" si="116"/>
        <v>0.65116279069767447</v>
      </c>
      <c r="BM93" s="84">
        <f t="shared" si="116"/>
        <v>0.69841269841269837</v>
      </c>
      <c r="BN93" s="84">
        <f t="shared" si="116"/>
        <v>0</v>
      </c>
      <c r="BO93" s="84">
        <f t="shared" si="116"/>
        <v>0</v>
      </c>
      <c r="BP93" s="84">
        <f t="shared" si="116"/>
        <v>0</v>
      </c>
      <c r="BQ93" s="84">
        <f t="shared" si="116"/>
        <v>0</v>
      </c>
    </row>
    <row r="94" spans="1:69" x14ac:dyDescent="0.25">
      <c r="A94" s="16" t="s">
        <v>149</v>
      </c>
      <c r="B94" s="16" t="s">
        <v>49</v>
      </c>
      <c r="C94" s="71">
        <f>SUM(U94                                                  : INDEX(U94:AF94,$B$2))</f>
        <v>85</v>
      </c>
      <c r="D94" s="71">
        <f>SUM(AG94                                                   : INDEX(AG94:AR94,$B$2))</f>
        <v>391</v>
      </c>
      <c r="E94" s="71">
        <f>SUM(AS94                                                    : INDEX(AS94:BD94,$B$2))</f>
        <v>473</v>
      </c>
      <c r="F94" s="65">
        <f t="shared" si="105"/>
        <v>1.2097186700767264</v>
      </c>
      <c r="G94" s="33"/>
      <c r="H94" s="4">
        <f t="shared" si="117"/>
        <v>12</v>
      </c>
      <c r="I94" s="4">
        <f t="shared" si="106"/>
        <v>31</v>
      </c>
      <c r="J94" s="4">
        <f t="shared" si="118"/>
        <v>94</v>
      </c>
      <c r="K94" s="4">
        <f t="shared" si="107"/>
        <v>130</v>
      </c>
      <c r="L94" s="4">
        <f t="shared" si="108"/>
        <v>103</v>
      </c>
      <c r="M94" s="4">
        <f t="shared" si="109"/>
        <v>152</v>
      </c>
      <c r="N94" s="4">
        <f t="shared" si="110"/>
        <v>214</v>
      </c>
      <c r="O94" s="4">
        <f t="shared" si="111"/>
        <v>291</v>
      </c>
      <c r="P94" s="4">
        <f t="shared" si="112"/>
        <v>193</v>
      </c>
      <c r="Q94" s="4">
        <f t="shared" si="113"/>
        <v>188</v>
      </c>
      <c r="R94" s="4">
        <f t="shared" si="114"/>
        <v>92</v>
      </c>
      <c r="S94" s="4">
        <f t="shared" si="115"/>
        <v>0</v>
      </c>
      <c r="U94">
        <v>2</v>
      </c>
      <c r="V94">
        <v>6</v>
      </c>
      <c r="W94">
        <v>4</v>
      </c>
      <c r="X94">
        <v>3</v>
      </c>
      <c r="Y94">
        <v>15</v>
      </c>
      <c r="Z94">
        <v>13</v>
      </c>
      <c r="AA94">
        <v>20</v>
      </c>
      <c r="AB94">
        <v>22</v>
      </c>
      <c r="AC94">
        <v>52</v>
      </c>
      <c r="AD94">
        <v>26</v>
      </c>
      <c r="AE94">
        <v>54</v>
      </c>
      <c r="AF94">
        <v>50</v>
      </c>
      <c r="AG94">
        <v>30</v>
      </c>
      <c r="AH94">
        <v>24</v>
      </c>
      <c r="AI94">
        <v>49</v>
      </c>
      <c r="AJ94">
        <v>31</v>
      </c>
      <c r="AK94">
        <v>52</v>
      </c>
      <c r="AL94">
        <v>69</v>
      </c>
      <c r="AM94">
        <v>53</v>
      </c>
      <c r="AN94">
        <v>83</v>
      </c>
      <c r="AO94">
        <v>78</v>
      </c>
      <c r="AP94">
        <v>91</v>
      </c>
      <c r="AQ94">
        <v>80</v>
      </c>
      <c r="AR94" s="4">
        <v>120</v>
      </c>
      <c r="AS94" s="4">
        <v>55</v>
      </c>
      <c r="AT94" s="4">
        <v>71</v>
      </c>
      <c r="AU94" s="4">
        <v>67</v>
      </c>
      <c r="AV94" s="4">
        <v>73</v>
      </c>
      <c r="AW94" s="4">
        <v>61</v>
      </c>
      <c r="AX94" s="4">
        <v>54</v>
      </c>
      <c r="AY94" s="4">
        <v>52</v>
      </c>
      <c r="AZ94" s="4">
        <v>40</v>
      </c>
      <c r="BA94" s="4"/>
      <c r="BB94" s="4"/>
      <c r="BC94" s="4"/>
      <c r="BD94" s="4"/>
      <c r="BF94" s="84">
        <f t="shared" si="116"/>
        <v>1.8333333333333333</v>
      </c>
      <c r="BG94" s="84">
        <f t="shared" si="116"/>
        <v>2.9583333333333335</v>
      </c>
      <c r="BH94" s="84">
        <f t="shared" si="116"/>
        <v>1.3673469387755102</v>
      </c>
      <c r="BI94" s="84">
        <f t="shared" si="116"/>
        <v>2.3548387096774195</v>
      </c>
      <c r="BJ94" s="84">
        <f t="shared" si="116"/>
        <v>1.1730769230769231</v>
      </c>
      <c r="BK94" s="84">
        <f t="shared" si="116"/>
        <v>0.78260869565217395</v>
      </c>
      <c r="BL94" s="84">
        <f t="shared" si="116"/>
        <v>0.98113207547169812</v>
      </c>
      <c r="BM94" s="84">
        <f t="shared" si="116"/>
        <v>0.48192771084337349</v>
      </c>
      <c r="BN94" s="84">
        <f t="shared" si="116"/>
        <v>0</v>
      </c>
      <c r="BO94" s="84">
        <f t="shared" si="116"/>
        <v>0</v>
      </c>
      <c r="BP94" s="84">
        <f t="shared" si="116"/>
        <v>0</v>
      </c>
      <c r="BQ94" s="84">
        <f t="shared" si="116"/>
        <v>0</v>
      </c>
    </row>
    <row r="95" spans="1:69" x14ac:dyDescent="0.25">
      <c r="A95" s="16" t="s">
        <v>150</v>
      </c>
      <c r="B95" s="16" t="s">
        <v>50</v>
      </c>
      <c r="C95" s="71">
        <f>SUM(U95                                                  : INDEX(U95:AF95,$B$2))</f>
        <v>0</v>
      </c>
      <c r="D95" s="71">
        <f>SUM(AG95                                                   : INDEX(AG95:AR95,$B$2))</f>
        <v>0</v>
      </c>
      <c r="E95" s="71">
        <f>SUM(AS95                                                    : INDEX(AS95:BD95,$B$2))</f>
        <v>394</v>
      </c>
      <c r="F95" s="65" t="str">
        <f t="shared" si="105"/>
        <v/>
      </c>
      <c r="G95" s="33"/>
      <c r="H95" s="4">
        <f t="shared" si="117"/>
        <v>0</v>
      </c>
      <c r="I95" s="4">
        <f t="shared" si="106"/>
        <v>0</v>
      </c>
      <c r="J95" s="4">
        <f t="shared" si="118"/>
        <v>0</v>
      </c>
      <c r="K95" s="4">
        <f t="shared" si="107"/>
        <v>0</v>
      </c>
      <c r="L95" s="4">
        <f t="shared" si="108"/>
        <v>0</v>
      </c>
      <c r="M95" s="4">
        <f t="shared" si="109"/>
        <v>0</v>
      </c>
      <c r="N95" s="4">
        <f t="shared" si="110"/>
        <v>0</v>
      </c>
      <c r="O95" s="4">
        <f t="shared" si="111"/>
        <v>0</v>
      </c>
      <c r="P95" s="4">
        <f t="shared" si="112"/>
        <v>112</v>
      </c>
      <c r="Q95" s="4">
        <f t="shared" si="113"/>
        <v>201</v>
      </c>
      <c r="R95" s="4">
        <f t="shared" si="114"/>
        <v>81</v>
      </c>
      <c r="S95" s="4">
        <f t="shared" si="115"/>
        <v>0</v>
      </c>
      <c r="T95" s="7"/>
      <c r="AR95" s="4"/>
      <c r="AS95" s="4"/>
      <c r="AT95" s="4">
        <v>67</v>
      </c>
      <c r="AU95" s="4">
        <v>45</v>
      </c>
      <c r="AV95" s="4">
        <v>115</v>
      </c>
      <c r="AW95" s="4">
        <v>44</v>
      </c>
      <c r="AX95" s="4">
        <v>42</v>
      </c>
      <c r="AY95" s="4">
        <v>32</v>
      </c>
      <c r="AZ95" s="4">
        <v>49</v>
      </c>
      <c r="BA95" s="4"/>
      <c r="BB95" s="4"/>
      <c r="BC95" s="4"/>
      <c r="BD95" s="4"/>
      <c r="BF95" s="84" t="str">
        <f t="shared" si="116"/>
        <v>-</v>
      </c>
      <c r="BG95" s="84" t="str">
        <f t="shared" si="116"/>
        <v>-</v>
      </c>
      <c r="BH95" s="84" t="str">
        <f t="shared" si="116"/>
        <v>-</v>
      </c>
      <c r="BI95" s="84" t="str">
        <f t="shared" si="116"/>
        <v>-</v>
      </c>
      <c r="BJ95" s="84" t="str">
        <f t="shared" si="116"/>
        <v>-</v>
      </c>
      <c r="BK95" s="84" t="str">
        <f t="shared" si="116"/>
        <v>-</v>
      </c>
      <c r="BL95" s="84" t="str">
        <f t="shared" si="116"/>
        <v>-</v>
      </c>
      <c r="BM95" s="84" t="str">
        <f t="shared" si="116"/>
        <v>-</v>
      </c>
      <c r="BN95" s="84" t="str">
        <f t="shared" si="116"/>
        <v>-</v>
      </c>
      <c r="BO95" s="84" t="str">
        <f t="shared" si="116"/>
        <v>-</v>
      </c>
      <c r="BP95" s="84" t="str">
        <f t="shared" si="116"/>
        <v>-</v>
      </c>
      <c r="BQ95" s="84" t="str">
        <f t="shared" si="116"/>
        <v>-</v>
      </c>
    </row>
    <row r="96" spans="1:69" x14ac:dyDescent="0.25">
      <c r="A96" s="16" t="s">
        <v>151</v>
      </c>
      <c r="B96" s="3" t="s">
        <v>153</v>
      </c>
      <c r="C96" s="72">
        <f>SUM(C88:C94)</f>
        <v>2961</v>
      </c>
      <c r="D96" s="72">
        <f t="shared" ref="D96" si="119">SUM(D88:D94)</f>
        <v>5504</v>
      </c>
      <c r="E96" s="72">
        <f>SUM(E88:E94)</f>
        <v>7860</v>
      </c>
      <c r="F96" s="65">
        <f>IFERROR(E96/D96,"")</f>
        <v>1.4280523255813953</v>
      </c>
      <c r="G96" s="33"/>
      <c r="H96" s="4">
        <f t="shared" si="117"/>
        <v>836</v>
      </c>
      <c r="I96" s="4">
        <f t="shared" si="106"/>
        <v>1212</v>
      </c>
      <c r="J96" s="4">
        <f t="shared" si="118"/>
        <v>1678</v>
      </c>
      <c r="K96" s="4">
        <f t="shared" si="107"/>
        <v>2199</v>
      </c>
      <c r="L96" s="4">
        <f t="shared" si="108"/>
        <v>1436</v>
      </c>
      <c r="M96" s="4">
        <f t="shared" si="109"/>
        <v>2281</v>
      </c>
      <c r="N96" s="4">
        <f t="shared" si="110"/>
        <v>2990</v>
      </c>
      <c r="O96" s="4">
        <f t="shared" si="111"/>
        <v>3653</v>
      </c>
      <c r="P96" s="4">
        <f t="shared" si="112"/>
        <v>2827</v>
      </c>
      <c r="Q96" s="4">
        <f t="shared" si="113"/>
        <v>3188</v>
      </c>
      <c r="R96" s="4">
        <f t="shared" si="114"/>
        <v>1845</v>
      </c>
      <c r="S96" s="4">
        <f t="shared" si="115"/>
        <v>0</v>
      </c>
      <c r="T96" s="7"/>
      <c r="U96" s="61">
        <f>SUM(U88:U94)</f>
        <v>262</v>
      </c>
      <c r="V96" s="61">
        <f t="shared" ref="V96:AY96" si="120">SUM(V88:V94)</f>
        <v>238</v>
      </c>
      <c r="W96" s="61">
        <f t="shared" si="120"/>
        <v>336</v>
      </c>
      <c r="X96" s="61">
        <f t="shared" si="120"/>
        <v>344</v>
      </c>
      <c r="Y96" s="61">
        <f t="shared" si="120"/>
        <v>415</v>
      </c>
      <c r="Z96" s="61">
        <f t="shared" si="120"/>
        <v>453</v>
      </c>
      <c r="AA96" s="61">
        <f t="shared" si="120"/>
        <v>502</v>
      </c>
      <c r="AB96" s="61">
        <f t="shared" si="120"/>
        <v>411</v>
      </c>
      <c r="AC96" s="61">
        <f t="shared" si="120"/>
        <v>765</v>
      </c>
      <c r="AD96" s="61">
        <f t="shared" si="120"/>
        <v>636</v>
      </c>
      <c r="AE96" s="61">
        <f t="shared" si="120"/>
        <v>755</v>
      </c>
      <c r="AF96" s="61">
        <f t="shared" si="120"/>
        <v>808</v>
      </c>
      <c r="AG96" s="61">
        <f t="shared" si="120"/>
        <v>394</v>
      </c>
      <c r="AH96" s="61">
        <f t="shared" si="120"/>
        <v>387</v>
      </c>
      <c r="AI96" s="61">
        <f t="shared" si="120"/>
        <v>655</v>
      </c>
      <c r="AJ96" s="61">
        <f>SUM(AJ88:AJ94)</f>
        <v>553</v>
      </c>
      <c r="AK96" s="61">
        <f t="shared" si="120"/>
        <v>663</v>
      </c>
      <c r="AL96" s="61">
        <f t="shared" si="120"/>
        <v>1065</v>
      </c>
      <c r="AM96" s="61">
        <f t="shared" si="120"/>
        <v>831</v>
      </c>
      <c r="AN96" s="61">
        <f t="shared" si="120"/>
        <v>956</v>
      </c>
      <c r="AO96" s="61">
        <f t="shared" si="120"/>
        <v>1203</v>
      </c>
      <c r="AP96" s="61">
        <f t="shared" si="120"/>
        <v>990</v>
      </c>
      <c r="AQ96" s="61">
        <f t="shared" si="120"/>
        <v>965</v>
      </c>
      <c r="AR96" s="61">
        <f t="shared" si="120"/>
        <v>1698</v>
      </c>
      <c r="AS96" s="61">
        <f t="shared" si="120"/>
        <v>661</v>
      </c>
      <c r="AT96" s="61">
        <f t="shared" si="120"/>
        <v>920</v>
      </c>
      <c r="AU96" s="61">
        <f t="shared" si="120"/>
        <v>1246</v>
      </c>
      <c r="AV96" s="61">
        <f t="shared" si="120"/>
        <v>1098</v>
      </c>
      <c r="AW96" s="61">
        <f t="shared" si="120"/>
        <v>864</v>
      </c>
      <c r="AX96" s="61">
        <f t="shared" si="120"/>
        <v>1226</v>
      </c>
      <c r="AY96" s="61">
        <f t="shared" si="120"/>
        <v>891</v>
      </c>
      <c r="AZ96" s="61">
        <v>954</v>
      </c>
      <c r="BA96" s="61"/>
      <c r="BB96" s="61"/>
      <c r="BC96" s="61"/>
      <c r="BD96" s="61"/>
      <c r="BF96" s="84">
        <f t="shared" si="116"/>
        <v>1.6776649746192893</v>
      </c>
      <c r="BG96" s="84">
        <f t="shared" si="116"/>
        <v>2.3772609819121446</v>
      </c>
      <c r="BH96" s="84">
        <f t="shared" si="116"/>
        <v>1.9022900763358779</v>
      </c>
      <c r="BI96" s="84">
        <f t="shared" si="116"/>
        <v>1.9855334538878842</v>
      </c>
      <c r="BJ96" s="84">
        <f t="shared" si="116"/>
        <v>1.3031674208144797</v>
      </c>
      <c r="BK96" s="84">
        <f t="shared" si="116"/>
        <v>1.1511737089201879</v>
      </c>
      <c r="BL96" s="84">
        <f t="shared" si="116"/>
        <v>1.0722021660649819</v>
      </c>
      <c r="BM96" s="84">
        <f t="shared" si="116"/>
        <v>0.997907949790795</v>
      </c>
      <c r="BN96" s="84">
        <f t="shared" si="116"/>
        <v>0</v>
      </c>
      <c r="BO96" s="84">
        <f t="shared" si="116"/>
        <v>0</v>
      </c>
      <c r="BP96" s="84">
        <f t="shared" si="116"/>
        <v>0</v>
      </c>
      <c r="BQ96" s="84">
        <f t="shared" si="116"/>
        <v>0</v>
      </c>
    </row>
    <row r="97" spans="1:71" x14ac:dyDescent="0.25">
      <c r="A97" s="3" t="s">
        <v>152</v>
      </c>
      <c r="B97" s="3" t="s">
        <v>61</v>
      </c>
      <c r="C97" s="72">
        <f>SUM(C88:C95)</f>
        <v>2961</v>
      </c>
      <c r="D97" s="72">
        <f t="shared" ref="D97:E97" si="121">SUM(D88:D95)</f>
        <v>5504</v>
      </c>
      <c r="E97" s="72">
        <f t="shared" si="121"/>
        <v>8254</v>
      </c>
      <c r="F97" s="65">
        <f>IFERROR(E97/D97,"")</f>
        <v>1.4996366279069768</v>
      </c>
      <c r="G97" s="33"/>
      <c r="H97" s="4">
        <f t="shared" si="117"/>
        <v>836</v>
      </c>
      <c r="I97" s="4">
        <f t="shared" si="106"/>
        <v>1212</v>
      </c>
      <c r="J97" s="4">
        <f t="shared" si="118"/>
        <v>1678</v>
      </c>
      <c r="K97" s="4">
        <f t="shared" si="107"/>
        <v>2199</v>
      </c>
      <c r="L97" s="4">
        <f t="shared" si="108"/>
        <v>1436</v>
      </c>
      <c r="M97" s="4">
        <f t="shared" si="109"/>
        <v>2281</v>
      </c>
      <c r="N97" s="4">
        <f t="shared" si="110"/>
        <v>2990</v>
      </c>
      <c r="O97" s="4">
        <f t="shared" si="111"/>
        <v>3653</v>
      </c>
      <c r="P97" s="4">
        <f t="shared" si="112"/>
        <v>2939</v>
      </c>
      <c r="Q97" s="4">
        <f t="shared" si="113"/>
        <v>3389</v>
      </c>
      <c r="R97" s="4">
        <f t="shared" si="114"/>
        <v>1926</v>
      </c>
      <c r="S97" s="4">
        <f t="shared" si="115"/>
        <v>0</v>
      </c>
      <c r="T97" s="19"/>
      <c r="U97" s="18">
        <v>262</v>
      </c>
      <c r="V97" s="18">
        <v>238</v>
      </c>
      <c r="W97" s="18">
        <v>336</v>
      </c>
      <c r="X97" s="18">
        <v>344</v>
      </c>
      <c r="Y97" s="18">
        <v>415</v>
      </c>
      <c r="Z97" s="18">
        <v>453</v>
      </c>
      <c r="AA97" s="18">
        <v>502</v>
      </c>
      <c r="AB97" s="18">
        <v>411</v>
      </c>
      <c r="AC97" s="18">
        <v>765</v>
      </c>
      <c r="AD97" s="18">
        <v>636</v>
      </c>
      <c r="AE97" s="18">
        <v>755</v>
      </c>
      <c r="AF97" s="18">
        <v>808</v>
      </c>
      <c r="AG97" s="18">
        <v>394</v>
      </c>
      <c r="AH97" s="18">
        <v>387</v>
      </c>
      <c r="AI97" s="18">
        <v>655</v>
      </c>
      <c r="AJ97" s="18">
        <v>553</v>
      </c>
      <c r="AK97" s="18">
        <v>663</v>
      </c>
      <c r="AL97" s="18">
        <v>1065</v>
      </c>
      <c r="AM97" s="18">
        <v>831</v>
      </c>
      <c r="AN97" s="18">
        <v>956</v>
      </c>
      <c r="AO97" s="18">
        <v>1203</v>
      </c>
      <c r="AP97" s="18">
        <v>990</v>
      </c>
      <c r="AQ97" s="18">
        <v>965</v>
      </c>
      <c r="AR97" s="18">
        <v>1698</v>
      </c>
      <c r="AS97" s="63">
        <v>661</v>
      </c>
      <c r="AT97" s="63">
        <v>987</v>
      </c>
      <c r="AU97" s="63">
        <v>1291</v>
      </c>
      <c r="AV97" s="63">
        <v>1213</v>
      </c>
      <c r="AW97" s="63">
        <v>908</v>
      </c>
      <c r="AX97" s="63">
        <v>1268</v>
      </c>
      <c r="AY97" s="63">
        <v>923</v>
      </c>
      <c r="AZ97" s="63">
        <v>1003</v>
      </c>
      <c r="BA97" s="63"/>
      <c r="BB97" s="63"/>
      <c r="BC97" s="63"/>
      <c r="BD97" s="63"/>
      <c r="BE97" s="33"/>
      <c r="BF97" s="84">
        <f t="shared" si="116"/>
        <v>1.6776649746192893</v>
      </c>
      <c r="BG97" s="84">
        <f t="shared" si="116"/>
        <v>2.5503875968992249</v>
      </c>
      <c r="BH97" s="84">
        <f t="shared" si="116"/>
        <v>1.9709923664122138</v>
      </c>
      <c r="BI97" s="84">
        <f t="shared" si="116"/>
        <v>2.1934900542495481</v>
      </c>
      <c r="BJ97" s="84">
        <f t="shared" si="116"/>
        <v>1.3695324283559578</v>
      </c>
      <c r="BK97" s="84">
        <f t="shared" si="116"/>
        <v>1.1906103286384977</v>
      </c>
      <c r="BL97" s="84">
        <f t="shared" si="116"/>
        <v>1.1107099879663056</v>
      </c>
      <c r="BM97" s="84">
        <f t="shared" si="116"/>
        <v>1.0491631799163179</v>
      </c>
      <c r="BN97" s="84">
        <f t="shared" si="116"/>
        <v>0</v>
      </c>
      <c r="BO97" s="84">
        <f t="shared" si="116"/>
        <v>0</v>
      </c>
      <c r="BP97" s="84">
        <f t="shared" si="116"/>
        <v>0</v>
      </c>
      <c r="BQ97" s="84">
        <f t="shared" si="116"/>
        <v>0</v>
      </c>
    </row>
    <row r="98" spans="1:71" x14ac:dyDescent="0.25">
      <c r="A98" s="42" t="s">
        <v>33</v>
      </c>
    </row>
    <row r="99" spans="1:71" x14ac:dyDescent="0.25">
      <c r="A99" s="43" t="s">
        <v>31</v>
      </c>
      <c r="B99" s="23" t="s">
        <v>31</v>
      </c>
      <c r="C99" s="21" t="str">
        <f>$C$3</f>
        <v>YTD '15</v>
      </c>
      <c r="D99" s="21" t="str">
        <f>$D$3</f>
        <v>YTD '16</v>
      </c>
      <c r="E99" s="21" t="str">
        <f>$E$3</f>
        <v>YTD '17</v>
      </c>
      <c r="F99" s="21" t="str">
        <f>$F$3</f>
        <v>YoY</v>
      </c>
      <c r="G99" s="2" t="s">
        <v>33</v>
      </c>
      <c r="H99" s="27" t="str">
        <f>$H$3</f>
        <v>Q1 '15</v>
      </c>
      <c r="I99" s="27" t="str">
        <f>$I$3</f>
        <v>Q2 '15</v>
      </c>
      <c r="J99" s="27" t="str">
        <f>$J$3</f>
        <v>Q3 '15</v>
      </c>
      <c r="K99" s="27" t="str">
        <f>$K$3</f>
        <v>Q4 '15</v>
      </c>
      <c r="L99" s="30" t="str">
        <f>$L$3</f>
        <v>Q1 '16</v>
      </c>
      <c r="M99" s="30" t="str">
        <f>$M$3</f>
        <v>Q2 '16</v>
      </c>
      <c r="N99" s="30" t="str">
        <f>$N$3</f>
        <v>Q3 '16</v>
      </c>
      <c r="O99" s="30" t="str">
        <f>$O$3</f>
        <v>Q4 '16</v>
      </c>
      <c r="P99" s="27" t="str">
        <f>$P$3</f>
        <v>Q1 '17</v>
      </c>
      <c r="Q99" s="27" t="str">
        <f>$Q$3</f>
        <v>Q2 '17</v>
      </c>
      <c r="R99" s="27" t="str">
        <f>$R$3</f>
        <v>Q3 '17</v>
      </c>
      <c r="S99" s="27" t="str">
        <f>$S$3</f>
        <v>Q4 '17</v>
      </c>
      <c r="T99" s="17" t="s">
        <v>33</v>
      </c>
      <c r="U99" s="27" t="s">
        <v>1</v>
      </c>
      <c r="V99" s="27" t="s">
        <v>2</v>
      </c>
      <c r="W99" s="27" t="s">
        <v>3</v>
      </c>
      <c r="X99" s="27" t="s">
        <v>4</v>
      </c>
      <c r="Y99" s="27" t="s">
        <v>5</v>
      </c>
      <c r="Z99" s="27" t="s">
        <v>6</v>
      </c>
      <c r="AA99" s="27" t="s">
        <v>7</v>
      </c>
      <c r="AB99" s="27" t="s">
        <v>8</v>
      </c>
      <c r="AC99" s="27" t="s">
        <v>9</v>
      </c>
      <c r="AD99" s="27" t="s">
        <v>10</v>
      </c>
      <c r="AE99" s="27" t="s">
        <v>11</v>
      </c>
      <c r="AF99" s="27" t="s">
        <v>12</v>
      </c>
      <c r="AG99" s="29" t="s">
        <v>13</v>
      </c>
      <c r="AH99" s="29" t="s">
        <v>14</v>
      </c>
      <c r="AI99" s="29" t="s">
        <v>15</v>
      </c>
      <c r="AJ99" s="29" t="s">
        <v>16</v>
      </c>
      <c r="AK99" s="29" t="s">
        <v>17</v>
      </c>
      <c r="AL99" s="29" t="s">
        <v>18</v>
      </c>
      <c r="AM99" s="29" t="s">
        <v>19</v>
      </c>
      <c r="AN99" s="29" t="s">
        <v>20</v>
      </c>
      <c r="AO99" s="29" t="s">
        <v>21</v>
      </c>
      <c r="AP99" s="29" t="s">
        <v>22</v>
      </c>
      <c r="AQ99" s="29" t="s">
        <v>23</v>
      </c>
      <c r="AR99" s="29" t="s">
        <v>24</v>
      </c>
      <c r="AS99" s="25" t="s">
        <v>25</v>
      </c>
      <c r="AT99" s="25" t="s">
        <v>26</v>
      </c>
      <c r="AU99" s="25" t="s">
        <v>27</v>
      </c>
      <c r="AV99" s="25" t="s">
        <v>28</v>
      </c>
      <c r="AW99" s="25" t="s">
        <v>29</v>
      </c>
      <c r="AX99" s="25" t="s">
        <v>30</v>
      </c>
      <c r="AY99" s="31" t="s">
        <v>99</v>
      </c>
      <c r="AZ99" s="31" t="s">
        <v>100</v>
      </c>
      <c r="BA99" s="31" t="s">
        <v>101</v>
      </c>
      <c r="BB99" s="31" t="s">
        <v>102</v>
      </c>
      <c r="BC99" s="31" t="s">
        <v>103</v>
      </c>
      <c r="BD99" s="31" t="s">
        <v>104</v>
      </c>
      <c r="BF99" s="32">
        <v>42736</v>
      </c>
      <c r="BG99" s="32">
        <v>42767</v>
      </c>
      <c r="BH99" s="32">
        <v>42795</v>
      </c>
      <c r="BI99" s="32">
        <v>42826</v>
      </c>
      <c r="BJ99" s="32">
        <v>42856</v>
      </c>
      <c r="BK99" s="32">
        <v>42887</v>
      </c>
      <c r="BL99" s="32">
        <v>42917</v>
      </c>
      <c r="BM99" s="32">
        <v>42948</v>
      </c>
      <c r="BN99" s="32">
        <v>42979</v>
      </c>
      <c r="BO99" s="32">
        <v>43009</v>
      </c>
      <c r="BP99" s="32">
        <v>43040</v>
      </c>
      <c r="BQ99" s="32">
        <v>43070</v>
      </c>
    </row>
    <row r="100" spans="1:71" x14ac:dyDescent="0.25">
      <c r="A100" s="44" t="s">
        <v>154</v>
      </c>
      <c r="B100" s="16" t="s">
        <v>58</v>
      </c>
      <c r="C100" s="73">
        <f>2*SUM(U88:INDEX(U88:AF88,$B$2))/(SUM(U76:INDEX(U76:AF76,$B$2))*2+U76-INDEX(U76:AF76,$B$2))</f>
        <v>0.60063897763578278</v>
      </c>
      <c r="D100" s="73">
        <f>2*SUM(AG88:INDEX(AG88:AR88,$B$2))/(SUM(AG76:INDEX(AG76:AR76,$B$2))*2+AF76-INDEX(AG76:AR76,$B$2))</f>
        <v>0.40380952380952378</v>
      </c>
      <c r="E100" s="73">
        <f>2*SUM(AS88:INDEX(AS88:BD88,$B$2))/(SUM(AS76:INDEX(AS76:BD76,$B$2))*2+AR76-INDEX(AS76:BD76,$B$2))</f>
        <v>0.41409416900530088</v>
      </c>
      <c r="F100" s="65">
        <f>IFERROR(E100/D100,"")</f>
        <v>1.02546905060275</v>
      </c>
      <c r="G100" s="8"/>
      <c r="H100" s="8">
        <f>IFERROR(H88/(AVERAGE(U76,U76)+AVERAGE(U76,V76)+AVERAGE(V76,W76)),"")</f>
        <v>0.49090909090909091</v>
      </c>
      <c r="I100" s="8">
        <f>IFERROR(I88/(AVERAGE(W76,X76)+AVERAGE(X76,Y76)+AVERAGE(Y76,Z76)),"")</f>
        <v>0.68965517241379315</v>
      </c>
      <c r="J100" s="8">
        <f>IFERROR(J88/(AVERAGE(Z76,AA76)+AVERAGE(AA76,AB76)+AVERAGE(AB76,AC76)),"")</f>
        <v>0.65671641791044777</v>
      </c>
      <c r="K100" s="8">
        <f>IFERROR(K88/(AVERAGE(AC76,AD76)+AVERAGE(AD76,AE76)+AVERAGE(AE76,AF76)),"")</f>
        <v>0.64335664335664333</v>
      </c>
      <c r="L100" s="8">
        <f>IFERROR(L88/(AVERAGE(AF76,AG76)+AVERAGE(AG76,AH76)+AVERAGE(AH76,AI76)),"")</f>
        <v>0.36538461538461536</v>
      </c>
      <c r="M100" s="8">
        <f>IFERROR(M88/(AVERAGE(AI76,AJ76)+AVERAGE(AJ76,AK76)+AVERAGE(AK76,AL76)),"")</f>
        <v>0.4039408866995074</v>
      </c>
      <c r="N100" s="8">
        <f>IFERROR(N88/(AVERAGE(AL76,AM76)+AVERAGE(AM76,AN76)+AVERAGE(AN76,AO76)),"")</f>
        <v>0.48192771084337349</v>
      </c>
      <c r="O100" s="8">
        <f>IFERROR(O88/(AVERAGE(AO76,AP76)+AVERAGE(AP76,AQ76)+AVERAGE(AQ76,AR76)),"")</f>
        <v>0.46666666666666667</v>
      </c>
      <c r="P100" s="8">
        <f>IFERROR(P88/(AVERAGE(AR76,AS76)+AVERAGE(AS76,AT76)+AVERAGE(AT76,AU76)),"")</f>
        <v>0.71755725190839692</v>
      </c>
      <c r="Q100" s="8">
        <f>IFERROR(Q88/(AVERAGE(AU76,AV76)+AVERAGE(AV76,AW76)+AVERAGE(AW76,AX76)),"")</f>
        <v>0.40956826137689617</v>
      </c>
      <c r="R100" s="8">
        <f>2*SUM(AY88:INDEX(AY88:BA88,R$110))/(SUM(AY76:INDEX(AY76:BA76,R$110))*2+AX76-INDEX(AY76:BA76,R$110))</f>
        <v>0.35580828594638503</v>
      </c>
      <c r="S100" s="8" t="str">
        <f>IFERROR(2*SUM(BB88:INDEX(BB88:BD88,S$110))/(SUM(BB76:INDEX(BB76:BD76,S$110))*2+BA76-INDEX(BB76:BD76,S$110)),"")</f>
        <v/>
      </c>
      <c r="T100" s="8"/>
      <c r="U100" s="8">
        <v>0.61111111111111105</v>
      </c>
      <c r="V100" s="8">
        <v>0.27777777777777801</v>
      </c>
      <c r="W100" s="8">
        <v>0.55000000000000004</v>
      </c>
      <c r="X100" s="8">
        <v>0.55000000000000004</v>
      </c>
      <c r="Y100" s="8">
        <v>0.84210526315789502</v>
      </c>
      <c r="Z100" s="8">
        <v>0.72222222222222199</v>
      </c>
      <c r="AA100" s="8">
        <v>0.60869565217391297</v>
      </c>
      <c r="AB100" s="8">
        <v>0.565217391304348</v>
      </c>
      <c r="AC100" s="8">
        <v>0.70833333333333304</v>
      </c>
      <c r="AD100" s="8">
        <v>0.79166666666666696</v>
      </c>
      <c r="AE100" s="8">
        <v>0.52173913043478304</v>
      </c>
      <c r="AF100" s="8">
        <v>0.6</v>
      </c>
      <c r="AG100" s="8">
        <v>0.38709677419354799</v>
      </c>
      <c r="AH100" s="8">
        <v>0.219178082191781</v>
      </c>
      <c r="AI100" s="8">
        <v>0.49315068493150699</v>
      </c>
      <c r="AJ100" s="8">
        <v>0.35616438356164398</v>
      </c>
      <c r="AK100" s="8">
        <v>0.38235294117647101</v>
      </c>
      <c r="AL100" s="8">
        <v>0.483870967741935</v>
      </c>
      <c r="AM100" s="8">
        <v>0.50847457627118597</v>
      </c>
      <c r="AN100" s="8">
        <v>0.43636363636363601</v>
      </c>
      <c r="AO100" s="8">
        <v>0.5</v>
      </c>
      <c r="AP100" s="8">
        <v>0.42307692307692302</v>
      </c>
      <c r="AQ100" s="8">
        <v>0.43137254901960798</v>
      </c>
      <c r="AR100" s="8">
        <v>0.55319148936170204</v>
      </c>
      <c r="AS100" s="8">
        <v>0.74285714285714288</v>
      </c>
      <c r="AT100" s="8">
        <v>0.72916666666666696</v>
      </c>
      <c r="AU100" s="8">
        <v>0.6875</v>
      </c>
      <c r="AV100" s="8">
        <v>0.46312680000000001</v>
      </c>
      <c r="AW100" s="8">
        <f t="shared" ref="AW100:BD107" si="122">IF(ISBLANK(AW88)=FALSE,IFERROR(AW88/AVERAGE(AW76,AV76),""),"")</f>
        <v>0.30222222222222223</v>
      </c>
      <c r="AX100" s="8">
        <f t="shared" si="122"/>
        <v>0.2822085889570552</v>
      </c>
      <c r="AY100" s="8">
        <f t="shared" si="122"/>
        <v>0.35748792270531399</v>
      </c>
      <c r="AZ100" s="8">
        <v>0.35409836</v>
      </c>
      <c r="BA100" s="8" t="str">
        <f t="shared" si="122"/>
        <v/>
      </c>
      <c r="BB100" s="8" t="str">
        <f t="shared" si="122"/>
        <v/>
      </c>
      <c r="BC100" s="8" t="str">
        <f t="shared" si="122"/>
        <v/>
      </c>
      <c r="BD100" s="8" t="str">
        <f t="shared" si="122"/>
        <v/>
      </c>
      <c r="BE100" s="8"/>
      <c r="BF100" s="84">
        <f t="shared" ref="BF100:BQ109" si="123">IFERROR(AS100/AG100,"-")</f>
        <v>1.9190476190476211</v>
      </c>
      <c r="BG100" s="84">
        <f t="shared" si="123"/>
        <v>3.3268229166666652</v>
      </c>
      <c r="BH100" s="84">
        <f t="shared" si="123"/>
        <v>1.3940972222222219</v>
      </c>
      <c r="BI100" s="84">
        <f t="shared" si="123"/>
        <v>1.3003175538461533</v>
      </c>
      <c r="BJ100" s="84">
        <f t="shared" si="123"/>
        <v>0.79042735042734957</v>
      </c>
      <c r="BK100" s="84">
        <f t="shared" si="123"/>
        <v>0.58323108384458133</v>
      </c>
      <c r="BL100" s="84">
        <f t="shared" si="123"/>
        <v>0.70305958132045143</v>
      </c>
      <c r="BM100" s="84">
        <f t="shared" si="123"/>
        <v>0.81147540833333398</v>
      </c>
      <c r="BN100" s="84" t="str">
        <f t="shared" si="123"/>
        <v>-</v>
      </c>
      <c r="BO100" s="84" t="str">
        <f t="shared" si="123"/>
        <v>-</v>
      </c>
      <c r="BP100" s="84" t="str">
        <f t="shared" si="123"/>
        <v>-</v>
      </c>
      <c r="BQ100" s="84" t="str">
        <f t="shared" si="123"/>
        <v>-</v>
      </c>
      <c r="BR100" s="8"/>
      <c r="BS100" s="8"/>
    </row>
    <row r="101" spans="1:71" x14ac:dyDescent="0.25">
      <c r="A101" s="44" t="s">
        <v>155</v>
      </c>
      <c r="B101" s="22" t="s">
        <v>44</v>
      </c>
      <c r="C101" s="73">
        <f>2*SUM(U89:INDEX(U89:AF89,$B$2))/(SUM(U77:INDEX(U77:AF77,$B$2))*2+U77-INDEX(U77:AF77,$B$2))</f>
        <v>0.38868126001067804</v>
      </c>
      <c r="D101" s="73">
        <f>2*SUM(AG89:INDEX(AG89:AR89,$B$2))/(SUM(AG77:INDEX(AG77:AR77,$B$2))*2+AF77-INDEX(AG77:AR77,$B$2))</f>
        <v>0.46748728926946748</v>
      </c>
      <c r="E101" s="73">
        <f>2*SUM(AS89:INDEX(AS89:BD89,$B$2))/(SUM(AS77:INDEX(AS77:BD77,$B$2))*2+AR77-INDEX(AS77:BD77,$B$2))</f>
        <v>0.45797474463122334</v>
      </c>
      <c r="F101" s="65">
        <f t="shared" ref="F101:F109" si="124">IFERROR(E101/D101,"")</f>
        <v>0.97965175769140334</v>
      </c>
      <c r="G101" s="8"/>
      <c r="H101" s="8">
        <f t="shared" ref="H101:H109" si="125">IFERROR(H89/(AVERAGE(U77,U77)+AVERAGE(U77,V77)+AVERAGE(V77,W77)),"")</f>
        <v>0.35525192143467121</v>
      </c>
      <c r="I101" s="8">
        <f t="shared" ref="I101:I109" si="126">IFERROR(I89/(AVERAGE(W77,X77)+AVERAGE(X77,Y77)+AVERAGE(Y77,Z77)),"")</f>
        <v>0.35816993464052288</v>
      </c>
      <c r="J101" s="8">
        <f t="shared" ref="J101:J109" si="127">IFERROR(J89/(AVERAGE(Z77,AA77)+AVERAGE(AA77,AB77)+AVERAGE(AB77,AC77)),"")</f>
        <v>0.52657004830917875</v>
      </c>
      <c r="K101" s="8">
        <f t="shared" ref="K101:K109" si="128">IFERROR(K89/(AVERAGE(AC77,AD77)+AVERAGE(AD77,AE77)+AVERAGE(AE77,AF77)),"")</f>
        <v>0.48928571428571427</v>
      </c>
      <c r="L101" s="8">
        <f t="shared" ref="L101:L109" si="129">IFERROR(L89/(AVERAGE(AF77,AG77)+AVERAGE(AG77,AH77)+AVERAGE(AH77,AI77)),"")</f>
        <v>0.44790812141099262</v>
      </c>
      <c r="M101" s="8">
        <f t="shared" ref="M101:M109" si="130">IFERROR(M89/(AVERAGE(AI77,AJ77)+AVERAGE(AJ77,AK77)+AVERAGE(AK77,AL77)),"")</f>
        <v>0.55555555555555558</v>
      </c>
      <c r="N101" s="8">
        <f t="shared" ref="N101:N109" si="131">IFERROR(N89/(AVERAGE(AL77,AM77)+AVERAGE(AM77,AN77)+AVERAGE(AN77,AO77)),"")</f>
        <v>0.42403258655804482</v>
      </c>
      <c r="O101" s="8">
        <f t="shared" ref="O101:O109" si="132">IFERROR(O89/(AVERAGE(AO77,AP77)+AVERAGE(AP77,AQ77)+AVERAGE(AQ77,AR77)),"")</f>
        <v>0.43095866314863679</v>
      </c>
      <c r="P101" s="8">
        <f t="shared" ref="P101:P108" si="133">IFERROR(P89/(AVERAGE(AR77,AS77)+AVERAGE(AS77,AT77)+AVERAGE(AT77,AU77)),"")</f>
        <v>0.38752219122495563</v>
      </c>
      <c r="Q101" s="8">
        <f t="shared" ref="Q101:Q109" si="134">IFERROR(Q89/(AVERAGE(AU77,AV77)+AVERAGE(AV77,AW77)+AVERAGE(AW77,AX77)),"")</f>
        <v>0.55936220642102996</v>
      </c>
      <c r="R101" s="8">
        <f>2*SUM(AY89:INDEX(AY89:BA89,R$110))/(SUM(AY77:INDEX(AY77:BA77,R$110))*2+AX77-INDEX(AY77:BA77,R$110))</f>
        <v>0.40789815536502988</v>
      </c>
      <c r="S101" s="8" t="str">
        <f>IFERROR(2*SUM(BB89:INDEX(BB89:BD89,S$110))/(SUM(BB77:INDEX(BB77:BD77,S$110))*2+BA77-INDEX(BB77:BD77,S$110)),"")</f>
        <v/>
      </c>
      <c r="T101" s="8"/>
      <c r="U101" s="8">
        <v>0.35159817351598199</v>
      </c>
      <c r="V101" s="8">
        <v>0.36363636363636398</v>
      </c>
      <c r="W101" s="8">
        <v>0.34649122807017502</v>
      </c>
      <c r="X101" s="8">
        <v>0.32258064516128998</v>
      </c>
      <c r="Y101" s="8">
        <v>0.34538152610441802</v>
      </c>
      <c r="Z101" s="8">
        <v>0.39837398373983701</v>
      </c>
      <c r="AA101" s="8">
        <v>0.54646840148698905</v>
      </c>
      <c r="AB101" s="8">
        <v>0.37931034482758602</v>
      </c>
      <c r="AC101" s="8">
        <v>0.54285714285714304</v>
      </c>
      <c r="AD101" s="8">
        <v>0.46953405017921102</v>
      </c>
      <c r="AE101" s="8">
        <v>0.51821862348178105</v>
      </c>
      <c r="AF101" s="8">
        <v>0.46802325581395299</v>
      </c>
      <c r="AG101" s="8">
        <v>0.19246861924686201</v>
      </c>
      <c r="AH101" s="8">
        <v>0.3125</v>
      </c>
      <c r="AI101" s="8">
        <v>0.77113402061855696</v>
      </c>
      <c r="AJ101" s="8">
        <v>0.49857549857549899</v>
      </c>
      <c r="AK101" s="8">
        <v>0.51487414187642999</v>
      </c>
      <c r="AL101" s="8">
        <v>0.60526315789473695</v>
      </c>
      <c r="AM101" s="8">
        <v>0.33633633633633597</v>
      </c>
      <c r="AN101" s="8">
        <v>0.44712182061579703</v>
      </c>
      <c r="AO101" s="8">
        <v>0.48772130211307801</v>
      </c>
      <c r="AP101" s="8">
        <v>0.37953795379538002</v>
      </c>
      <c r="AQ101" s="8">
        <v>0.308370044052863</v>
      </c>
      <c r="AR101" s="8">
        <v>0.58508044856167696</v>
      </c>
      <c r="AS101" s="8">
        <v>0.1573816155988858</v>
      </c>
      <c r="AT101" s="8">
        <v>0.41176470588235298</v>
      </c>
      <c r="AU101" s="8">
        <v>0.58908612754766598</v>
      </c>
      <c r="AV101" s="8">
        <v>0.97538460000000005</v>
      </c>
      <c r="AW101" s="8">
        <f t="shared" si="122"/>
        <v>0.44462409054163299</v>
      </c>
      <c r="AX101" s="8">
        <f t="shared" si="122"/>
        <v>0.74354923644023174</v>
      </c>
      <c r="AY101" s="8">
        <v>0.87167070000000002</v>
      </c>
      <c r="AZ101" s="8">
        <v>0.95828636</v>
      </c>
      <c r="BA101" s="8"/>
      <c r="BB101" s="8"/>
      <c r="BC101" s="8"/>
      <c r="BD101" s="8"/>
      <c r="BE101" s="8"/>
      <c r="BF101" s="84">
        <f t="shared" si="123"/>
        <v>0.81770013322029766</v>
      </c>
      <c r="BG101" s="84">
        <f t="shared" si="123"/>
        <v>1.3176470588235296</v>
      </c>
      <c r="BH101" s="84">
        <f t="shared" si="123"/>
        <v>0.76392184989470024</v>
      </c>
      <c r="BI101" s="84">
        <f t="shared" si="123"/>
        <v>1.9563428262857128</v>
      </c>
      <c r="BJ101" s="84">
        <f t="shared" si="123"/>
        <v>0.86355878918530526</v>
      </c>
      <c r="BK101" s="84">
        <f t="shared" si="123"/>
        <v>1.2284726515099478</v>
      </c>
      <c r="BL101" s="84">
        <f t="shared" si="123"/>
        <v>2.5916637776785745</v>
      </c>
      <c r="BM101" s="84">
        <f t="shared" si="123"/>
        <v>2.1432332662275426</v>
      </c>
      <c r="BN101" s="84">
        <f t="shared" si="123"/>
        <v>0</v>
      </c>
      <c r="BO101" s="84">
        <f t="shared" si="123"/>
        <v>0</v>
      </c>
      <c r="BP101" s="84">
        <f t="shared" si="123"/>
        <v>0</v>
      </c>
      <c r="BQ101" s="84">
        <f t="shared" si="123"/>
        <v>0</v>
      </c>
      <c r="BR101" s="8"/>
      <c r="BS101" s="8"/>
    </row>
    <row r="102" spans="1:71" x14ac:dyDescent="0.25">
      <c r="A102" s="44" t="s">
        <v>156</v>
      </c>
      <c r="B102" s="22" t="s">
        <v>45</v>
      </c>
      <c r="C102" s="73">
        <f>2*SUM(U90:INDEX(U90:AF90,$B$2))/(SUM(U78:INDEX(U78:AF78,$B$2))*2+U78-INDEX(U78:AF78,$B$2))</f>
        <v>0.32999410724808487</v>
      </c>
      <c r="D102" s="73">
        <f>2*SUM(AG90:INDEX(AG90:AR90,$B$2))/(SUM(AG78:INDEX(AG78:AR78,$B$2))*2+AF78-INDEX(AG78:AR78,$B$2))</f>
        <v>0.25464822251970848</v>
      </c>
      <c r="E102" s="73">
        <f>2*SUM(AS90:INDEX(AS90:BD90,$B$2))/(SUM(AS78:INDEX(AS78:BD78,$B$2))*2+AR78-INDEX(AS78:BD78,$B$2))</f>
        <v>0.18020445360171169</v>
      </c>
      <c r="F102" s="65">
        <f t="shared" si="124"/>
        <v>0.70766036306326385</v>
      </c>
      <c r="G102" s="8"/>
      <c r="H102" s="8">
        <f t="shared" si="125"/>
        <v>0.29465930018416209</v>
      </c>
      <c r="I102" s="8">
        <f t="shared" si="126"/>
        <v>0.33752775721687639</v>
      </c>
      <c r="J102" s="8">
        <f t="shared" si="127"/>
        <v>0.38346883468834686</v>
      </c>
      <c r="K102" s="8">
        <f t="shared" si="128"/>
        <v>0.41696474195196731</v>
      </c>
      <c r="L102" s="8">
        <f t="shared" si="129"/>
        <v>0.17357512953367876</v>
      </c>
      <c r="M102" s="8">
        <f t="shared" si="130"/>
        <v>0.34316617502458213</v>
      </c>
      <c r="N102" s="8">
        <f t="shared" si="131"/>
        <v>0.26482042405884898</v>
      </c>
      <c r="O102" s="8">
        <f t="shared" si="132"/>
        <v>0.25487256371814093</v>
      </c>
      <c r="P102" s="8">
        <f t="shared" si="133"/>
        <v>0.1858267716535433</v>
      </c>
      <c r="Q102" s="8">
        <f t="shared" si="134"/>
        <v>0.20628870890900428</v>
      </c>
      <c r="R102" s="8">
        <f>2*SUM(AY90:INDEX(AY90:BA90,R$110))/(SUM(AY78:INDEX(AY78:BA78,R$110))*2+AX78-INDEX(AY78:BA78,R$110))</f>
        <v>0.14637826961770622</v>
      </c>
      <c r="S102" s="8" t="str">
        <f>IFERROR(2*SUM(BB90:INDEX(BB90:BD90,S$110))/(SUM(BB78:INDEX(BB78:BD78,S$110))*2+BA78-INDEX(BB78:BD78,S$110)),"")</f>
        <v/>
      </c>
      <c r="T102" s="8"/>
      <c r="U102" s="8">
        <v>0.27058823529411802</v>
      </c>
      <c r="V102" s="8">
        <v>0.293577981651376</v>
      </c>
      <c r="W102" s="8">
        <v>0.35714285714285698</v>
      </c>
      <c r="X102" s="8">
        <v>0.30088495575221202</v>
      </c>
      <c r="Y102" s="8">
        <v>0.30827067669172897</v>
      </c>
      <c r="Z102" s="8">
        <v>0.34361233480176201</v>
      </c>
      <c r="AA102" s="8">
        <v>0.38034188034187999</v>
      </c>
      <c r="AB102" s="8">
        <v>0.31679389312977102</v>
      </c>
      <c r="AC102" s="8">
        <v>0.43190661478599202</v>
      </c>
      <c r="AD102" s="8">
        <v>0.405797101449275</v>
      </c>
      <c r="AE102" s="8">
        <v>0.26937269372693701</v>
      </c>
      <c r="AF102" s="8">
        <v>0.41666666666666702</v>
      </c>
      <c r="AG102" s="8">
        <v>0.165024630541872</v>
      </c>
      <c r="AH102" s="8">
        <v>0.17573221757322199</v>
      </c>
      <c r="AI102" s="8">
        <v>0.196850393700787</v>
      </c>
      <c r="AJ102" s="8">
        <v>0.34381551362683399</v>
      </c>
      <c r="AK102" s="8">
        <v>0.29640287769784202</v>
      </c>
      <c r="AL102" s="8">
        <v>0.38051044083526703</v>
      </c>
      <c r="AM102" s="8">
        <v>0.28666666666666701</v>
      </c>
      <c r="AN102" s="8">
        <v>0.19209726443769001</v>
      </c>
      <c r="AO102" s="8">
        <v>0.323628977657414</v>
      </c>
      <c r="AP102" s="8">
        <v>0.23191733639494799</v>
      </c>
      <c r="AQ102" s="8">
        <v>0.22910902047592699</v>
      </c>
      <c r="AR102" s="8">
        <v>0.30330162283156098</v>
      </c>
      <c r="AS102" s="8">
        <v>0.16059113300492611</v>
      </c>
      <c r="AT102" s="8">
        <v>9.8954703832752594E-2</v>
      </c>
      <c r="AU102" s="8">
        <v>0.36530612244897998</v>
      </c>
      <c r="AV102" s="8">
        <v>0.2246117</v>
      </c>
      <c r="AW102" s="8">
        <f t="shared" si="122"/>
        <v>0.18426361802286484</v>
      </c>
      <c r="AX102" s="8">
        <f t="shared" si="122"/>
        <v>0.17807089859851608</v>
      </c>
      <c r="AY102" s="8">
        <v>0.13127412999999999</v>
      </c>
      <c r="AZ102" s="8">
        <v>0.14702309</v>
      </c>
      <c r="BA102" s="8"/>
      <c r="BB102" s="8"/>
      <c r="BC102" s="8"/>
      <c r="BD102" s="8"/>
      <c r="BE102" s="8"/>
      <c r="BF102" s="84">
        <f t="shared" si="123"/>
        <v>0.97313432835820857</v>
      </c>
      <c r="BG102" s="84">
        <f t="shared" si="123"/>
        <v>0.56309938609590093</v>
      </c>
      <c r="BH102" s="84">
        <f t="shared" si="123"/>
        <v>1.8557551020408221</v>
      </c>
      <c r="BI102" s="84">
        <f t="shared" si="123"/>
        <v>0.65329134695122026</v>
      </c>
      <c r="BJ102" s="84">
        <f t="shared" si="123"/>
        <v>0.6216660899315094</v>
      </c>
      <c r="BK102" s="84">
        <f t="shared" si="123"/>
        <v>0.46797900790219749</v>
      </c>
      <c r="BL102" s="84">
        <f t="shared" si="123"/>
        <v>0.45793301162790639</v>
      </c>
      <c r="BM102" s="84">
        <f t="shared" si="123"/>
        <v>0.76535754129746814</v>
      </c>
      <c r="BN102" s="84">
        <f t="shared" si="123"/>
        <v>0</v>
      </c>
      <c r="BO102" s="84">
        <f t="shared" si="123"/>
        <v>0</v>
      </c>
      <c r="BP102" s="84">
        <f t="shared" si="123"/>
        <v>0</v>
      </c>
      <c r="BQ102" s="84">
        <f t="shared" si="123"/>
        <v>0</v>
      </c>
      <c r="BR102" s="8"/>
      <c r="BS102" s="8"/>
    </row>
    <row r="103" spans="1:71" x14ac:dyDescent="0.25">
      <c r="A103" s="44" t="s">
        <v>157</v>
      </c>
      <c r="B103" s="22" t="s">
        <v>46</v>
      </c>
      <c r="C103" s="73">
        <f>2*SUM(U91:INDEX(U91:AF91,$B$2))/(SUM(U79:INDEX(U79:AF79,$B$2))*2+U79-INDEX(U79:AF79,$B$2))</f>
        <v>0.23694927804516847</v>
      </c>
      <c r="D103" s="73">
        <f>2*SUM(AG91:INDEX(AG91:AR91,$B$2))/(SUM(AG79:INDEX(AG79:AR79,$B$2))*2+AF79-INDEX(AG79:AR79,$B$2))</f>
        <v>0.19391042294502753</v>
      </c>
      <c r="E103" s="73">
        <f>2*SUM(AS91:INDEX(AS91:BD91,$B$2))/(SUM(AS79:INDEX(AS79:BD79,$B$2))*2+AR79-INDEX(AS79:BD79,$B$2))</f>
        <v>0.11461538461538462</v>
      </c>
      <c r="F103" s="65">
        <f t="shared" si="124"/>
        <v>0.59107387253689514</v>
      </c>
      <c r="G103" s="8"/>
      <c r="H103" s="8">
        <f t="shared" si="125"/>
        <v>0.21755519655358105</v>
      </c>
      <c r="I103" s="8">
        <f t="shared" si="126"/>
        <v>0.24392712550607287</v>
      </c>
      <c r="J103" s="8">
        <f t="shared" si="127"/>
        <v>0.29899497487437188</v>
      </c>
      <c r="K103" s="8">
        <f t="shared" si="128"/>
        <v>0.32650176678445231</v>
      </c>
      <c r="L103" s="8">
        <f t="shared" si="129"/>
        <v>0.17546800782341437</v>
      </c>
      <c r="M103" s="8">
        <f t="shared" si="130"/>
        <v>0.21818181818181817</v>
      </c>
      <c r="N103" s="8">
        <f t="shared" si="131"/>
        <v>0.19183487630899984</v>
      </c>
      <c r="O103" s="8">
        <f t="shared" si="132"/>
        <v>0.15620611429188722</v>
      </c>
      <c r="P103" s="8">
        <f t="shared" si="133"/>
        <v>0.12330855727082142</v>
      </c>
      <c r="Q103" s="8">
        <f t="shared" si="134"/>
        <v>0.11388372710379613</v>
      </c>
      <c r="R103" s="8">
        <f>2*SUM(AY91:INDEX(AY91:BA91,R$110))/(SUM(AY79:INDEX(AY79:BA79,R$110))*2+AX79-INDEX(AY79:BA79,R$110))</f>
        <v>9.8659717051377507E-2</v>
      </c>
      <c r="S103" s="8" t="str">
        <f>IFERROR(2*SUM(BB91:INDEX(BB91:BD91,S$110))/(SUM(BB79:INDEX(BB79:BD79,S$110))*2+BA79-INDEX(BB79:BD79,S$110)),"")</f>
        <v/>
      </c>
      <c r="T103" s="8"/>
      <c r="U103" s="8">
        <v>0.23616236162361601</v>
      </c>
      <c r="V103" s="8">
        <v>0.158823529411765</v>
      </c>
      <c r="W103" s="8">
        <v>0.230769230769231</v>
      </c>
      <c r="X103" s="8">
        <v>0.16909620991253599</v>
      </c>
      <c r="Y103" s="8">
        <v>0.231046931407942</v>
      </c>
      <c r="Z103" s="8">
        <v>0.31989247311828001</v>
      </c>
      <c r="AA103" s="8">
        <v>0.27750000000000002</v>
      </c>
      <c r="AB103" s="8">
        <v>0.216624685138539</v>
      </c>
      <c r="AC103" s="8">
        <v>0.37914691943127998</v>
      </c>
      <c r="AD103" s="8">
        <v>0.29711751662971198</v>
      </c>
      <c r="AE103" s="8">
        <v>0.31237721021610998</v>
      </c>
      <c r="AF103" s="8">
        <v>0.34631147540983598</v>
      </c>
      <c r="AG103" s="8">
        <v>0.173991031390135</v>
      </c>
      <c r="AH103" s="8">
        <v>0.180866965620329</v>
      </c>
      <c r="AI103" s="8">
        <v>0.170515097690941</v>
      </c>
      <c r="AJ103" s="8">
        <v>0.11472868217054299</v>
      </c>
      <c r="AK103" s="8">
        <v>0.21276595744680901</v>
      </c>
      <c r="AL103" s="8">
        <v>0.28436911487758898</v>
      </c>
      <c r="AM103" s="8">
        <v>0.17869415807560099</v>
      </c>
      <c r="AN103" s="8">
        <v>0.20773381294964</v>
      </c>
      <c r="AO103" s="8">
        <v>0.186254295532646</v>
      </c>
      <c r="AP103" s="8">
        <v>0.12357611322057301</v>
      </c>
      <c r="AQ103" s="8">
        <v>0.14257425742574301</v>
      </c>
      <c r="AR103" s="8">
        <v>0.19699699699699699</v>
      </c>
      <c r="AS103" s="8">
        <v>9.0137547556335962E-2</v>
      </c>
      <c r="AT103" s="8">
        <v>0.160925726587729</v>
      </c>
      <c r="AU103" s="8">
        <v>0.11544183278786101</v>
      </c>
      <c r="AV103" s="8">
        <v>0.15393129999999999</v>
      </c>
      <c r="AW103" s="8">
        <f t="shared" si="122"/>
        <v>0.13001266357112706</v>
      </c>
      <c r="AX103" s="8">
        <f t="shared" si="122"/>
        <v>9.4117647058823528E-2</v>
      </c>
      <c r="AY103" s="8">
        <v>8.9592759999999994E-2</v>
      </c>
      <c r="AZ103" s="8">
        <v>9.5512079999999999E-2</v>
      </c>
      <c r="BA103" s="8"/>
      <c r="BB103" s="8"/>
      <c r="BC103" s="8"/>
      <c r="BD103" s="8"/>
      <c r="BE103" s="8"/>
      <c r="BF103" s="84">
        <f t="shared" si="123"/>
        <v>0.51805858518203263</v>
      </c>
      <c r="BG103" s="84">
        <f t="shared" si="123"/>
        <v>0.88974637262140999</v>
      </c>
      <c r="BH103" s="84">
        <f t="shared" si="123"/>
        <v>0.67701824853714476</v>
      </c>
      <c r="BI103" s="84">
        <f t="shared" si="123"/>
        <v>1.341698493243239</v>
      </c>
      <c r="BJ103" s="84">
        <f t="shared" si="123"/>
        <v>0.61105951878429576</v>
      </c>
      <c r="BK103" s="84">
        <f t="shared" si="123"/>
        <v>0.3309700038955985</v>
      </c>
      <c r="BL103" s="84">
        <f t="shared" si="123"/>
        <v>0.50137486846153956</v>
      </c>
      <c r="BM103" s="84">
        <f t="shared" si="123"/>
        <v>0.4597810950649357</v>
      </c>
      <c r="BN103" s="84">
        <f t="shared" si="123"/>
        <v>0</v>
      </c>
      <c r="BO103" s="84">
        <f t="shared" si="123"/>
        <v>0</v>
      </c>
      <c r="BP103" s="84">
        <f t="shared" si="123"/>
        <v>0</v>
      </c>
      <c r="BQ103" s="84">
        <f t="shared" si="123"/>
        <v>0</v>
      </c>
      <c r="BR103" s="8"/>
      <c r="BS103" s="8"/>
    </row>
    <row r="104" spans="1:71" x14ac:dyDescent="0.25">
      <c r="A104" s="44" t="s">
        <v>158</v>
      </c>
      <c r="B104" s="22" t="s">
        <v>47</v>
      </c>
      <c r="C104" s="73">
        <f>2*SUM(U92:INDEX(U92:AF92,$B$2))/(SUM(U80:INDEX(U80:AF80,$B$2))*2+U80-INDEX(U80:AF80,$B$2))</f>
        <v>0.22323791195573731</v>
      </c>
      <c r="D104" s="73">
        <f>2*SUM(AG92:INDEX(AG92:AR92,$B$2))/(SUM(AG80:INDEX(AG80:AR80,$B$2))*2+AF80-INDEX(AG80:AR80,$B$2))</f>
        <v>0.18270799347471453</v>
      </c>
      <c r="E104" s="73">
        <f>2*SUM(AS92:INDEX(AS92:BD92,$B$2))/(SUM(AS80:INDEX(AS80:BD80,$B$2))*2+AR80-INDEX(AS80:BD80,$B$2))</f>
        <v>0.11390194761584957</v>
      </c>
      <c r="F104" s="65">
        <f t="shared" si="124"/>
        <v>0.62340976686174809</v>
      </c>
      <c r="G104" s="8"/>
      <c r="H104" s="8">
        <f t="shared" si="125"/>
        <v>0.18313953488372092</v>
      </c>
      <c r="I104" s="8">
        <f t="shared" si="126"/>
        <v>0.24886877828054299</v>
      </c>
      <c r="J104" s="8">
        <f t="shared" si="127"/>
        <v>0.29826732673267325</v>
      </c>
      <c r="K104" s="8">
        <f t="shared" si="128"/>
        <v>0.28154897494305237</v>
      </c>
      <c r="L104" s="8">
        <f t="shared" si="129"/>
        <v>0.22186598268675858</v>
      </c>
      <c r="M104" s="8">
        <f t="shared" si="130"/>
        <v>0.15663390663390664</v>
      </c>
      <c r="N104" s="8">
        <f t="shared" si="131"/>
        <v>0.15641293013555788</v>
      </c>
      <c r="O104" s="8">
        <f t="shared" si="132"/>
        <v>0.11913214990138067</v>
      </c>
      <c r="P104" s="8">
        <f t="shared" si="133"/>
        <v>0.11710953468798846</v>
      </c>
      <c r="Q104" s="8">
        <f t="shared" si="134"/>
        <v>0.11455439196409489</v>
      </c>
      <c r="R104" s="8">
        <f>2*SUM(AY92:INDEX(AY92:BA92,R$110))/(SUM(AY80:INDEX(AY80:BA80,R$110))*2+AX80-INDEX(AY80:BA80,R$110))</f>
        <v>9.8204857444561769E-2</v>
      </c>
      <c r="S104" s="8" t="str">
        <f>IFERROR(2*SUM(BB92:INDEX(BB92:BD92,S$110))/(SUM(BB80:INDEX(BB80:BD80,S$110))*2+BA80-INDEX(BB80:BD80,S$110)),"")</f>
        <v/>
      </c>
      <c r="T104" s="8"/>
      <c r="U104" s="8">
        <v>0.13698630136986301</v>
      </c>
      <c r="V104" s="8">
        <v>0.135135135135135</v>
      </c>
      <c r="W104" s="8">
        <v>0.24</v>
      </c>
      <c r="X104" s="8">
        <v>0.205298013245033</v>
      </c>
      <c r="Y104" s="8">
        <v>0.265625</v>
      </c>
      <c r="Z104" s="8">
        <v>0.29317269076305202</v>
      </c>
      <c r="AA104" s="8">
        <v>0.25311203319502101</v>
      </c>
      <c r="AB104" s="8">
        <v>0.20212765957446799</v>
      </c>
      <c r="AC104" s="8">
        <v>0.38317757009345799</v>
      </c>
      <c r="AD104" s="8">
        <v>0.256198347107438</v>
      </c>
      <c r="AE104" s="8">
        <v>0.28647214854111402</v>
      </c>
      <c r="AF104" s="8">
        <v>0.27411167512690399</v>
      </c>
      <c r="AG104" s="8">
        <v>0.19193020719738299</v>
      </c>
      <c r="AH104" s="8">
        <v>0.166183574879227</v>
      </c>
      <c r="AI104" s="8">
        <v>0.294772922022279</v>
      </c>
      <c r="AJ104" s="8">
        <v>0.171701112877583</v>
      </c>
      <c r="AK104" s="8">
        <v>0.14625550660792999</v>
      </c>
      <c r="AL104" s="8">
        <v>0.148319814600232</v>
      </c>
      <c r="AM104" s="8">
        <v>0.14710042432814699</v>
      </c>
      <c r="AN104" s="8">
        <v>0.16910935738444199</v>
      </c>
      <c r="AO104" s="8">
        <v>0.15276695245518301</v>
      </c>
      <c r="AP104" s="8">
        <v>0.113133300541072</v>
      </c>
      <c r="AQ104" s="8">
        <v>8.2285714285714295E-2</v>
      </c>
      <c r="AR104" s="8">
        <v>0.15609093993892101</v>
      </c>
      <c r="AS104" s="8">
        <v>6.2481404343945252E-2</v>
      </c>
      <c r="AT104" s="8">
        <v>0.120085775553967</v>
      </c>
      <c r="AU104" s="8">
        <v>0.19833178869323401</v>
      </c>
      <c r="AV104" s="8">
        <v>0.1514269</v>
      </c>
      <c r="AW104" s="8">
        <f t="shared" si="122"/>
        <v>9.4212651413189769E-2</v>
      </c>
      <c r="AX104" s="8">
        <f t="shared" si="122"/>
        <v>0.11380753138075314</v>
      </c>
      <c r="AY104" s="8">
        <v>9.534368E-2</v>
      </c>
      <c r="AZ104" s="8">
        <v>0.11820331000000001</v>
      </c>
      <c r="BA104" s="8"/>
      <c r="BB104" s="8"/>
      <c r="BC104" s="8"/>
      <c r="BD104" s="8"/>
      <c r="BE104" s="8"/>
      <c r="BF104" s="84">
        <f t="shared" si="123"/>
        <v>0.32554231695112346</v>
      </c>
      <c r="BG104" s="84">
        <f t="shared" si="123"/>
        <v>0.7226091726648598</v>
      </c>
      <c r="BH104" s="84">
        <f t="shared" si="123"/>
        <v>0.67282906222384986</v>
      </c>
      <c r="BI104" s="84">
        <f t="shared" si="123"/>
        <v>0.88192148240740986</v>
      </c>
      <c r="BJ104" s="84">
        <f t="shared" si="123"/>
        <v>0.64416481538536163</v>
      </c>
      <c r="BK104" s="84">
        <f t="shared" si="123"/>
        <v>0.76731171548117028</v>
      </c>
      <c r="BL104" s="84">
        <f t="shared" si="123"/>
        <v>0.64815367076923125</v>
      </c>
      <c r="BM104" s="84">
        <f t="shared" si="123"/>
        <v>0.69897557313333314</v>
      </c>
      <c r="BN104" s="84">
        <f t="shared" si="123"/>
        <v>0</v>
      </c>
      <c r="BO104" s="84">
        <f t="shared" si="123"/>
        <v>0</v>
      </c>
      <c r="BP104" s="84">
        <f t="shared" si="123"/>
        <v>0</v>
      </c>
      <c r="BQ104" s="84">
        <f t="shared" si="123"/>
        <v>0</v>
      </c>
      <c r="BR104" s="8"/>
      <c r="BS104" s="8"/>
    </row>
    <row r="105" spans="1:71" x14ac:dyDescent="0.25">
      <c r="A105" s="44" t="s">
        <v>159</v>
      </c>
      <c r="B105" s="22" t="s">
        <v>48</v>
      </c>
      <c r="C105" s="73">
        <f>2*SUM(U93:INDEX(U93:AF93,$B$2))/(SUM(U81:INDEX(U81:AF81,$B$2))*2+U81-INDEX(U81:AF81,$B$2))</f>
        <v>0.22446043165467625</v>
      </c>
      <c r="D105" s="73">
        <f>2*SUM(AG93:INDEX(AG93:AR93,$B$2))/(SUM(AG81:INDEX(AG81:AR81,$B$2))*2+AF81-INDEX(AG81:AR81,$B$2))</f>
        <v>0.17758126195028681</v>
      </c>
      <c r="E105" s="73">
        <f>2*SUM(AS93:INDEX(AS93:BD93,$B$2))/(SUM(AS81:INDEX(AS81:BD81,$B$2))*2+AR81-INDEX(AS81:BD81,$B$2))</f>
        <v>8.6092196916334032E-2</v>
      </c>
      <c r="F105" s="65">
        <f t="shared" si="124"/>
        <v>0.48480451130274776</v>
      </c>
      <c r="G105" s="8"/>
      <c r="H105" s="8">
        <f t="shared" si="125"/>
        <v>0.18363636363636363</v>
      </c>
      <c r="I105" s="8">
        <f t="shared" si="126"/>
        <v>0.2467082467082467</v>
      </c>
      <c r="J105" s="8">
        <f t="shared" si="127"/>
        <v>0.31364275668073138</v>
      </c>
      <c r="K105" s="8">
        <f t="shared" si="128"/>
        <v>0.3532219570405728</v>
      </c>
      <c r="L105" s="8">
        <f t="shared" si="129"/>
        <v>0.20159151193633953</v>
      </c>
      <c r="M105" s="8">
        <f t="shared" si="130"/>
        <v>0.21599291826497491</v>
      </c>
      <c r="N105" s="8">
        <f t="shared" si="131"/>
        <v>0.11622525070712265</v>
      </c>
      <c r="O105" s="8">
        <f t="shared" si="132"/>
        <v>0.14269141531322505</v>
      </c>
      <c r="P105" s="8">
        <f t="shared" si="133"/>
        <v>9.7033898305084743E-2</v>
      </c>
      <c r="Q105" s="8">
        <f t="shared" si="134"/>
        <v>9.366391184573003E-2</v>
      </c>
      <c r="R105" s="8">
        <f>2*SUM(AY93:INDEX(AY93:BA93,R$110))/(SUM(AY81:INDEX(AY81:BA81,R$110))*2+AX81-INDEX(AY81:BA81,R$110))</f>
        <v>5.9916117435590173E-2</v>
      </c>
      <c r="S105" s="8" t="str">
        <f>IFERROR(2*SUM(BB93:INDEX(BB93:BD93,S$110))/(SUM(BB81:INDEX(BB81:BD81,S$110))*2+BA81-INDEX(BB81:BD81,S$110)),"")</f>
        <v/>
      </c>
      <c r="T105" s="8"/>
      <c r="U105" s="8">
        <v>0.189349112426035</v>
      </c>
      <c r="V105" s="8">
        <v>0.14673913043478301</v>
      </c>
      <c r="W105" s="8">
        <v>0.18666666666666701</v>
      </c>
      <c r="X105" s="8">
        <v>0.20392156862745101</v>
      </c>
      <c r="Y105" s="8">
        <v>0.29385964912280699</v>
      </c>
      <c r="Z105" s="8">
        <v>0.23412698412698399</v>
      </c>
      <c r="AA105" s="8">
        <v>0.27777777777777801</v>
      </c>
      <c r="AB105" s="8">
        <v>0.20564516129032301</v>
      </c>
      <c r="AC105" s="8">
        <v>0.46280991735537202</v>
      </c>
      <c r="AD105" s="8">
        <v>0.35094339622641502</v>
      </c>
      <c r="AE105" s="8">
        <v>0.31</v>
      </c>
      <c r="AF105" s="8">
        <v>0.36184210526315802</v>
      </c>
      <c r="AG105" s="8">
        <v>0.161434977578475</v>
      </c>
      <c r="AH105" s="8">
        <v>0.173913043478261</v>
      </c>
      <c r="AI105" s="8">
        <v>0.25899280575539602</v>
      </c>
      <c r="AJ105" s="8">
        <v>0.21293532338308499</v>
      </c>
      <c r="AK105" s="8">
        <v>0.20744680851063799</v>
      </c>
      <c r="AL105" s="8">
        <v>0.226114649681529</v>
      </c>
      <c r="AM105" s="8">
        <v>0.12338593974174999</v>
      </c>
      <c r="AN105" s="8">
        <v>9.5238095238095205E-2</v>
      </c>
      <c r="AO105" s="8">
        <v>0.131399317406143</v>
      </c>
      <c r="AP105" s="8">
        <v>8.7037037037036996E-2</v>
      </c>
      <c r="AQ105" s="8">
        <v>0.113207547169811</v>
      </c>
      <c r="AR105" s="8">
        <v>0.21673306772908399</v>
      </c>
      <c r="AS105" s="8">
        <v>5.232558139534884E-2</v>
      </c>
      <c r="AT105" s="8">
        <v>8.8111044055522003E-2</v>
      </c>
      <c r="AU105" s="8">
        <v>0.16530156366344001</v>
      </c>
      <c r="AV105" s="8">
        <v>0.1315605</v>
      </c>
      <c r="AW105" s="8">
        <f t="shared" si="122"/>
        <v>8.3386786401539445E-2</v>
      </c>
      <c r="AX105" s="8">
        <f t="shared" si="122"/>
        <v>7.2599531615925056E-2</v>
      </c>
      <c r="AY105" s="8">
        <v>6.2015500000000001E-2</v>
      </c>
      <c r="AZ105" s="8">
        <v>6.6365010000000002E-2</v>
      </c>
      <c r="BA105" s="8"/>
      <c r="BB105" s="8"/>
      <c r="BC105" s="8"/>
      <c r="BD105" s="8"/>
      <c r="BE105" s="8"/>
      <c r="BF105" s="84">
        <f t="shared" si="123"/>
        <v>0.32412790697674487</v>
      </c>
      <c r="BG105" s="84">
        <f t="shared" si="123"/>
        <v>0.50663850331925109</v>
      </c>
      <c r="BH105" s="84">
        <f t="shared" si="123"/>
        <v>0.63824770414494814</v>
      </c>
      <c r="BI105" s="84">
        <f t="shared" si="123"/>
        <v>0.61784253504672781</v>
      </c>
      <c r="BJ105" s="84">
        <f t="shared" si="123"/>
        <v>0.40196707290998562</v>
      </c>
      <c r="BK105" s="84">
        <f t="shared" si="123"/>
        <v>0.32107398489296385</v>
      </c>
      <c r="BL105" s="84">
        <f t="shared" si="123"/>
        <v>0.50261399418604802</v>
      </c>
      <c r="BM105" s="84">
        <f t="shared" si="123"/>
        <v>0.69683260500000022</v>
      </c>
      <c r="BN105" s="84">
        <f t="shared" si="123"/>
        <v>0</v>
      </c>
      <c r="BO105" s="84">
        <f t="shared" si="123"/>
        <v>0</v>
      </c>
      <c r="BP105" s="84">
        <f t="shared" si="123"/>
        <v>0</v>
      </c>
      <c r="BQ105" s="84">
        <f t="shared" si="123"/>
        <v>0</v>
      </c>
      <c r="BR105" s="8"/>
      <c r="BS105" s="8"/>
    </row>
    <row r="106" spans="1:71" x14ac:dyDescent="0.25">
      <c r="A106" s="44" t="s">
        <v>160</v>
      </c>
      <c r="B106" s="22" t="s">
        <v>49</v>
      </c>
      <c r="C106" s="73">
        <f>2*SUM(U94:INDEX(U94:AF94,$B$2))/(SUM(U82:INDEX(U82:AF82,$B$2))*2+U82-INDEX(U82:AF82,$B$2))</f>
        <v>0.11781011781011781</v>
      </c>
      <c r="D106" s="73">
        <f>2*SUM(AG94:INDEX(AG94:AR94,$B$2))/(SUM(AG82:INDEX(AG82:AR82,$B$2))*2+AF82-INDEX(AG82:AR82,$B$2))</f>
        <v>0.17780809458844929</v>
      </c>
      <c r="E106" s="73">
        <f>2*SUM(AS94:INDEX(AS94:BD94,$B$2))/(SUM(AS82:INDEX(AS82:BD82,$B$2))*2+AR82-INDEX(AS82:BD82,$B$2))</f>
        <v>0.11304971319311663</v>
      </c>
      <c r="F106" s="65">
        <f t="shared" si="124"/>
        <v>0.63579621307330814</v>
      </c>
      <c r="G106" s="8"/>
      <c r="H106" s="8">
        <f t="shared" si="125"/>
        <v>5.183585313174946E-2</v>
      </c>
      <c r="I106" s="8">
        <f t="shared" si="126"/>
        <v>0.11151079136690648</v>
      </c>
      <c r="J106" s="8">
        <f t="shared" si="127"/>
        <v>0.29420970266040691</v>
      </c>
      <c r="K106" s="8">
        <f t="shared" si="128"/>
        <v>0.32378580323785805</v>
      </c>
      <c r="L106" s="8">
        <f t="shared" si="129"/>
        <v>0.16912972085385877</v>
      </c>
      <c r="M106" s="8">
        <f t="shared" si="130"/>
        <v>0.18116805721096543</v>
      </c>
      <c r="N106" s="8">
        <f t="shared" si="131"/>
        <v>0.17766708177667082</v>
      </c>
      <c r="O106" s="8">
        <f t="shared" si="132"/>
        <v>0.16468590831918506</v>
      </c>
      <c r="P106" s="8">
        <f t="shared" si="133"/>
        <v>0.10701413917382867</v>
      </c>
      <c r="Q106" s="8">
        <f t="shared" si="134"/>
        <v>0.1429657794676806</v>
      </c>
      <c r="R106" s="8">
        <f>2*SUM(AY94:INDEX(AY94:BA94,R$110))/(SUM(AY82:INDEX(AY82:BA82,R$110))*2+AX82-INDEX(AY82:BA82,R$110))</f>
        <v>8.6344439230408257E-2</v>
      </c>
      <c r="S106" s="8" t="str">
        <f>IFERROR(2*SUM(BB94:INDEX(BB94:BD94,S$110))/(SUM(BB82:INDEX(BB82:BD82,S$110))*2+BA82-INDEX(BB82:BD82,S$110)),"")</f>
        <v/>
      </c>
      <c r="T106" s="8"/>
      <c r="U106" s="8">
        <v>2.6315789473684199E-2</v>
      </c>
      <c r="V106" s="8">
        <v>7.69230769230769E-2</v>
      </c>
      <c r="W106" s="8">
        <v>5.0632911392405097E-2</v>
      </c>
      <c r="X106" s="8">
        <v>3.8461538461538498E-2</v>
      </c>
      <c r="Y106" s="8">
        <v>0.15</v>
      </c>
      <c r="Z106" s="8">
        <v>0.107438016528926</v>
      </c>
      <c r="AA106" s="8">
        <v>0.19607843137254899</v>
      </c>
      <c r="AB106" s="8">
        <v>0.22222222222222199</v>
      </c>
      <c r="AC106" s="8">
        <v>0.44827586206896602</v>
      </c>
      <c r="AD106" s="8">
        <v>0.20799999999999999</v>
      </c>
      <c r="AE106" s="8">
        <v>0.402985074626866</v>
      </c>
      <c r="AF106" s="8">
        <v>0.29585798816567999</v>
      </c>
      <c r="AG106" s="8">
        <v>0.16759776536312801</v>
      </c>
      <c r="AH106" s="8">
        <v>0.117073170731707</v>
      </c>
      <c r="AI106" s="8">
        <v>0.21777777777777799</v>
      </c>
      <c r="AJ106" s="8">
        <v>0.128099173553719</v>
      </c>
      <c r="AK106" s="8">
        <v>0.185714285714286</v>
      </c>
      <c r="AL106" s="8">
        <v>0.21766561514195601</v>
      </c>
      <c r="AM106" s="8">
        <v>0.150782361308677</v>
      </c>
      <c r="AN106" s="8">
        <v>0.207759699624531</v>
      </c>
      <c r="AO106" s="8">
        <v>0.17199558985666999</v>
      </c>
      <c r="AP106" s="8">
        <v>0.172348484848485</v>
      </c>
      <c r="AQ106" s="8">
        <v>0.136286201022147</v>
      </c>
      <c r="AR106" s="8">
        <v>0.184049079754601</v>
      </c>
      <c r="AS106" s="8">
        <v>7.4475287745429927E-2</v>
      </c>
      <c r="AT106" s="8">
        <v>0.115072933549433</v>
      </c>
      <c r="AU106" s="8">
        <v>0.14955357142857101</v>
      </c>
      <c r="AV106" s="8">
        <v>0.1740167</v>
      </c>
      <c r="AW106" s="8">
        <f t="shared" si="122"/>
        <v>0.14169570267131243</v>
      </c>
      <c r="AX106" s="8">
        <f t="shared" si="122"/>
        <v>0.11855104281009879</v>
      </c>
      <c r="AY106" s="8">
        <v>9.1710760000000002E-2</v>
      </c>
      <c r="AZ106" s="8">
        <v>7.7294689999999999E-2</v>
      </c>
      <c r="BA106" s="8"/>
      <c r="BB106" s="8"/>
      <c r="BC106" s="8"/>
      <c r="BD106" s="8"/>
      <c r="BE106" s="8"/>
      <c r="BF106" s="84">
        <f t="shared" si="123"/>
        <v>0.44436921688106651</v>
      </c>
      <c r="BG106" s="84">
        <f t="shared" si="123"/>
        <v>0.98291464073474288</v>
      </c>
      <c r="BH106" s="84">
        <f t="shared" si="123"/>
        <v>0.68672558309037646</v>
      </c>
      <c r="BI106" s="84">
        <f t="shared" si="123"/>
        <v>1.3584529483870968</v>
      </c>
      <c r="BJ106" s="84">
        <f t="shared" si="123"/>
        <v>0.76297686053783498</v>
      </c>
      <c r="BK106" s="84">
        <f t="shared" si="123"/>
        <v>0.54464754450436648</v>
      </c>
      <c r="BL106" s="84">
        <f t="shared" si="123"/>
        <v>0.6082326818867928</v>
      </c>
      <c r="BM106" s="84">
        <f t="shared" si="123"/>
        <v>0.3720388994578307</v>
      </c>
      <c r="BN106" s="84">
        <f t="shared" si="123"/>
        <v>0</v>
      </c>
      <c r="BO106" s="84">
        <f t="shared" si="123"/>
        <v>0</v>
      </c>
      <c r="BP106" s="84">
        <f t="shared" si="123"/>
        <v>0</v>
      </c>
      <c r="BQ106" s="84">
        <f t="shared" si="123"/>
        <v>0</v>
      </c>
      <c r="BR106" s="8"/>
      <c r="BS106" s="8"/>
    </row>
    <row r="107" spans="1:71" x14ac:dyDescent="0.25">
      <c r="A107" s="44" t="s">
        <v>161</v>
      </c>
      <c r="B107" s="22" t="s">
        <v>50</v>
      </c>
      <c r="C107" s="73" t="str">
        <f>IFERROR(2*SUM(U95:INDEX(U95:AF95,$B$2))/(SUM(U83:INDEX(U83:AF83,$B$2))*2+U83-INDEX(U83:AF83,$B$2)),"")</f>
        <v/>
      </c>
      <c r="D107" s="93" t="str">
        <f>IFERROR(2*SUM(AG95:INDEX(AG95:AR95,$B$2))/(SUM(AG83:INDEX(AG83:AR83,$B$2))*2+AF83-INDEX(AG83:AR83,$B$2)),"")</f>
        <v/>
      </c>
      <c r="E107" s="73">
        <f>2*SUM(AS95:INDEX(AS95:BD95,$B$2))/(SUM(AS83:INDEX(AS83:BD83,$B$2))*2+AR83-INDEX(AS83:BD83,$B$2))</f>
        <v>2.1644189304254675E-2</v>
      </c>
      <c r="F107" s="65" t="str">
        <f t="shared" si="124"/>
        <v/>
      </c>
      <c r="G107" s="8"/>
      <c r="H107" s="8" t="str">
        <f t="shared" si="125"/>
        <v/>
      </c>
      <c r="I107" s="8" t="str">
        <f t="shared" si="126"/>
        <v/>
      </c>
      <c r="J107" s="8" t="str">
        <f t="shared" si="127"/>
        <v/>
      </c>
      <c r="K107" s="8" t="str">
        <f t="shared" si="128"/>
        <v/>
      </c>
      <c r="L107" s="8" t="str">
        <f t="shared" si="129"/>
        <v/>
      </c>
      <c r="M107" s="8" t="str">
        <f t="shared" si="130"/>
        <v/>
      </c>
      <c r="N107" s="8" t="str">
        <f t="shared" si="131"/>
        <v/>
      </c>
      <c r="O107" s="8" t="str">
        <f t="shared" si="132"/>
        <v/>
      </c>
      <c r="P107" s="8" t="str">
        <f>IFERROR(P95/(AVERAGE(AR83,AS83)+AVERAGE(AS83,AT83)+AVERAGE(AT83,AU83)),"")</f>
        <v/>
      </c>
      <c r="Q107" s="8">
        <f t="shared" si="134"/>
        <v>2.6412614980289094E-2</v>
      </c>
      <c r="R107" s="8">
        <f>2*SUM(AY95:INDEX(AY95:BA95,R$110))/(SUM(AY83:INDEX(AY83:BA83,R$110))*2+AX83-INDEX(AY83:BA83,R$110))</f>
        <v>9.8973607038123166E-3</v>
      </c>
      <c r="S107" s="8" t="str">
        <f>IFERROR(2*SUM(BB95:INDEX(BB95:BD95,S$110))/(SUM(BB83:INDEX(BB83:BD83,S$110))*2+BA83-INDEX(BB83:BD83,S$110)),"")</f>
        <v/>
      </c>
      <c r="T107" s="50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>
        <v>8.6173633440514499E-2</v>
      </c>
      <c r="AU107" s="8">
        <v>2.7573529411764702E-2</v>
      </c>
      <c r="AV107" s="8">
        <v>0.31377899999999997</v>
      </c>
      <c r="AW107" s="8">
        <f t="shared" si="122"/>
        <v>1.7234625930278104E-2</v>
      </c>
      <c r="AX107" s="8">
        <f t="shared" si="122"/>
        <v>1.3909587680079483E-2</v>
      </c>
      <c r="AY107" s="8">
        <v>7.4853799999999998E-2</v>
      </c>
      <c r="AZ107" s="8">
        <v>0.11225659</v>
      </c>
      <c r="BA107" s="8"/>
      <c r="BB107" s="8"/>
      <c r="BC107" s="8"/>
      <c r="BD107" s="8"/>
      <c r="BE107" s="8"/>
      <c r="BF107" s="84" t="str">
        <f t="shared" si="123"/>
        <v>-</v>
      </c>
      <c r="BG107" s="84" t="str">
        <f t="shared" si="123"/>
        <v>-</v>
      </c>
      <c r="BH107" s="84" t="str">
        <f t="shared" si="123"/>
        <v>-</v>
      </c>
      <c r="BI107" s="84" t="str">
        <f t="shared" si="123"/>
        <v>-</v>
      </c>
      <c r="BJ107" s="84" t="str">
        <f t="shared" si="123"/>
        <v>-</v>
      </c>
      <c r="BK107" s="84" t="str">
        <f t="shared" si="123"/>
        <v>-</v>
      </c>
      <c r="BL107" s="84" t="str">
        <f t="shared" si="123"/>
        <v>-</v>
      </c>
      <c r="BM107" s="84" t="str">
        <f t="shared" si="123"/>
        <v>-</v>
      </c>
      <c r="BN107" s="84" t="str">
        <f t="shared" si="123"/>
        <v>-</v>
      </c>
      <c r="BO107" s="84" t="str">
        <f t="shared" si="123"/>
        <v>-</v>
      </c>
      <c r="BP107" s="84" t="str">
        <f t="shared" si="123"/>
        <v>-</v>
      </c>
      <c r="BQ107" s="84" t="str">
        <f t="shared" si="123"/>
        <v>-</v>
      </c>
      <c r="BR107" s="8"/>
      <c r="BS107" s="8"/>
    </row>
    <row r="108" spans="1:71" x14ac:dyDescent="0.25">
      <c r="A108" s="44" t="s">
        <v>425</v>
      </c>
      <c r="B108" s="3" t="s">
        <v>153</v>
      </c>
      <c r="C108" s="73">
        <f>2*SUM(U96:INDEX(U96:AF96,$B$2))/(SUM(U84:INDEX(U84:AF84,$B$2))*2+U84-INDEX(U84:AF84,$B$2))</f>
        <v>0.27004103967168264</v>
      </c>
      <c r="D108" s="73">
        <f>2*SUM(AG96:INDEX(AG96:AR96,$B$2))/(SUM(AG84:INDEX(AG84:AR84,$B$2))*2+AF84-INDEX(AG84:AR84,$B$2))</f>
        <v>0.24418811002661933</v>
      </c>
      <c r="E108" s="73">
        <f>2*SUM(AS96:INDEX(AS96:BD96,$B$2))/(SUM(AS84:INDEX(AS84:BD84,$B$2))*2+AR84-INDEX(AS84:BD84,$B$2))</f>
        <v>0.17925969849704654</v>
      </c>
      <c r="F108" s="65">
        <f t="shared" si="124"/>
        <v>0.73410494260963466</v>
      </c>
      <c r="G108" s="8"/>
      <c r="H108" s="8">
        <f t="shared" si="125"/>
        <v>0.23342175066312998</v>
      </c>
      <c r="I108" s="8">
        <f t="shared" si="126"/>
        <v>0.27734553775743709</v>
      </c>
      <c r="J108" s="8">
        <f t="shared" si="127"/>
        <v>0.3596613439074054</v>
      </c>
      <c r="K108" s="8">
        <f t="shared" si="128"/>
        <v>0.37132725430597768</v>
      </c>
      <c r="L108" s="8">
        <f t="shared" si="129"/>
        <v>0.21841965168453875</v>
      </c>
      <c r="M108" s="8">
        <f t="shared" si="130"/>
        <v>0.28475126396604455</v>
      </c>
      <c r="N108" s="8">
        <f t="shared" si="131"/>
        <v>0.23485979106118923</v>
      </c>
      <c r="O108" s="8">
        <f t="shared" si="132"/>
        <v>0.20865343424246752</v>
      </c>
      <c r="P108" s="8">
        <f t="shared" si="133"/>
        <v>0.15798591706717335</v>
      </c>
      <c r="Q108" s="8">
        <f t="shared" si="134"/>
        <v>0.2117217333554707</v>
      </c>
      <c r="R108" s="8">
        <f>2*SUM(AY96:INDEX(AY96:BA96,R$110))/(SUM(AY84:INDEX(AY84:BA84,R$110))*2+AX84-INDEX(AY84:BA84,R$110))</f>
        <v>0.16933596438896792</v>
      </c>
      <c r="S108" s="8" t="str">
        <f>IFERROR(2*SUM(BB96:INDEX(BB96:BD96,S$110))/(SUM(BB84:INDEX(BB84:BD84,S$110))*2+BA84-INDEX(BB84:BD84,S$110)),"")</f>
        <v/>
      </c>
      <c r="T108" s="50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8"/>
      <c r="AU108" s="8"/>
      <c r="AV108" s="8">
        <v>0.2497441</v>
      </c>
      <c r="AW108" s="8">
        <v>0.18606654</v>
      </c>
      <c r="AX108" s="8">
        <v>0.25210775000000002</v>
      </c>
      <c r="AY108" s="8">
        <v>0.1768208</v>
      </c>
      <c r="AZ108" s="8">
        <v>0.19417871</v>
      </c>
      <c r="BA108" s="8"/>
      <c r="BB108" s="8"/>
      <c r="BC108" s="8"/>
      <c r="BD108" s="8"/>
      <c r="BE108" s="8"/>
      <c r="BF108" s="84" t="str">
        <f t="shared" si="123"/>
        <v>-</v>
      </c>
      <c r="BG108" s="84" t="str">
        <f t="shared" si="123"/>
        <v>-</v>
      </c>
      <c r="BH108" s="84" t="str">
        <f t="shared" si="123"/>
        <v>-</v>
      </c>
      <c r="BI108" s="84" t="str">
        <f t="shared" si="123"/>
        <v>-</v>
      </c>
      <c r="BJ108" s="84" t="str">
        <f t="shared" si="123"/>
        <v>-</v>
      </c>
      <c r="BK108" s="84" t="str">
        <f t="shared" si="123"/>
        <v>-</v>
      </c>
      <c r="BL108" s="84" t="str">
        <f t="shared" si="123"/>
        <v>-</v>
      </c>
      <c r="BM108" s="84" t="str">
        <f t="shared" si="123"/>
        <v>-</v>
      </c>
      <c r="BN108" s="84" t="str">
        <f t="shared" si="123"/>
        <v>-</v>
      </c>
      <c r="BO108" s="84" t="str">
        <f t="shared" si="123"/>
        <v>-</v>
      </c>
      <c r="BP108" s="84" t="str">
        <f t="shared" si="123"/>
        <v>-</v>
      </c>
      <c r="BQ108" s="84" t="str">
        <f t="shared" si="123"/>
        <v>-</v>
      </c>
      <c r="BR108" s="8"/>
      <c r="BS108" s="8"/>
    </row>
    <row r="109" spans="1:71" x14ac:dyDescent="0.25">
      <c r="A109" s="45" t="s">
        <v>206</v>
      </c>
      <c r="B109" s="3" t="s">
        <v>61</v>
      </c>
      <c r="C109" s="73">
        <f>2*SUM(U97:INDEX(U97:AF97,$B$2))/(SUM(U85:INDEX(U85:AF85,$B$2))*2+U85-INDEX(U85:AF85,$B$2))</f>
        <v>0.27004103967168264</v>
      </c>
      <c r="D109" s="73">
        <f>2*SUM(AG97:INDEX(AG97:AR97,$B$2))/(SUM(AG85:INDEX(AG85:AR85,$B$2))*2+AF85-INDEX(AG85:AR85,$B$2))</f>
        <v>0.24418811002661933</v>
      </c>
      <c r="E109" s="73">
        <f>2*SUM(AS97:INDEX(AS97:BD97,$B$2))/(SUM(AS85:INDEX(AS85:BD85,$B$2))*2+AR85-INDEX(AS85:BD85,$B$2))</f>
        <v>0.13302068476482865</v>
      </c>
      <c r="F109" s="65">
        <f t="shared" si="124"/>
        <v>0.5447467722745708</v>
      </c>
      <c r="G109" s="8"/>
      <c r="H109" s="8">
        <f t="shared" si="125"/>
        <v>0.23342175066312998</v>
      </c>
      <c r="I109" s="8">
        <f t="shared" si="126"/>
        <v>0.27734553775743709</v>
      </c>
      <c r="J109" s="8">
        <f t="shared" si="127"/>
        <v>0.3596613439074054</v>
      </c>
      <c r="K109" s="8">
        <f t="shared" si="128"/>
        <v>0.37132725430597768</v>
      </c>
      <c r="L109" s="8">
        <f t="shared" si="129"/>
        <v>0.21841965168453875</v>
      </c>
      <c r="M109" s="8">
        <f t="shared" si="130"/>
        <v>0.28475126396604455</v>
      </c>
      <c r="N109" s="8">
        <f t="shared" si="131"/>
        <v>0.23485979106118923</v>
      </c>
      <c r="O109" s="8">
        <f t="shared" si="132"/>
        <v>0.20865343424246752</v>
      </c>
      <c r="P109" s="8">
        <f>IFERROR(P97/(AVERAGE(AR85,AS85)+AVERAGE(AS85,AT85)+AVERAGE(AT85,AU85)),"")</f>
        <v>0.14475336764597238</v>
      </c>
      <c r="Q109" s="8">
        <f t="shared" si="134"/>
        <v>0.14950920922024927</v>
      </c>
      <c r="R109" s="8">
        <f>2*SUM(AY97:INDEX(AY97:BA97,R$110))/(SUM(AY85:INDEX(AY85:BA85,R$110))*2+AX85-INDEX(AY85:BA85,R$110))</f>
        <v>0.10094604156293403</v>
      </c>
      <c r="S109" s="8" t="str">
        <f>IFERROR(2*SUM(BB97:INDEX(BB97:BD97,S$110))/(SUM(BB85:INDEX(BB85:BD85,S$110))*2+BA85-INDEX(BB85:BD85,S$110)),"")</f>
        <v/>
      </c>
      <c r="T109" s="9"/>
      <c r="U109" s="9">
        <v>0.22942206654991201</v>
      </c>
      <c r="V109" s="9">
        <v>0.19783873649210301</v>
      </c>
      <c r="W109" s="9">
        <v>0.25244177310292998</v>
      </c>
      <c r="X109" s="9">
        <v>0.22887558216899501</v>
      </c>
      <c r="Y109" s="9">
        <v>0.284441398217957</v>
      </c>
      <c r="Z109" s="9">
        <v>0.30505050505050502</v>
      </c>
      <c r="AA109" s="9">
        <v>0.33804713804713798</v>
      </c>
      <c r="AB109" s="9">
        <v>0.261450381679389</v>
      </c>
      <c r="AC109" s="9">
        <v>0.441685912240185</v>
      </c>
      <c r="AD109" s="9">
        <v>0.34341252699783997</v>
      </c>
      <c r="AE109" s="9">
        <v>0.35815939278937398</v>
      </c>
      <c r="AF109" s="9">
        <v>0.36861313868613099</v>
      </c>
      <c r="AG109" s="9">
        <v>0.178644298345046</v>
      </c>
      <c r="AH109" s="9">
        <v>0.17797194757415499</v>
      </c>
      <c r="AI109" s="9">
        <v>0.298473456368193</v>
      </c>
      <c r="AJ109" s="9">
        <v>0.238156761412575</v>
      </c>
      <c r="AK109" s="9">
        <v>0.25908558030480699</v>
      </c>
      <c r="AL109" s="9">
        <v>0.34030995366672001</v>
      </c>
      <c r="AM109" s="9">
        <v>0.222103434451423</v>
      </c>
      <c r="AN109" s="9">
        <v>0.22688975910763001</v>
      </c>
      <c r="AO109" s="9">
        <v>0.25188442211055301</v>
      </c>
      <c r="AP109" s="9">
        <v>0.18542798276830899</v>
      </c>
      <c r="AQ109" s="9">
        <v>0.166150137741047</v>
      </c>
      <c r="AR109" s="9">
        <v>0.266960144642717</v>
      </c>
      <c r="AS109" s="8">
        <v>9.7846199393087113E-2</v>
      </c>
      <c r="AT109" s="8">
        <v>0.136528901090747</v>
      </c>
      <c r="AU109" s="8">
        <v>0.20923593618807701</v>
      </c>
      <c r="AV109" s="8">
        <v>0.25467139999999999</v>
      </c>
      <c r="AW109" s="8">
        <v>0.18572305</v>
      </c>
      <c r="AX109" s="8">
        <v>0.24457518</v>
      </c>
      <c r="AY109" s="8">
        <v>0.16884661000000001</v>
      </c>
      <c r="AZ109" s="8">
        <v>0.18749415999999999</v>
      </c>
      <c r="BA109" s="8"/>
      <c r="BB109" s="8"/>
      <c r="BC109" s="8"/>
      <c r="BD109" s="8"/>
      <c r="BE109" s="8"/>
      <c r="BF109" s="84">
        <f t="shared" si="123"/>
        <v>0.54771521005445234</v>
      </c>
      <c r="BG109" s="84">
        <f t="shared" si="123"/>
        <v>0.76713719747242726</v>
      </c>
      <c r="BH109" s="84">
        <f t="shared" si="123"/>
        <v>0.70102024727440504</v>
      </c>
      <c r="BI109" s="84">
        <f t="shared" si="123"/>
        <v>1.0693435638336364</v>
      </c>
      <c r="BJ109" s="84">
        <f t="shared" si="123"/>
        <v>0.71684055045248751</v>
      </c>
      <c r="BK109" s="84">
        <f t="shared" si="123"/>
        <v>0.71868359230985901</v>
      </c>
      <c r="BL109" s="84">
        <f t="shared" si="123"/>
        <v>0.76021611469915851</v>
      </c>
      <c r="BM109" s="84">
        <f t="shared" si="123"/>
        <v>0.82636678154811793</v>
      </c>
      <c r="BN109" s="84">
        <f t="shared" si="123"/>
        <v>0</v>
      </c>
      <c r="BO109" s="84">
        <f t="shared" si="123"/>
        <v>0</v>
      </c>
      <c r="BP109" s="84">
        <f t="shared" si="123"/>
        <v>0</v>
      </c>
      <c r="BQ109" s="84">
        <f t="shared" si="123"/>
        <v>0</v>
      </c>
      <c r="BR109" s="8"/>
      <c r="BS109" s="8"/>
    </row>
    <row r="110" spans="1:71" x14ac:dyDescent="0.25">
      <c r="A110" s="44" t="s">
        <v>33</v>
      </c>
      <c r="B110" s="22"/>
      <c r="C110" s="73"/>
      <c r="D110" s="73"/>
      <c r="E110" s="73"/>
      <c r="F110" s="65"/>
      <c r="G110" s="8"/>
      <c r="H110" s="94">
        <f>IF($B$2&lt;4,$B$2,3)</f>
        <v>3</v>
      </c>
      <c r="I110" s="94">
        <f>IF($B$2&lt;4,1,IF($B$2&lt;7,$B$2-3,3))</f>
        <v>3</v>
      </c>
      <c r="J110" s="94">
        <f>IF($B$2&lt;4,1,IF($B$2&lt;7,1,IF($B$2&lt;10,$B$2-6,3)))</f>
        <v>2</v>
      </c>
      <c r="K110" s="94">
        <f>IF($B$2&lt;4,1,IF($B$2&lt;7,1,IF($B$2&lt;10,1,$B$2-9)))</f>
        <v>1</v>
      </c>
      <c r="L110" s="94">
        <f>IF($B$2&lt;4,$B$2,3)</f>
        <v>3</v>
      </c>
      <c r="M110" s="94">
        <f>IF($B$2&lt;4,1,IF($B$2&lt;7,$B$2-3,3))</f>
        <v>3</v>
      </c>
      <c r="N110" s="94">
        <f>IF($B$2&lt;4,1,IF($B$2&lt;7,1,IF($B$2&lt;10,$B$2-6,3)))</f>
        <v>2</v>
      </c>
      <c r="O110" s="94">
        <f>IF($B$2&lt;4,1,IF($B$2&lt;7,1,IF($B$2&lt;10,1,$B$2-9)))</f>
        <v>1</v>
      </c>
      <c r="P110" s="94">
        <f>IF($B$2&lt;4,$B$2,3)</f>
        <v>3</v>
      </c>
      <c r="Q110" s="94">
        <f>IF($B$2&lt;4,1,IF($B$2&lt;7,$B$2-3,3))</f>
        <v>3</v>
      </c>
      <c r="R110" s="94">
        <f>IF($B$2&lt;4,1,IF($B$2&lt;7,1,IF($B$2&lt;10,$B$2-6,3)))</f>
        <v>2</v>
      </c>
      <c r="S110" s="94">
        <f>IF($B$2&lt;4,1,IF($B$2&lt;7,1,IF($B$2&lt;10,1,$B$2-9)))</f>
        <v>1</v>
      </c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</row>
    <row r="111" spans="1:71" x14ac:dyDescent="0.25">
      <c r="A111" s="43" t="s">
        <v>53</v>
      </c>
      <c r="B111" s="23" t="s">
        <v>53</v>
      </c>
      <c r="C111" s="21" t="str">
        <f>$C$3</f>
        <v>YTD '15</v>
      </c>
      <c r="D111" s="21" t="str">
        <f>$D$3</f>
        <v>YTD '16</v>
      </c>
      <c r="E111" s="21" t="str">
        <f>$E$3</f>
        <v>YTD '17</v>
      </c>
      <c r="F111" s="21" t="str">
        <f>$F$3</f>
        <v>YoY</v>
      </c>
      <c r="G111" s="2" t="s">
        <v>33</v>
      </c>
      <c r="H111" s="27" t="str">
        <f>$H$3</f>
        <v>Q1 '15</v>
      </c>
      <c r="I111" s="27" t="str">
        <f>$I$3</f>
        <v>Q2 '15</v>
      </c>
      <c r="J111" s="27" t="str">
        <f>$J$3</f>
        <v>Q3 '15</v>
      </c>
      <c r="K111" s="27" t="str">
        <f>$K$3</f>
        <v>Q4 '15</v>
      </c>
      <c r="L111" s="30" t="str">
        <f>$L$3</f>
        <v>Q1 '16</v>
      </c>
      <c r="M111" s="30" t="str">
        <f>$M$3</f>
        <v>Q2 '16</v>
      </c>
      <c r="N111" s="30" t="str">
        <f>$N$3</f>
        <v>Q3 '16</v>
      </c>
      <c r="O111" s="30" t="str">
        <f>$O$3</f>
        <v>Q4 '16</v>
      </c>
      <c r="P111" s="27" t="str">
        <f>$P$3</f>
        <v>Q1 '17</v>
      </c>
      <c r="Q111" s="27" t="str">
        <f>$Q$3</f>
        <v>Q2 '17</v>
      </c>
      <c r="R111" s="27" t="str">
        <f>$R$3</f>
        <v>Q3 '17</v>
      </c>
      <c r="S111" s="27" t="str">
        <f>$S$3</f>
        <v>Q4 '17</v>
      </c>
      <c r="T111" s="17" t="s">
        <v>33</v>
      </c>
      <c r="U111" s="27" t="s">
        <v>1</v>
      </c>
      <c r="V111" s="27" t="s">
        <v>2</v>
      </c>
      <c r="W111" s="27" t="s">
        <v>3</v>
      </c>
      <c r="X111" s="27" t="s">
        <v>4</v>
      </c>
      <c r="Y111" s="27" t="s">
        <v>5</v>
      </c>
      <c r="Z111" s="27" t="s">
        <v>6</v>
      </c>
      <c r="AA111" s="27" t="s">
        <v>7</v>
      </c>
      <c r="AB111" s="27" t="s">
        <v>8</v>
      </c>
      <c r="AC111" s="27" t="s">
        <v>9</v>
      </c>
      <c r="AD111" s="27" t="s">
        <v>10</v>
      </c>
      <c r="AE111" s="27" t="s">
        <v>11</v>
      </c>
      <c r="AF111" s="27" t="s">
        <v>12</v>
      </c>
      <c r="AG111" s="29" t="s">
        <v>13</v>
      </c>
      <c r="AH111" s="29" t="s">
        <v>14</v>
      </c>
      <c r="AI111" s="29" t="s">
        <v>15</v>
      </c>
      <c r="AJ111" s="29" t="s">
        <v>16</v>
      </c>
      <c r="AK111" s="29" t="s">
        <v>17</v>
      </c>
      <c r="AL111" s="29" t="s">
        <v>18</v>
      </c>
      <c r="AM111" s="29" t="s">
        <v>19</v>
      </c>
      <c r="AN111" s="29" t="s">
        <v>20</v>
      </c>
      <c r="AO111" s="29" t="s">
        <v>21</v>
      </c>
      <c r="AP111" s="29" t="s">
        <v>22</v>
      </c>
      <c r="AQ111" s="29" t="s">
        <v>23</v>
      </c>
      <c r="AR111" s="29" t="s">
        <v>24</v>
      </c>
      <c r="AS111" s="25" t="s">
        <v>25</v>
      </c>
      <c r="AT111" s="25" t="s">
        <v>26</v>
      </c>
      <c r="AU111" s="25" t="s">
        <v>27</v>
      </c>
      <c r="AV111" s="25" t="s">
        <v>28</v>
      </c>
      <c r="AW111" s="25" t="s">
        <v>29</v>
      </c>
      <c r="AX111" s="25" t="s">
        <v>30</v>
      </c>
      <c r="AY111" s="31" t="s">
        <v>99</v>
      </c>
      <c r="AZ111" s="31" t="s">
        <v>100</v>
      </c>
      <c r="BA111" s="31" t="s">
        <v>101</v>
      </c>
      <c r="BB111" s="31" t="s">
        <v>102</v>
      </c>
      <c r="BC111" s="31" t="s">
        <v>103</v>
      </c>
      <c r="BD111" s="31" t="s">
        <v>104</v>
      </c>
      <c r="BF111" s="32">
        <v>42736</v>
      </c>
      <c r="BG111" s="32">
        <v>42767</v>
      </c>
      <c r="BH111" s="32">
        <v>42795</v>
      </c>
      <c r="BI111" s="32">
        <v>42826</v>
      </c>
      <c r="BJ111" s="32">
        <v>42856</v>
      </c>
      <c r="BK111" s="32">
        <v>42887</v>
      </c>
      <c r="BL111" s="32">
        <v>42917</v>
      </c>
      <c r="BM111" s="32">
        <v>42948</v>
      </c>
      <c r="BN111" s="32">
        <v>42979</v>
      </c>
      <c r="BO111" s="32">
        <v>43009</v>
      </c>
      <c r="BP111" s="32">
        <v>43040</v>
      </c>
      <c r="BQ111" s="32">
        <v>43070</v>
      </c>
    </row>
    <row r="112" spans="1:71" x14ac:dyDescent="0.25">
      <c r="A112" s="44" t="s">
        <v>162</v>
      </c>
      <c r="B112" s="16" t="s">
        <v>58</v>
      </c>
      <c r="C112" s="71">
        <f>SUM(U112                                                   : INDEX(U112:AF112,$B$2))</f>
        <v>204</v>
      </c>
      <c r="D112" s="71">
        <f>SUM(AG112                                                    : INDEX(AG112:AR112,$B$2))</f>
        <v>220</v>
      </c>
      <c r="E112" s="71">
        <f>SUM(AS112                                                    : INDEX(AS112:BD112,$B$2))</f>
        <v>1439.5</v>
      </c>
      <c r="F112" s="65">
        <f>IFERROR(E112/D112,"")</f>
        <v>6.543181818181818</v>
      </c>
      <c r="H112" s="4">
        <f>SUM(U112:W112)</f>
        <v>71</v>
      </c>
      <c r="I112" s="4">
        <f t="shared" ref="I112:I121" si="135">SUM(X112:Z112)</f>
        <v>64</v>
      </c>
      <c r="J112" s="4">
        <f>SUM(AA112:AC112)</f>
        <v>121</v>
      </c>
      <c r="K112" s="4">
        <f t="shared" ref="K112:K121" si="136">SUM(AD112:AF112)</f>
        <v>188</v>
      </c>
      <c r="L112" s="4">
        <f t="shared" ref="L112:L121" si="137">SUM(AG112:AI112)</f>
        <v>73</v>
      </c>
      <c r="M112" s="4">
        <f t="shared" ref="M112:M121" si="138">SUM(AJ112:AL112)</f>
        <v>83</v>
      </c>
      <c r="N112" s="4">
        <f t="shared" ref="N112:N121" si="139">SUM(AM112:AO112)</f>
        <v>104.5</v>
      </c>
      <c r="O112" s="4">
        <f t="shared" ref="O112:O121" si="140">SUM(AP112:AR112)</f>
        <v>95.5</v>
      </c>
      <c r="P112" s="4">
        <f t="shared" ref="P112:P121" si="141">SUM(AS112:AU112)</f>
        <v>246.5</v>
      </c>
      <c r="Q112" s="4">
        <f t="shared" ref="Q112:Q121" si="142">SUM(AV112:AX112)</f>
        <v>729.5</v>
      </c>
      <c r="R112" s="4">
        <f t="shared" ref="R112:R121" si="143">SUM(AY112:BA112)</f>
        <v>463.5</v>
      </c>
      <c r="S112" s="4">
        <f t="shared" ref="S112:S121" si="144">SUM(BB112:BD112)</f>
        <v>0</v>
      </c>
      <c r="U112">
        <v>22</v>
      </c>
      <c r="V112">
        <v>8</v>
      </c>
      <c r="W112">
        <v>41</v>
      </c>
      <c r="X112">
        <v>19</v>
      </c>
      <c r="Y112">
        <v>19</v>
      </c>
      <c r="Z112">
        <v>26</v>
      </c>
      <c r="AA112">
        <v>46</v>
      </c>
      <c r="AB112">
        <v>23</v>
      </c>
      <c r="AC112">
        <v>52</v>
      </c>
      <c r="AD112">
        <v>34</v>
      </c>
      <c r="AE112">
        <v>54</v>
      </c>
      <c r="AF112">
        <v>100</v>
      </c>
      <c r="AG112">
        <v>17</v>
      </c>
      <c r="AH112">
        <v>12</v>
      </c>
      <c r="AI112">
        <v>44</v>
      </c>
      <c r="AJ112">
        <v>25</v>
      </c>
      <c r="AK112">
        <v>24</v>
      </c>
      <c r="AL112">
        <v>34</v>
      </c>
      <c r="AM112">
        <v>34</v>
      </c>
      <c r="AN112">
        <v>30</v>
      </c>
      <c r="AO112">
        <v>40.5</v>
      </c>
      <c r="AP112">
        <v>25</v>
      </c>
      <c r="AQ112">
        <v>20</v>
      </c>
      <c r="AR112" s="4">
        <v>50.5</v>
      </c>
      <c r="AS112">
        <v>51.5</v>
      </c>
      <c r="AT112">
        <v>92.5</v>
      </c>
      <c r="AU112">
        <v>102.5</v>
      </c>
      <c r="AV112">
        <v>332</v>
      </c>
      <c r="AW112">
        <v>241</v>
      </c>
      <c r="AX112">
        <v>156.5</v>
      </c>
      <c r="AY112">
        <v>248</v>
      </c>
      <c r="AZ112">
        <v>215.5</v>
      </c>
      <c r="BF112" s="84">
        <f t="shared" ref="BF112:BQ121" si="145">IFERROR(AS112/AG112,"-")</f>
        <v>3.0294117647058822</v>
      </c>
      <c r="BG112" s="84">
        <f t="shared" si="145"/>
        <v>7.708333333333333</v>
      </c>
      <c r="BH112" s="84">
        <f t="shared" si="145"/>
        <v>2.3295454545454546</v>
      </c>
      <c r="BI112" s="84">
        <f t="shared" si="145"/>
        <v>13.28</v>
      </c>
      <c r="BJ112" s="84">
        <f t="shared" si="145"/>
        <v>10.041666666666666</v>
      </c>
      <c r="BK112" s="84">
        <f t="shared" si="145"/>
        <v>4.6029411764705879</v>
      </c>
      <c r="BL112" s="84">
        <f t="shared" si="145"/>
        <v>7.2941176470588234</v>
      </c>
      <c r="BM112" s="84">
        <f t="shared" si="145"/>
        <v>7.1833333333333336</v>
      </c>
      <c r="BN112" s="84">
        <f t="shared" si="145"/>
        <v>0</v>
      </c>
      <c r="BO112" s="84">
        <f t="shared" si="145"/>
        <v>0</v>
      </c>
      <c r="BP112" s="84">
        <f t="shared" si="145"/>
        <v>0</v>
      </c>
      <c r="BQ112" s="84">
        <f t="shared" si="145"/>
        <v>0</v>
      </c>
    </row>
    <row r="113" spans="1:69" x14ac:dyDescent="0.25">
      <c r="A113" s="44" t="s">
        <v>163</v>
      </c>
      <c r="B113" s="22" t="s">
        <v>44</v>
      </c>
      <c r="C113" s="71">
        <f>SUM(U113                                                   : INDEX(U113:AF113,$B$2))</f>
        <v>974.5</v>
      </c>
      <c r="D113" s="71">
        <f>SUM(AG113                                                    : INDEX(AG113:AR113,$B$2))</f>
        <v>2534</v>
      </c>
      <c r="E113" s="71">
        <f>SUM(AS113                                                    : INDEX(AS113:BD113,$B$2))</f>
        <v>4392</v>
      </c>
      <c r="F113" s="65">
        <f t="shared" ref="F113:F120" si="146">IFERROR(E113/D113,"")</f>
        <v>1.7332280978689818</v>
      </c>
      <c r="H113" s="4">
        <f t="shared" ref="H113:H121" si="147">SUM(U113:W113)</f>
        <v>264</v>
      </c>
      <c r="I113" s="4">
        <f t="shared" si="135"/>
        <v>371.5</v>
      </c>
      <c r="J113" s="4">
        <f t="shared" ref="J113:J121" si="148">SUM(AA113:AC113)</f>
        <v>624</v>
      </c>
      <c r="K113" s="4">
        <f t="shared" si="136"/>
        <v>851</v>
      </c>
      <c r="L113" s="4">
        <f t="shared" si="137"/>
        <v>417</v>
      </c>
      <c r="M113" s="4">
        <f t="shared" si="138"/>
        <v>1294</v>
      </c>
      <c r="N113" s="4">
        <f t="shared" si="139"/>
        <v>1514.5</v>
      </c>
      <c r="O113" s="4">
        <f t="shared" si="140"/>
        <v>2140.5</v>
      </c>
      <c r="P113" s="4">
        <f t="shared" si="141"/>
        <v>1189</v>
      </c>
      <c r="Q113" s="4">
        <f t="shared" si="142"/>
        <v>1981</v>
      </c>
      <c r="R113" s="4">
        <f t="shared" si="143"/>
        <v>1222</v>
      </c>
      <c r="S113" s="4">
        <f t="shared" si="144"/>
        <v>0</v>
      </c>
      <c r="U113">
        <v>101</v>
      </c>
      <c r="V113">
        <v>61</v>
      </c>
      <c r="W113">
        <v>102</v>
      </c>
      <c r="X113">
        <v>132</v>
      </c>
      <c r="Y113">
        <v>106.5</v>
      </c>
      <c r="Z113">
        <v>133</v>
      </c>
      <c r="AA113">
        <v>214</v>
      </c>
      <c r="AB113">
        <v>125</v>
      </c>
      <c r="AC113">
        <v>285</v>
      </c>
      <c r="AD113">
        <v>173</v>
      </c>
      <c r="AE113">
        <v>431</v>
      </c>
      <c r="AF113">
        <v>247</v>
      </c>
      <c r="AG113">
        <v>63</v>
      </c>
      <c r="AH113">
        <v>47</v>
      </c>
      <c r="AI113">
        <v>307</v>
      </c>
      <c r="AJ113">
        <v>235</v>
      </c>
      <c r="AK113">
        <v>304</v>
      </c>
      <c r="AL113">
        <v>755</v>
      </c>
      <c r="AM113">
        <v>383</v>
      </c>
      <c r="AN113">
        <v>440</v>
      </c>
      <c r="AO113">
        <v>691.5</v>
      </c>
      <c r="AP113">
        <v>497.5</v>
      </c>
      <c r="AQ113">
        <v>533</v>
      </c>
      <c r="AR113" s="4">
        <v>1110</v>
      </c>
      <c r="AS113">
        <v>195</v>
      </c>
      <c r="AT113">
        <v>268</v>
      </c>
      <c r="AU113">
        <v>726</v>
      </c>
      <c r="AV113">
        <v>470</v>
      </c>
      <c r="AW113">
        <v>458</v>
      </c>
      <c r="AX113">
        <v>1053</v>
      </c>
      <c r="AY113">
        <v>568</v>
      </c>
      <c r="AZ113">
        <v>654</v>
      </c>
      <c r="BF113" s="84">
        <f t="shared" si="145"/>
        <v>3.0952380952380953</v>
      </c>
      <c r="BG113" s="84">
        <f t="shared" si="145"/>
        <v>5.7021276595744679</v>
      </c>
      <c r="BH113" s="84">
        <f t="shared" si="145"/>
        <v>2.3648208469055376</v>
      </c>
      <c r="BI113" s="84">
        <f t="shared" si="145"/>
        <v>2</v>
      </c>
      <c r="BJ113" s="84">
        <f t="shared" si="145"/>
        <v>1.506578947368421</v>
      </c>
      <c r="BK113" s="84">
        <f t="shared" si="145"/>
        <v>1.3947019867549668</v>
      </c>
      <c r="BL113" s="84">
        <f t="shared" si="145"/>
        <v>1.4830287206266319</v>
      </c>
      <c r="BM113" s="84">
        <f t="shared" si="145"/>
        <v>1.4863636363636363</v>
      </c>
      <c r="BN113" s="84">
        <f t="shared" si="145"/>
        <v>0</v>
      </c>
      <c r="BO113" s="84">
        <f t="shared" si="145"/>
        <v>0</v>
      </c>
      <c r="BP113" s="84">
        <f t="shared" si="145"/>
        <v>0</v>
      </c>
      <c r="BQ113" s="84">
        <f t="shared" si="145"/>
        <v>0</v>
      </c>
    </row>
    <row r="114" spans="1:69" x14ac:dyDescent="0.25">
      <c r="A114" s="44" t="s">
        <v>164</v>
      </c>
      <c r="B114" s="22" t="s">
        <v>45</v>
      </c>
      <c r="C114" s="71">
        <f>SUM(U114                                                   : INDEX(U114:AF114,$B$2))</f>
        <v>758.5</v>
      </c>
      <c r="D114" s="71">
        <f>SUM(AG114                                                    : INDEX(AG114:AR114,$B$2))</f>
        <v>1238</v>
      </c>
      <c r="E114" s="71">
        <f>SUM(AS114                                                    : INDEX(AS114:BD114,$B$2))</f>
        <v>1608</v>
      </c>
      <c r="F114" s="65">
        <f t="shared" si="146"/>
        <v>1.2988691437802908</v>
      </c>
      <c r="H114" s="4">
        <f t="shared" si="147"/>
        <v>223</v>
      </c>
      <c r="I114" s="4">
        <f t="shared" si="135"/>
        <v>301.5</v>
      </c>
      <c r="J114" s="4">
        <f t="shared" si="148"/>
        <v>422</v>
      </c>
      <c r="K114" s="4">
        <f t="shared" si="136"/>
        <v>683</v>
      </c>
      <c r="L114" s="4">
        <f t="shared" si="137"/>
        <v>173</v>
      </c>
      <c r="M114" s="4">
        <f t="shared" si="138"/>
        <v>557</v>
      </c>
      <c r="N114" s="4">
        <f t="shared" si="139"/>
        <v>916</v>
      </c>
      <c r="O114" s="4">
        <f t="shared" si="140"/>
        <v>1063.5</v>
      </c>
      <c r="P114" s="4">
        <f t="shared" si="141"/>
        <v>586</v>
      </c>
      <c r="Q114" s="4">
        <f t="shared" si="142"/>
        <v>645.5</v>
      </c>
      <c r="R114" s="4">
        <f t="shared" si="143"/>
        <v>376.5</v>
      </c>
      <c r="S114" s="4">
        <f t="shared" si="144"/>
        <v>0</v>
      </c>
      <c r="U114">
        <v>67</v>
      </c>
      <c r="V114">
        <v>76</v>
      </c>
      <c r="W114">
        <v>80</v>
      </c>
      <c r="X114">
        <v>83</v>
      </c>
      <c r="Y114">
        <v>117.5</v>
      </c>
      <c r="Z114">
        <v>101</v>
      </c>
      <c r="AA114">
        <v>132</v>
      </c>
      <c r="AB114">
        <v>102</v>
      </c>
      <c r="AC114">
        <v>188</v>
      </c>
      <c r="AD114">
        <v>193</v>
      </c>
      <c r="AE114">
        <v>132</v>
      </c>
      <c r="AF114">
        <v>358</v>
      </c>
      <c r="AG114">
        <v>73</v>
      </c>
      <c r="AH114">
        <v>61</v>
      </c>
      <c r="AI114">
        <v>39</v>
      </c>
      <c r="AJ114">
        <v>100</v>
      </c>
      <c r="AK114">
        <v>156</v>
      </c>
      <c r="AL114">
        <v>301</v>
      </c>
      <c r="AM114">
        <v>266</v>
      </c>
      <c r="AN114">
        <v>242</v>
      </c>
      <c r="AO114">
        <v>408</v>
      </c>
      <c r="AP114">
        <v>269.5</v>
      </c>
      <c r="AQ114">
        <v>305.5</v>
      </c>
      <c r="AR114" s="4">
        <v>488.5</v>
      </c>
      <c r="AS114">
        <v>189</v>
      </c>
      <c r="AT114">
        <v>116</v>
      </c>
      <c r="AU114">
        <v>281</v>
      </c>
      <c r="AV114">
        <v>292</v>
      </c>
      <c r="AW114">
        <v>199</v>
      </c>
      <c r="AX114">
        <v>154.5</v>
      </c>
      <c r="AY114">
        <v>209</v>
      </c>
      <c r="AZ114">
        <v>167.5</v>
      </c>
      <c r="BF114" s="84">
        <f t="shared" si="145"/>
        <v>2.5890410958904111</v>
      </c>
      <c r="BG114" s="84">
        <f t="shared" si="145"/>
        <v>1.901639344262295</v>
      </c>
      <c r="BH114" s="84">
        <f t="shared" si="145"/>
        <v>7.2051282051282053</v>
      </c>
      <c r="BI114" s="84">
        <f t="shared" si="145"/>
        <v>2.92</v>
      </c>
      <c r="BJ114" s="84">
        <f t="shared" si="145"/>
        <v>1.2756410256410255</v>
      </c>
      <c r="BK114" s="84">
        <f t="shared" si="145"/>
        <v>0.51328903654485047</v>
      </c>
      <c r="BL114" s="84">
        <f t="shared" si="145"/>
        <v>0.7857142857142857</v>
      </c>
      <c r="BM114" s="84">
        <f t="shared" si="145"/>
        <v>0.69214876033057848</v>
      </c>
      <c r="BN114" s="84">
        <f t="shared" si="145"/>
        <v>0</v>
      </c>
      <c r="BO114" s="84">
        <f t="shared" si="145"/>
        <v>0</v>
      </c>
      <c r="BP114" s="84">
        <f t="shared" si="145"/>
        <v>0</v>
      </c>
      <c r="BQ114" s="84">
        <f t="shared" si="145"/>
        <v>0</v>
      </c>
    </row>
    <row r="115" spans="1:69" x14ac:dyDescent="0.25">
      <c r="A115" s="44" t="s">
        <v>165</v>
      </c>
      <c r="B115" s="22" t="s">
        <v>46</v>
      </c>
      <c r="C115" s="71">
        <f>SUM(U115                                                   : INDEX(U115:AF115,$B$2))</f>
        <v>828</v>
      </c>
      <c r="D115" s="71">
        <f>SUM(AG115                                                    : INDEX(AG115:AR115,$B$2))</f>
        <v>1372</v>
      </c>
      <c r="E115" s="71">
        <f>SUM(AS115                                                    : INDEX(AS115:BD115,$B$2))</f>
        <v>2057.5</v>
      </c>
      <c r="F115" s="65">
        <f t="shared" si="146"/>
        <v>1.4996355685131195</v>
      </c>
      <c r="H115" s="4">
        <f t="shared" si="147"/>
        <v>261</v>
      </c>
      <c r="I115" s="4">
        <f t="shared" si="135"/>
        <v>311</v>
      </c>
      <c r="J115" s="4">
        <f t="shared" si="148"/>
        <v>501</v>
      </c>
      <c r="K115" s="4">
        <f t="shared" si="136"/>
        <v>738.5</v>
      </c>
      <c r="L115" s="4">
        <f t="shared" si="137"/>
        <v>434</v>
      </c>
      <c r="M115" s="4">
        <f t="shared" si="138"/>
        <v>436</v>
      </c>
      <c r="N115" s="4">
        <f t="shared" si="139"/>
        <v>979</v>
      </c>
      <c r="O115" s="4">
        <f t="shared" si="140"/>
        <v>1116.5</v>
      </c>
      <c r="P115" s="4">
        <f t="shared" si="141"/>
        <v>982.5</v>
      </c>
      <c r="Q115" s="4">
        <f t="shared" si="142"/>
        <v>634.5</v>
      </c>
      <c r="R115" s="4">
        <f t="shared" si="143"/>
        <v>440.5</v>
      </c>
      <c r="S115" s="4">
        <f t="shared" si="144"/>
        <v>0</v>
      </c>
      <c r="U115">
        <v>80</v>
      </c>
      <c r="V115">
        <v>65</v>
      </c>
      <c r="W115">
        <v>116</v>
      </c>
      <c r="X115">
        <v>75</v>
      </c>
      <c r="Y115">
        <v>79</v>
      </c>
      <c r="Z115">
        <v>157</v>
      </c>
      <c r="AA115">
        <v>162</v>
      </c>
      <c r="AB115">
        <v>94</v>
      </c>
      <c r="AC115">
        <v>245</v>
      </c>
      <c r="AD115">
        <v>177</v>
      </c>
      <c r="AE115">
        <v>311</v>
      </c>
      <c r="AF115">
        <v>250.5</v>
      </c>
      <c r="AG115">
        <v>110</v>
      </c>
      <c r="AH115">
        <v>150</v>
      </c>
      <c r="AI115">
        <v>174</v>
      </c>
      <c r="AJ115">
        <v>78</v>
      </c>
      <c r="AK115">
        <v>129</v>
      </c>
      <c r="AL115">
        <v>229</v>
      </c>
      <c r="AM115">
        <v>177</v>
      </c>
      <c r="AN115">
        <v>325</v>
      </c>
      <c r="AO115">
        <v>477</v>
      </c>
      <c r="AP115">
        <v>268</v>
      </c>
      <c r="AQ115">
        <v>294</v>
      </c>
      <c r="AR115" s="4">
        <v>554.5</v>
      </c>
      <c r="AS115">
        <v>239.5</v>
      </c>
      <c r="AT115">
        <v>417</v>
      </c>
      <c r="AU115">
        <v>326</v>
      </c>
      <c r="AV115">
        <v>205</v>
      </c>
      <c r="AW115">
        <v>226</v>
      </c>
      <c r="AX115">
        <v>203.5</v>
      </c>
      <c r="AY115">
        <v>166.5</v>
      </c>
      <c r="AZ115">
        <v>274</v>
      </c>
      <c r="BF115" s="84">
        <f t="shared" si="145"/>
        <v>2.1772727272727272</v>
      </c>
      <c r="BG115" s="84">
        <f t="shared" si="145"/>
        <v>2.78</v>
      </c>
      <c r="BH115" s="84">
        <f t="shared" si="145"/>
        <v>1.8735632183908046</v>
      </c>
      <c r="BI115" s="84">
        <f t="shared" si="145"/>
        <v>2.6282051282051282</v>
      </c>
      <c r="BJ115" s="84">
        <f t="shared" si="145"/>
        <v>1.751937984496124</v>
      </c>
      <c r="BK115" s="84">
        <f t="shared" si="145"/>
        <v>0.888646288209607</v>
      </c>
      <c r="BL115" s="84">
        <f t="shared" si="145"/>
        <v>0.94067796610169496</v>
      </c>
      <c r="BM115" s="84">
        <f t="shared" si="145"/>
        <v>0.84307692307692306</v>
      </c>
      <c r="BN115" s="84">
        <f t="shared" si="145"/>
        <v>0</v>
      </c>
      <c r="BO115" s="84">
        <f t="shared" si="145"/>
        <v>0</v>
      </c>
      <c r="BP115" s="84">
        <f t="shared" si="145"/>
        <v>0</v>
      </c>
      <c r="BQ115" s="84">
        <f t="shared" si="145"/>
        <v>0</v>
      </c>
    </row>
    <row r="116" spans="1:69" x14ac:dyDescent="0.25">
      <c r="A116" s="44" t="s">
        <v>166</v>
      </c>
      <c r="B116" s="22" t="s">
        <v>47</v>
      </c>
      <c r="C116" s="71">
        <f>SUM(U116                                                   : INDEX(U116:AF116,$B$2))</f>
        <v>590</v>
      </c>
      <c r="D116" s="71">
        <f>SUM(AG116                                                    : INDEX(AG116:AR116,$B$2))</f>
        <v>915</v>
      </c>
      <c r="E116" s="71">
        <f>SUM(AS116                                                    : INDEX(AS116:BD116,$B$2))</f>
        <v>1205.5</v>
      </c>
      <c r="F116" s="65">
        <f t="shared" si="146"/>
        <v>1.3174863387978142</v>
      </c>
      <c r="H116" s="4">
        <f t="shared" si="147"/>
        <v>148</v>
      </c>
      <c r="I116" s="4">
        <f t="shared" si="135"/>
        <v>300</v>
      </c>
      <c r="J116" s="4">
        <f t="shared" si="148"/>
        <v>286</v>
      </c>
      <c r="K116" s="4">
        <f t="shared" si="136"/>
        <v>525.5</v>
      </c>
      <c r="L116" s="4">
        <f t="shared" si="137"/>
        <v>448</v>
      </c>
      <c r="M116" s="4">
        <f t="shared" si="138"/>
        <v>299</v>
      </c>
      <c r="N116" s="4">
        <f t="shared" si="139"/>
        <v>319.5</v>
      </c>
      <c r="O116" s="4">
        <f t="shared" si="140"/>
        <v>791</v>
      </c>
      <c r="P116" s="4">
        <f t="shared" si="141"/>
        <v>715</v>
      </c>
      <c r="Q116" s="4">
        <f t="shared" si="142"/>
        <v>344</v>
      </c>
      <c r="R116" s="4">
        <f t="shared" si="143"/>
        <v>146.5</v>
      </c>
      <c r="S116" s="4">
        <f t="shared" si="144"/>
        <v>0</v>
      </c>
      <c r="U116">
        <v>37</v>
      </c>
      <c r="V116">
        <v>34</v>
      </c>
      <c r="W116">
        <v>77</v>
      </c>
      <c r="X116">
        <v>103</v>
      </c>
      <c r="Y116">
        <v>112</v>
      </c>
      <c r="Z116">
        <v>85</v>
      </c>
      <c r="AA116">
        <v>80</v>
      </c>
      <c r="AB116">
        <v>62</v>
      </c>
      <c r="AC116">
        <v>144</v>
      </c>
      <c r="AD116">
        <v>106.5</v>
      </c>
      <c r="AE116">
        <v>206</v>
      </c>
      <c r="AF116">
        <v>213</v>
      </c>
      <c r="AG116">
        <v>101</v>
      </c>
      <c r="AH116">
        <v>98</v>
      </c>
      <c r="AI116">
        <v>249</v>
      </c>
      <c r="AJ116">
        <v>105</v>
      </c>
      <c r="AK116">
        <v>105</v>
      </c>
      <c r="AL116">
        <v>89</v>
      </c>
      <c r="AM116">
        <v>70</v>
      </c>
      <c r="AN116">
        <v>98</v>
      </c>
      <c r="AO116">
        <v>151.5</v>
      </c>
      <c r="AP116">
        <v>177</v>
      </c>
      <c r="AQ116">
        <v>200</v>
      </c>
      <c r="AR116" s="4">
        <v>414</v>
      </c>
      <c r="AS116">
        <v>124.5</v>
      </c>
      <c r="AT116">
        <v>238</v>
      </c>
      <c r="AU116">
        <v>352.5</v>
      </c>
      <c r="AV116">
        <v>145</v>
      </c>
      <c r="AW116">
        <v>100</v>
      </c>
      <c r="AX116">
        <v>99</v>
      </c>
      <c r="AY116">
        <v>88</v>
      </c>
      <c r="AZ116">
        <v>58.5</v>
      </c>
      <c r="BF116" s="84">
        <f t="shared" si="145"/>
        <v>1.2326732673267327</v>
      </c>
      <c r="BG116" s="84">
        <f t="shared" si="145"/>
        <v>2.4285714285714284</v>
      </c>
      <c r="BH116" s="84">
        <f t="shared" si="145"/>
        <v>1.4156626506024097</v>
      </c>
      <c r="BI116" s="84">
        <f t="shared" si="145"/>
        <v>1.3809523809523809</v>
      </c>
      <c r="BJ116" s="84">
        <f t="shared" si="145"/>
        <v>0.95238095238095233</v>
      </c>
      <c r="BK116" s="84">
        <f t="shared" si="145"/>
        <v>1.1123595505617978</v>
      </c>
      <c r="BL116" s="84">
        <f t="shared" si="145"/>
        <v>1.2571428571428571</v>
      </c>
      <c r="BM116" s="84">
        <f t="shared" si="145"/>
        <v>0.59693877551020413</v>
      </c>
      <c r="BN116" s="84">
        <f t="shared" si="145"/>
        <v>0</v>
      </c>
      <c r="BO116" s="84">
        <f t="shared" si="145"/>
        <v>0</v>
      </c>
      <c r="BP116" s="84">
        <f t="shared" si="145"/>
        <v>0</v>
      </c>
      <c r="BQ116" s="84">
        <f t="shared" si="145"/>
        <v>0</v>
      </c>
    </row>
    <row r="117" spans="1:69" x14ac:dyDescent="0.25">
      <c r="A117" s="44" t="s">
        <v>167</v>
      </c>
      <c r="B117" s="22" t="s">
        <v>48</v>
      </c>
      <c r="C117" s="71">
        <f>SUM(U117                                                   : INDEX(U117:AF117,$B$2))</f>
        <v>472</v>
      </c>
      <c r="D117" s="71">
        <f>SUM(AG117                                                    : INDEX(AG117:AR117,$B$2))</f>
        <v>1003</v>
      </c>
      <c r="E117" s="71">
        <f>SUM(AS117                                                    : INDEX(AS117:BD117,$B$2))</f>
        <v>724</v>
      </c>
      <c r="F117" s="65">
        <f t="shared" si="146"/>
        <v>0.7218344965104686</v>
      </c>
      <c r="H117" s="4">
        <f t="shared" si="147"/>
        <v>130</v>
      </c>
      <c r="I117" s="4">
        <f t="shared" si="135"/>
        <v>208</v>
      </c>
      <c r="J117" s="4">
        <f t="shared" si="148"/>
        <v>266</v>
      </c>
      <c r="K117" s="4">
        <f t="shared" si="136"/>
        <v>457</v>
      </c>
      <c r="L117" s="4">
        <f t="shared" si="137"/>
        <v>314</v>
      </c>
      <c r="M117" s="4">
        <f t="shared" si="138"/>
        <v>516</v>
      </c>
      <c r="N117" s="4">
        <f t="shared" si="139"/>
        <v>293</v>
      </c>
      <c r="O117" s="4">
        <f t="shared" si="140"/>
        <v>458</v>
      </c>
      <c r="P117" s="4">
        <f t="shared" si="141"/>
        <v>277.5</v>
      </c>
      <c r="Q117" s="4">
        <f t="shared" si="142"/>
        <v>305.5</v>
      </c>
      <c r="R117" s="4">
        <f t="shared" si="143"/>
        <v>141</v>
      </c>
      <c r="S117" s="4">
        <f t="shared" si="144"/>
        <v>0</v>
      </c>
      <c r="U117">
        <v>33</v>
      </c>
      <c r="V117">
        <v>31</v>
      </c>
      <c r="W117">
        <v>66</v>
      </c>
      <c r="X117">
        <v>77</v>
      </c>
      <c r="Y117">
        <v>70</v>
      </c>
      <c r="Z117">
        <v>61</v>
      </c>
      <c r="AA117">
        <v>76</v>
      </c>
      <c r="AB117">
        <v>58</v>
      </c>
      <c r="AC117">
        <v>132</v>
      </c>
      <c r="AD117">
        <v>111</v>
      </c>
      <c r="AE117">
        <v>177</v>
      </c>
      <c r="AF117">
        <v>169</v>
      </c>
      <c r="AG117">
        <v>56</v>
      </c>
      <c r="AH117">
        <v>83</v>
      </c>
      <c r="AI117">
        <v>175</v>
      </c>
      <c r="AJ117">
        <v>110</v>
      </c>
      <c r="AK117">
        <v>171</v>
      </c>
      <c r="AL117">
        <v>235</v>
      </c>
      <c r="AM117">
        <v>98</v>
      </c>
      <c r="AN117">
        <v>75</v>
      </c>
      <c r="AO117">
        <v>120</v>
      </c>
      <c r="AP117">
        <v>68</v>
      </c>
      <c r="AQ117">
        <v>114</v>
      </c>
      <c r="AR117" s="4">
        <v>276</v>
      </c>
      <c r="AS117">
        <v>41</v>
      </c>
      <c r="AT117">
        <v>88</v>
      </c>
      <c r="AU117">
        <v>148.5</v>
      </c>
      <c r="AV117">
        <v>132</v>
      </c>
      <c r="AW117">
        <v>97</v>
      </c>
      <c r="AX117">
        <v>76.5</v>
      </c>
      <c r="AY117">
        <v>80</v>
      </c>
      <c r="AZ117">
        <v>61</v>
      </c>
      <c r="BF117" s="84">
        <f t="shared" si="145"/>
        <v>0.7321428571428571</v>
      </c>
      <c r="BG117" s="84">
        <f t="shared" si="145"/>
        <v>1.0602409638554218</v>
      </c>
      <c r="BH117" s="84">
        <f t="shared" si="145"/>
        <v>0.84857142857142853</v>
      </c>
      <c r="BI117" s="84">
        <f t="shared" si="145"/>
        <v>1.2</v>
      </c>
      <c r="BJ117" s="84">
        <f t="shared" si="145"/>
        <v>0.56725146198830412</v>
      </c>
      <c r="BK117" s="84">
        <f t="shared" si="145"/>
        <v>0.32553191489361705</v>
      </c>
      <c r="BL117" s="84">
        <f t="shared" si="145"/>
        <v>0.81632653061224492</v>
      </c>
      <c r="BM117" s="84">
        <f t="shared" si="145"/>
        <v>0.81333333333333335</v>
      </c>
      <c r="BN117" s="84">
        <f t="shared" si="145"/>
        <v>0</v>
      </c>
      <c r="BO117" s="84">
        <f t="shared" si="145"/>
        <v>0</v>
      </c>
      <c r="BP117" s="84">
        <f t="shared" si="145"/>
        <v>0</v>
      </c>
      <c r="BQ117" s="84">
        <f t="shared" si="145"/>
        <v>0</v>
      </c>
    </row>
    <row r="118" spans="1:69" x14ac:dyDescent="0.25">
      <c r="A118" s="44" t="s">
        <v>168</v>
      </c>
      <c r="B118" s="22" t="s">
        <v>49</v>
      </c>
      <c r="C118" s="71">
        <f>SUM(U118                                                   : INDEX(U118:AF118,$B$2))</f>
        <v>85</v>
      </c>
      <c r="D118" s="71">
        <f>SUM(AG118                                                    : INDEX(AG118:AR118,$B$2))</f>
        <v>568</v>
      </c>
      <c r="E118" s="71">
        <f>SUM(AS118                                                    : INDEX(AS118:BD118,$B$2))</f>
        <v>785</v>
      </c>
      <c r="F118" s="65">
        <f t="shared" si="146"/>
        <v>1.3820422535211268</v>
      </c>
      <c r="H118" s="4">
        <f t="shared" si="147"/>
        <v>13</v>
      </c>
      <c r="I118" s="4">
        <f t="shared" si="135"/>
        <v>33</v>
      </c>
      <c r="J118" s="4">
        <f t="shared" si="148"/>
        <v>99</v>
      </c>
      <c r="K118" s="4">
        <f t="shared" si="136"/>
        <v>238</v>
      </c>
      <c r="L118" s="4">
        <f t="shared" si="137"/>
        <v>171</v>
      </c>
      <c r="M118" s="4">
        <f t="shared" si="138"/>
        <v>228</v>
      </c>
      <c r="N118" s="4">
        <f t="shared" si="139"/>
        <v>312.5</v>
      </c>
      <c r="O118" s="4">
        <f t="shared" si="140"/>
        <v>634</v>
      </c>
      <c r="P118" s="4">
        <f t="shared" si="141"/>
        <v>270.5</v>
      </c>
      <c r="Q118" s="4">
        <f t="shared" si="142"/>
        <v>364</v>
      </c>
      <c r="R118" s="4">
        <f t="shared" si="143"/>
        <v>150.5</v>
      </c>
      <c r="S118" s="4">
        <f t="shared" si="144"/>
        <v>0</v>
      </c>
      <c r="U118">
        <v>2</v>
      </c>
      <c r="V118">
        <v>7</v>
      </c>
      <c r="W118">
        <v>4</v>
      </c>
      <c r="X118">
        <v>3</v>
      </c>
      <c r="Y118">
        <v>15</v>
      </c>
      <c r="Z118">
        <v>15</v>
      </c>
      <c r="AA118">
        <v>20</v>
      </c>
      <c r="AB118">
        <v>19</v>
      </c>
      <c r="AC118">
        <v>60</v>
      </c>
      <c r="AD118">
        <v>22.5</v>
      </c>
      <c r="AE118">
        <v>124</v>
      </c>
      <c r="AF118">
        <v>91.5</v>
      </c>
      <c r="AG118">
        <v>48</v>
      </c>
      <c r="AH118">
        <v>32</v>
      </c>
      <c r="AI118">
        <v>91</v>
      </c>
      <c r="AJ118">
        <v>43</v>
      </c>
      <c r="AK118">
        <v>68</v>
      </c>
      <c r="AL118">
        <v>117</v>
      </c>
      <c r="AM118">
        <v>58</v>
      </c>
      <c r="AN118">
        <v>111</v>
      </c>
      <c r="AO118">
        <v>143.5</v>
      </c>
      <c r="AP118">
        <v>149</v>
      </c>
      <c r="AQ118">
        <v>169.5</v>
      </c>
      <c r="AR118" s="4">
        <v>315.5</v>
      </c>
      <c r="AS118">
        <v>71.5</v>
      </c>
      <c r="AT118">
        <v>104.5</v>
      </c>
      <c r="AU118">
        <v>94.5</v>
      </c>
      <c r="AV118">
        <v>140</v>
      </c>
      <c r="AW118">
        <v>115</v>
      </c>
      <c r="AX118">
        <v>109</v>
      </c>
      <c r="AY118">
        <v>88.5</v>
      </c>
      <c r="AZ118">
        <v>62</v>
      </c>
      <c r="BF118" s="84">
        <f t="shared" si="145"/>
        <v>1.4895833333333333</v>
      </c>
      <c r="BG118" s="84">
        <f t="shared" si="145"/>
        <v>3.265625</v>
      </c>
      <c r="BH118" s="84">
        <f t="shared" si="145"/>
        <v>1.0384615384615385</v>
      </c>
      <c r="BI118" s="84">
        <f t="shared" si="145"/>
        <v>3.2558139534883721</v>
      </c>
      <c r="BJ118" s="84">
        <f t="shared" si="145"/>
        <v>1.6911764705882353</v>
      </c>
      <c r="BK118" s="84">
        <f t="shared" si="145"/>
        <v>0.93162393162393164</v>
      </c>
      <c r="BL118" s="84">
        <f t="shared" si="145"/>
        <v>1.5258620689655173</v>
      </c>
      <c r="BM118" s="84">
        <f t="shared" si="145"/>
        <v>0.55855855855855852</v>
      </c>
      <c r="BN118" s="84">
        <f t="shared" si="145"/>
        <v>0</v>
      </c>
      <c r="BO118" s="84">
        <f t="shared" si="145"/>
        <v>0</v>
      </c>
      <c r="BP118" s="84">
        <f t="shared" si="145"/>
        <v>0</v>
      </c>
      <c r="BQ118" s="84">
        <f t="shared" si="145"/>
        <v>0</v>
      </c>
    </row>
    <row r="119" spans="1:69" x14ac:dyDescent="0.25">
      <c r="A119" s="44" t="s">
        <v>169</v>
      </c>
      <c r="B119" s="22" t="s">
        <v>50</v>
      </c>
      <c r="C119" s="71">
        <f>SUM(U119                                                   : INDEX(U119:AF119,$B$2))</f>
        <v>0</v>
      </c>
      <c r="D119" s="71">
        <f>SUM(AG119                                                    : INDEX(AG119:AR119,$B$2))</f>
        <v>0</v>
      </c>
      <c r="E119" s="71">
        <f>SUM(AS119                                                    : INDEX(AS119:BD119,$B$2))</f>
        <v>513.5</v>
      </c>
      <c r="F119" s="65" t="str">
        <f t="shared" si="146"/>
        <v/>
      </c>
      <c r="H119" s="4">
        <f t="shared" si="147"/>
        <v>0</v>
      </c>
      <c r="I119" s="4">
        <f t="shared" si="135"/>
        <v>0</v>
      </c>
      <c r="J119" s="4">
        <f t="shared" si="148"/>
        <v>0</v>
      </c>
      <c r="K119" s="4">
        <f t="shared" si="136"/>
        <v>0</v>
      </c>
      <c r="L119" s="4">
        <f t="shared" si="137"/>
        <v>0</v>
      </c>
      <c r="M119" s="4">
        <f t="shared" si="138"/>
        <v>0</v>
      </c>
      <c r="N119" s="4">
        <f t="shared" si="139"/>
        <v>0</v>
      </c>
      <c r="O119" s="4">
        <f t="shared" si="140"/>
        <v>0</v>
      </c>
      <c r="P119" s="4">
        <f t="shared" si="141"/>
        <v>145</v>
      </c>
      <c r="Q119" s="4">
        <f t="shared" si="142"/>
        <v>263</v>
      </c>
      <c r="R119" s="4">
        <f t="shared" si="143"/>
        <v>105.5</v>
      </c>
      <c r="S119" s="4">
        <f t="shared" si="144"/>
        <v>0</v>
      </c>
      <c r="T119" s="7"/>
      <c r="AR119" s="4"/>
      <c r="AT119">
        <v>81</v>
      </c>
      <c r="AU119">
        <v>64</v>
      </c>
      <c r="AV119">
        <v>159</v>
      </c>
      <c r="AW119">
        <v>57</v>
      </c>
      <c r="AX119">
        <v>47</v>
      </c>
      <c r="AY119">
        <v>49</v>
      </c>
      <c r="AZ119">
        <v>56.5</v>
      </c>
      <c r="BF119" s="84" t="str">
        <f t="shared" si="145"/>
        <v>-</v>
      </c>
      <c r="BG119" s="84" t="str">
        <f t="shared" si="145"/>
        <v>-</v>
      </c>
      <c r="BH119" s="84" t="str">
        <f t="shared" si="145"/>
        <v>-</v>
      </c>
      <c r="BI119" s="84" t="str">
        <f t="shared" si="145"/>
        <v>-</v>
      </c>
      <c r="BJ119" s="84" t="str">
        <f t="shared" si="145"/>
        <v>-</v>
      </c>
      <c r="BK119" s="84" t="str">
        <f t="shared" si="145"/>
        <v>-</v>
      </c>
      <c r="BL119" s="84" t="str">
        <f t="shared" si="145"/>
        <v>-</v>
      </c>
      <c r="BM119" s="84" t="str">
        <f t="shared" si="145"/>
        <v>-</v>
      </c>
      <c r="BN119" s="84" t="str">
        <f t="shared" si="145"/>
        <v>-</v>
      </c>
      <c r="BO119" s="84" t="str">
        <f t="shared" si="145"/>
        <v>-</v>
      </c>
      <c r="BP119" s="84" t="str">
        <f t="shared" si="145"/>
        <v>-</v>
      </c>
      <c r="BQ119" s="84" t="str">
        <f t="shared" si="145"/>
        <v>-</v>
      </c>
    </row>
    <row r="120" spans="1:69" x14ac:dyDescent="0.25">
      <c r="A120" s="44"/>
      <c r="B120" s="3" t="s">
        <v>153</v>
      </c>
      <c r="C120" s="69">
        <f>SUM(C112:C118)</f>
        <v>3912</v>
      </c>
      <c r="D120" s="69">
        <f t="shared" ref="D120:E120" si="149">SUM(D112:D118)</f>
        <v>7850</v>
      </c>
      <c r="E120" s="69">
        <f t="shared" si="149"/>
        <v>12211.5</v>
      </c>
      <c r="F120" s="65">
        <f t="shared" si="146"/>
        <v>1.5556050955414014</v>
      </c>
      <c r="H120" s="4">
        <f t="shared" si="147"/>
        <v>1110</v>
      </c>
      <c r="I120" s="4">
        <f t="shared" si="135"/>
        <v>1589</v>
      </c>
      <c r="J120" s="4">
        <f t="shared" si="148"/>
        <v>2319</v>
      </c>
      <c r="K120" s="4">
        <f t="shared" si="136"/>
        <v>3681</v>
      </c>
      <c r="L120" s="4">
        <f t="shared" si="137"/>
        <v>2030</v>
      </c>
      <c r="M120" s="4">
        <f t="shared" si="138"/>
        <v>3413</v>
      </c>
      <c r="N120" s="4">
        <f t="shared" si="139"/>
        <v>4439</v>
      </c>
      <c r="O120" s="4">
        <f t="shared" si="140"/>
        <v>6299</v>
      </c>
      <c r="P120" s="4">
        <f t="shared" si="141"/>
        <v>4267</v>
      </c>
      <c r="Q120" s="4">
        <f t="shared" si="142"/>
        <v>5004</v>
      </c>
      <c r="R120" s="4">
        <f t="shared" si="143"/>
        <v>2940.5</v>
      </c>
      <c r="S120" s="4">
        <f t="shared" si="144"/>
        <v>0</v>
      </c>
      <c r="T120" s="7"/>
      <c r="U120" s="61">
        <f>SUM(U112:U118)</f>
        <v>342</v>
      </c>
      <c r="V120" s="61">
        <f>SUM(V112:V118)</f>
        <v>282</v>
      </c>
      <c r="W120" s="61">
        <f>SUM(W112:W118)</f>
        <v>486</v>
      </c>
      <c r="X120" s="61">
        <f>SUM(X112:X118)</f>
        <v>492</v>
      </c>
      <c r="Y120" s="61">
        <f t="shared" ref="Y120:BD120" si="150">SUM(Y112:Y118)</f>
        <v>519</v>
      </c>
      <c r="Z120" s="61">
        <f t="shared" si="150"/>
        <v>578</v>
      </c>
      <c r="AA120" s="61">
        <f t="shared" si="150"/>
        <v>730</v>
      </c>
      <c r="AB120" s="61">
        <f t="shared" si="150"/>
        <v>483</v>
      </c>
      <c r="AC120" s="61">
        <f t="shared" si="150"/>
        <v>1106</v>
      </c>
      <c r="AD120" s="61">
        <f t="shared" si="150"/>
        <v>817</v>
      </c>
      <c r="AE120" s="61">
        <f t="shared" si="150"/>
        <v>1435</v>
      </c>
      <c r="AF120" s="61">
        <f t="shared" si="150"/>
        <v>1429</v>
      </c>
      <c r="AG120" s="61">
        <f t="shared" si="150"/>
        <v>468</v>
      </c>
      <c r="AH120" s="61">
        <f t="shared" si="150"/>
        <v>483</v>
      </c>
      <c r="AI120" s="61">
        <f t="shared" si="150"/>
        <v>1079</v>
      </c>
      <c r="AJ120" s="61">
        <f>SUM(AJ112:AJ118)</f>
        <v>696</v>
      </c>
      <c r="AK120" s="61">
        <f t="shared" si="150"/>
        <v>957</v>
      </c>
      <c r="AL120" s="61">
        <f t="shared" si="150"/>
        <v>1760</v>
      </c>
      <c r="AM120" s="61">
        <f t="shared" si="150"/>
        <v>1086</v>
      </c>
      <c r="AN120" s="61">
        <f t="shared" si="150"/>
        <v>1321</v>
      </c>
      <c r="AO120" s="61">
        <f t="shared" si="150"/>
        <v>2032</v>
      </c>
      <c r="AP120" s="61">
        <f t="shared" si="150"/>
        <v>1454</v>
      </c>
      <c r="AQ120" s="61">
        <f t="shared" si="150"/>
        <v>1636</v>
      </c>
      <c r="AR120" s="61">
        <f t="shared" si="150"/>
        <v>3209</v>
      </c>
      <c r="AS120" s="61">
        <f t="shared" si="150"/>
        <v>912</v>
      </c>
      <c r="AT120" s="61">
        <f t="shared" si="150"/>
        <v>1324</v>
      </c>
      <c r="AU120" s="61">
        <f t="shared" si="150"/>
        <v>2031</v>
      </c>
      <c r="AV120" s="61">
        <f t="shared" si="150"/>
        <v>1716</v>
      </c>
      <c r="AW120" s="61">
        <f t="shared" si="150"/>
        <v>1436</v>
      </c>
      <c r="AX120" s="61">
        <f t="shared" si="150"/>
        <v>1852</v>
      </c>
      <c r="AY120" s="61">
        <f t="shared" si="150"/>
        <v>1448</v>
      </c>
      <c r="AZ120" s="61">
        <f t="shared" si="150"/>
        <v>1492.5</v>
      </c>
      <c r="BA120" s="61">
        <f t="shared" si="150"/>
        <v>0</v>
      </c>
      <c r="BB120" s="61">
        <f t="shared" si="150"/>
        <v>0</v>
      </c>
      <c r="BC120" s="61">
        <f t="shared" si="150"/>
        <v>0</v>
      </c>
      <c r="BD120" s="61">
        <f t="shared" si="150"/>
        <v>0</v>
      </c>
      <c r="BF120" s="84">
        <f t="shared" si="145"/>
        <v>1.9487179487179487</v>
      </c>
      <c r="BG120" s="84">
        <f t="shared" si="145"/>
        <v>2.7412008281573499</v>
      </c>
      <c r="BH120" s="84">
        <f t="shared" si="145"/>
        <v>1.8822984244670993</v>
      </c>
      <c r="BI120" s="84">
        <f t="shared" si="145"/>
        <v>2.4655172413793105</v>
      </c>
      <c r="BJ120" s="84">
        <f t="shared" si="145"/>
        <v>1.5005224660397074</v>
      </c>
      <c r="BK120" s="84">
        <f t="shared" si="145"/>
        <v>1.0522727272727272</v>
      </c>
      <c r="BL120" s="84">
        <f t="shared" si="145"/>
        <v>1.3333333333333333</v>
      </c>
      <c r="BM120" s="84">
        <f t="shared" si="145"/>
        <v>1.1298258894776685</v>
      </c>
      <c r="BN120" s="84">
        <f t="shared" si="145"/>
        <v>0</v>
      </c>
      <c r="BO120" s="84">
        <f t="shared" si="145"/>
        <v>0</v>
      </c>
      <c r="BP120" s="84">
        <f t="shared" si="145"/>
        <v>0</v>
      </c>
      <c r="BQ120" s="84">
        <f t="shared" si="145"/>
        <v>0</v>
      </c>
    </row>
    <row r="121" spans="1:69" x14ac:dyDescent="0.25">
      <c r="A121" s="45" t="s">
        <v>208</v>
      </c>
      <c r="B121" s="3" t="s">
        <v>61</v>
      </c>
      <c r="C121" s="69">
        <f>SUM(C112:C119)</f>
        <v>3912</v>
      </c>
      <c r="D121" s="69">
        <f t="shared" ref="D121:E121" si="151">SUM(D112:D119)</f>
        <v>7850</v>
      </c>
      <c r="E121" s="69">
        <f t="shared" si="151"/>
        <v>12725</v>
      </c>
      <c r="F121" s="65">
        <f>IFERROR(E121/D121,"")</f>
        <v>1.6210191082802548</v>
      </c>
      <c r="H121" s="4">
        <f t="shared" si="147"/>
        <v>1110</v>
      </c>
      <c r="I121" s="4">
        <f t="shared" si="135"/>
        <v>1589</v>
      </c>
      <c r="J121" s="4">
        <f t="shared" si="148"/>
        <v>2319</v>
      </c>
      <c r="K121" s="4">
        <f t="shared" si="136"/>
        <v>3681</v>
      </c>
      <c r="L121" s="4">
        <f t="shared" si="137"/>
        <v>2030</v>
      </c>
      <c r="M121" s="4">
        <f t="shared" si="138"/>
        <v>3413</v>
      </c>
      <c r="N121" s="4">
        <f t="shared" si="139"/>
        <v>4439</v>
      </c>
      <c r="O121" s="4">
        <f t="shared" si="140"/>
        <v>6299</v>
      </c>
      <c r="P121" s="4">
        <f t="shared" si="141"/>
        <v>4412</v>
      </c>
      <c r="Q121" s="4">
        <f t="shared" si="142"/>
        <v>5267</v>
      </c>
      <c r="R121" s="4">
        <f t="shared" si="143"/>
        <v>3046</v>
      </c>
      <c r="S121" s="4">
        <f t="shared" si="144"/>
        <v>0</v>
      </c>
      <c r="T121" s="5"/>
      <c r="U121" s="6">
        <v>342</v>
      </c>
      <c r="V121" s="6">
        <v>282</v>
      </c>
      <c r="W121" s="6">
        <v>486</v>
      </c>
      <c r="X121" s="6">
        <v>492</v>
      </c>
      <c r="Y121" s="6">
        <v>519</v>
      </c>
      <c r="Z121" s="6">
        <v>578</v>
      </c>
      <c r="AA121" s="6">
        <v>730</v>
      </c>
      <c r="AB121" s="6">
        <v>483</v>
      </c>
      <c r="AC121" s="6">
        <v>1106</v>
      </c>
      <c r="AD121" s="6">
        <v>817</v>
      </c>
      <c r="AE121" s="6">
        <v>1435</v>
      </c>
      <c r="AF121" s="6">
        <v>1429</v>
      </c>
      <c r="AG121" s="6">
        <v>468</v>
      </c>
      <c r="AH121" s="6">
        <v>483</v>
      </c>
      <c r="AI121" s="6">
        <v>1079</v>
      </c>
      <c r="AJ121" s="6">
        <v>696</v>
      </c>
      <c r="AK121" s="6">
        <v>957</v>
      </c>
      <c r="AL121" s="6">
        <v>1760</v>
      </c>
      <c r="AM121" s="6">
        <v>1086</v>
      </c>
      <c r="AN121" s="6">
        <v>1321</v>
      </c>
      <c r="AO121" s="6">
        <v>2032</v>
      </c>
      <c r="AP121" s="6">
        <v>1454</v>
      </c>
      <c r="AQ121" s="6">
        <v>1636</v>
      </c>
      <c r="AR121" s="6">
        <v>3209</v>
      </c>
      <c r="AS121">
        <v>912</v>
      </c>
      <c r="AT121">
        <v>1405</v>
      </c>
      <c r="AU121">
        <v>2095</v>
      </c>
      <c r="AV121">
        <v>1875</v>
      </c>
      <c r="AW121">
        <v>1493</v>
      </c>
      <c r="AX121">
        <v>1899</v>
      </c>
      <c r="AY121">
        <v>1497</v>
      </c>
      <c r="AZ121">
        <v>1549</v>
      </c>
      <c r="BF121" s="84">
        <f t="shared" si="145"/>
        <v>1.9487179487179487</v>
      </c>
      <c r="BG121" s="84">
        <f t="shared" si="145"/>
        <v>2.9089026915113871</v>
      </c>
      <c r="BH121" s="84">
        <f t="shared" si="145"/>
        <v>1.9416126042632067</v>
      </c>
      <c r="BI121" s="84">
        <f t="shared" si="145"/>
        <v>2.6939655172413794</v>
      </c>
      <c r="BJ121" s="84">
        <f t="shared" si="145"/>
        <v>1.5600835945663531</v>
      </c>
      <c r="BK121" s="84">
        <f t="shared" si="145"/>
        <v>1.0789772727272726</v>
      </c>
      <c r="BL121" s="84">
        <f t="shared" si="145"/>
        <v>1.3784530386740332</v>
      </c>
      <c r="BM121" s="84">
        <f t="shared" si="145"/>
        <v>1.1725965177895534</v>
      </c>
      <c r="BN121" s="84">
        <f t="shared" si="145"/>
        <v>0</v>
      </c>
      <c r="BO121" s="84">
        <f t="shared" si="145"/>
        <v>0</v>
      </c>
      <c r="BP121" s="84">
        <f t="shared" si="145"/>
        <v>0</v>
      </c>
      <c r="BQ121" s="84">
        <f t="shared" si="145"/>
        <v>0</v>
      </c>
    </row>
    <row r="122" spans="1:69" x14ac:dyDescent="0.25">
      <c r="A122" s="44" t="s">
        <v>33</v>
      </c>
      <c r="B122" s="22"/>
    </row>
    <row r="123" spans="1:69" x14ac:dyDescent="0.25">
      <c r="A123" s="43" t="s">
        <v>54</v>
      </c>
      <c r="B123" s="23" t="s">
        <v>54</v>
      </c>
      <c r="C123" s="21" t="str">
        <f>$C$3</f>
        <v>YTD '15</v>
      </c>
      <c r="D123" s="21" t="str">
        <f>$D$3</f>
        <v>YTD '16</v>
      </c>
      <c r="E123" s="21" t="str">
        <f>$E$3</f>
        <v>YTD '17</v>
      </c>
      <c r="F123" s="21" t="str">
        <f>$F$3</f>
        <v>YoY</v>
      </c>
      <c r="G123" s="2" t="s">
        <v>33</v>
      </c>
      <c r="H123" s="27" t="str">
        <f>$H$3</f>
        <v>Q1 '15</v>
      </c>
      <c r="I123" s="27" t="str">
        <f>$I$3</f>
        <v>Q2 '15</v>
      </c>
      <c r="J123" s="27" t="str">
        <f>$J$3</f>
        <v>Q3 '15</v>
      </c>
      <c r="K123" s="27" t="str">
        <f>$K$3</f>
        <v>Q4 '15</v>
      </c>
      <c r="L123" s="30" t="str">
        <f>$L$3</f>
        <v>Q1 '16</v>
      </c>
      <c r="M123" s="30" t="str">
        <f>$M$3</f>
        <v>Q2 '16</v>
      </c>
      <c r="N123" s="30" t="str">
        <f>$N$3</f>
        <v>Q3 '16</v>
      </c>
      <c r="O123" s="30" t="str">
        <f>$O$3</f>
        <v>Q4 '16</v>
      </c>
      <c r="P123" s="27" t="str">
        <f>$P$3</f>
        <v>Q1 '17</v>
      </c>
      <c r="Q123" s="27" t="str">
        <f>$Q$3</f>
        <v>Q2 '17</v>
      </c>
      <c r="R123" s="27" t="str">
        <f>$R$3</f>
        <v>Q3 '17</v>
      </c>
      <c r="S123" s="27" t="str">
        <f>$S$3</f>
        <v>Q4 '17</v>
      </c>
      <c r="T123" s="17" t="s">
        <v>33</v>
      </c>
      <c r="U123" s="27" t="s">
        <v>1</v>
      </c>
      <c r="V123" s="27" t="s">
        <v>2</v>
      </c>
      <c r="W123" s="27" t="s">
        <v>3</v>
      </c>
      <c r="X123" s="27" t="s">
        <v>4</v>
      </c>
      <c r="Y123" s="27" t="s">
        <v>5</v>
      </c>
      <c r="Z123" s="27" t="s">
        <v>6</v>
      </c>
      <c r="AA123" s="27" t="s">
        <v>7</v>
      </c>
      <c r="AB123" s="27" t="s">
        <v>8</v>
      </c>
      <c r="AC123" s="27" t="s">
        <v>9</v>
      </c>
      <c r="AD123" s="27" t="s">
        <v>10</v>
      </c>
      <c r="AE123" s="27" t="s">
        <v>11</v>
      </c>
      <c r="AF123" s="27" t="s">
        <v>12</v>
      </c>
      <c r="AG123" s="29" t="s">
        <v>13</v>
      </c>
      <c r="AH123" s="29" t="s">
        <v>14</v>
      </c>
      <c r="AI123" s="29" t="s">
        <v>15</v>
      </c>
      <c r="AJ123" s="29" t="s">
        <v>16</v>
      </c>
      <c r="AK123" s="29" t="s">
        <v>17</v>
      </c>
      <c r="AL123" s="29" t="s">
        <v>18</v>
      </c>
      <c r="AM123" s="29" t="s">
        <v>19</v>
      </c>
      <c r="AN123" s="29" t="s">
        <v>20</v>
      </c>
      <c r="AO123" s="29" t="s">
        <v>21</v>
      </c>
      <c r="AP123" s="29" t="s">
        <v>22</v>
      </c>
      <c r="AQ123" s="29" t="s">
        <v>23</v>
      </c>
      <c r="AR123" s="29" t="s">
        <v>24</v>
      </c>
      <c r="AS123" s="25" t="s">
        <v>25</v>
      </c>
      <c r="AT123" s="25" t="s">
        <v>26</v>
      </c>
      <c r="AU123" s="25" t="s">
        <v>27</v>
      </c>
      <c r="AV123" s="25" t="s">
        <v>28</v>
      </c>
      <c r="AW123" s="25" t="s">
        <v>29</v>
      </c>
      <c r="AX123" s="25" t="s">
        <v>30</v>
      </c>
      <c r="AY123" s="31" t="s">
        <v>99</v>
      </c>
      <c r="AZ123" s="31" t="s">
        <v>100</v>
      </c>
      <c r="BA123" s="31" t="s">
        <v>101</v>
      </c>
      <c r="BB123" s="31" t="s">
        <v>102</v>
      </c>
      <c r="BC123" s="31" t="s">
        <v>103</v>
      </c>
      <c r="BD123" s="31" t="s">
        <v>104</v>
      </c>
      <c r="BF123" s="32">
        <v>42736</v>
      </c>
      <c r="BG123" s="32">
        <v>42767</v>
      </c>
      <c r="BH123" s="32">
        <v>42795</v>
      </c>
      <c r="BI123" s="32">
        <v>42826</v>
      </c>
      <c r="BJ123" s="32">
        <v>42856</v>
      </c>
      <c r="BK123" s="32">
        <v>42887</v>
      </c>
      <c r="BL123" s="32">
        <v>42917</v>
      </c>
      <c r="BM123" s="32">
        <v>42948</v>
      </c>
      <c r="BN123" s="32">
        <v>42979</v>
      </c>
      <c r="BO123" s="32">
        <v>43009</v>
      </c>
      <c r="BP123" s="32">
        <v>43040</v>
      </c>
      <c r="BQ123" s="32">
        <v>43070</v>
      </c>
    </row>
    <row r="124" spans="1:69" x14ac:dyDescent="0.25">
      <c r="A124" s="44" t="s">
        <v>178</v>
      </c>
      <c r="B124" s="16" t="s">
        <v>58</v>
      </c>
      <c r="C124" s="66">
        <f t="shared" ref="C124:E131" si="152">IFERROR(C49/C112,"-")</f>
        <v>38.621039215686274</v>
      </c>
      <c r="D124" s="66">
        <f t="shared" si="152"/>
        <v>32.571377272727275</v>
      </c>
      <c r="E124" s="66">
        <f t="shared" si="152"/>
        <v>17.531045849253214</v>
      </c>
      <c r="F124" s="65">
        <f t="shared" ref="F124:F132" si="153">IFERROR(E124/D124,"")</f>
        <v>0.53823471149107172</v>
      </c>
      <c r="H124" s="66">
        <f t="shared" ref="H124:S131" si="154">IFERROR(H49/H112,"-")</f>
        <v>38.613056338028173</v>
      </c>
      <c r="I124" s="66">
        <f t="shared" si="154"/>
        <v>30.380531249999997</v>
      </c>
      <c r="J124" s="66">
        <f t="shared" si="154"/>
        <v>37.288157024793392</v>
      </c>
      <c r="K124" s="66">
        <f t="shared" si="154"/>
        <v>27.753619680851067</v>
      </c>
      <c r="L124" s="66">
        <f t="shared" si="154"/>
        <v>25.646479452054795</v>
      </c>
      <c r="M124" s="66">
        <f t="shared" si="154"/>
        <v>43.004457831325304</v>
      </c>
      <c r="N124" s="66">
        <f t="shared" si="154"/>
        <v>27.299119617224878</v>
      </c>
      <c r="O124" s="66">
        <f t="shared" si="154"/>
        <v>32.260413612565443</v>
      </c>
      <c r="P124" s="66">
        <f t="shared" si="154"/>
        <v>21.619977687626779</v>
      </c>
      <c r="Q124" s="66">
        <f t="shared" si="154"/>
        <v>16.375051405071968</v>
      </c>
      <c r="R124" s="66">
        <f t="shared" si="154"/>
        <v>17.175870550161811</v>
      </c>
      <c r="S124" s="66" t="str">
        <f t="shared" si="154"/>
        <v>-</v>
      </c>
      <c r="U124" s="1">
        <v>26.307136363636399</v>
      </c>
      <c r="V124" s="1">
        <v>28.190874999999998</v>
      </c>
      <c r="W124" s="1">
        <v>47.2498292682927</v>
      </c>
      <c r="X124" s="1">
        <v>44.296421052631601</v>
      </c>
      <c r="Y124" s="1">
        <v>31.103526315789502</v>
      </c>
      <c r="Z124" s="1">
        <v>19.682884615384602</v>
      </c>
      <c r="AA124" s="1">
        <v>58.362652173912998</v>
      </c>
      <c r="AB124" s="1">
        <v>22.0925652173913</v>
      </c>
      <c r="AC124" s="1">
        <v>25.3664615384615</v>
      </c>
      <c r="AD124" s="1">
        <v>21.278647058823498</v>
      </c>
      <c r="AE124" s="1">
        <v>24.3535740740741</v>
      </c>
      <c r="AF124" s="1">
        <v>31.791135000000001</v>
      </c>
      <c r="AG124" s="1">
        <v>39.548705882352898</v>
      </c>
      <c r="AH124" s="1">
        <v>36.599166666666697</v>
      </c>
      <c r="AI124" s="1">
        <v>17.2880681818182</v>
      </c>
      <c r="AJ124" s="1">
        <v>45.611800000000002</v>
      </c>
      <c r="AK124" s="1">
        <v>45.190708333333298</v>
      </c>
      <c r="AL124" s="1">
        <v>39.544058823529397</v>
      </c>
      <c r="AM124" s="1">
        <v>30.750441176470598</v>
      </c>
      <c r="AN124" s="1">
        <v>22.620833333333302</v>
      </c>
      <c r="AO124" s="1">
        <v>27.8671111111111</v>
      </c>
      <c r="AP124" s="1">
        <v>20.943280000000001</v>
      </c>
      <c r="AQ124" s="1">
        <v>32.650750000000002</v>
      </c>
      <c r="AR124" s="1">
        <v>37.708366336633702</v>
      </c>
      <c r="AS124" s="48">
        <v>21.312368932038833</v>
      </c>
      <c r="AT124" s="48">
        <v>22.8813783783784</v>
      </c>
      <c r="AU124" s="48">
        <v>20.6361951219512</v>
      </c>
      <c r="AV124" s="48">
        <v>15.044729999999999</v>
      </c>
      <c r="AW124" s="48">
        <v>15.86801</v>
      </c>
      <c r="AX124" s="48">
        <v>19.978020000000001</v>
      </c>
      <c r="AY124" s="48">
        <v>15.707700000000001</v>
      </c>
      <c r="AZ124" s="48">
        <v>18.865459999999999</v>
      </c>
      <c r="BA124" s="48"/>
      <c r="BB124" s="48"/>
      <c r="BC124" s="48"/>
      <c r="BD124" s="48"/>
      <c r="BF124" s="84">
        <f t="shared" ref="BF124:BQ133" si="155">IFERROR(AS124/AG124,"-")</f>
        <v>0.53888916101167961</v>
      </c>
      <c r="BG124" s="84">
        <f t="shared" si="155"/>
        <v>0.62518850734429421</v>
      </c>
      <c r="BH124" s="84">
        <f t="shared" si="155"/>
        <v>1.1936669213078539</v>
      </c>
      <c r="BI124" s="84">
        <f t="shared" si="155"/>
        <v>0.32984293538075671</v>
      </c>
      <c r="BJ124" s="84">
        <f t="shared" si="155"/>
        <v>0.35113435007380783</v>
      </c>
      <c r="BK124" s="84">
        <f t="shared" si="155"/>
        <v>0.5052091412556956</v>
      </c>
      <c r="BL124" s="84">
        <f t="shared" si="155"/>
        <v>0.5108121834693905</v>
      </c>
      <c r="BM124" s="84">
        <f t="shared" si="155"/>
        <v>0.83398607478357079</v>
      </c>
      <c r="BN124" s="84">
        <f t="shared" si="155"/>
        <v>0</v>
      </c>
      <c r="BO124" s="84">
        <f t="shared" si="155"/>
        <v>0</v>
      </c>
      <c r="BP124" s="84">
        <f t="shared" si="155"/>
        <v>0</v>
      </c>
      <c r="BQ124" s="84">
        <f t="shared" si="155"/>
        <v>0</v>
      </c>
    </row>
    <row r="125" spans="1:69" x14ac:dyDescent="0.25">
      <c r="A125" s="44" t="s">
        <v>179</v>
      </c>
      <c r="B125" s="22" t="s">
        <v>44</v>
      </c>
      <c r="C125" s="66">
        <f t="shared" si="152"/>
        <v>14.210317598768601</v>
      </c>
      <c r="D125" s="66">
        <f t="shared" si="152"/>
        <v>14.186032359905333</v>
      </c>
      <c r="E125" s="66">
        <f t="shared" si="152"/>
        <v>13.798635245901643</v>
      </c>
      <c r="F125" s="65">
        <f t="shared" si="153"/>
        <v>0.97269165160664595</v>
      </c>
      <c r="H125" s="66">
        <f t="shared" si="154"/>
        <v>13.602568181818183</v>
      </c>
      <c r="I125" s="66">
        <f t="shared" si="154"/>
        <v>16.294052489905788</v>
      </c>
      <c r="J125" s="66">
        <f t="shared" si="154"/>
        <v>13.673552884615386</v>
      </c>
      <c r="K125" s="66">
        <f t="shared" si="154"/>
        <v>13.536226792009437</v>
      </c>
      <c r="L125" s="66">
        <f t="shared" si="154"/>
        <v>14.669510791366905</v>
      </c>
      <c r="M125" s="66">
        <f t="shared" si="154"/>
        <v>14.988589644513199</v>
      </c>
      <c r="N125" s="66">
        <f t="shared" si="154"/>
        <v>13.157463519313357</v>
      </c>
      <c r="O125" s="66">
        <f t="shared" si="154"/>
        <v>13.673086428404659</v>
      </c>
      <c r="P125" s="66">
        <f t="shared" si="154"/>
        <v>13.899988225399504</v>
      </c>
      <c r="Q125" s="66">
        <f t="shared" si="154"/>
        <v>13.786370519939425</v>
      </c>
      <c r="R125" s="66">
        <f t="shared" si="154"/>
        <v>13.719901800327333</v>
      </c>
      <c r="S125" s="66" t="str">
        <f t="shared" si="154"/>
        <v>-</v>
      </c>
      <c r="U125" s="1">
        <v>14.291</v>
      </c>
      <c r="V125" s="1">
        <v>12.264639344262299</v>
      </c>
      <c r="W125" s="1">
        <v>13.7210196078431</v>
      </c>
      <c r="X125" s="1">
        <v>18.9903106060606</v>
      </c>
      <c r="Y125" s="1">
        <v>16.552014084507</v>
      </c>
      <c r="Z125" s="1">
        <v>13.411503759398499</v>
      </c>
      <c r="AA125" s="1">
        <v>12.2733878504673</v>
      </c>
      <c r="AB125" s="1">
        <v>12.617048</v>
      </c>
      <c r="AC125" s="1">
        <v>15.1882842105263</v>
      </c>
      <c r="AD125" s="1">
        <v>13.2831502890173</v>
      </c>
      <c r="AE125" s="1">
        <v>13.9989211136892</v>
      </c>
      <c r="AF125" s="1">
        <v>12.9061093117409</v>
      </c>
      <c r="AG125" s="1">
        <v>16.773777777777799</v>
      </c>
      <c r="AH125" s="1">
        <v>12.8626382978723</v>
      </c>
      <c r="AI125" s="1">
        <v>14.5143127035831</v>
      </c>
      <c r="AJ125" s="1">
        <v>22.127795744680899</v>
      </c>
      <c r="AK125" s="1">
        <v>14.617838815789501</v>
      </c>
      <c r="AL125" s="1">
        <v>12.9157350993378</v>
      </c>
      <c r="AM125" s="1">
        <v>12.430647519582299</v>
      </c>
      <c r="AN125" s="1">
        <v>12.8955613636364</v>
      </c>
      <c r="AO125" s="1">
        <v>13.7266717281273</v>
      </c>
      <c r="AP125" s="1">
        <v>13.1045788944724</v>
      </c>
      <c r="AQ125" s="1">
        <v>14.3001988742965</v>
      </c>
      <c r="AR125" s="1">
        <v>13.6267635135136</v>
      </c>
      <c r="AS125" s="48">
        <v>14.136574358974359</v>
      </c>
      <c r="AT125" s="48">
        <v>13.929567164179099</v>
      </c>
      <c r="AU125" s="48">
        <v>13.825523415977999</v>
      </c>
      <c r="AV125" s="48">
        <v>14.33109</v>
      </c>
      <c r="AW125" s="48">
        <v>14.003489999999999</v>
      </c>
      <c r="AX125" s="48">
        <v>13.4488</v>
      </c>
      <c r="AY125" s="48">
        <v>13.59435</v>
      </c>
      <c r="AZ125" s="48">
        <v>13.828939999999999</v>
      </c>
      <c r="BA125" s="48"/>
      <c r="BB125" s="48"/>
      <c r="BC125" s="48"/>
      <c r="BD125" s="48"/>
      <c r="BF125" s="84">
        <f t="shared" si="155"/>
        <v>0.84277820692859939</v>
      </c>
      <c r="BG125" s="84">
        <f t="shared" si="155"/>
        <v>1.082947902413091</v>
      </c>
      <c r="BH125" s="84">
        <f t="shared" si="155"/>
        <v>0.95254413338944655</v>
      </c>
      <c r="BI125" s="84">
        <f t="shared" si="155"/>
        <v>0.64765104330127055</v>
      </c>
      <c r="BJ125" s="84">
        <f t="shared" si="155"/>
        <v>0.95797266452781582</v>
      </c>
      <c r="BK125" s="84">
        <f t="shared" si="155"/>
        <v>1.0412725173257487</v>
      </c>
      <c r="BL125" s="84">
        <f t="shared" si="155"/>
        <v>1.0936155963383638</v>
      </c>
      <c r="BM125" s="84">
        <f t="shared" si="155"/>
        <v>1.0723798375304228</v>
      </c>
      <c r="BN125" s="84">
        <f t="shared" si="155"/>
        <v>0</v>
      </c>
      <c r="BO125" s="84">
        <f t="shared" si="155"/>
        <v>0</v>
      </c>
      <c r="BP125" s="84">
        <f t="shared" si="155"/>
        <v>0</v>
      </c>
      <c r="BQ125" s="84">
        <f t="shared" si="155"/>
        <v>0</v>
      </c>
    </row>
    <row r="126" spans="1:69" x14ac:dyDescent="0.25">
      <c r="A126" s="44" t="s">
        <v>180</v>
      </c>
      <c r="B126" s="22" t="s">
        <v>45</v>
      </c>
      <c r="C126" s="66">
        <f t="shared" si="152"/>
        <v>13.917162162162162</v>
      </c>
      <c r="D126" s="66">
        <f t="shared" si="152"/>
        <v>12.813149434571889</v>
      </c>
      <c r="E126" s="66">
        <f t="shared" si="152"/>
        <v>13.346116915422886</v>
      </c>
      <c r="F126" s="65">
        <f t="shared" si="153"/>
        <v>1.0415953535524192</v>
      </c>
      <c r="H126" s="66">
        <f t="shared" si="154"/>
        <v>13.515623318385652</v>
      </c>
      <c r="I126" s="66">
        <f t="shared" si="154"/>
        <v>14.126631840796021</v>
      </c>
      <c r="J126" s="66">
        <f t="shared" si="154"/>
        <v>13.769943127962083</v>
      </c>
      <c r="K126" s="66">
        <f t="shared" si="154"/>
        <v>14.059117130307497</v>
      </c>
      <c r="L126" s="66">
        <f t="shared" si="154"/>
        <v>12.628398843930629</v>
      </c>
      <c r="M126" s="66">
        <f t="shared" si="154"/>
        <v>13.387175942549371</v>
      </c>
      <c r="N126" s="66">
        <f t="shared" si="154"/>
        <v>12.903828602620109</v>
      </c>
      <c r="O126" s="66">
        <f t="shared" si="154"/>
        <v>13.806782322520009</v>
      </c>
      <c r="P126" s="66">
        <f t="shared" si="154"/>
        <v>13.003868600682594</v>
      </c>
      <c r="Q126" s="66">
        <f t="shared" si="154"/>
        <v>13.224833462432224</v>
      </c>
      <c r="R126" s="66">
        <f t="shared" si="154"/>
        <v>14.08674369189907</v>
      </c>
      <c r="S126" s="66" t="str">
        <f t="shared" si="154"/>
        <v>-</v>
      </c>
      <c r="U126" s="1">
        <v>13.4432388059701</v>
      </c>
      <c r="V126" s="1">
        <v>12.978</v>
      </c>
      <c r="W126" s="1">
        <v>14.086987499999999</v>
      </c>
      <c r="X126" s="1">
        <v>13.3713734939759</v>
      </c>
      <c r="Y126" s="1">
        <v>13.507051063829801</v>
      </c>
      <c r="Z126" s="1">
        <v>15.468089108910901</v>
      </c>
      <c r="AA126" s="1">
        <v>14.5624090909091</v>
      </c>
      <c r="AB126" s="1">
        <v>13.3408431372549</v>
      </c>
      <c r="AC126" s="1">
        <v>13.446340425531901</v>
      </c>
      <c r="AD126" s="1">
        <v>14.598518134715</v>
      </c>
      <c r="AE126" s="1">
        <v>12.3322954545455</v>
      </c>
      <c r="AF126" s="1">
        <v>14.4050279329609</v>
      </c>
      <c r="AG126" s="1">
        <v>12.6821780821918</v>
      </c>
      <c r="AH126" s="1">
        <v>12.4004426229508</v>
      </c>
      <c r="AI126" s="1">
        <v>12.884282051282099</v>
      </c>
      <c r="AJ126" s="1">
        <v>14.84295</v>
      </c>
      <c r="AK126" s="1">
        <v>11.007173076923101</v>
      </c>
      <c r="AL126" s="1">
        <v>14.1370199335548</v>
      </c>
      <c r="AM126" s="1">
        <v>12.947330827067701</v>
      </c>
      <c r="AN126" s="1">
        <v>11.4765247933884</v>
      </c>
      <c r="AO126" s="1">
        <v>13.722053921568699</v>
      </c>
      <c r="AP126" s="1">
        <v>14.185758812615999</v>
      </c>
      <c r="AQ126" s="1">
        <v>13.054851063829799</v>
      </c>
      <c r="AR126" s="1">
        <v>14.0679508700103</v>
      </c>
      <c r="AS126" s="48">
        <v>12.063328042328042</v>
      </c>
      <c r="AT126" s="48">
        <v>13.648775862069</v>
      </c>
      <c r="AU126" s="48">
        <v>13.3702491103203</v>
      </c>
      <c r="AV126" s="48">
        <v>13.084899999999999</v>
      </c>
      <c r="AW126" s="48">
        <v>13.04302</v>
      </c>
      <c r="AX126" s="48">
        <v>13.7235</v>
      </c>
      <c r="AY126" s="48">
        <v>14.002330000000001</v>
      </c>
      <c r="AZ126" s="48">
        <v>14.192069999999999</v>
      </c>
      <c r="BA126" s="48"/>
      <c r="BB126" s="48"/>
      <c r="BC126" s="48"/>
      <c r="BD126" s="48"/>
      <c r="BF126" s="84">
        <f t="shared" si="155"/>
        <v>0.95120317378820418</v>
      </c>
      <c r="BG126" s="84">
        <f t="shared" si="155"/>
        <v>1.1006684420125277</v>
      </c>
      <c r="BH126" s="84">
        <f t="shared" si="155"/>
        <v>1.0377178221575678</v>
      </c>
      <c r="BI126" s="84">
        <f t="shared" si="155"/>
        <v>0.88155656389060122</v>
      </c>
      <c r="BJ126" s="84">
        <f t="shared" si="155"/>
        <v>1.1849563833374366</v>
      </c>
      <c r="BK126" s="84">
        <f t="shared" si="155"/>
        <v>0.97074914405593404</v>
      </c>
      <c r="BL126" s="84">
        <f t="shared" si="155"/>
        <v>1.0814839125549118</v>
      </c>
      <c r="BM126" s="84">
        <f t="shared" si="155"/>
        <v>1.2366173781261744</v>
      </c>
      <c r="BN126" s="84">
        <f t="shared" si="155"/>
        <v>0</v>
      </c>
      <c r="BO126" s="84">
        <f t="shared" si="155"/>
        <v>0</v>
      </c>
      <c r="BP126" s="84">
        <f t="shared" si="155"/>
        <v>0</v>
      </c>
      <c r="BQ126" s="84">
        <f t="shared" si="155"/>
        <v>0</v>
      </c>
    </row>
    <row r="127" spans="1:69" x14ac:dyDescent="0.25">
      <c r="A127" s="44" t="s">
        <v>181</v>
      </c>
      <c r="B127" s="22" t="s">
        <v>46</v>
      </c>
      <c r="C127" s="66">
        <f t="shared" si="152"/>
        <v>13.529746376811593</v>
      </c>
      <c r="D127" s="66">
        <f t="shared" si="152"/>
        <v>13.500465743440241</v>
      </c>
      <c r="E127" s="66">
        <f t="shared" si="152"/>
        <v>13.512984690157962</v>
      </c>
      <c r="F127" s="65">
        <f t="shared" si="153"/>
        <v>1.0009272973951884</v>
      </c>
      <c r="H127" s="66">
        <f t="shared" si="154"/>
        <v>13.960954022988506</v>
      </c>
      <c r="I127" s="66">
        <f t="shared" si="154"/>
        <v>13.410909967845658</v>
      </c>
      <c r="J127" s="66">
        <f t="shared" si="154"/>
        <v>13.512179640718564</v>
      </c>
      <c r="K127" s="66">
        <f t="shared" si="154"/>
        <v>14.643863236289777</v>
      </c>
      <c r="L127" s="66">
        <f t="shared" si="154"/>
        <v>13.636790322580646</v>
      </c>
      <c r="M127" s="66">
        <f t="shared" si="154"/>
        <v>14.134403669724772</v>
      </c>
      <c r="N127" s="66">
        <f t="shared" si="154"/>
        <v>13.135563329928509</v>
      </c>
      <c r="O127" s="66">
        <f t="shared" si="154"/>
        <v>13.629307657859407</v>
      </c>
      <c r="P127" s="66">
        <f t="shared" si="154"/>
        <v>13.122375063613241</v>
      </c>
      <c r="Q127" s="66">
        <f t="shared" si="154"/>
        <v>13.57018124507486</v>
      </c>
      <c r="R127" s="66">
        <f t="shared" si="154"/>
        <v>14.301821793416574</v>
      </c>
      <c r="S127" s="66" t="str">
        <f t="shared" si="154"/>
        <v>-</v>
      </c>
      <c r="U127" s="1">
        <v>14.0415375</v>
      </c>
      <c r="V127" s="1">
        <v>13.9194923076923</v>
      </c>
      <c r="W127" s="1">
        <v>13.928612068965499</v>
      </c>
      <c r="X127" s="1">
        <v>13.356906666666699</v>
      </c>
      <c r="Y127" s="1">
        <v>12.3246202531646</v>
      </c>
      <c r="Z127" s="1">
        <v>13.9833121019108</v>
      </c>
      <c r="AA127" s="1">
        <v>13.4931358024691</v>
      </c>
      <c r="AB127" s="1">
        <v>12.7887234042553</v>
      </c>
      <c r="AC127" s="1">
        <v>13.8023428571429</v>
      </c>
      <c r="AD127" s="1">
        <v>14.3278531073446</v>
      </c>
      <c r="AE127" s="1">
        <v>13.9604533762058</v>
      </c>
      <c r="AF127" s="1">
        <v>15.7156167664671</v>
      </c>
      <c r="AG127" s="1">
        <v>11.609454545454501</v>
      </c>
      <c r="AH127" s="1">
        <v>12.460513333333299</v>
      </c>
      <c r="AI127" s="1">
        <v>15.9324712643678</v>
      </c>
      <c r="AJ127" s="1">
        <v>16.215705128205101</v>
      </c>
      <c r="AK127" s="1">
        <v>13.5933255813953</v>
      </c>
      <c r="AL127" s="1">
        <v>13.730288209607</v>
      </c>
      <c r="AM127" s="1">
        <v>15.101141242937899</v>
      </c>
      <c r="AN127" s="1">
        <v>11.5962153846154</v>
      </c>
      <c r="AO127" s="1">
        <v>13.4550199161426</v>
      </c>
      <c r="AP127" s="1">
        <v>13.6999067164179</v>
      </c>
      <c r="AQ127" s="1">
        <v>13.496574829931999</v>
      </c>
      <c r="AR127" s="1">
        <v>13.665561767358</v>
      </c>
      <c r="AS127" s="48">
        <v>13.190883089770354</v>
      </c>
      <c r="AT127" s="48">
        <v>13.008937649880099</v>
      </c>
      <c r="AU127" s="48">
        <v>13.217147239263801</v>
      </c>
      <c r="AV127" s="48">
        <v>13.533950000000001</v>
      </c>
      <c r="AW127" s="48">
        <v>13.642300000000001</v>
      </c>
      <c r="AX127" s="48">
        <v>13.526579999999999</v>
      </c>
      <c r="AY127" s="48">
        <v>15.85468</v>
      </c>
      <c r="AZ127" s="48">
        <v>13.3582</v>
      </c>
      <c r="BA127" s="48"/>
      <c r="BB127" s="48"/>
      <c r="BC127" s="48"/>
      <c r="BD127" s="48"/>
      <c r="BF127" s="84">
        <f t="shared" si="155"/>
        <v>1.1362190220155552</v>
      </c>
      <c r="BG127" s="84">
        <f t="shared" si="155"/>
        <v>1.044012979391443</v>
      </c>
      <c r="BH127" s="84">
        <f t="shared" si="155"/>
        <v>0.82957295324444169</v>
      </c>
      <c r="BI127" s="84">
        <f t="shared" si="155"/>
        <v>0.83461988812681742</v>
      </c>
      <c r="BJ127" s="84">
        <f t="shared" si="155"/>
        <v>1.0036028283374401</v>
      </c>
      <c r="BK127" s="84">
        <f t="shared" si="155"/>
        <v>0.98516358822938122</v>
      </c>
      <c r="BL127" s="84">
        <f t="shared" si="155"/>
        <v>1.0498994575932794</v>
      </c>
      <c r="BM127" s="84">
        <f t="shared" si="155"/>
        <v>1.1519447989662395</v>
      </c>
      <c r="BN127" s="84">
        <f t="shared" si="155"/>
        <v>0</v>
      </c>
      <c r="BO127" s="84">
        <f t="shared" si="155"/>
        <v>0</v>
      </c>
      <c r="BP127" s="84">
        <f t="shared" si="155"/>
        <v>0</v>
      </c>
      <c r="BQ127" s="84">
        <f t="shared" si="155"/>
        <v>0</v>
      </c>
    </row>
    <row r="128" spans="1:69" x14ac:dyDescent="0.25">
      <c r="A128" s="44" t="s">
        <v>182</v>
      </c>
      <c r="B128" s="22" t="s">
        <v>47</v>
      </c>
      <c r="C128" s="66">
        <f t="shared" si="152"/>
        <v>15.49262627118644</v>
      </c>
      <c r="D128" s="66">
        <f t="shared" si="152"/>
        <v>13.293248087431694</v>
      </c>
      <c r="E128" s="66">
        <f t="shared" si="152"/>
        <v>14.009991289921194</v>
      </c>
      <c r="F128" s="65">
        <f t="shared" si="153"/>
        <v>1.0539178384225865</v>
      </c>
      <c r="H128" s="66">
        <f t="shared" si="154"/>
        <v>13.195689189189189</v>
      </c>
      <c r="I128" s="66">
        <f t="shared" si="154"/>
        <v>16.360434999999999</v>
      </c>
      <c r="J128" s="66">
        <f t="shared" si="154"/>
        <v>15.268603146853145</v>
      </c>
      <c r="K128" s="66">
        <f t="shared" si="154"/>
        <v>14.958529971455757</v>
      </c>
      <c r="L128" s="66">
        <f t="shared" si="154"/>
        <v>12.966002232142857</v>
      </c>
      <c r="M128" s="66">
        <f t="shared" si="154"/>
        <v>12.856341137123746</v>
      </c>
      <c r="N128" s="66">
        <f t="shared" si="154"/>
        <v>14.683704225352111</v>
      </c>
      <c r="O128" s="66">
        <f t="shared" si="154"/>
        <v>15.573040455120125</v>
      </c>
      <c r="P128" s="66">
        <f t="shared" si="154"/>
        <v>13.463870629370629</v>
      </c>
      <c r="Q128" s="66">
        <f t="shared" si="154"/>
        <v>15.056540697674418</v>
      </c>
      <c r="R128" s="66">
        <f t="shared" si="154"/>
        <v>14.217931740614336</v>
      </c>
      <c r="S128" s="66" t="str">
        <f t="shared" si="154"/>
        <v>-</v>
      </c>
      <c r="U128" s="1">
        <v>14.326594594594599</v>
      </c>
      <c r="V128" s="1">
        <v>13.2779117647059</v>
      </c>
      <c r="W128" s="1">
        <v>12.615961038961</v>
      </c>
      <c r="X128" s="1">
        <v>23.001364077669901</v>
      </c>
      <c r="Y128" s="1">
        <v>12.360366071428601</v>
      </c>
      <c r="Z128" s="1">
        <v>13.5838705882353</v>
      </c>
      <c r="AA128" s="1">
        <v>17.750412499999999</v>
      </c>
      <c r="AB128" s="1">
        <v>13.8632903225806</v>
      </c>
      <c r="AC128" s="1">
        <v>14.494885416666699</v>
      </c>
      <c r="AD128" s="1">
        <v>13.4299014084507</v>
      </c>
      <c r="AE128" s="1">
        <v>14.5898203883495</v>
      </c>
      <c r="AF128" s="1">
        <v>16.079436619718301</v>
      </c>
      <c r="AG128" s="1">
        <v>13.1766633663366</v>
      </c>
      <c r="AH128" s="1">
        <v>12.2363571428571</v>
      </c>
      <c r="AI128" s="1">
        <v>13.167722891566299</v>
      </c>
      <c r="AJ128" s="1">
        <v>11.816342857142899</v>
      </c>
      <c r="AK128" s="1">
        <v>13.432971428571401</v>
      </c>
      <c r="AL128" s="1">
        <v>13.4030112359551</v>
      </c>
      <c r="AM128" s="1">
        <v>15.6501571428571</v>
      </c>
      <c r="AN128" s="1">
        <v>14.438734693877599</v>
      </c>
      <c r="AO128" s="1">
        <v>14.3956204620462</v>
      </c>
      <c r="AP128" s="1">
        <v>16.863966101694899</v>
      </c>
      <c r="AQ128" s="1">
        <v>13.090885</v>
      </c>
      <c r="AR128" s="1">
        <v>16.220231884057998</v>
      </c>
      <c r="AS128" s="48">
        <v>13.818108433734938</v>
      </c>
      <c r="AT128" s="48">
        <v>12.7752647058824</v>
      </c>
      <c r="AU128" s="48">
        <v>13.8036879432624</v>
      </c>
      <c r="AV128" s="48">
        <v>14.128</v>
      </c>
      <c r="AW128" s="48">
        <v>16.579000000000001</v>
      </c>
      <c r="AX128" s="48">
        <v>14.878690000000001</v>
      </c>
      <c r="AY128" s="48">
        <v>15.223240000000001</v>
      </c>
      <c r="AZ128" s="48">
        <v>12.705679999999999</v>
      </c>
      <c r="BA128" s="48"/>
      <c r="BB128" s="48"/>
      <c r="BC128" s="48"/>
      <c r="BD128" s="48"/>
      <c r="BF128" s="84">
        <f t="shared" si="155"/>
        <v>1.0486803866475853</v>
      </c>
      <c r="BG128" s="84">
        <f t="shared" si="155"/>
        <v>1.0440415032622583</v>
      </c>
      <c r="BH128" s="84">
        <f t="shared" si="155"/>
        <v>1.0482972687785999</v>
      </c>
      <c r="BI128" s="84">
        <f t="shared" si="155"/>
        <v>1.1956321994719135</v>
      </c>
      <c r="BJ128" s="84">
        <f t="shared" si="155"/>
        <v>1.234201984881552</v>
      </c>
      <c r="BK128" s="84">
        <f t="shared" si="155"/>
        <v>1.1101005392046694</v>
      </c>
      <c r="BL128" s="84">
        <f t="shared" si="155"/>
        <v>0.97272122324650589</v>
      </c>
      <c r="BM128" s="84">
        <f t="shared" si="155"/>
        <v>0.87997184444337351</v>
      </c>
      <c r="BN128" s="84">
        <f t="shared" si="155"/>
        <v>0</v>
      </c>
      <c r="BO128" s="84">
        <f t="shared" si="155"/>
        <v>0</v>
      </c>
      <c r="BP128" s="84">
        <f t="shared" si="155"/>
        <v>0</v>
      </c>
      <c r="BQ128" s="84">
        <f t="shared" si="155"/>
        <v>0</v>
      </c>
    </row>
    <row r="129" spans="1:69" x14ac:dyDescent="0.25">
      <c r="A129" s="44" t="s">
        <v>183</v>
      </c>
      <c r="B129" s="22" t="s">
        <v>48</v>
      </c>
      <c r="C129" s="66">
        <f t="shared" si="152"/>
        <v>17.529001059322031</v>
      </c>
      <c r="D129" s="66">
        <f t="shared" si="152"/>
        <v>15.919464606181453</v>
      </c>
      <c r="E129" s="66">
        <f t="shared" si="152"/>
        <v>14.096808011049724</v>
      </c>
      <c r="F129" s="65">
        <f t="shared" si="153"/>
        <v>0.88550766999890185</v>
      </c>
      <c r="H129" s="66">
        <f t="shared" si="154"/>
        <v>17.128176923076921</v>
      </c>
      <c r="I129" s="66">
        <f t="shared" si="154"/>
        <v>18.324444711538462</v>
      </c>
      <c r="J129" s="66">
        <f t="shared" si="154"/>
        <v>15.225513157894737</v>
      </c>
      <c r="K129" s="66">
        <f t="shared" si="154"/>
        <v>16.089150984682714</v>
      </c>
      <c r="L129" s="66">
        <f t="shared" si="154"/>
        <v>15.291980891719744</v>
      </c>
      <c r="M129" s="66">
        <f t="shared" si="154"/>
        <v>15.331536821705427</v>
      </c>
      <c r="N129" s="66">
        <f t="shared" si="154"/>
        <v>17.097549488054607</v>
      </c>
      <c r="O129" s="66">
        <f t="shared" si="154"/>
        <v>21.665102620087357</v>
      </c>
      <c r="P129" s="66">
        <f t="shared" si="154"/>
        <v>13.664475675675675</v>
      </c>
      <c r="Q129" s="66">
        <f t="shared" si="154"/>
        <v>14.182913256955811</v>
      </c>
      <c r="R129" s="66">
        <f t="shared" si="154"/>
        <v>14.761113475177305</v>
      </c>
      <c r="S129" s="66" t="str">
        <f t="shared" si="154"/>
        <v>-</v>
      </c>
      <c r="U129" s="1">
        <v>17.4502121212121</v>
      </c>
      <c r="V129" s="1">
        <v>21.493322580645199</v>
      </c>
      <c r="W129" s="1">
        <v>14.916863636363599</v>
      </c>
      <c r="X129" s="1">
        <v>25.259331168831199</v>
      </c>
      <c r="Y129" s="1">
        <v>13.7831428571429</v>
      </c>
      <c r="Z129" s="1">
        <v>14.7819016393443</v>
      </c>
      <c r="AA129" s="1">
        <v>18.2253289473684</v>
      </c>
      <c r="AB129" s="1">
        <v>14.6623448275862</v>
      </c>
      <c r="AC129" s="1">
        <v>13.7457992424242</v>
      </c>
      <c r="AD129" s="1">
        <v>15.212297297297299</v>
      </c>
      <c r="AE129" s="1">
        <v>15.1200056497175</v>
      </c>
      <c r="AF129" s="1">
        <v>17.680094674556202</v>
      </c>
      <c r="AG129" s="1">
        <v>12.8526785714286</v>
      </c>
      <c r="AH129" s="1">
        <v>15.0465903614458</v>
      </c>
      <c r="AI129" s="1">
        <v>16.188942857142901</v>
      </c>
      <c r="AJ129" s="1">
        <v>16.416063636363599</v>
      </c>
      <c r="AK129" s="1">
        <v>16.652473684210499</v>
      </c>
      <c r="AL129" s="1">
        <v>13.8626936170213</v>
      </c>
      <c r="AM129" s="1">
        <v>20.470346938775499</v>
      </c>
      <c r="AN129" s="1">
        <v>16.6449866666667</v>
      </c>
      <c r="AO129" s="1">
        <v>14.62595</v>
      </c>
      <c r="AP129" s="1">
        <v>15.4765</v>
      </c>
      <c r="AQ129" s="1">
        <v>19.315999999999999</v>
      </c>
      <c r="AR129" s="1">
        <v>24.1601123188406</v>
      </c>
      <c r="AS129" s="48">
        <v>12.350317073170732</v>
      </c>
      <c r="AT129" s="48">
        <v>13.227147727272699</v>
      </c>
      <c r="AU129" s="48">
        <v>14.2864646464646</v>
      </c>
      <c r="AV129" s="48">
        <v>14.338710000000001</v>
      </c>
      <c r="AW129" s="48">
        <v>14.64227</v>
      </c>
      <c r="AX129" s="48">
        <v>13.331630000000001</v>
      </c>
      <c r="AY129" s="48">
        <v>14.264279999999999</v>
      </c>
      <c r="AZ129" s="48">
        <v>15.412699999999999</v>
      </c>
      <c r="BA129" s="48"/>
      <c r="BB129" s="48"/>
      <c r="BC129" s="48"/>
      <c r="BD129" s="48"/>
      <c r="BF129" s="84">
        <f t="shared" si="155"/>
        <v>0.96091386745058627</v>
      </c>
      <c r="BG129" s="84">
        <f t="shared" si="155"/>
        <v>0.87907940666510753</v>
      </c>
      <c r="BH129" s="84">
        <f t="shared" si="155"/>
        <v>0.88248286330574766</v>
      </c>
      <c r="BI129" s="84">
        <f t="shared" si="155"/>
        <v>0.87345604388606257</v>
      </c>
      <c r="BJ129" s="84">
        <f t="shared" si="155"/>
        <v>0.87928498057819915</v>
      </c>
      <c r="BK129" s="84">
        <f t="shared" si="155"/>
        <v>0.96169116683288491</v>
      </c>
      <c r="BL129" s="84">
        <f t="shared" si="155"/>
        <v>0.69682648968592731</v>
      </c>
      <c r="BM129" s="84">
        <f t="shared" si="155"/>
        <v>0.92596649721958135</v>
      </c>
      <c r="BN129" s="84">
        <f t="shared" si="155"/>
        <v>0</v>
      </c>
      <c r="BO129" s="84">
        <f t="shared" si="155"/>
        <v>0</v>
      </c>
      <c r="BP129" s="84">
        <f t="shared" si="155"/>
        <v>0</v>
      </c>
      <c r="BQ129" s="84">
        <f t="shared" si="155"/>
        <v>0</v>
      </c>
    </row>
    <row r="130" spans="1:69" x14ac:dyDescent="0.25">
      <c r="A130" s="44" t="s">
        <v>184</v>
      </c>
      <c r="B130" s="22" t="s">
        <v>49</v>
      </c>
      <c r="C130" s="66">
        <f t="shared" si="152"/>
        <v>16.335999999999999</v>
      </c>
      <c r="D130" s="66">
        <f t="shared" si="152"/>
        <v>17.35349647887324</v>
      </c>
      <c r="E130" s="66">
        <f t="shared" si="152"/>
        <v>17.953909554140129</v>
      </c>
      <c r="F130" s="65">
        <f t="shared" si="153"/>
        <v>1.0345989683403487</v>
      </c>
      <c r="H130" s="66">
        <f t="shared" si="154"/>
        <v>19.205923076923078</v>
      </c>
      <c r="I130" s="66">
        <f t="shared" si="154"/>
        <v>10.791878787878789</v>
      </c>
      <c r="J130" s="66">
        <f t="shared" si="154"/>
        <v>22.650363636363636</v>
      </c>
      <c r="K130" s="66">
        <f t="shared" si="154"/>
        <v>19.921033613445378</v>
      </c>
      <c r="L130" s="66">
        <f t="shared" si="154"/>
        <v>19.905807017543861</v>
      </c>
      <c r="M130" s="66">
        <f t="shared" si="154"/>
        <v>14.88569298245614</v>
      </c>
      <c r="N130" s="66">
        <f t="shared" si="154"/>
        <v>17.019335999999999</v>
      </c>
      <c r="O130" s="66">
        <f t="shared" si="154"/>
        <v>18.863917981072586</v>
      </c>
      <c r="P130" s="66">
        <f t="shared" si="154"/>
        <v>18.390471349353053</v>
      </c>
      <c r="Q130" s="66">
        <f t="shared" si="154"/>
        <v>17.619258241758242</v>
      </c>
      <c r="R130" s="66">
        <f t="shared" si="154"/>
        <v>17.978647840531561</v>
      </c>
      <c r="S130" s="66" t="str">
        <f t="shared" si="154"/>
        <v>-</v>
      </c>
      <c r="U130" s="1">
        <v>18.035</v>
      </c>
      <c r="V130" s="1">
        <v>16.1531428571429</v>
      </c>
      <c r="W130" s="1">
        <v>25.133749999999999</v>
      </c>
      <c r="X130" s="1">
        <v>15.7466666666667</v>
      </c>
      <c r="Y130" s="1">
        <v>-2.3321333333333301</v>
      </c>
      <c r="Z130" s="1">
        <v>22.9249333333333</v>
      </c>
      <c r="AA130" s="1">
        <v>19.643999999999998</v>
      </c>
      <c r="AB130" s="1">
        <v>20.519526315789498</v>
      </c>
      <c r="AC130" s="1">
        <v>24.327249999999999</v>
      </c>
      <c r="AD130" s="1">
        <v>19.1090444444444</v>
      </c>
      <c r="AE130" s="1">
        <v>17.1603064516129</v>
      </c>
      <c r="AF130" s="1">
        <v>23.862016393442602</v>
      </c>
      <c r="AG130" s="1">
        <v>16.526125</v>
      </c>
      <c r="AH130" s="1">
        <v>26.7690625</v>
      </c>
      <c r="AI130" s="1">
        <v>19.275043956044001</v>
      </c>
      <c r="AJ130" s="1">
        <v>9.7587441860465098</v>
      </c>
      <c r="AK130" s="1">
        <v>17.981029411764698</v>
      </c>
      <c r="AL130" s="1">
        <v>14.970957264957301</v>
      </c>
      <c r="AM130" s="1">
        <v>14.0956896551724</v>
      </c>
      <c r="AN130" s="1">
        <v>20.1928378378378</v>
      </c>
      <c r="AO130" s="1">
        <v>15.7462543554007</v>
      </c>
      <c r="AP130" s="1">
        <v>21.3565503355705</v>
      </c>
      <c r="AQ130" s="1">
        <v>13.8158761061947</v>
      </c>
      <c r="AR130" s="1">
        <v>20.3987543581617</v>
      </c>
      <c r="AS130" s="48">
        <v>18.74718881118881</v>
      </c>
      <c r="AT130" s="48">
        <v>17.770990430622</v>
      </c>
      <c r="AU130" s="48">
        <v>18.805608465608501</v>
      </c>
      <c r="AV130" s="48">
        <v>16.3995</v>
      </c>
      <c r="AW130" s="48">
        <v>17.95748</v>
      </c>
      <c r="AX130" s="48">
        <v>18.829080000000001</v>
      </c>
      <c r="AY130" s="48">
        <v>20.72869</v>
      </c>
      <c r="AZ130" s="48">
        <v>14.053179999999999</v>
      </c>
      <c r="BA130" s="48"/>
      <c r="BB130" s="48"/>
      <c r="BC130" s="48"/>
      <c r="BD130" s="48"/>
      <c r="BF130" s="84">
        <f t="shared" si="155"/>
        <v>1.1343971324910593</v>
      </c>
      <c r="BG130" s="84">
        <f t="shared" si="155"/>
        <v>0.66386301091500677</v>
      </c>
      <c r="BH130" s="84">
        <f t="shared" si="155"/>
        <v>0.97564542568587498</v>
      </c>
      <c r="BI130" s="84">
        <f t="shared" si="155"/>
        <v>1.6804928674581654</v>
      </c>
      <c r="BJ130" s="84">
        <f t="shared" si="155"/>
        <v>0.99869031904539962</v>
      </c>
      <c r="BK130" s="84">
        <f t="shared" si="155"/>
        <v>1.257707150368631</v>
      </c>
      <c r="BL130" s="84">
        <f t="shared" si="155"/>
        <v>1.4705694085988639</v>
      </c>
      <c r="BM130" s="84">
        <f t="shared" si="155"/>
        <v>0.69594873751062514</v>
      </c>
      <c r="BN130" s="84">
        <f t="shared" si="155"/>
        <v>0</v>
      </c>
      <c r="BO130" s="84">
        <f t="shared" si="155"/>
        <v>0</v>
      </c>
      <c r="BP130" s="84">
        <f t="shared" si="155"/>
        <v>0</v>
      </c>
      <c r="BQ130" s="84">
        <f t="shared" si="155"/>
        <v>0</v>
      </c>
    </row>
    <row r="131" spans="1:69" x14ac:dyDescent="0.25">
      <c r="A131" s="44" t="s">
        <v>185</v>
      </c>
      <c r="B131" s="22" t="s">
        <v>50</v>
      </c>
      <c r="C131" s="66" t="str">
        <f t="shared" si="152"/>
        <v>-</v>
      </c>
      <c r="D131" s="66" t="str">
        <f t="shared" si="152"/>
        <v>-</v>
      </c>
      <c r="E131" s="66">
        <f t="shared" si="152"/>
        <v>14.259222979552094</v>
      </c>
      <c r="F131" s="65" t="str">
        <f t="shared" si="153"/>
        <v/>
      </c>
      <c r="H131" s="66" t="str">
        <f t="shared" si="154"/>
        <v>-</v>
      </c>
      <c r="I131" s="66" t="str">
        <f t="shared" si="154"/>
        <v>-</v>
      </c>
      <c r="J131" s="66" t="str">
        <f t="shared" si="154"/>
        <v>-</v>
      </c>
      <c r="K131" s="66" t="str">
        <f t="shared" si="154"/>
        <v>-</v>
      </c>
      <c r="L131" s="66" t="str">
        <f t="shared" si="154"/>
        <v>-</v>
      </c>
      <c r="M131" s="66" t="str">
        <f t="shared" si="154"/>
        <v>-</v>
      </c>
      <c r="N131" s="66" t="str">
        <f t="shared" si="154"/>
        <v>-</v>
      </c>
      <c r="O131" s="66" t="str">
        <f t="shared" si="154"/>
        <v>-</v>
      </c>
      <c r="P131" s="66">
        <f t="shared" si="154"/>
        <v>12.934917241379312</v>
      </c>
      <c r="Q131" s="66">
        <f t="shared" si="154"/>
        <v>14.179163498098859</v>
      </c>
      <c r="R131" s="66">
        <f t="shared" si="154"/>
        <v>16.278938388625591</v>
      </c>
      <c r="S131" s="66" t="str">
        <f t="shared" si="154"/>
        <v>-</v>
      </c>
      <c r="T131" s="7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48"/>
      <c r="AT131" s="48">
        <v>13.266456790123501</v>
      </c>
      <c r="AU131" s="48">
        <v>12.5153125</v>
      </c>
      <c r="AV131" s="48">
        <v>13.708740000000001</v>
      </c>
      <c r="AW131" s="48">
        <v>15.695259999999999</v>
      </c>
      <c r="AX131" s="48">
        <v>13.93191</v>
      </c>
      <c r="AY131" s="48">
        <v>15.357760000000001</v>
      </c>
      <c r="AZ131" s="48">
        <v>17.077839999999998</v>
      </c>
      <c r="BA131" s="48"/>
      <c r="BB131" s="48"/>
      <c r="BC131" s="48"/>
      <c r="BD131" s="48"/>
      <c r="BF131" s="84" t="str">
        <f t="shared" si="155"/>
        <v>-</v>
      </c>
      <c r="BG131" s="84" t="str">
        <f t="shared" si="155"/>
        <v>-</v>
      </c>
      <c r="BH131" s="84" t="str">
        <f t="shared" si="155"/>
        <v>-</v>
      </c>
      <c r="BI131" s="84" t="str">
        <f t="shared" si="155"/>
        <v>-</v>
      </c>
      <c r="BJ131" s="84" t="str">
        <f t="shared" si="155"/>
        <v>-</v>
      </c>
      <c r="BK131" s="84" t="str">
        <f t="shared" si="155"/>
        <v>-</v>
      </c>
      <c r="BL131" s="84" t="str">
        <f t="shared" si="155"/>
        <v>-</v>
      </c>
      <c r="BM131" s="84" t="str">
        <f t="shared" si="155"/>
        <v>-</v>
      </c>
      <c r="BN131" s="84" t="str">
        <f t="shared" si="155"/>
        <v>-</v>
      </c>
      <c r="BO131" s="84" t="str">
        <f t="shared" si="155"/>
        <v>-</v>
      </c>
      <c r="BP131" s="84" t="str">
        <f t="shared" si="155"/>
        <v>-</v>
      </c>
      <c r="BQ131" s="84" t="str">
        <f t="shared" si="155"/>
        <v>-</v>
      </c>
    </row>
    <row r="132" spans="1:69" x14ac:dyDescent="0.25">
      <c r="A132" s="44" t="s">
        <v>426</v>
      </c>
      <c r="B132" s="3" t="s">
        <v>153</v>
      </c>
      <c r="C132" s="66">
        <f t="shared" ref="C132:E133" si="156">IFERROR(C58/C120,"-")</f>
        <v>15.92237781186094</v>
      </c>
      <c r="D132" s="66">
        <f t="shared" si="156"/>
        <v>14.711561528662436</v>
      </c>
      <c r="E132" s="66">
        <f t="shared" si="156"/>
        <v>14.436557425377718</v>
      </c>
      <c r="F132" s="65">
        <f t="shared" si="153"/>
        <v>0.98130693993639428</v>
      </c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7"/>
      <c r="U132" s="71">
        <f>IFERROR(U58/U120,"-")</f>
        <v>15.170114035087719</v>
      </c>
      <c r="V132" s="71">
        <f t="shared" ref="V132:AY132" si="157">IFERROR(V58/V120,"-")</f>
        <v>14.523329787234045</v>
      </c>
      <c r="W132" s="71">
        <f t="shared" si="157"/>
        <v>16.740621399176955</v>
      </c>
      <c r="X132" s="71">
        <f t="shared" si="157"/>
        <v>19.961979674796748</v>
      </c>
      <c r="Y132" s="71">
        <f t="shared" si="157"/>
        <v>13.928090558766858</v>
      </c>
      <c r="Z132" s="71">
        <f t="shared" si="157"/>
        <v>14.625157439446367</v>
      </c>
      <c r="AA132" s="71">
        <f t="shared" si="157"/>
        <v>17.284042465753423</v>
      </c>
      <c r="AB132" s="71">
        <f t="shared" si="157"/>
        <v>13.970966873706006</v>
      </c>
      <c r="AC132" s="71">
        <f t="shared" si="157"/>
        <v>15.297058770343583</v>
      </c>
      <c r="AD132" s="71">
        <f t="shared" si="157"/>
        <v>14.594621787025705</v>
      </c>
      <c r="AE132" s="71">
        <f t="shared" si="157"/>
        <v>14.723215331010474</v>
      </c>
      <c r="AF132" s="71">
        <f t="shared" si="157"/>
        <v>16.834790062981121</v>
      </c>
      <c r="AG132" s="71">
        <f t="shared" si="157"/>
        <v>14.478123931623928</v>
      </c>
      <c r="AH132" s="71">
        <f t="shared" si="157"/>
        <v>14.438670807453416</v>
      </c>
      <c r="AI132" s="71">
        <f t="shared" si="157"/>
        <v>15.159557924003707</v>
      </c>
      <c r="AJ132" s="71">
        <f t="shared" si="157"/>
        <v>18.039591954023006</v>
      </c>
      <c r="AK132" s="71">
        <f t="shared" si="157"/>
        <v>15.130410658307209</v>
      </c>
      <c r="AL132" s="71">
        <f t="shared" si="157"/>
        <v>14.032704545454584</v>
      </c>
      <c r="AM132" s="71">
        <f t="shared" si="157"/>
        <v>14.587937384898721</v>
      </c>
      <c r="AN132" s="71">
        <f t="shared" si="157"/>
        <v>13.477317183951573</v>
      </c>
      <c r="AO132" s="71">
        <f t="shared" si="157"/>
        <v>14.189415354330745</v>
      </c>
      <c r="AP132" s="71">
        <f t="shared" si="157"/>
        <v>14.963684319119682</v>
      </c>
      <c r="AQ132" s="71">
        <f t="shared" si="157"/>
        <v>14.299060513447465</v>
      </c>
      <c r="AR132" s="71">
        <f t="shared" si="157"/>
        <v>15.985946400747963</v>
      </c>
      <c r="AS132" s="71">
        <f t="shared" si="157"/>
        <v>14.10147587719298</v>
      </c>
      <c r="AT132" s="71">
        <f t="shared" si="157"/>
        <v>14.28943126888219</v>
      </c>
      <c r="AU132" s="71">
        <f t="shared" si="157"/>
        <v>14.270231413096999</v>
      </c>
      <c r="AV132" s="71">
        <f t="shared" si="157"/>
        <v>14.314050116550117</v>
      </c>
      <c r="AW132" s="71">
        <f t="shared" si="157"/>
        <v>14.665612813370473</v>
      </c>
      <c r="AX132" s="71">
        <f t="shared" si="157"/>
        <v>14.420259179265658</v>
      </c>
      <c r="AY132" s="71">
        <f t="shared" si="157"/>
        <v>14.847147790055248</v>
      </c>
      <c r="AZ132" s="71">
        <v>14.540509999999999</v>
      </c>
      <c r="BA132" s="71"/>
      <c r="BB132" s="71"/>
      <c r="BC132" s="71"/>
      <c r="BD132" s="71"/>
      <c r="BF132" s="84">
        <f t="shared" si="155"/>
        <v>0.9739850234595484</v>
      </c>
      <c r="BG132" s="84">
        <f t="shared" si="155"/>
        <v>0.98966390046830444</v>
      </c>
      <c r="BH132" s="84">
        <f t="shared" si="155"/>
        <v>0.94133559069697248</v>
      </c>
      <c r="BI132" s="84">
        <f t="shared" si="155"/>
        <v>0.79347970580664617</v>
      </c>
      <c r="BJ132" s="84">
        <f t="shared" si="155"/>
        <v>0.96928055322268836</v>
      </c>
      <c r="BK132" s="84">
        <f t="shared" si="155"/>
        <v>1.027617957219559</v>
      </c>
      <c r="BL132" s="84">
        <f t="shared" si="155"/>
        <v>1.0177688180527056</v>
      </c>
      <c r="BM132" s="84">
        <f t="shared" si="155"/>
        <v>1.0788875709858967</v>
      </c>
      <c r="BN132" s="84">
        <f t="shared" si="155"/>
        <v>0</v>
      </c>
      <c r="BO132" s="84">
        <f t="shared" si="155"/>
        <v>0</v>
      </c>
      <c r="BP132" s="84">
        <f t="shared" si="155"/>
        <v>0</v>
      </c>
      <c r="BQ132" s="84">
        <f t="shared" si="155"/>
        <v>0</v>
      </c>
    </row>
    <row r="133" spans="1:69" x14ac:dyDescent="0.25">
      <c r="A133" s="45" t="s">
        <v>209</v>
      </c>
      <c r="B133" s="3" t="s">
        <v>61</v>
      </c>
      <c r="C133" s="66">
        <f t="shared" ref="C133:D133" si="158">IFERROR(C60/C121,"-")</f>
        <v>16.05639593558282</v>
      </c>
      <c r="D133" s="66">
        <f t="shared" si="158"/>
        <v>15.047713426751608</v>
      </c>
      <c r="E133" s="66">
        <f>IFERROR(E60/E121,"-")</f>
        <v>14.836258714341847</v>
      </c>
      <c r="F133" s="65">
        <f>IFERROR(E133/D133,"")</f>
        <v>0.98594771800785097</v>
      </c>
      <c r="H133" s="66">
        <f t="shared" ref="H133:S133" si="159">IFERROR(H59/H121,"-")</f>
        <v>15.693423423423424</v>
      </c>
      <c r="I133" s="66">
        <f t="shared" si="159"/>
        <v>16.049914411579611</v>
      </c>
      <c r="J133" s="66">
        <f t="shared" si="159"/>
        <v>15.646345407503235</v>
      </c>
      <c r="K133" s="66">
        <f t="shared" si="159"/>
        <v>15.514407769627818</v>
      </c>
      <c r="L133" s="66">
        <f t="shared" si="159"/>
        <v>14.830937438423645</v>
      </c>
      <c r="M133" s="66">
        <f t="shared" si="159"/>
        <v>15.157608848520391</v>
      </c>
      <c r="N133" s="66">
        <f t="shared" si="159"/>
        <v>14.075000675827912</v>
      </c>
      <c r="O133" s="66">
        <f t="shared" si="159"/>
        <v>15.311852992538546</v>
      </c>
      <c r="P133" s="66">
        <f t="shared" si="159"/>
        <v>14.197224841341795</v>
      </c>
      <c r="Q133" s="66">
        <f t="shared" si="159"/>
        <v>14.440510727169166</v>
      </c>
      <c r="R133" s="66">
        <f t="shared" si="159"/>
        <v>22.607967071569274</v>
      </c>
      <c r="S133" s="66" t="str">
        <f t="shared" si="159"/>
        <v>-</v>
      </c>
      <c r="T133" s="5"/>
      <c r="U133" s="10">
        <v>15.1701140350877</v>
      </c>
      <c r="V133" s="10">
        <v>14.523329787233999</v>
      </c>
      <c r="W133" s="10">
        <v>16.740621399177002</v>
      </c>
      <c r="X133" s="10">
        <v>19.961979674796702</v>
      </c>
      <c r="Y133" s="10">
        <v>13.9280905587669</v>
      </c>
      <c r="Z133" s="10">
        <v>14.625157439446401</v>
      </c>
      <c r="AA133" s="10">
        <v>17.284042465753402</v>
      </c>
      <c r="AB133" s="10">
        <v>13.970966873706001</v>
      </c>
      <c r="AC133" s="10">
        <v>15.2970587703436</v>
      </c>
      <c r="AD133" s="10">
        <v>14.5946217870257</v>
      </c>
      <c r="AE133" s="10">
        <v>14.723215331010501</v>
      </c>
      <c r="AF133" s="10">
        <v>16.834790062981099</v>
      </c>
      <c r="AG133" s="10">
        <v>14.4781239316239</v>
      </c>
      <c r="AH133" s="10">
        <v>14.4386708074534</v>
      </c>
      <c r="AI133" s="10">
        <v>15.1595579240037</v>
      </c>
      <c r="AJ133" s="10">
        <v>18.039591954022999</v>
      </c>
      <c r="AK133" s="10">
        <v>15.1304106583072</v>
      </c>
      <c r="AL133" s="10">
        <v>14.0327045454546</v>
      </c>
      <c r="AM133" s="10">
        <v>14.5879373848987</v>
      </c>
      <c r="AN133" s="10">
        <v>13.4773171839516</v>
      </c>
      <c r="AO133" s="10">
        <v>14.1894153543307</v>
      </c>
      <c r="AP133" s="10">
        <v>14.9636843191197</v>
      </c>
      <c r="AQ133" s="10">
        <v>14.2990605134475</v>
      </c>
      <c r="AR133" s="10">
        <v>15.985946400748</v>
      </c>
      <c r="AS133" s="48">
        <v>14.10147587719298</v>
      </c>
      <c r="AT133" s="48">
        <v>14.230455516014199</v>
      </c>
      <c r="AU133" s="48">
        <v>14.2166205250597</v>
      </c>
      <c r="AV133" s="48">
        <v>14.26272</v>
      </c>
      <c r="AW133" s="48">
        <v>14.70492</v>
      </c>
      <c r="AX133" s="48">
        <v>14.40817</v>
      </c>
      <c r="AY133" s="48">
        <v>14.863860000000001</v>
      </c>
      <c r="AZ133" s="48">
        <v>14.63306</v>
      </c>
      <c r="BA133" s="48"/>
      <c r="BB133" s="48"/>
      <c r="BC133" s="48"/>
      <c r="BD133" s="48"/>
      <c r="BF133" s="84">
        <f t="shared" si="155"/>
        <v>0.97398502345955029</v>
      </c>
      <c r="BG133" s="84">
        <f t="shared" si="155"/>
        <v>0.98557933107445617</v>
      </c>
      <c r="BH133" s="84">
        <f t="shared" si="155"/>
        <v>0.93779914931088126</v>
      </c>
      <c r="BI133" s="84">
        <f t="shared" si="155"/>
        <v>0.79063429130498042</v>
      </c>
      <c r="BJ133" s="84">
        <f t="shared" si="155"/>
        <v>0.97187844613631891</v>
      </c>
      <c r="BK133" s="84">
        <f t="shared" si="155"/>
        <v>1.0267564569131487</v>
      </c>
      <c r="BL133" s="84">
        <f t="shared" si="155"/>
        <v>1.0189144364841416</v>
      </c>
      <c r="BM133" s="84">
        <f t="shared" si="155"/>
        <v>1.085754664691325</v>
      </c>
      <c r="BN133" s="84">
        <f t="shared" si="155"/>
        <v>0</v>
      </c>
      <c r="BO133" s="84">
        <f t="shared" si="155"/>
        <v>0</v>
      </c>
      <c r="BP133" s="84">
        <f t="shared" si="155"/>
        <v>0</v>
      </c>
      <c r="BQ133" s="84">
        <f t="shared" si="155"/>
        <v>0</v>
      </c>
    </row>
    <row r="134" spans="1:69" x14ac:dyDescent="0.25">
      <c r="A134" s="44" t="s">
        <v>33</v>
      </c>
      <c r="B134" s="22"/>
    </row>
    <row r="135" spans="1:69" x14ac:dyDescent="0.25">
      <c r="A135" s="43" t="s">
        <v>84</v>
      </c>
      <c r="B135" s="23" t="s">
        <v>84</v>
      </c>
      <c r="C135" s="21" t="str">
        <f>$C$3</f>
        <v>YTD '15</v>
      </c>
      <c r="D135" s="21" t="str">
        <f>$D$3</f>
        <v>YTD '16</v>
      </c>
      <c r="E135" s="21" t="str">
        <f>$E$3</f>
        <v>YTD '17</v>
      </c>
      <c r="F135" s="21" t="str">
        <f>$F$3</f>
        <v>YoY</v>
      </c>
      <c r="G135" s="2" t="s">
        <v>33</v>
      </c>
      <c r="H135" s="27" t="str">
        <f>$H$3</f>
        <v>Q1 '15</v>
      </c>
      <c r="I135" s="27" t="str">
        <f>$I$3</f>
        <v>Q2 '15</v>
      </c>
      <c r="J135" s="27" t="str">
        <f>$J$3</f>
        <v>Q3 '15</v>
      </c>
      <c r="K135" s="27" t="str">
        <f>$K$3</f>
        <v>Q4 '15</v>
      </c>
      <c r="L135" s="30" t="str">
        <f>$L$3</f>
        <v>Q1 '16</v>
      </c>
      <c r="M135" s="30" t="str">
        <f>$M$3</f>
        <v>Q2 '16</v>
      </c>
      <c r="N135" s="30" t="str">
        <f>$N$3</f>
        <v>Q3 '16</v>
      </c>
      <c r="O135" s="30" t="str">
        <f>$O$3</f>
        <v>Q4 '16</v>
      </c>
      <c r="P135" s="27" t="str">
        <f>$P$3</f>
        <v>Q1 '17</v>
      </c>
      <c r="Q135" s="27" t="str">
        <f>$Q$3</f>
        <v>Q2 '17</v>
      </c>
      <c r="R135" s="27" t="str">
        <f>$R$3</f>
        <v>Q3 '17</v>
      </c>
      <c r="S135" s="27" t="str">
        <f>$S$3</f>
        <v>Q4 '17</v>
      </c>
      <c r="T135" s="17" t="s">
        <v>33</v>
      </c>
      <c r="U135" s="27" t="s">
        <v>1</v>
      </c>
      <c r="V135" s="27" t="s">
        <v>2</v>
      </c>
      <c r="W135" s="27" t="s">
        <v>3</v>
      </c>
      <c r="X135" s="27" t="s">
        <v>4</v>
      </c>
      <c r="Y135" s="27" t="s">
        <v>5</v>
      </c>
      <c r="Z135" s="27" t="s">
        <v>6</v>
      </c>
      <c r="AA135" s="27" t="s">
        <v>7</v>
      </c>
      <c r="AB135" s="27" t="s">
        <v>8</v>
      </c>
      <c r="AC135" s="27" t="s">
        <v>9</v>
      </c>
      <c r="AD135" s="27" t="s">
        <v>10</v>
      </c>
      <c r="AE135" s="27" t="s">
        <v>11</v>
      </c>
      <c r="AF135" s="27" t="s">
        <v>12</v>
      </c>
      <c r="AG135" s="29" t="s">
        <v>13</v>
      </c>
      <c r="AH135" s="29" t="s">
        <v>14</v>
      </c>
      <c r="AI135" s="29" t="s">
        <v>15</v>
      </c>
      <c r="AJ135" s="29" t="s">
        <v>16</v>
      </c>
      <c r="AK135" s="29" t="s">
        <v>17</v>
      </c>
      <c r="AL135" s="29" t="s">
        <v>18</v>
      </c>
      <c r="AM135" s="29" t="s">
        <v>19</v>
      </c>
      <c r="AN135" s="29" t="s">
        <v>20</v>
      </c>
      <c r="AO135" s="29" t="s">
        <v>21</v>
      </c>
      <c r="AP135" s="29" t="s">
        <v>22</v>
      </c>
      <c r="AQ135" s="29" t="s">
        <v>23</v>
      </c>
      <c r="AR135" s="29" t="s">
        <v>24</v>
      </c>
      <c r="AS135" s="25" t="s">
        <v>25</v>
      </c>
      <c r="AT135" s="25" t="s">
        <v>26</v>
      </c>
      <c r="AU135" s="25" t="s">
        <v>27</v>
      </c>
      <c r="AV135" s="25" t="s">
        <v>28</v>
      </c>
      <c r="AW135" s="25" t="s">
        <v>29</v>
      </c>
      <c r="AX135" s="25" t="s">
        <v>30</v>
      </c>
      <c r="AY135" s="31" t="s">
        <v>99</v>
      </c>
      <c r="AZ135" s="31" t="s">
        <v>100</v>
      </c>
      <c r="BA135" s="31" t="s">
        <v>101</v>
      </c>
      <c r="BB135" s="31" t="s">
        <v>102</v>
      </c>
      <c r="BC135" s="31" t="s">
        <v>103</v>
      </c>
      <c r="BD135" s="31" t="s">
        <v>104</v>
      </c>
      <c r="BF135" s="32">
        <v>42736</v>
      </c>
      <c r="BG135" s="32">
        <v>42767</v>
      </c>
      <c r="BH135" s="32">
        <v>42795</v>
      </c>
      <c r="BI135" s="32">
        <v>42826</v>
      </c>
      <c r="BJ135" s="32">
        <v>42856</v>
      </c>
      <c r="BK135" s="32">
        <v>42887</v>
      </c>
      <c r="BL135" s="32">
        <v>42917</v>
      </c>
      <c r="BM135" s="32">
        <v>42948</v>
      </c>
      <c r="BN135" s="32">
        <v>42979</v>
      </c>
      <c r="BO135" s="32">
        <v>43009</v>
      </c>
      <c r="BP135" s="32">
        <v>43040</v>
      </c>
      <c r="BQ135" s="32">
        <v>43070</v>
      </c>
    </row>
    <row r="136" spans="1:69" x14ac:dyDescent="0.25">
      <c r="A136" s="44" t="s">
        <v>170</v>
      </c>
      <c r="B136" s="16" t="s">
        <v>58</v>
      </c>
      <c r="C136" s="66">
        <f t="shared" ref="C136:E145" si="160">IFERROR(C112/C88,"-")</f>
        <v>2.1702127659574466</v>
      </c>
      <c r="D136" s="66">
        <f t="shared" si="160"/>
        <v>2.0754716981132075</v>
      </c>
      <c r="E136" s="66">
        <f t="shared" si="160"/>
        <v>2.1679216867469879</v>
      </c>
      <c r="F136" s="65">
        <f t="shared" ref="F136:F144" si="161">IFERROR(E136/D136,"")</f>
        <v>1.0445440854326395</v>
      </c>
      <c r="H136" s="66">
        <f t="shared" ref="H136:S145" si="162">IFERROR(H112/H88,"-")</f>
        <v>2.6296296296296298</v>
      </c>
      <c r="I136" s="66">
        <f t="shared" si="162"/>
        <v>1.6</v>
      </c>
      <c r="J136" s="66">
        <f t="shared" si="162"/>
        <v>2.75</v>
      </c>
      <c r="K136" s="66">
        <f t="shared" si="162"/>
        <v>4.0869565217391308</v>
      </c>
      <c r="L136" s="66">
        <f t="shared" si="162"/>
        <v>1.9210526315789473</v>
      </c>
      <c r="M136" s="66">
        <f t="shared" si="162"/>
        <v>2.024390243902439</v>
      </c>
      <c r="N136" s="66">
        <f t="shared" si="162"/>
        <v>2.6124999999999998</v>
      </c>
      <c r="O136" s="66">
        <f t="shared" si="162"/>
        <v>2.7285714285714286</v>
      </c>
      <c r="P136" s="66">
        <f t="shared" si="162"/>
        <v>2.6223404255319149</v>
      </c>
      <c r="Q136" s="66">
        <f t="shared" si="162"/>
        <v>2.0783475783475782</v>
      </c>
      <c r="R136" s="66">
        <f t="shared" si="162"/>
        <v>2.1164383561643834</v>
      </c>
      <c r="S136" s="66" t="str">
        <f t="shared" si="162"/>
        <v>-</v>
      </c>
      <c r="U136" s="12">
        <v>2</v>
      </c>
      <c r="V136" s="12">
        <v>1.6</v>
      </c>
      <c r="W136" s="12">
        <v>3.7272727272727302</v>
      </c>
      <c r="X136" s="12">
        <v>1.72727272727273</v>
      </c>
      <c r="Y136" s="12">
        <v>1.1875</v>
      </c>
      <c r="Z136" s="12">
        <v>2</v>
      </c>
      <c r="AA136" s="12">
        <v>3.28571428571429</v>
      </c>
      <c r="AB136" s="12">
        <v>1.7692307692307701</v>
      </c>
      <c r="AC136" s="12">
        <v>3.0588235294117601</v>
      </c>
      <c r="AD136" s="12">
        <v>1.7894736842105301</v>
      </c>
      <c r="AE136" s="12">
        <v>4.5</v>
      </c>
      <c r="AF136" s="12">
        <v>6.6666666666666696</v>
      </c>
      <c r="AG136" s="12">
        <v>1.4166666666666701</v>
      </c>
      <c r="AH136" s="12">
        <v>1.5</v>
      </c>
      <c r="AI136" s="12">
        <v>2.4444444444444402</v>
      </c>
      <c r="AJ136" s="12">
        <v>1.92307692307692</v>
      </c>
      <c r="AK136" s="12">
        <v>1.84615384615385</v>
      </c>
      <c r="AL136" s="12">
        <v>2.2666666666666702</v>
      </c>
      <c r="AM136" s="12">
        <v>2.2666666666666702</v>
      </c>
      <c r="AN136" s="12">
        <v>2.5</v>
      </c>
      <c r="AO136" s="12">
        <v>3.1153846153846199</v>
      </c>
      <c r="AP136" s="12">
        <v>2.2727272727272698</v>
      </c>
      <c r="AQ136" s="12">
        <v>1.8181818181818199</v>
      </c>
      <c r="AR136" s="12">
        <v>3.8846153846153801</v>
      </c>
      <c r="AS136" s="48">
        <v>1.9807692307692308</v>
      </c>
      <c r="AT136" s="48">
        <v>2.6428571428571401</v>
      </c>
      <c r="AU136" s="48">
        <v>3.10606060606061</v>
      </c>
      <c r="AV136" s="48">
        <v>2.1146500000000001</v>
      </c>
      <c r="AW136" s="48">
        <v>2.3627449999999999</v>
      </c>
      <c r="AX136" s="48">
        <v>1.701087</v>
      </c>
      <c r="AY136" s="48">
        <v>2.2342339999999998</v>
      </c>
      <c r="AZ136" s="48">
        <v>1.9953700000000001</v>
      </c>
      <c r="BA136" s="48"/>
      <c r="BB136" s="48"/>
      <c r="BC136" s="48"/>
      <c r="BD136" s="48"/>
      <c r="BF136" s="84">
        <f t="shared" ref="BF136:BQ145" si="163">IFERROR(AS136/AG136,"-")</f>
        <v>1.3981900452488654</v>
      </c>
      <c r="BG136" s="84">
        <f t="shared" si="163"/>
        <v>1.7619047619047601</v>
      </c>
      <c r="BH136" s="84">
        <f t="shared" si="163"/>
        <v>1.2706611570247972</v>
      </c>
      <c r="BI136" s="84">
        <f t="shared" si="163"/>
        <v>1.0996180000000018</v>
      </c>
      <c r="BJ136" s="84">
        <f t="shared" si="163"/>
        <v>1.2798202083333305</v>
      </c>
      <c r="BK136" s="84">
        <f t="shared" si="163"/>
        <v>0.75047955882352824</v>
      </c>
      <c r="BL136" s="84">
        <f t="shared" si="163"/>
        <v>0.9856914705882337</v>
      </c>
      <c r="BM136" s="84">
        <f t="shared" si="163"/>
        <v>0.79814800000000008</v>
      </c>
      <c r="BN136" s="84">
        <f t="shared" si="163"/>
        <v>0</v>
      </c>
      <c r="BO136" s="84">
        <f t="shared" si="163"/>
        <v>0</v>
      </c>
      <c r="BP136" s="84">
        <f t="shared" si="163"/>
        <v>0</v>
      </c>
      <c r="BQ136" s="84">
        <f t="shared" si="163"/>
        <v>0</v>
      </c>
    </row>
    <row r="137" spans="1:69" x14ac:dyDescent="0.25">
      <c r="A137" s="44" t="s">
        <v>171</v>
      </c>
      <c r="B137" s="22" t="s">
        <v>44</v>
      </c>
      <c r="C137" s="66">
        <f t="shared" si="160"/>
        <v>1.338598901098901</v>
      </c>
      <c r="D137" s="66">
        <f t="shared" si="160"/>
        <v>1.450486548368632</v>
      </c>
      <c r="E137" s="66">
        <f t="shared" si="160"/>
        <v>1.5426765015806112</v>
      </c>
      <c r="F137" s="65">
        <f>IFERROR(E137/D137,"")</f>
        <v>1.0635579511686375</v>
      </c>
      <c r="H137" s="66">
        <f t="shared" si="162"/>
        <v>1.2692307692307692</v>
      </c>
      <c r="I137" s="66">
        <f t="shared" si="162"/>
        <v>1.3558394160583942</v>
      </c>
      <c r="J137" s="66">
        <f t="shared" si="162"/>
        <v>1.4311926605504588</v>
      </c>
      <c r="K137" s="66">
        <f t="shared" si="162"/>
        <v>1.552919708029197</v>
      </c>
      <c r="L137" s="66">
        <f t="shared" si="162"/>
        <v>1.5274725274725274</v>
      </c>
      <c r="M137" s="66">
        <f t="shared" si="162"/>
        <v>1.5046511627906978</v>
      </c>
      <c r="N137" s="66">
        <f t="shared" si="162"/>
        <v>1.4548511047070125</v>
      </c>
      <c r="O137" s="66">
        <f t="shared" si="162"/>
        <v>1.7473469387755103</v>
      </c>
      <c r="P137" s="66">
        <f t="shared" si="162"/>
        <v>1.5562827225130891</v>
      </c>
      <c r="Q137" s="66">
        <f t="shared" si="162"/>
        <v>1.5261941448382126</v>
      </c>
      <c r="R137" s="66">
        <f t="shared" si="162"/>
        <v>1.5566878980891721</v>
      </c>
      <c r="S137" s="66" t="str">
        <f t="shared" si="162"/>
        <v>-</v>
      </c>
      <c r="U137" s="12">
        <v>1.31168831168831</v>
      </c>
      <c r="V137" s="12">
        <v>1.17307692307692</v>
      </c>
      <c r="W137" s="12">
        <v>1.29113924050633</v>
      </c>
      <c r="X137" s="12">
        <v>1.4666666666666699</v>
      </c>
      <c r="Y137" s="12">
        <v>1.23837209302326</v>
      </c>
      <c r="Z137" s="12">
        <v>1.3571428571428601</v>
      </c>
      <c r="AA137" s="12">
        <v>1.4557823129251699</v>
      </c>
      <c r="AB137" s="12">
        <v>1.2626262626262601</v>
      </c>
      <c r="AC137" s="12">
        <v>1.5</v>
      </c>
      <c r="AD137" s="12">
        <v>1.3206106870229</v>
      </c>
      <c r="AE137" s="12">
        <v>1.68359375</v>
      </c>
      <c r="AF137" s="12">
        <v>1.5341614906832299</v>
      </c>
      <c r="AG137" s="12">
        <v>1.3695652173913</v>
      </c>
      <c r="AH137" s="12">
        <v>1.175</v>
      </c>
      <c r="AI137" s="12">
        <v>1.64171122994652</v>
      </c>
      <c r="AJ137" s="12">
        <v>1.3428571428571401</v>
      </c>
      <c r="AK137" s="12">
        <v>1.35111111111111</v>
      </c>
      <c r="AL137" s="12">
        <v>1.64130434782609</v>
      </c>
      <c r="AM137" s="12">
        <v>1.36785714285714</v>
      </c>
      <c r="AN137" s="12">
        <v>1.31736526946108</v>
      </c>
      <c r="AO137" s="12">
        <v>1.6194379391100699</v>
      </c>
      <c r="AP137" s="12">
        <v>1.4420289855072499</v>
      </c>
      <c r="AQ137" s="12">
        <v>1.90357142857143</v>
      </c>
      <c r="AR137" s="12">
        <v>1.85</v>
      </c>
      <c r="AS137" s="48">
        <v>1.7256637168141593</v>
      </c>
      <c r="AT137" s="48">
        <v>1.32019704433498</v>
      </c>
      <c r="AU137" s="48">
        <v>1.62053571428571</v>
      </c>
      <c r="AV137" s="48">
        <v>1.48265</v>
      </c>
      <c r="AW137" s="48">
        <v>1.6654549999999999</v>
      </c>
      <c r="AX137" s="48">
        <v>1.491501</v>
      </c>
      <c r="AY137" s="48">
        <v>1.5777779999999999</v>
      </c>
      <c r="AZ137" s="48">
        <v>1.538824</v>
      </c>
      <c r="BA137" s="48"/>
      <c r="BB137" s="48"/>
      <c r="BC137" s="48"/>
      <c r="BD137" s="48"/>
      <c r="BF137" s="84">
        <f t="shared" si="163"/>
        <v>1.260008428150025</v>
      </c>
      <c r="BG137" s="84">
        <f t="shared" si="163"/>
        <v>1.1235719526255148</v>
      </c>
      <c r="BH137" s="84">
        <f t="shared" si="163"/>
        <v>0.98710155886458806</v>
      </c>
      <c r="BI137" s="84">
        <f t="shared" si="163"/>
        <v>1.1041010638297895</v>
      </c>
      <c r="BJ137" s="84">
        <f t="shared" si="163"/>
        <v>1.2326558388157904</v>
      </c>
      <c r="BK137" s="84">
        <f t="shared" si="163"/>
        <v>0.90872908609271352</v>
      </c>
      <c r="BL137" s="84">
        <f t="shared" si="163"/>
        <v>1.153466945169715</v>
      </c>
      <c r="BM137" s="84">
        <f t="shared" si="163"/>
        <v>1.1681073090909071</v>
      </c>
      <c r="BN137" s="84">
        <f t="shared" si="163"/>
        <v>0</v>
      </c>
      <c r="BO137" s="84">
        <f t="shared" si="163"/>
        <v>0</v>
      </c>
      <c r="BP137" s="84">
        <f t="shared" si="163"/>
        <v>0</v>
      </c>
      <c r="BQ137" s="84">
        <f t="shared" si="163"/>
        <v>0</v>
      </c>
    </row>
    <row r="138" spans="1:69" x14ac:dyDescent="0.25">
      <c r="A138" s="44" t="s">
        <v>172</v>
      </c>
      <c r="B138" s="22" t="s">
        <v>45</v>
      </c>
      <c r="C138" s="66">
        <f t="shared" si="160"/>
        <v>1.3544642857142857</v>
      </c>
      <c r="D138" s="66">
        <f t="shared" si="160"/>
        <v>1.4462616822429906</v>
      </c>
      <c r="E138" s="66">
        <f t="shared" si="160"/>
        <v>1.4142480211081794</v>
      </c>
      <c r="F138" s="65">
        <f t="shared" si="161"/>
        <v>0.97786454448190763</v>
      </c>
      <c r="H138" s="66">
        <f t="shared" si="162"/>
        <v>1.39375</v>
      </c>
      <c r="I138" s="66">
        <f t="shared" si="162"/>
        <v>1.3223684210526316</v>
      </c>
      <c r="J138" s="66">
        <f t="shared" si="162"/>
        <v>1.4911660777385158</v>
      </c>
      <c r="K138" s="66">
        <f t="shared" si="162"/>
        <v>1.6740196078431373</v>
      </c>
      <c r="L138" s="66">
        <f t="shared" si="162"/>
        <v>1.291044776119403</v>
      </c>
      <c r="M138" s="66">
        <f t="shared" si="162"/>
        <v>1.5959885386819483</v>
      </c>
      <c r="N138" s="66">
        <f t="shared" si="162"/>
        <v>1.4967320261437909</v>
      </c>
      <c r="O138" s="66">
        <f t="shared" si="162"/>
        <v>1.5639705882352941</v>
      </c>
      <c r="P138" s="66">
        <f t="shared" si="162"/>
        <v>1.4188861985472154</v>
      </c>
      <c r="Q138" s="66">
        <f t="shared" si="162"/>
        <v>1.4907621247113163</v>
      </c>
      <c r="R138" s="66">
        <f t="shared" si="162"/>
        <v>1.2938144329896908</v>
      </c>
      <c r="S138" s="66" t="str">
        <f t="shared" si="162"/>
        <v>-</v>
      </c>
      <c r="U138" s="12">
        <v>1.4565217391304299</v>
      </c>
      <c r="V138" s="12">
        <v>1.1875</v>
      </c>
      <c r="W138" s="12">
        <v>1.6</v>
      </c>
      <c r="X138" s="12">
        <v>1.22058823529412</v>
      </c>
      <c r="Y138" s="12">
        <v>1.43292682926829</v>
      </c>
      <c r="Z138" s="12">
        <v>1.29487179487179</v>
      </c>
      <c r="AA138" s="12">
        <v>1.48314606741573</v>
      </c>
      <c r="AB138" s="12">
        <v>1.2289156626505999</v>
      </c>
      <c r="AC138" s="12">
        <v>1.6936936936936899</v>
      </c>
      <c r="AD138" s="12">
        <v>1.3785714285714299</v>
      </c>
      <c r="AE138" s="12">
        <v>1.8082191780821899</v>
      </c>
      <c r="AF138" s="12">
        <v>1.83589743589744</v>
      </c>
      <c r="AG138" s="12">
        <v>1.08955223880597</v>
      </c>
      <c r="AH138" s="12">
        <v>1.4523809523809501</v>
      </c>
      <c r="AI138" s="12">
        <v>1.56</v>
      </c>
      <c r="AJ138" s="12">
        <v>1.2195121951219501</v>
      </c>
      <c r="AK138" s="12">
        <v>1.5145631067961201</v>
      </c>
      <c r="AL138" s="12">
        <v>1.83536585365854</v>
      </c>
      <c r="AM138" s="12">
        <v>1.2372093023255799</v>
      </c>
      <c r="AN138" s="12">
        <v>1.53164556962025</v>
      </c>
      <c r="AO138" s="12">
        <v>1.7071129707113</v>
      </c>
      <c r="AP138" s="12">
        <v>1.33415841584158</v>
      </c>
      <c r="AQ138" s="12">
        <v>1.4758454106280201</v>
      </c>
      <c r="AR138" s="12">
        <v>1.80258302583026</v>
      </c>
      <c r="AS138" s="48">
        <v>1.1595092024539877</v>
      </c>
      <c r="AT138" s="48">
        <v>1.63380281690141</v>
      </c>
      <c r="AU138" s="48">
        <v>1.5698324022346399</v>
      </c>
      <c r="AV138" s="48">
        <v>1.553191</v>
      </c>
      <c r="AW138" s="48">
        <v>1.452555</v>
      </c>
      <c r="AX138" s="48">
        <v>1.4305559999999999</v>
      </c>
      <c r="AY138" s="48">
        <v>1.2294119999999999</v>
      </c>
      <c r="AZ138" s="48">
        <v>1.384298</v>
      </c>
      <c r="BA138" s="48"/>
      <c r="BB138" s="48"/>
      <c r="BC138" s="48"/>
      <c r="BD138" s="48"/>
      <c r="BF138" s="84">
        <f t="shared" si="163"/>
        <v>1.064207076224893</v>
      </c>
      <c r="BG138" s="84">
        <f t="shared" si="163"/>
        <v>1.1249134149157267</v>
      </c>
      <c r="BH138" s="84">
        <f t="shared" si="163"/>
        <v>1.0063028219452819</v>
      </c>
      <c r="BI138" s="84">
        <f t="shared" si="163"/>
        <v>1.2736166200000012</v>
      </c>
      <c r="BJ138" s="84">
        <f t="shared" si="163"/>
        <v>0.95905874999999774</v>
      </c>
      <c r="BK138" s="84">
        <f t="shared" si="163"/>
        <v>0.7794391495016596</v>
      </c>
      <c r="BL138" s="84">
        <f t="shared" si="163"/>
        <v>0.99369766917293345</v>
      </c>
      <c r="BM138" s="84">
        <f t="shared" si="163"/>
        <v>0.90379786776859694</v>
      </c>
      <c r="BN138" s="84">
        <f t="shared" si="163"/>
        <v>0</v>
      </c>
      <c r="BO138" s="84">
        <f t="shared" si="163"/>
        <v>0</v>
      </c>
      <c r="BP138" s="84">
        <f t="shared" si="163"/>
        <v>0</v>
      </c>
      <c r="BQ138" s="84">
        <f t="shared" si="163"/>
        <v>0</v>
      </c>
    </row>
    <row r="139" spans="1:69" x14ac:dyDescent="0.25">
      <c r="A139" s="44" t="s">
        <v>173</v>
      </c>
      <c r="B139" s="22" t="s">
        <v>46</v>
      </c>
      <c r="C139" s="66">
        <f t="shared" si="160"/>
        <v>1.29375</v>
      </c>
      <c r="D139" s="66">
        <f t="shared" si="160"/>
        <v>1.4705251875669882</v>
      </c>
      <c r="E139" s="66">
        <f t="shared" si="160"/>
        <v>1.5343027591349738</v>
      </c>
      <c r="F139" s="65">
        <f t="shared" si="161"/>
        <v>1.0433706080706491</v>
      </c>
      <c r="H139" s="66">
        <f t="shared" si="162"/>
        <v>1.2920792079207921</v>
      </c>
      <c r="I139" s="66">
        <f t="shared" si="162"/>
        <v>1.2904564315352698</v>
      </c>
      <c r="J139" s="66">
        <f t="shared" si="162"/>
        <v>1.403361344537815</v>
      </c>
      <c r="K139" s="66">
        <f t="shared" si="162"/>
        <v>1.5984848484848484</v>
      </c>
      <c r="L139" s="66">
        <f t="shared" si="162"/>
        <v>1.3821656050955413</v>
      </c>
      <c r="M139" s="66">
        <f t="shared" si="162"/>
        <v>1.6899224806201549</v>
      </c>
      <c r="N139" s="66">
        <f t="shared" si="162"/>
        <v>1.5490506329113924</v>
      </c>
      <c r="O139" s="66">
        <f t="shared" si="162"/>
        <v>1.5442600276625174</v>
      </c>
      <c r="P139" s="66">
        <f t="shared" si="162"/>
        <v>1.51854714064915</v>
      </c>
      <c r="Q139" s="66">
        <f t="shared" si="162"/>
        <v>1.479020979020979</v>
      </c>
      <c r="R139" s="66">
        <f t="shared" si="162"/>
        <v>1.6622641509433962</v>
      </c>
      <c r="S139" s="66" t="str">
        <f t="shared" si="162"/>
        <v>-</v>
      </c>
      <c r="U139" s="12">
        <v>1.25</v>
      </c>
      <c r="V139" s="12">
        <v>1.2037037037036999</v>
      </c>
      <c r="W139" s="12">
        <v>1.38095238095238</v>
      </c>
      <c r="X139" s="12">
        <v>1.2931034482758601</v>
      </c>
      <c r="Y139" s="12">
        <v>1.234375</v>
      </c>
      <c r="Z139" s="12">
        <v>1.3193277310924401</v>
      </c>
      <c r="AA139" s="12">
        <v>1.4594594594594601</v>
      </c>
      <c r="AB139" s="12">
        <v>1.0930232558139501</v>
      </c>
      <c r="AC139" s="12">
        <v>1.53125</v>
      </c>
      <c r="AD139" s="12">
        <v>1.3208955223880601</v>
      </c>
      <c r="AE139" s="12">
        <v>1.9559748427673</v>
      </c>
      <c r="AF139" s="12">
        <v>1.48224852071006</v>
      </c>
      <c r="AG139" s="12">
        <v>1.1340206185567001</v>
      </c>
      <c r="AH139" s="12">
        <v>1.2396694214876001</v>
      </c>
      <c r="AI139" s="12">
        <v>1.8125</v>
      </c>
      <c r="AJ139" s="12">
        <v>2.1081081081081101</v>
      </c>
      <c r="AK139" s="12">
        <v>1.8428571428571401</v>
      </c>
      <c r="AL139" s="12">
        <v>1.51655629139073</v>
      </c>
      <c r="AM139" s="12">
        <v>1.36153846153846</v>
      </c>
      <c r="AN139" s="12">
        <v>1.40692640692641</v>
      </c>
      <c r="AO139" s="12">
        <v>1.76014760147601</v>
      </c>
      <c r="AP139" s="12">
        <v>1.4972067039106101</v>
      </c>
      <c r="AQ139" s="12">
        <v>1.3611111111111101</v>
      </c>
      <c r="AR139" s="12">
        <v>1.6905487804878001</v>
      </c>
      <c r="AS139" s="48">
        <v>1.5551948051948052</v>
      </c>
      <c r="AT139" s="48">
        <v>1.3946488294314401</v>
      </c>
      <c r="AU139" s="48">
        <v>1.68041237113402</v>
      </c>
      <c r="AV139" s="48">
        <v>1.47482</v>
      </c>
      <c r="AW139" s="48">
        <v>1.4675320000000001</v>
      </c>
      <c r="AX139" s="48">
        <v>1.496324</v>
      </c>
      <c r="AY139" s="48">
        <v>1.681818</v>
      </c>
      <c r="AZ139" s="48">
        <v>1.6506019999999999</v>
      </c>
      <c r="BA139" s="48"/>
      <c r="BB139" s="48"/>
      <c r="BC139" s="48"/>
      <c r="BD139" s="48"/>
      <c r="BF139" s="84">
        <f t="shared" si="163"/>
        <v>1.3713990554899658</v>
      </c>
      <c r="BG139" s="84">
        <f t="shared" si="163"/>
        <v>1.1250167224080312</v>
      </c>
      <c r="BH139" s="84">
        <f t="shared" si="163"/>
        <v>0.92712406683256277</v>
      </c>
      <c r="BI139" s="84">
        <f t="shared" si="163"/>
        <v>0.69959410256410193</v>
      </c>
      <c r="BJ139" s="84">
        <f t="shared" si="163"/>
        <v>0.79633519379845086</v>
      </c>
      <c r="BK139" s="84">
        <f t="shared" si="163"/>
        <v>0.98665905676855792</v>
      </c>
      <c r="BL139" s="84">
        <f t="shared" si="163"/>
        <v>1.2352335593220354</v>
      </c>
      <c r="BM139" s="84">
        <f t="shared" si="163"/>
        <v>1.1731971138461512</v>
      </c>
      <c r="BN139" s="84">
        <f t="shared" si="163"/>
        <v>0</v>
      </c>
      <c r="BO139" s="84">
        <f t="shared" si="163"/>
        <v>0</v>
      </c>
      <c r="BP139" s="84">
        <f t="shared" si="163"/>
        <v>0</v>
      </c>
      <c r="BQ139" s="84">
        <f t="shared" si="163"/>
        <v>0</v>
      </c>
    </row>
    <row r="140" spans="1:69" x14ac:dyDescent="0.25">
      <c r="A140" s="44" t="s">
        <v>174</v>
      </c>
      <c r="B140" s="22" t="s">
        <v>47</v>
      </c>
      <c r="C140" s="66">
        <f t="shared" si="160"/>
        <v>1.271551724137931</v>
      </c>
      <c r="D140" s="66">
        <f t="shared" si="160"/>
        <v>1.2568681318681318</v>
      </c>
      <c r="E140" s="66">
        <f t="shared" si="160"/>
        <v>1.4215801886792452</v>
      </c>
      <c r="F140" s="65">
        <f t="shared" si="161"/>
        <v>1.1310495927415196</v>
      </c>
      <c r="H140" s="66">
        <f t="shared" si="162"/>
        <v>1.1746031746031746</v>
      </c>
      <c r="I140" s="66">
        <f t="shared" si="162"/>
        <v>1.3636363636363635</v>
      </c>
      <c r="J140" s="66">
        <f t="shared" si="162"/>
        <v>1.1867219917012448</v>
      </c>
      <c r="K140" s="66">
        <f t="shared" si="162"/>
        <v>1.7006472491909386</v>
      </c>
      <c r="L140" s="66">
        <f t="shared" si="162"/>
        <v>1.2947976878612717</v>
      </c>
      <c r="M140" s="66">
        <f t="shared" si="162"/>
        <v>1.1725490196078432</v>
      </c>
      <c r="N140" s="66">
        <f t="shared" si="162"/>
        <v>1.42</v>
      </c>
      <c r="O140" s="66">
        <f t="shared" si="162"/>
        <v>1.7461368653421634</v>
      </c>
      <c r="P140" s="66">
        <f t="shared" si="162"/>
        <v>1.4681724845995894</v>
      </c>
      <c r="Q140" s="66">
        <f t="shared" si="162"/>
        <v>1.2835820895522387</v>
      </c>
      <c r="R140" s="66">
        <f t="shared" si="162"/>
        <v>1.575268817204301</v>
      </c>
      <c r="S140" s="66" t="str">
        <f t="shared" si="162"/>
        <v>-</v>
      </c>
      <c r="U140" s="12">
        <v>1.2333333333333301</v>
      </c>
      <c r="V140" s="12">
        <v>1.13333333333333</v>
      </c>
      <c r="W140" s="12">
        <v>1.1666666666666701</v>
      </c>
      <c r="X140" s="12">
        <v>1.6612903225806499</v>
      </c>
      <c r="Y140" s="12">
        <v>1.3176470588235301</v>
      </c>
      <c r="Z140" s="12">
        <v>1.16438356164384</v>
      </c>
      <c r="AA140" s="12">
        <v>1.3114754098360699</v>
      </c>
      <c r="AB140" s="12">
        <v>1.0877192982456101</v>
      </c>
      <c r="AC140" s="12">
        <v>1.17073170731707</v>
      </c>
      <c r="AD140" s="12">
        <v>1.1451612903225801</v>
      </c>
      <c r="AE140" s="12">
        <v>1.9074074074074101</v>
      </c>
      <c r="AF140" s="12">
        <v>1.9722222222222201</v>
      </c>
      <c r="AG140" s="12">
        <v>1.14772727272727</v>
      </c>
      <c r="AH140" s="12">
        <v>1.13953488372093</v>
      </c>
      <c r="AI140" s="12">
        <v>1.44767441860465</v>
      </c>
      <c r="AJ140" s="12">
        <v>0.97222222222222199</v>
      </c>
      <c r="AK140" s="12">
        <v>1.26506024096386</v>
      </c>
      <c r="AL140" s="12">
        <v>1.390625</v>
      </c>
      <c r="AM140" s="12">
        <v>1.34615384615385</v>
      </c>
      <c r="AN140" s="12">
        <v>1.30666666666667</v>
      </c>
      <c r="AO140" s="12">
        <v>1.5459183673469401</v>
      </c>
      <c r="AP140" s="12">
        <v>1.53913043478261</v>
      </c>
      <c r="AQ140" s="12">
        <v>1.8518518518518501</v>
      </c>
      <c r="AR140" s="12">
        <v>1.8</v>
      </c>
      <c r="AS140" s="48">
        <v>1.1857142857142857</v>
      </c>
      <c r="AT140" s="48">
        <v>1.4166666666666701</v>
      </c>
      <c r="AU140" s="48">
        <v>1.64719626168224</v>
      </c>
      <c r="AV140" s="48">
        <v>1.1153850000000001</v>
      </c>
      <c r="AW140" s="48">
        <v>1.428571</v>
      </c>
      <c r="AX140" s="48">
        <v>1.4558819999999999</v>
      </c>
      <c r="AY140" s="48">
        <v>2.0465119999999999</v>
      </c>
      <c r="AZ140" s="48">
        <v>1.17</v>
      </c>
      <c r="BA140" s="48"/>
      <c r="BB140" s="48"/>
      <c r="BC140" s="48"/>
      <c r="BD140" s="48"/>
      <c r="BF140" s="84">
        <f t="shared" si="163"/>
        <v>1.0330975954738355</v>
      </c>
      <c r="BG140" s="84">
        <f t="shared" si="163"/>
        <v>1.2431972789115677</v>
      </c>
      <c r="BH140" s="84">
        <f t="shared" si="163"/>
        <v>1.1378223173066084</v>
      </c>
      <c r="BI140" s="84">
        <f t="shared" si="163"/>
        <v>1.1472531428571433</v>
      </c>
      <c r="BJ140" s="84">
        <f t="shared" si="163"/>
        <v>1.1292513619047577</v>
      </c>
      <c r="BK140" s="84">
        <f t="shared" si="163"/>
        <v>1.0469263820224719</v>
      </c>
      <c r="BL140" s="84">
        <f t="shared" si="163"/>
        <v>1.5202660571428528</v>
      </c>
      <c r="BM140" s="84">
        <f t="shared" si="163"/>
        <v>0.89540816326530381</v>
      </c>
      <c r="BN140" s="84">
        <f t="shared" si="163"/>
        <v>0</v>
      </c>
      <c r="BO140" s="84">
        <f t="shared" si="163"/>
        <v>0</v>
      </c>
      <c r="BP140" s="84">
        <f t="shared" si="163"/>
        <v>0</v>
      </c>
      <c r="BQ140" s="84">
        <f t="shared" si="163"/>
        <v>0</v>
      </c>
    </row>
    <row r="141" spans="1:69" x14ac:dyDescent="0.25">
      <c r="A141" s="44" t="s">
        <v>175</v>
      </c>
      <c r="B141" s="22" t="s">
        <v>48</v>
      </c>
      <c r="C141" s="66">
        <f t="shared" si="160"/>
        <v>1.2102564102564102</v>
      </c>
      <c r="D141" s="66">
        <f t="shared" si="160"/>
        <v>1.3499327052489907</v>
      </c>
      <c r="E141" s="66">
        <f t="shared" si="160"/>
        <v>1.3163636363636364</v>
      </c>
      <c r="F141" s="65">
        <f t="shared" si="161"/>
        <v>0.97513278346777843</v>
      </c>
      <c r="H141" s="66">
        <f t="shared" si="162"/>
        <v>1.2871287128712872</v>
      </c>
      <c r="I141" s="66">
        <f t="shared" si="162"/>
        <v>1.1685393258426966</v>
      </c>
      <c r="J141" s="66">
        <f t="shared" si="162"/>
        <v>1.1928251121076232</v>
      </c>
      <c r="K141" s="66">
        <f t="shared" si="162"/>
        <v>1.5439189189189189</v>
      </c>
      <c r="L141" s="66">
        <f t="shared" si="162"/>
        <v>1.3771929824561404</v>
      </c>
      <c r="M141" s="66">
        <f t="shared" si="162"/>
        <v>1.4098360655737705</v>
      </c>
      <c r="N141" s="66">
        <f t="shared" si="162"/>
        <v>1.2964601769911503</v>
      </c>
      <c r="O141" s="66">
        <f t="shared" si="162"/>
        <v>1.8617886178861789</v>
      </c>
      <c r="P141" s="66">
        <f t="shared" si="162"/>
        <v>1.2117903930131004</v>
      </c>
      <c r="Q141" s="66">
        <f t="shared" si="162"/>
        <v>1.3823529411764706</v>
      </c>
      <c r="R141" s="66">
        <f t="shared" si="162"/>
        <v>1.41</v>
      </c>
      <c r="S141" s="66" t="str">
        <f t="shared" si="162"/>
        <v>-</v>
      </c>
      <c r="U141" s="12">
        <v>1.03125</v>
      </c>
      <c r="V141" s="12">
        <v>1.1481481481481499</v>
      </c>
      <c r="W141" s="12">
        <v>1.5714285714285701</v>
      </c>
      <c r="X141" s="12">
        <v>1.4807692307692299</v>
      </c>
      <c r="Y141" s="12">
        <v>1.0447761194029801</v>
      </c>
      <c r="Z141" s="12">
        <v>1.0338983050847499</v>
      </c>
      <c r="AA141" s="12">
        <v>1.2666666666666699</v>
      </c>
      <c r="AB141" s="12">
        <v>1.1372549019607801</v>
      </c>
      <c r="AC141" s="12">
        <v>1.1785714285714299</v>
      </c>
      <c r="AD141" s="12">
        <v>1.19354838709677</v>
      </c>
      <c r="AE141" s="12">
        <v>1.9032258064516101</v>
      </c>
      <c r="AF141" s="12">
        <v>1.5363636363636399</v>
      </c>
      <c r="AG141" s="12">
        <v>1.0370370370370401</v>
      </c>
      <c r="AH141" s="12">
        <v>1.25757575757576</v>
      </c>
      <c r="AI141" s="12">
        <v>1.62037037037037</v>
      </c>
      <c r="AJ141" s="12">
        <v>1.02803738317757</v>
      </c>
      <c r="AK141" s="12">
        <v>1.4615384615384599</v>
      </c>
      <c r="AL141" s="12">
        <v>1.6549295774647901</v>
      </c>
      <c r="AM141" s="12">
        <v>1.13953488372093</v>
      </c>
      <c r="AN141" s="12">
        <v>1.19047619047619</v>
      </c>
      <c r="AO141" s="12">
        <v>1.5584415584415601</v>
      </c>
      <c r="AP141" s="12">
        <v>1.4468085106383</v>
      </c>
      <c r="AQ141" s="12">
        <v>1.80952380952381</v>
      </c>
      <c r="AR141" s="12">
        <v>2.02941176470588</v>
      </c>
      <c r="AS141" s="48">
        <v>0.91111111111111109</v>
      </c>
      <c r="AT141" s="48">
        <v>1.20547945205479</v>
      </c>
      <c r="AU141" s="48">
        <v>1.3378378378378399</v>
      </c>
      <c r="AV141" s="48">
        <v>1.404255</v>
      </c>
      <c r="AW141" s="48">
        <v>1.492308</v>
      </c>
      <c r="AX141" s="48">
        <v>1.2338709999999999</v>
      </c>
      <c r="AY141" s="48">
        <v>1.428571</v>
      </c>
      <c r="AZ141" s="48">
        <v>1.3863639999999999</v>
      </c>
      <c r="BA141" s="48"/>
      <c r="BB141" s="48"/>
      <c r="BC141" s="48"/>
      <c r="BD141" s="48"/>
      <c r="BF141" s="84">
        <f t="shared" si="163"/>
        <v>0.87857142857142601</v>
      </c>
      <c r="BG141" s="84">
        <f t="shared" si="163"/>
        <v>0.9585740221158553</v>
      </c>
      <c r="BH141" s="84">
        <f t="shared" si="163"/>
        <v>0.82563706563706707</v>
      </c>
      <c r="BI141" s="84">
        <f t="shared" si="163"/>
        <v>1.3659571363636365</v>
      </c>
      <c r="BJ141" s="84">
        <f t="shared" si="163"/>
        <v>1.0210528421052643</v>
      </c>
      <c r="BK141" s="84">
        <f t="shared" si="163"/>
        <v>0.74557311489361633</v>
      </c>
      <c r="BL141" s="84">
        <f t="shared" si="163"/>
        <v>1.2536439387755105</v>
      </c>
      <c r="BM141" s="84">
        <f t="shared" si="163"/>
        <v>1.1645457600000004</v>
      </c>
      <c r="BN141" s="84">
        <f t="shared" si="163"/>
        <v>0</v>
      </c>
      <c r="BO141" s="84">
        <f t="shared" si="163"/>
        <v>0</v>
      </c>
      <c r="BP141" s="84">
        <f t="shared" si="163"/>
        <v>0</v>
      </c>
      <c r="BQ141" s="84">
        <f t="shared" si="163"/>
        <v>0</v>
      </c>
    </row>
    <row r="142" spans="1:69" x14ac:dyDescent="0.25">
      <c r="A142" s="44" t="s">
        <v>176</v>
      </c>
      <c r="B142" s="22" t="s">
        <v>49</v>
      </c>
      <c r="C142" s="66">
        <f t="shared" si="160"/>
        <v>1</v>
      </c>
      <c r="D142" s="66">
        <f t="shared" si="160"/>
        <v>1.4526854219948848</v>
      </c>
      <c r="E142" s="66">
        <f t="shared" si="160"/>
        <v>1.6596194503171247</v>
      </c>
      <c r="F142" s="65">
        <f t="shared" si="161"/>
        <v>1.1424493047077391</v>
      </c>
      <c r="H142" s="66">
        <f t="shared" si="162"/>
        <v>1.0833333333333333</v>
      </c>
      <c r="I142" s="66">
        <f t="shared" si="162"/>
        <v>1.064516129032258</v>
      </c>
      <c r="J142" s="66">
        <f t="shared" si="162"/>
        <v>1.053191489361702</v>
      </c>
      <c r="K142" s="66">
        <f t="shared" si="162"/>
        <v>1.8307692307692307</v>
      </c>
      <c r="L142" s="66">
        <f t="shared" si="162"/>
        <v>1.6601941747572815</v>
      </c>
      <c r="M142" s="66">
        <f t="shared" si="162"/>
        <v>1.5</v>
      </c>
      <c r="N142" s="66">
        <f t="shared" si="162"/>
        <v>1.4602803738317758</v>
      </c>
      <c r="O142" s="66">
        <f t="shared" si="162"/>
        <v>2.1786941580756012</v>
      </c>
      <c r="P142" s="66">
        <f t="shared" si="162"/>
        <v>1.4015544041450778</v>
      </c>
      <c r="Q142" s="66">
        <f t="shared" si="162"/>
        <v>1.9361702127659575</v>
      </c>
      <c r="R142" s="66">
        <f t="shared" si="162"/>
        <v>1.6358695652173914</v>
      </c>
      <c r="S142" s="66" t="str">
        <f t="shared" si="162"/>
        <v>-</v>
      </c>
      <c r="U142" s="12">
        <v>1</v>
      </c>
      <c r="V142" s="12">
        <v>1.1666666666666701</v>
      </c>
      <c r="W142" s="12">
        <v>1</v>
      </c>
      <c r="X142" s="12">
        <v>1</v>
      </c>
      <c r="Y142" s="12">
        <v>1</v>
      </c>
      <c r="Z142" s="12">
        <v>1.15384615384615</v>
      </c>
      <c r="AA142" s="12">
        <v>1</v>
      </c>
      <c r="AB142" s="12">
        <v>0.86363636363636398</v>
      </c>
      <c r="AC142" s="12">
        <v>1.15384615384615</v>
      </c>
      <c r="AD142" s="12">
        <v>0.86538461538461497</v>
      </c>
      <c r="AE142" s="12">
        <v>2.2962962962962998</v>
      </c>
      <c r="AF142" s="12">
        <v>1.83</v>
      </c>
      <c r="AG142" s="12">
        <v>1.6</v>
      </c>
      <c r="AH142" s="12">
        <v>1.3333333333333299</v>
      </c>
      <c r="AI142" s="12">
        <v>1.8571428571428601</v>
      </c>
      <c r="AJ142" s="12">
        <v>1.38709677419355</v>
      </c>
      <c r="AK142" s="12">
        <v>1.3076923076923099</v>
      </c>
      <c r="AL142" s="12">
        <v>1.6956521739130399</v>
      </c>
      <c r="AM142" s="12">
        <v>1.0943396226415101</v>
      </c>
      <c r="AN142" s="12">
        <v>1.3373493975903601</v>
      </c>
      <c r="AO142" s="12">
        <v>1.8397435897435901</v>
      </c>
      <c r="AP142" s="12">
        <v>1.63736263736264</v>
      </c>
      <c r="AQ142" s="12">
        <v>2.1187499999999999</v>
      </c>
      <c r="AR142" s="12">
        <v>2.62916666666667</v>
      </c>
      <c r="AS142" s="48">
        <v>1.3</v>
      </c>
      <c r="AT142" s="48">
        <v>1.4718309859154901</v>
      </c>
      <c r="AU142" s="48">
        <v>1.41044776119403</v>
      </c>
      <c r="AV142" s="48">
        <v>1.917808</v>
      </c>
      <c r="AW142" s="48">
        <v>1.885246</v>
      </c>
      <c r="AX142" s="48">
        <v>2.018519</v>
      </c>
      <c r="AY142" s="48">
        <v>1.7019230000000001</v>
      </c>
      <c r="AZ142" s="48">
        <v>1.55</v>
      </c>
      <c r="BA142" s="48"/>
      <c r="BB142" s="48"/>
      <c r="BC142" s="48"/>
      <c r="BD142" s="48"/>
      <c r="BF142" s="84">
        <f t="shared" si="163"/>
        <v>0.8125</v>
      </c>
      <c r="BG142" s="84">
        <f t="shared" si="163"/>
        <v>1.1038732394366204</v>
      </c>
      <c r="BH142" s="84">
        <f t="shared" si="163"/>
        <v>0.75947187141216876</v>
      </c>
      <c r="BI142" s="84">
        <f t="shared" si="163"/>
        <v>1.3826057674418588</v>
      </c>
      <c r="BJ142" s="84">
        <f t="shared" si="163"/>
        <v>1.4416587058823505</v>
      </c>
      <c r="BK142" s="84">
        <f t="shared" si="163"/>
        <v>1.1904086410256436</v>
      </c>
      <c r="BL142" s="84">
        <f t="shared" si="163"/>
        <v>1.5552054999999991</v>
      </c>
      <c r="BM142" s="84">
        <f t="shared" si="163"/>
        <v>1.1590090090090102</v>
      </c>
      <c r="BN142" s="84">
        <f t="shared" si="163"/>
        <v>0</v>
      </c>
      <c r="BO142" s="84">
        <f t="shared" si="163"/>
        <v>0</v>
      </c>
      <c r="BP142" s="84">
        <f t="shared" si="163"/>
        <v>0</v>
      </c>
      <c r="BQ142" s="84">
        <f t="shared" si="163"/>
        <v>0</v>
      </c>
    </row>
    <row r="143" spans="1:69" x14ac:dyDescent="0.25">
      <c r="A143" s="44" t="s">
        <v>177</v>
      </c>
      <c r="B143" s="22" t="s">
        <v>50</v>
      </c>
      <c r="C143" s="66" t="str">
        <f t="shared" si="160"/>
        <v>-</v>
      </c>
      <c r="D143" s="66" t="str">
        <f t="shared" si="160"/>
        <v>-</v>
      </c>
      <c r="E143" s="66">
        <f t="shared" si="160"/>
        <v>1.3032994923857868</v>
      </c>
      <c r="F143" s="65" t="str">
        <f t="shared" si="161"/>
        <v/>
      </c>
      <c r="H143" s="66" t="str">
        <f t="shared" si="162"/>
        <v>-</v>
      </c>
      <c r="I143" s="66" t="str">
        <f t="shared" si="162"/>
        <v>-</v>
      </c>
      <c r="J143" s="66" t="str">
        <f t="shared" si="162"/>
        <v>-</v>
      </c>
      <c r="K143" s="66" t="str">
        <f t="shared" si="162"/>
        <v>-</v>
      </c>
      <c r="L143" s="66" t="str">
        <f t="shared" si="162"/>
        <v>-</v>
      </c>
      <c r="M143" s="66" t="str">
        <f t="shared" si="162"/>
        <v>-</v>
      </c>
      <c r="N143" s="66" t="str">
        <f t="shared" si="162"/>
        <v>-</v>
      </c>
      <c r="O143" s="66" t="str">
        <f t="shared" si="162"/>
        <v>-</v>
      </c>
      <c r="P143" s="66">
        <f t="shared" si="162"/>
        <v>1.2946428571428572</v>
      </c>
      <c r="Q143" s="66">
        <f t="shared" si="162"/>
        <v>1.308457711442786</v>
      </c>
      <c r="R143" s="66">
        <f t="shared" si="162"/>
        <v>1.3024691358024691</v>
      </c>
      <c r="S143" s="66" t="str">
        <f t="shared" si="162"/>
        <v>-</v>
      </c>
      <c r="T143" s="7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48"/>
      <c r="AT143" s="48">
        <v>1.2089552238806001</v>
      </c>
      <c r="AU143" s="48">
        <v>1.4222222222222201</v>
      </c>
      <c r="AV143" s="48">
        <v>1.382609</v>
      </c>
      <c r="AW143" s="48">
        <v>1.295455</v>
      </c>
      <c r="AX143" s="48">
        <v>1.119048</v>
      </c>
      <c r="AY143" s="48">
        <v>1.53125</v>
      </c>
      <c r="AZ143" s="48">
        <v>1.1530609999999999</v>
      </c>
      <c r="BA143" s="48"/>
      <c r="BB143" s="48"/>
      <c r="BC143" s="48"/>
      <c r="BD143" s="48"/>
      <c r="BF143" s="84" t="str">
        <f t="shared" si="163"/>
        <v>-</v>
      </c>
      <c r="BG143" s="84" t="str">
        <f t="shared" si="163"/>
        <v>-</v>
      </c>
      <c r="BH143" s="84" t="str">
        <f t="shared" si="163"/>
        <v>-</v>
      </c>
      <c r="BI143" s="84" t="str">
        <f t="shared" si="163"/>
        <v>-</v>
      </c>
      <c r="BJ143" s="84" t="str">
        <f t="shared" si="163"/>
        <v>-</v>
      </c>
      <c r="BK143" s="84" t="str">
        <f t="shared" si="163"/>
        <v>-</v>
      </c>
      <c r="BL143" s="84" t="str">
        <f t="shared" si="163"/>
        <v>-</v>
      </c>
      <c r="BM143" s="84" t="str">
        <f t="shared" si="163"/>
        <v>-</v>
      </c>
      <c r="BN143" s="84" t="str">
        <f t="shared" si="163"/>
        <v>-</v>
      </c>
      <c r="BO143" s="84" t="str">
        <f t="shared" si="163"/>
        <v>-</v>
      </c>
      <c r="BP143" s="84" t="str">
        <f t="shared" si="163"/>
        <v>-</v>
      </c>
      <c r="BQ143" s="84" t="str">
        <f t="shared" si="163"/>
        <v>-</v>
      </c>
    </row>
    <row r="144" spans="1:69" x14ac:dyDescent="0.25">
      <c r="A144" s="44" t="s">
        <v>427</v>
      </c>
      <c r="B144" s="3" t="s">
        <v>153</v>
      </c>
      <c r="C144" s="66">
        <f t="shared" si="160"/>
        <v>1.3211752786220872</v>
      </c>
      <c r="D144" s="66">
        <f t="shared" si="160"/>
        <v>1.426235465116279</v>
      </c>
      <c r="E144" s="66">
        <f t="shared" si="160"/>
        <v>1.5536259541984734</v>
      </c>
      <c r="F144" s="65">
        <f t="shared" si="161"/>
        <v>1.0893193951475666</v>
      </c>
      <c r="H144" s="66">
        <f t="shared" si="162"/>
        <v>1.3277511961722488</v>
      </c>
      <c r="I144" s="66">
        <f>IFERROR(I120/I96,"-")</f>
        <v>1.311056105610561</v>
      </c>
      <c r="J144" s="66">
        <f t="shared" si="162"/>
        <v>1.3820023837902264</v>
      </c>
      <c r="K144" s="66">
        <f t="shared" si="162"/>
        <v>1.6739427012278307</v>
      </c>
      <c r="L144" s="66">
        <f t="shared" si="162"/>
        <v>1.4136490250696379</v>
      </c>
      <c r="M144" s="66">
        <f t="shared" si="162"/>
        <v>1.4962735642262166</v>
      </c>
      <c r="N144" s="66">
        <f t="shared" si="162"/>
        <v>1.4846153846153847</v>
      </c>
      <c r="O144" s="66">
        <f t="shared" si="162"/>
        <v>1.724336162058582</v>
      </c>
      <c r="P144" s="66">
        <f t="shared" si="162"/>
        <v>1.5093738945879023</v>
      </c>
      <c r="Q144" s="66">
        <f t="shared" si="162"/>
        <v>1.5696361355081556</v>
      </c>
      <c r="R144" s="66">
        <f t="shared" si="162"/>
        <v>1.5937669376693766</v>
      </c>
      <c r="S144" s="66" t="str">
        <f t="shared" si="162"/>
        <v>-</v>
      </c>
      <c r="T144" s="7"/>
      <c r="U144" s="71">
        <f>IFERROR(U120/U96,"-")</f>
        <v>1.3053435114503817</v>
      </c>
      <c r="V144" s="71">
        <f t="shared" ref="V144:AY144" si="164">IFERROR(V120/V96,"-")</f>
        <v>1.1848739495798319</v>
      </c>
      <c r="W144" s="71">
        <f t="shared" si="164"/>
        <v>1.4464285714285714</v>
      </c>
      <c r="X144" s="71">
        <f t="shared" si="164"/>
        <v>1.430232558139535</v>
      </c>
      <c r="Y144" s="71">
        <f t="shared" si="164"/>
        <v>1.2506024096385542</v>
      </c>
      <c r="Z144" s="71">
        <f t="shared" si="164"/>
        <v>1.2759381898454747</v>
      </c>
      <c r="AA144" s="71">
        <f t="shared" si="164"/>
        <v>1.454183266932271</v>
      </c>
      <c r="AB144" s="71">
        <f t="shared" si="164"/>
        <v>1.1751824817518248</v>
      </c>
      <c r="AC144" s="71">
        <f t="shared" si="164"/>
        <v>1.4457516339869281</v>
      </c>
      <c r="AD144" s="71">
        <f t="shared" si="164"/>
        <v>1.2845911949685536</v>
      </c>
      <c r="AE144" s="71">
        <f t="shared" si="164"/>
        <v>1.9006622516556291</v>
      </c>
      <c r="AF144" s="71">
        <f t="shared" si="164"/>
        <v>1.7685643564356435</v>
      </c>
      <c r="AG144" s="71">
        <f t="shared" si="164"/>
        <v>1.1878172588832487</v>
      </c>
      <c r="AH144" s="71">
        <f t="shared" si="164"/>
        <v>1.248062015503876</v>
      </c>
      <c r="AI144" s="71">
        <f t="shared" si="164"/>
        <v>1.6473282442748092</v>
      </c>
      <c r="AJ144" s="71">
        <f t="shared" si="164"/>
        <v>1.2585895117540686</v>
      </c>
      <c r="AK144" s="71">
        <f t="shared" si="164"/>
        <v>1.4434389140271493</v>
      </c>
      <c r="AL144" s="71">
        <f t="shared" si="164"/>
        <v>1.6525821596244132</v>
      </c>
      <c r="AM144" s="71">
        <f t="shared" si="164"/>
        <v>1.3068592057761732</v>
      </c>
      <c r="AN144" s="71">
        <f t="shared" si="164"/>
        <v>1.3817991631799162</v>
      </c>
      <c r="AO144" s="71">
        <f t="shared" si="164"/>
        <v>1.6891105569409808</v>
      </c>
      <c r="AP144" s="71">
        <f t="shared" si="164"/>
        <v>1.4686868686868686</v>
      </c>
      <c r="AQ144" s="71">
        <f t="shared" si="164"/>
        <v>1.6953367875647669</v>
      </c>
      <c r="AR144" s="71">
        <f t="shared" si="164"/>
        <v>1.8898704358068317</v>
      </c>
      <c r="AS144" s="71">
        <f t="shared" si="164"/>
        <v>1.3797276853252647</v>
      </c>
      <c r="AT144" s="71">
        <f t="shared" si="164"/>
        <v>1.4391304347826086</v>
      </c>
      <c r="AU144" s="71">
        <f t="shared" si="164"/>
        <v>1.630016051364366</v>
      </c>
      <c r="AV144" s="71">
        <f t="shared" si="164"/>
        <v>1.5628415300546448</v>
      </c>
      <c r="AW144" s="71">
        <f t="shared" si="164"/>
        <v>1.662037037037037</v>
      </c>
      <c r="AX144" s="71">
        <f t="shared" si="164"/>
        <v>1.5106035889070146</v>
      </c>
      <c r="AY144" s="71">
        <f t="shared" si="164"/>
        <v>1.6251402918069584</v>
      </c>
      <c r="AZ144" s="71">
        <v>1.564465</v>
      </c>
      <c r="BA144" s="71"/>
      <c r="BB144" s="71"/>
      <c r="BC144" s="71"/>
      <c r="BD144" s="71"/>
      <c r="BF144" s="84">
        <f t="shared" si="163"/>
        <v>1.1615656154234066</v>
      </c>
      <c r="BG144" s="84">
        <f t="shared" si="163"/>
        <v>1.1530920874966244</v>
      </c>
      <c r="BH144" s="84">
        <f t="shared" si="163"/>
        <v>0.98949074480413324</v>
      </c>
      <c r="BI144" s="84">
        <f t="shared" si="163"/>
        <v>1.2417404685635325</v>
      </c>
      <c r="BJ144" s="84">
        <f t="shared" si="163"/>
        <v>1.1514425867874143</v>
      </c>
      <c r="BK144" s="84">
        <f t="shared" si="163"/>
        <v>0.91408683078748321</v>
      </c>
      <c r="BL144" s="84">
        <f t="shared" si="163"/>
        <v>1.2435465768799103</v>
      </c>
      <c r="BM144" s="84">
        <f t="shared" si="163"/>
        <v>1.1321942013626041</v>
      </c>
      <c r="BN144" s="84">
        <f t="shared" si="163"/>
        <v>0</v>
      </c>
      <c r="BO144" s="84">
        <f t="shared" si="163"/>
        <v>0</v>
      </c>
      <c r="BP144" s="84">
        <f t="shared" si="163"/>
        <v>0</v>
      </c>
      <c r="BQ144" s="84">
        <f t="shared" si="163"/>
        <v>0</v>
      </c>
    </row>
    <row r="145" spans="1:69" x14ac:dyDescent="0.25">
      <c r="A145" s="45" t="s">
        <v>207</v>
      </c>
      <c r="B145" s="3" t="s">
        <v>61</v>
      </c>
      <c r="C145" s="66">
        <f t="shared" si="160"/>
        <v>1.3211752786220872</v>
      </c>
      <c r="D145" s="66">
        <f t="shared" si="160"/>
        <v>1.426235465116279</v>
      </c>
      <c r="E145" s="66">
        <f t="shared" si="160"/>
        <v>1.5416767627816816</v>
      </c>
      <c r="F145" s="65">
        <f>IFERROR(E145/D145,"")</f>
        <v>1.0809412614459077</v>
      </c>
      <c r="H145" s="66">
        <f t="shared" si="162"/>
        <v>1.3277511961722488</v>
      </c>
      <c r="I145" s="66">
        <f>IFERROR(I121/I97,"-")</f>
        <v>1.311056105610561</v>
      </c>
      <c r="J145" s="66">
        <f t="shared" si="162"/>
        <v>1.3820023837902264</v>
      </c>
      <c r="K145" s="66">
        <f t="shared" si="162"/>
        <v>1.6739427012278307</v>
      </c>
      <c r="L145" s="66">
        <f t="shared" si="162"/>
        <v>1.4136490250696379</v>
      </c>
      <c r="M145" s="66">
        <f t="shared" si="162"/>
        <v>1.4962735642262166</v>
      </c>
      <c r="N145" s="66">
        <f t="shared" si="162"/>
        <v>1.4846153846153847</v>
      </c>
      <c r="O145" s="66">
        <f t="shared" si="162"/>
        <v>1.724336162058582</v>
      </c>
      <c r="P145" s="66">
        <f t="shared" si="162"/>
        <v>1.5011908812521266</v>
      </c>
      <c r="Q145" s="66">
        <f t="shared" si="162"/>
        <v>1.5541457657125997</v>
      </c>
      <c r="R145" s="66">
        <f t="shared" si="162"/>
        <v>1.5815160955347871</v>
      </c>
      <c r="S145" s="66" t="str">
        <f t="shared" si="162"/>
        <v>-</v>
      </c>
      <c r="T145" s="5"/>
      <c r="U145" s="13">
        <v>1.30534351145038</v>
      </c>
      <c r="V145" s="13">
        <v>1.1848739495798299</v>
      </c>
      <c r="W145" s="13">
        <v>1.4464285714285701</v>
      </c>
      <c r="X145" s="13">
        <v>1.4302325581395301</v>
      </c>
      <c r="Y145" s="13">
        <v>1.25060240963855</v>
      </c>
      <c r="Z145" s="13">
        <v>1.27593818984547</v>
      </c>
      <c r="AA145" s="13">
        <v>1.4541832669322701</v>
      </c>
      <c r="AB145" s="13">
        <v>1.1751824817518199</v>
      </c>
      <c r="AC145" s="13">
        <v>1.4457516339869301</v>
      </c>
      <c r="AD145" s="13">
        <v>1.28459119496855</v>
      </c>
      <c r="AE145" s="13">
        <v>1.90066225165563</v>
      </c>
      <c r="AF145" s="13">
        <v>1.7685643564356399</v>
      </c>
      <c r="AG145" s="13">
        <v>1.1878172588832501</v>
      </c>
      <c r="AH145" s="13">
        <v>1.24806201550388</v>
      </c>
      <c r="AI145" s="13">
        <v>1.6473282442748101</v>
      </c>
      <c r="AJ145" s="13">
        <v>1.25858951175407</v>
      </c>
      <c r="AK145" s="13">
        <v>1.44343891402715</v>
      </c>
      <c r="AL145" s="13">
        <v>1.6525821596244099</v>
      </c>
      <c r="AM145" s="13">
        <v>1.3068592057761701</v>
      </c>
      <c r="AN145" s="13">
        <v>1.38179916317992</v>
      </c>
      <c r="AO145" s="13">
        <v>1.6891105569409799</v>
      </c>
      <c r="AP145" s="13">
        <v>1.4686868686868699</v>
      </c>
      <c r="AQ145" s="13">
        <v>1.69533678756477</v>
      </c>
      <c r="AR145" s="13">
        <v>1.8898704358068299</v>
      </c>
      <c r="AS145" s="48">
        <v>1.3797276853252647</v>
      </c>
      <c r="AT145" s="48">
        <v>1.42350557244174</v>
      </c>
      <c r="AU145" s="48">
        <v>1.62277304415182</v>
      </c>
      <c r="AV145" s="48">
        <v>1.5457540000000001</v>
      </c>
      <c r="AW145" s="48">
        <v>1.6442730000000001</v>
      </c>
      <c r="AX145" s="48">
        <v>1.4976339999999999</v>
      </c>
      <c r="AY145" s="48">
        <v>1.621885</v>
      </c>
      <c r="AZ145" s="48">
        <v>1.544367</v>
      </c>
      <c r="BA145" s="48"/>
      <c r="BB145" s="48"/>
      <c r="BC145" s="48"/>
      <c r="BD145" s="48"/>
      <c r="BF145" s="84">
        <f t="shared" si="163"/>
        <v>1.1615656154234053</v>
      </c>
      <c r="BG145" s="84">
        <f t="shared" si="163"/>
        <v>1.1405727878570426</v>
      </c>
      <c r="BH145" s="84">
        <f t="shared" si="163"/>
        <v>0.98509392392904682</v>
      </c>
      <c r="BI145" s="84">
        <f t="shared" si="163"/>
        <v>1.228163738505746</v>
      </c>
      <c r="BJ145" s="84">
        <f t="shared" si="163"/>
        <v>1.1391358401253915</v>
      </c>
      <c r="BK145" s="84">
        <f t="shared" si="163"/>
        <v>0.90623875568181989</v>
      </c>
      <c r="BL145" s="84">
        <f t="shared" si="163"/>
        <v>1.2410556491712739</v>
      </c>
      <c r="BM145" s="84">
        <f t="shared" si="163"/>
        <v>1.1176493959121847</v>
      </c>
      <c r="BN145" s="84">
        <f t="shared" si="163"/>
        <v>0</v>
      </c>
      <c r="BO145" s="84">
        <f t="shared" si="163"/>
        <v>0</v>
      </c>
      <c r="BP145" s="84">
        <f t="shared" si="163"/>
        <v>0</v>
      </c>
      <c r="BQ145" s="84">
        <f t="shared" si="163"/>
        <v>0</v>
      </c>
    </row>
    <row r="146" spans="1:69" x14ac:dyDescent="0.25">
      <c r="A146" s="44" t="s">
        <v>33</v>
      </c>
      <c r="B146" s="22"/>
    </row>
    <row r="147" spans="1:69" x14ac:dyDescent="0.25">
      <c r="A147" s="43" t="s">
        <v>83</v>
      </c>
      <c r="B147" s="23" t="s">
        <v>83</v>
      </c>
      <c r="C147" s="21" t="str">
        <f>$C$3</f>
        <v>YTD '15</v>
      </c>
      <c r="D147" s="21" t="str">
        <f>$D$3</f>
        <v>YTD '16</v>
      </c>
      <c r="E147" s="21" t="str">
        <f>$E$3</f>
        <v>YTD '17</v>
      </c>
      <c r="F147" s="21" t="str">
        <f>$F$3</f>
        <v>YoY</v>
      </c>
      <c r="G147" s="2" t="s">
        <v>33</v>
      </c>
      <c r="H147" s="27" t="str">
        <f>$H$3</f>
        <v>Q1 '15</v>
      </c>
      <c r="I147" s="27" t="str">
        <f>$I$3</f>
        <v>Q2 '15</v>
      </c>
      <c r="J147" s="27" t="str">
        <f>$J$3</f>
        <v>Q3 '15</v>
      </c>
      <c r="K147" s="27" t="str">
        <f>$K$3</f>
        <v>Q4 '15</v>
      </c>
      <c r="L147" s="30" t="str">
        <f>$L$3</f>
        <v>Q1 '16</v>
      </c>
      <c r="M147" s="30" t="str">
        <f>$M$3</f>
        <v>Q2 '16</v>
      </c>
      <c r="N147" s="30" t="str">
        <f>$N$3</f>
        <v>Q3 '16</v>
      </c>
      <c r="O147" s="30" t="str">
        <f>$O$3</f>
        <v>Q4 '16</v>
      </c>
      <c r="P147" s="27" t="str">
        <f>$P$3</f>
        <v>Q1 '17</v>
      </c>
      <c r="Q147" s="27" t="str">
        <f>$Q$3</f>
        <v>Q2 '17</v>
      </c>
      <c r="R147" s="27" t="str">
        <f>$R$3</f>
        <v>Q3 '17</v>
      </c>
      <c r="S147" s="27" t="str">
        <f>$S$3</f>
        <v>Q4 '17</v>
      </c>
      <c r="T147" s="17" t="s">
        <v>33</v>
      </c>
      <c r="U147" s="27" t="s">
        <v>1</v>
      </c>
      <c r="V147" s="27" t="s">
        <v>2</v>
      </c>
      <c r="W147" s="27" t="s">
        <v>3</v>
      </c>
      <c r="X147" s="27" t="s">
        <v>4</v>
      </c>
      <c r="Y147" s="27" t="s">
        <v>5</v>
      </c>
      <c r="Z147" s="27" t="s">
        <v>6</v>
      </c>
      <c r="AA147" s="27" t="s">
        <v>7</v>
      </c>
      <c r="AB147" s="27" t="s">
        <v>8</v>
      </c>
      <c r="AC147" s="27" t="s">
        <v>9</v>
      </c>
      <c r="AD147" s="27" t="s">
        <v>10</v>
      </c>
      <c r="AE147" s="27" t="s">
        <v>11</v>
      </c>
      <c r="AF147" s="27" t="s">
        <v>12</v>
      </c>
      <c r="AG147" s="29" t="s">
        <v>13</v>
      </c>
      <c r="AH147" s="29" t="s">
        <v>14</v>
      </c>
      <c r="AI147" s="29" t="s">
        <v>15</v>
      </c>
      <c r="AJ147" s="29" t="s">
        <v>16</v>
      </c>
      <c r="AK147" s="29" t="s">
        <v>17</v>
      </c>
      <c r="AL147" s="29" t="s">
        <v>18</v>
      </c>
      <c r="AM147" s="29" t="s">
        <v>19</v>
      </c>
      <c r="AN147" s="29" t="s">
        <v>20</v>
      </c>
      <c r="AO147" s="29" t="s">
        <v>21</v>
      </c>
      <c r="AP147" s="29" t="s">
        <v>22</v>
      </c>
      <c r="AQ147" s="29" t="s">
        <v>23</v>
      </c>
      <c r="AR147" s="29" t="s">
        <v>24</v>
      </c>
      <c r="AS147" s="25" t="s">
        <v>25</v>
      </c>
      <c r="AT147" s="25" t="s">
        <v>26</v>
      </c>
      <c r="AU147" s="25" t="s">
        <v>27</v>
      </c>
      <c r="AV147" s="25" t="s">
        <v>28</v>
      </c>
      <c r="AW147" s="25" t="s">
        <v>29</v>
      </c>
      <c r="AX147" s="25" t="s">
        <v>30</v>
      </c>
      <c r="AY147" s="31" t="s">
        <v>99</v>
      </c>
      <c r="AZ147" s="31" t="s">
        <v>100</v>
      </c>
      <c r="BA147" s="31" t="s">
        <v>101</v>
      </c>
      <c r="BB147" s="31" t="s">
        <v>102</v>
      </c>
      <c r="BC147" s="31" t="s">
        <v>103</v>
      </c>
      <c r="BD147" s="31" t="s">
        <v>104</v>
      </c>
      <c r="BF147" s="32">
        <v>42736</v>
      </c>
      <c r="BG147" s="32">
        <v>42767</v>
      </c>
      <c r="BH147" s="32">
        <v>42795</v>
      </c>
      <c r="BI147" s="32">
        <v>42826</v>
      </c>
      <c r="BJ147" s="32">
        <v>42856</v>
      </c>
      <c r="BK147" s="32">
        <v>42887</v>
      </c>
      <c r="BL147" s="32">
        <v>42917</v>
      </c>
      <c r="BM147" s="32">
        <v>42948</v>
      </c>
      <c r="BN147" s="32">
        <v>42979</v>
      </c>
      <c r="BO147" s="32">
        <v>43009</v>
      </c>
      <c r="BP147" s="32">
        <v>43040</v>
      </c>
      <c r="BQ147" s="32">
        <v>43070</v>
      </c>
    </row>
    <row r="148" spans="1:69" x14ac:dyDescent="0.25">
      <c r="A148" s="44"/>
      <c r="B148" s="16" t="s">
        <v>58</v>
      </c>
      <c r="C148" s="66">
        <f t="shared" ref="C148:E155" si="165">IFERROR(C49/C76,"-")</f>
        <v>342.55182608695651</v>
      </c>
      <c r="D148" s="66">
        <f t="shared" si="165"/>
        <v>275.60396153846153</v>
      </c>
      <c r="E148" s="66">
        <f t="shared" si="165"/>
        <v>82.740788524590172</v>
      </c>
      <c r="F148" s="65">
        <f t="shared" ref="F148:F157" si="166">IFERROR(E148/D148,"")</f>
        <v>0.30021625256298573</v>
      </c>
      <c r="H148" s="1">
        <f t="shared" ref="H148:S155" si="167">IFERROR(H49/H76,"")</f>
        <v>137.07634999999999</v>
      </c>
      <c r="I148" s="1">
        <f t="shared" si="167"/>
        <v>108.01966666666665</v>
      </c>
      <c r="J148" s="1">
        <f t="shared" si="167"/>
        <v>187.99445833333334</v>
      </c>
      <c r="K148" s="1">
        <f t="shared" si="167"/>
        <v>208.70722000000001</v>
      </c>
      <c r="L148" s="1">
        <f t="shared" si="167"/>
        <v>50.599810810810808</v>
      </c>
      <c r="M148" s="1">
        <f t="shared" si="167"/>
        <v>118.97900000000001</v>
      </c>
      <c r="N148" s="1">
        <f t="shared" si="167"/>
        <v>109.72146153846153</v>
      </c>
      <c r="O148" s="1">
        <f t="shared" si="167"/>
        <v>140.03952272727273</v>
      </c>
      <c r="P148" s="1">
        <f t="shared" si="167"/>
        <v>111.02759375000001</v>
      </c>
      <c r="Q148" s="1">
        <f t="shared" si="167"/>
        <v>37.802531645569623</v>
      </c>
      <c r="R148" s="11">
        <f t="shared" si="167"/>
        <v>26.101691803278687</v>
      </c>
      <c r="S148" s="11" t="str">
        <f t="shared" si="167"/>
        <v/>
      </c>
      <c r="U148" s="1">
        <f t="shared" ref="U148:BD155" si="168">IFERROR(U49/U76,"")</f>
        <v>32.153166666666664</v>
      </c>
      <c r="V148" s="1">
        <f t="shared" si="168"/>
        <v>12.529277777777777</v>
      </c>
      <c r="W148" s="1">
        <f t="shared" si="168"/>
        <v>96.86215</v>
      </c>
      <c r="X148" s="1">
        <f t="shared" si="168"/>
        <v>42.081599999999995</v>
      </c>
      <c r="Y148" s="1">
        <f t="shared" si="168"/>
        <v>31.103526315789473</v>
      </c>
      <c r="Z148" s="1">
        <f t="shared" si="168"/>
        <v>28.430833333333332</v>
      </c>
      <c r="AA148" s="1">
        <f t="shared" si="168"/>
        <v>116.72530434782608</v>
      </c>
      <c r="AB148" s="1">
        <f t="shared" si="168"/>
        <v>22.092565217391304</v>
      </c>
      <c r="AC148" s="1">
        <f t="shared" si="168"/>
        <v>54.960666666666668</v>
      </c>
      <c r="AD148" s="1">
        <f t="shared" si="168"/>
        <v>30.144750000000002</v>
      </c>
      <c r="AE148" s="1">
        <f t="shared" si="168"/>
        <v>57.177956521739134</v>
      </c>
      <c r="AF148" s="1">
        <f t="shared" si="168"/>
        <v>127.16454</v>
      </c>
      <c r="AG148" s="1">
        <f t="shared" si="168"/>
        <v>18.171027027027026</v>
      </c>
      <c r="AH148" s="1">
        <f t="shared" si="168"/>
        <v>12.199722222222222</v>
      </c>
      <c r="AI148" s="1">
        <f t="shared" si="168"/>
        <v>20.558783783783781</v>
      </c>
      <c r="AJ148" s="1">
        <f t="shared" si="168"/>
        <v>31.674861111111113</v>
      </c>
      <c r="AK148" s="1">
        <f t="shared" si="168"/>
        <v>33.89303125</v>
      </c>
      <c r="AL148" s="1">
        <f t="shared" si="168"/>
        <v>44.816600000000001</v>
      </c>
      <c r="AM148" s="1">
        <f t="shared" si="168"/>
        <v>36.052241379310345</v>
      </c>
      <c r="AN148" s="1">
        <f t="shared" si="168"/>
        <v>26.10096153846154</v>
      </c>
      <c r="AO148" s="1">
        <f t="shared" si="168"/>
        <v>43.408384615384612</v>
      </c>
      <c r="AP148" s="1">
        <f t="shared" si="168"/>
        <v>20.13776923076923</v>
      </c>
      <c r="AQ148" s="1">
        <f t="shared" si="168"/>
        <v>26.1206</v>
      </c>
      <c r="AR148" s="1">
        <f t="shared" si="168"/>
        <v>86.557840909090913</v>
      </c>
      <c r="AS148" s="1">
        <f t="shared" si="168"/>
        <v>22.866395833333332</v>
      </c>
      <c r="AT148" s="1">
        <f t="shared" si="168"/>
        <v>44.09432291666667</v>
      </c>
      <c r="AU148" s="1">
        <f t="shared" si="168"/>
        <v>44.066875000000003</v>
      </c>
      <c r="AV148" s="1">
        <f t="shared" si="168"/>
        <v>14.734070796460179</v>
      </c>
      <c r="AW148" s="1">
        <f t="shared" si="168"/>
        <v>11.381517857142857</v>
      </c>
      <c r="AX148" s="1">
        <f t="shared" si="168"/>
        <v>9.8941772151898739</v>
      </c>
      <c r="AY148" s="1">
        <f t="shared" si="168"/>
        <v>12.77216393442623</v>
      </c>
      <c r="AZ148" s="1">
        <f t="shared" si="168"/>
        <v>13.329527868852459</v>
      </c>
      <c r="BA148" s="1" t="str">
        <f t="shared" si="168"/>
        <v/>
      </c>
      <c r="BB148" s="1" t="str">
        <f t="shared" si="168"/>
        <v/>
      </c>
      <c r="BC148" s="1" t="str">
        <f t="shared" si="168"/>
        <v/>
      </c>
      <c r="BD148" s="1" t="str">
        <f t="shared" si="168"/>
        <v/>
      </c>
      <c r="BF148" s="84">
        <f t="shared" ref="BF148:BQ157" si="169">IFERROR(AS148/AG148,"-")</f>
        <v>1.2583986474359736</v>
      </c>
      <c r="BG148" s="84">
        <f t="shared" si="169"/>
        <v>3.6143710580842008</v>
      </c>
      <c r="BH148" s="84">
        <f t="shared" si="169"/>
        <v>2.1434572912216128</v>
      </c>
      <c r="BI148" s="84">
        <f t="shared" si="169"/>
        <v>0.46516607428127493</v>
      </c>
      <c r="BJ148" s="84">
        <f t="shared" si="169"/>
        <v>0.33580702101240523</v>
      </c>
      <c r="BK148" s="84">
        <f t="shared" si="169"/>
        <v>0.22077036667640726</v>
      </c>
      <c r="BL148" s="84">
        <f t="shared" si="169"/>
        <v>0.35426823536569124</v>
      </c>
      <c r="BM148" s="84">
        <f t="shared" si="169"/>
        <v>0.51069106589082913</v>
      </c>
      <c r="BN148" s="84" t="str">
        <f t="shared" si="169"/>
        <v>-</v>
      </c>
      <c r="BO148" s="84" t="str">
        <f t="shared" si="169"/>
        <v>-</v>
      </c>
      <c r="BP148" s="84" t="str">
        <f t="shared" si="169"/>
        <v>-</v>
      </c>
      <c r="BQ148" s="84" t="str">
        <f t="shared" si="169"/>
        <v>-</v>
      </c>
    </row>
    <row r="149" spans="1:69" x14ac:dyDescent="0.25">
      <c r="A149" s="44"/>
      <c r="B149" s="22" t="s">
        <v>44</v>
      </c>
      <c r="C149" s="66">
        <f t="shared" si="165"/>
        <v>53.05729693486591</v>
      </c>
      <c r="D149" s="66">
        <f t="shared" si="165"/>
        <v>44.161432432432569</v>
      </c>
      <c r="E149" s="66">
        <f t="shared" si="165"/>
        <v>68.324245772266082</v>
      </c>
      <c r="F149" s="65">
        <f t="shared" si="166"/>
        <v>1.5471474091517039</v>
      </c>
      <c r="H149" s="1">
        <f t="shared" si="167"/>
        <v>15.75034210526316</v>
      </c>
      <c r="I149" s="1">
        <f t="shared" si="167"/>
        <v>24.60666869918699</v>
      </c>
      <c r="J149" s="1">
        <f t="shared" si="167"/>
        <v>24.377991428571431</v>
      </c>
      <c r="K149" s="1">
        <f t="shared" si="167"/>
        <v>33.486421511627995</v>
      </c>
      <c r="L149" s="1">
        <f t="shared" si="167"/>
        <v>16.851752066115701</v>
      </c>
      <c r="M149" s="1">
        <f t="shared" si="167"/>
        <v>19.690593908629523</v>
      </c>
      <c r="N149" s="1">
        <f t="shared" si="167"/>
        <v>21.266786019210329</v>
      </c>
      <c r="O149" s="1">
        <f t="shared" si="167"/>
        <v>26.22512679211485</v>
      </c>
      <c r="P149" s="1">
        <f t="shared" si="167"/>
        <v>19.329925146198843</v>
      </c>
      <c r="Q149" s="1">
        <f t="shared" si="167"/>
        <v>20.816158536585366</v>
      </c>
      <c r="R149" s="11">
        <f t="shared" si="167"/>
        <v>18.901600901916574</v>
      </c>
      <c r="S149" s="11" t="str">
        <f t="shared" si="167"/>
        <v/>
      </c>
      <c r="U149" s="1">
        <f t="shared" si="168"/>
        <v>6.5908264840182653</v>
      </c>
      <c r="V149" s="1">
        <f t="shared" si="168"/>
        <v>5.2317692307692312</v>
      </c>
      <c r="W149" s="1">
        <f t="shared" si="168"/>
        <v>6.1383508771929831</v>
      </c>
      <c r="X149" s="1">
        <f t="shared" si="168"/>
        <v>8.984663082437276</v>
      </c>
      <c r="Y149" s="1">
        <f t="shared" si="168"/>
        <v>7.0794759036144583</v>
      </c>
      <c r="Z149" s="1">
        <f t="shared" si="168"/>
        <v>7.2509349593495935</v>
      </c>
      <c r="AA149" s="1">
        <f t="shared" si="168"/>
        <v>9.7639591078066914</v>
      </c>
      <c r="AB149" s="1">
        <f t="shared" si="168"/>
        <v>6.0426475095785444</v>
      </c>
      <c r="AC149" s="1">
        <f t="shared" si="168"/>
        <v>12.367602857142858</v>
      </c>
      <c r="AD149" s="1">
        <f t="shared" si="168"/>
        <v>8.2365053763440859</v>
      </c>
      <c r="AE149" s="1">
        <f t="shared" si="168"/>
        <v>12.213633603238927</v>
      </c>
      <c r="AF149" s="1">
        <f t="shared" si="168"/>
        <v>9.2668866279069775</v>
      </c>
      <c r="AG149" s="1">
        <f t="shared" si="168"/>
        <v>7.8861791044776126</v>
      </c>
      <c r="AH149" s="1">
        <f t="shared" si="168"/>
        <v>4.9552786885245901</v>
      </c>
      <c r="AI149" s="1">
        <f t="shared" si="168"/>
        <v>12.275190082644629</v>
      </c>
      <c r="AJ149" s="1">
        <f t="shared" si="168"/>
        <v>15.339327433628348</v>
      </c>
      <c r="AK149" s="1">
        <f t="shared" si="168"/>
        <v>8.3062112149532723</v>
      </c>
      <c r="AL149" s="1">
        <f t="shared" si="168"/>
        <v>9.8998781725889042</v>
      </c>
      <c r="AM149" s="1">
        <f t="shared" si="168"/>
        <v>7.001379411764721</v>
      </c>
      <c r="AN149" s="1">
        <f t="shared" si="168"/>
        <v>6.9705737100737339</v>
      </c>
      <c r="AO149" s="1">
        <f t="shared" si="168"/>
        <v>10.130195837780203</v>
      </c>
      <c r="AP149" s="1">
        <f t="shared" si="168"/>
        <v>7.4001452894438371</v>
      </c>
      <c r="AQ149" s="1">
        <f t="shared" si="168"/>
        <v>8.1518780748663637</v>
      </c>
      <c r="AR149" s="1">
        <f t="shared" si="168"/>
        <v>13.553501344086111</v>
      </c>
      <c r="AS149" s="1">
        <f t="shared" si="168"/>
        <v>8.6144750000000005</v>
      </c>
      <c r="AT149" s="1">
        <f t="shared" si="168"/>
        <v>5.605291291291306</v>
      </c>
      <c r="AU149" s="1">
        <f t="shared" si="168"/>
        <v>11.739567251461988</v>
      </c>
      <c r="AV149" s="1">
        <f t="shared" si="168"/>
        <v>10.362476923076922</v>
      </c>
      <c r="AW149" s="1">
        <f t="shared" si="168"/>
        <v>10.926064735945486</v>
      </c>
      <c r="AX149" s="1">
        <f t="shared" si="168"/>
        <v>10.793894817073172</v>
      </c>
      <c r="AY149" s="1">
        <f t="shared" si="168"/>
        <v>9.3595066666666664</v>
      </c>
      <c r="AZ149" s="1">
        <f t="shared" si="168"/>
        <v>10.196310033821872</v>
      </c>
      <c r="BA149" s="1" t="str">
        <f t="shared" si="168"/>
        <v/>
      </c>
      <c r="BB149" s="1" t="str">
        <f t="shared" si="168"/>
        <v/>
      </c>
      <c r="BC149" s="1" t="str">
        <f t="shared" si="168"/>
        <v/>
      </c>
      <c r="BD149" s="1" t="str">
        <f t="shared" si="168"/>
        <v/>
      </c>
      <c r="BF149" s="84">
        <f t="shared" si="169"/>
        <v>1.0923509199922781</v>
      </c>
      <c r="BG149" s="84">
        <f t="shared" si="169"/>
        <v>1.1311757912369311</v>
      </c>
      <c r="BH149" s="84">
        <f t="shared" si="169"/>
        <v>0.95636541450059209</v>
      </c>
      <c r="BI149" s="84">
        <f t="shared" si="169"/>
        <v>0.6755496267951947</v>
      </c>
      <c r="BJ149" s="84">
        <f t="shared" si="169"/>
        <v>1.3154089696486189</v>
      </c>
      <c r="BK149" s="84">
        <f t="shared" si="169"/>
        <v>1.0903058228493809</v>
      </c>
      <c r="BL149" s="84">
        <f t="shared" si="169"/>
        <v>1.3368089509532195</v>
      </c>
      <c r="BM149" s="84">
        <f t="shared" si="169"/>
        <v>1.4627648250941481</v>
      </c>
      <c r="BN149" s="84" t="str">
        <f t="shared" si="169"/>
        <v>-</v>
      </c>
      <c r="BO149" s="84" t="str">
        <f t="shared" si="169"/>
        <v>-</v>
      </c>
      <c r="BP149" s="84" t="str">
        <f t="shared" si="169"/>
        <v>-</v>
      </c>
      <c r="BQ149" s="84" t="str">
        <f t="shared" si="169"/>
        <v>-</v>
      </c>
    </row>
    <row r="150" spans="1:69" x14ac:dyDescent="0.25">
      <c r="A150" s="44"/>
      <c r="B150" s="22" t="s">
        <v>45</v>
      </c>
      <c r="C150" s="66">
        <f t="shared" si="165"/>
        <v>40.290715648854963</v>
      </c>
      <c r="D150" s="66">
        <f t="shared" si="165"/>
        <v>23.711029895366217</v>
      </c>
      <c r="E150" s="66">
        <f t="shared" si="165"/>
        <v>26.076009720534628</v>
      </c>
      <c r="F150" s="65">
        <f t="shared" si="166"/>
        <v>1.0997417588187763</v>
      </c>
      <c r="H150" s="1">
        <f t="shared" si="167"/>
        <v>21.528457142857146</v>
      </c>
      <c r="I150" s="1">
        <f t="shared" si="167"/>
        <v>18.762905286343614</v>
      </c>
      <c r="J150" s="1">
        <f t="shared" si="167"/>
        <v>22.610568093385211</v>
      </c>
      <c r="K150" s="1">
        <f t="shared" si="167"/>
        <v>20.517899572649615</v>
      </c>
      <c r="L150" s="1">
        <f t="shared" si="167"/>
        <v>18.205941666666657</v>
      </c>
      <c r="M150" s="1">
        <f t="shared" si="167"/>
        <v>14.230261450381679</v>
      </c>
      <c r="N150" s="1">
        <f t="shared" si="167"/>
        <v>14.628597772277251</v>
      </c>
      <c r="O150" s="1">
        <f t="shared" si="167"/>
        <v>16.065112691466116</v>
      </c>
      <c r="P150" s="1">
        <f t="shared" si="167"/>
        <v>11.528391830559757</v>
      </c>
      <c r="Q150" s="1">
        <f t="shared" si="167"/>
        <v>15.162753108348136</v>
      </c>
      <c r="R150" s="11">
        <f t="shared" si="167"/>
        <v>6.4443001215066822</v>
      </c>
      <c r="S150" s="11" t="str">
        <f t="shared" si="167"/>
        <v/>
      </c>
      <c r="U150" s="1">
        <f t="shared" si="168"/>
        <v>5.2982176470588236</v>
      </c>
      <c r="V150" s="1">
        <f t="shared" si="168"/>
        <v>4.5244403669724766</v>
      </c>
      <c r="W150" s="1">
        <f t="shared" si="168"/>
        <v>8.0497071428571427</v>
      </c>
      <c r="X150" s="1">
        <f t="shared" si="168"/>
        <v>4.9107256637168142</v>
      </c>
      <c r="Y150" s="1">
        <f t="shared" si="168"/>
        <v>5.9664605263157897</v>
      </c>
      <c r="Z150" s="1">
        <f t="shared" si="168"/>
        <v>6.8822775330396482</v>
      </c>
      <c r="AA150" s="1">
        <f t="shared" si="168"/>
        <v>8.2146923076923084</v>
      </c>
      <c r="AB150" s="1">
        <f t="shared" si="168"/>
        <v>5.193763358778626</v>
      </c>
      <c r="AC150" s="1">
        <f t="shared" si="168"/>
        <v>9.8362334630350183</v>
      </c>
      <c r="AD150" s="1">
        <f t="shared" si="168"/>
        <v>8.1667072463768111</v>
      </c>
      <c r="AE150" s="1">
        <f t="shared" si="168"/>
        <v>6.0068745387453877</v>
      </c>
      <c r="AF150" s="1">
        <f t="shared" si="168"/>
        <v>11.019230769230813</v>
      </c>
      <c r="AG150" s="1">
        <f t="shared" si="168"/>
        <v>2.6912761627906945</v>
      </c>
      <c r="AH150" s="1">
        <f t="shared" si="168"/>
        <v>5.6449776119402983</v>
      </c>
      <c r="AI150" s="1">
        <f t="shared" si="168"/>
        <v>4.1873916666666666</v>
      </c>
      <c r="AJ150" s="1">
        <f t="shared" si="168"/>
        <v>4.1576890756302527</v>
      </c>
      <c r="AK150" s="1">
        <f t="shared" si="168"/>
        <v>5.0802337278106506</v>
      </c>
      <c r="AL150" s="1">
        <f t="shared" si="168"/>
        <v>8.1206927480916047</v>
      </c>
      <c r="AM150" s="1">
        <f t="shared" si="168"/>
        <v>3.5286782786885245</v>
      </c>
      <c r="AN150" s="1">
        <f t="shared" si="168"/>
        <v>4.1514484304932733</v>
      </c>
      <c r="AO150" s="1">
        <f t="shared" si="168"/>
        <v>6.9289579207921035</v>
      </c>
      <c r="AP150" s="1">
        <f t="shared" si="168"/>
        <v>4.0932141327623128</v>
      </c>
      <c r="AQ150" s="1">
        <f t="shared" si="168"/>
        <v>4.568450171821306</v>
      </c>
      <c r="AR150" s="1">
        <f t="shared" si="168"/>
        <v>7.5188118161925939</v>
      </c>
      <c r="AS150" s="1">
        <f t="shared" si="168"/>
        <v>2.0429829749103945</v>
      </c>
      <c r="AT150" s="1">
        <f t="shared" si="168"/>
        <v>4.9631912225705328</v>
      </c>
      <c r="AU150" s="1">
        <f t="shared" si="168"/>
        <v>5.683872919818457</v>
      </c>
      <c r="AV150" s="1">
        <f t="shared" si="168"/>
        <v>4.564862604540024</v>
      </c>
      <c r="AW150" s="1">
        <f t="shared" si="168"/>
        <v>3.9931692307692308</v>
      </c>
      <c r="AX150" s="1">
        <f t="shared" si="168"/>
        <v>3.7660390763765546</v>
      </c>
      <c r="AY150" s="1">
        <f t="shared" si="168"/>
        <v>2.259834749034749</v>
      </c>
      <c r="AZ150" s="1">
        <f t="shared" si="168"/>
        <v>2.8884240583232077</v>
      </c>
      <c r="BA150" s="1" t="str">
        <f t="shared" si="168"/>
        <v/>
      </c>
      <c r="BB150" s="1" t="str">
        <f t="shared" si="168"/>
        <v/>
      </c>
      <c r="BC150" s="1" t="str">
        <f t="shared" si="168"/>
        <v/>
      </c>
      <c r="BD150" s="1" t="str">
        <f t="shared" si="168"/>
        <v/>
      </c>
      <c r="BF150" s="84">
        <f t="shared" si="169"/>
        <v>0.75911309406164462</v>
      </c>
      <c r="BG150" s="84">
        <f t="shared" si="169"/>
        <v>0.87922248124994407</v>
      </c>
      <c r="BH150" s="84">
        <f t="shared" si="169"/>
        <v>1.3573779030665765</v>
      </c>
      <c r="BI150" s="84">
        <f t="shared" si="169"/>
        <v>1.0979326547760306</v>
      </c>
      <c r="BJ150" s="84">
        <f t="shared" si="169"/>
        <v>0.78602077083766475</v>
      </c>
      <c r="BK150" s="84">
        <f t="shared" si="169"/>
        <v>0.46375835082069677</v>
      </c>
      <c r="BL150" s="84">
        <f t="shared" si="169"/>
        <v>0.64041960489371774</v>
      </c>
      <c r="BM150" s="84">
        <f t="shared" si="169"/>
        <v>0.69576296241743429</v>
      </c>
      <c r="BN150" s="84" t="str">
        <f t="shared" si="169"/>
        <v>-</v>
      </c>
      <c r="BO150" s="84" t="str">
        <f t="shared" si="169"/>
        <v>-</v>
      </c>
      <c r="BP150" s="84" t="str">
        <f t="shared" si="169"/>
        <v>-</v>
      </c>
      <c r="BQ150" s="84" t="str">
        <f t="shared" si="169"/>
        <v>-</v>
      </c>
    </row>
    <row r="151" spans="1:69" x14ac:dyDescent="0.25">
      <c r="A151" s="44"/>
      <c r="B151" s="22" t="s">
        <v>46</v>
      </c>
      <c r="C151" s="66">
        <f t="shared" si="165"/>
        <v>28.218211586901763</v>
      </c>
      <c r="D151" s="66">
        <f t="shared" si="165"/>
        <v>13.202166072701361</v>
      </c>
      <c r="E151" s="66">
        <f t="shared" si="165"/>
        <v>15.997103567318762</v>
      </c>
      <c r="F151" s="65">
        <f t="shared" si="166"/>
        <v>1.2117029492907685</v>
      </c>
      <c r="H151" s="1">
        <f t="shared" si="167"/>
        <v>10.010464285714287</v>
      </c>
      <c r="I151" s="1">
        <f t="shared" si="167"/>
        <v>11.211809139784945</v>
      </c>
      <c r="J151" s="1">
        <f t="shared" si="167"/>
        <v>16.041710900473934</v>
      </c>
      <c r="K151" s="1">
        <f t="shared" si="167"/>
        <v>22.16084631147541</v>
      </c>
      <c r="L151" s="1">
        <f t="shared" si="167"/>
        <v>14.261125301204819</v>
      </c>
      <c r="M151" s="1">
        <f t="shared" si="167"/>
        <v>9.7201892744479501</v>
      </c>
      <c r="N151" s="1">
        <f t="shared" si="167"/>
        <v>8.5333221632382283</v>
      </c>
      <c r="O151" s="1">
        <f t="shared" si="167"/>
        <v>9.0042142011834496</v>
      </c>
      <c r="P151" s="1">
        <f t="shared" si="167"/>
        <v>9.3970360787172087</v>
      </c>
      <c r="Q151" s="1">
        <f t="shared" si="167"/>
        <v>6.0465449438202237</v>
      </c>
      <c r="R151" s="11">
        <f t="shared" si="167"/>
        <v>3.6248288262370543</v>
      </c>
      <c r="S151" s="11" t="str">
        <f t="shared" si="167"/>
        <v/>
      </c>
      <c r="U151" s="1">
        <f t="shared" si="168"/>
        <v>4.1451033210332104</v>
      </c>
      <c r="V151" s="1">
        <f t="shared" si="168"/>
        <v>2.6610794117647059</v>
      </c>
      <c r="W151" s="1">
        <f t="shared" si="168"/>
        <v>4.4387884615384614</v>
      </c>
      <c r="X151" s="1">
        <f t="shared" si="168"/>
        <v>2.920606413994169</v>
      </c>
      <c r="Y151" s="1">
        <f t="shared" si="168"/>
        <v>3.5149638989169674</v>
      </c>
      <c r="Z151" s="1">
        <f t="shared" si="168"/>
        <v>5.901559139784947</v>
      </c>
      <c r="AA151" s="1">
        <f t="shared" si="168"/>
        <v>5.4647199999999998</v>
      </c>
      <c r="AB151" s="1">
        <f t="shared" si="168"/>
        <v>3.0280604534005042</v>
      </c>
      <c r="AC151" s="1">
        <f t="shared" si="168"/>
        <v>8.013208530805688</v>
      </c>
      <c r="AD151" s="1">
        <f t="shared" si="168"/>
        <v>5.6231263858093135</v>
      </c>
      <c r="AE151" s="1">
        <f t="shared" si="168"/>
        <v>8.529864440078585</v>
      </c>
      <c r="AF151" s="1">
        <f t="shared" si="168"/>
        <v>8.067135245901639</v>
      </c>
      <c r="AG151" s="1">
        <f t="shared" si="168"/>
        <v>2.0367464114832536</v>
      </c>
      <c r="AH151" s="1">
        <f t="shared" si="168"/>
        <v>2.6288002812939522</v>
      </c>
      <c r="AI151" s="1">
        <f t="shared" si="168"/>
        <v>6.6801204819277107</v>
      </c>
      <c r="AJ151" s="1">
        <f t="shared" si="168"/>
        <v>5.4992391304347832</v>
      </c>
      <c r="AK151" s="1">
        <f t="shared" si="168"/>
        <v>4.097053738317757</v>
      </c>
      <c r="AL151" s="1">
        <f t="shared" si="168"/>
        <v>4.9593627760252366</v>
      </c>
      <c r="AM151" s="1">
        <f t="shared" si="168"/>
        <v>3.2556662606577347</v>
      </c>
      <c r="AN151" s="1">
        <f t="shared" si="168"/>
        <v>2.6862223806129792</v>
      </c>
      <c r="AO151" s="1">
        <f t="shared" si="168"/>
        <v>4.2588218314532185</v>
      </c>
      <c r="AP151" s="1">
        <f t="shared" si="168"/>
        <v>2.6414208633093526</v>
      </c>
      <c r="AQ151" s="1">
        <f t="shared" si="168"/>
        <v>2.4195079268292683</v>
      </c>
      <c r="AR151" s="1">
        <f t="shared" si="168"/>
        <v>4.4837597633136275</v>
      </c>
      <c r="AS151" s="1">
        <f t="shared" si="168"/>
        <v>1.8293089171974521</v>
      </c>
      <c r="AT151" s="1">
        <f t="shared" si="168"/>
        <v>2.7273640020110657</v>
      </c>
      <c r="AU151" s="1">
        <f t="shared" si="168"/>
        <v>3.1405174927113704</v>
      </c>
      <c r="AV151" s="1">
        <f t="shared" si="168"/>
        <v>3.0724916943521596</v>
      </c>
      <c r="AW151" s="1">
        <f t="shared" si="168"/>
        <v>2.1031105047748975</v>
      </c>
      <c r="AX151" s="1">
        <f t="shared" si="168"/>
        <v>1.9330477528089887</v>
      </c>
      <c r="AY151" s="1">
        <f t="shared" si="168"/>
        <v>2.3889633484162895</v>
      </c>
      <c r="AZ151" s="1">
        <f t="shared" si="168"/>
        <v>2.1059539700805523</v>
      </c>
      <c r="BA151" s="1" t="str">
        <f t="shared" si="168"/>
        <v/>
      </c>
      <c r="BB151" s="1" t="str">
        <f t="shared" si="168"/>
        <v/>
      </c>
      <c r="BC151" s="1" t="str">
        <f t="shared" si="168"/>
        <v/>
      </c>
      <c r="BD151" s="1" t="str">
        <f t="shared" si="168"/>
        <v/>
      </c>
      <c r="BF151" s="84">
        <f t="shared" si="169"/>
        <v>0.89815251760540193</v>
      </c>
      <c r="BG151" s="84">
        <f t="shared" si="169"/>
        <v>1.0374938033210337</v>
      </c>
      <c r="BH151" s="84">
        <f t="shared" si="169"/>
        <v>0.47012886986210434</v>
      </c>
      <c r="BI151" s="84">
        <f t="shared" si="169"/>
        <v>0.55871214571264538</v>
      </c>
      <c r="BJ151" s="84">
        <f t="shared" si="169"/>
        <v>0.51332265552329093</v>
      </c>
      <c r="BK151" s="84">
        <f t="shared" si="169"/>
        <v>0.38977744523022406</v>
      </c>
      <c r="BL151" s="84">
        <f t="shared" si="169"/>
        <v>0.7337863150425169</v>
      </c>
      <c r="BM151" s="84">
        <f t="shared" si="169"/>
        <v>0.7839834800274379</v>
      </c>
      <c r="BN151" s="84" t="str">
        <f t="shared" si="169"/>
        <v>-</v>
      </c>
      <c r="BO151" s="84" t="str">
        <f t="shared" si="169"/>
        <v>-</v>
      </c>
      <c r="BP151" s="84" t="str">
        <f t="shared" si="169"/>
        <v>-</v>
      </c>
      <c r="BQ151" s="84" t="str">
        <f t="shared" si="169"/>
        <v>-</v>
      </c>
    </row>
    <row r="152" spans="1:69" x14ac:dyDescent="0.25">
      <c r="A152" s="44"/>
      <c r="B152" s="22" t="s">
        <v>47</v>
      </c>
      <c r="C152" s="66">
        <f t="shared" si="165"/>
        <v>32.413650709219858</v>
      </c>
      <c r="D152" s="66">
        <f t="shared" si="165"/>
        <v>23.802978473581213</v>
      </c>
      <c r="E152" s="66">
        <f t="shared" si="165"/>
        <v>39.926819148936168</v>
      </c>
      <c r="F152" s="65">
        <f t="shared" si="166"/>
        <v>1.6773875249793093</v>
      </c>
      <c r="H152" s="1">
        <f t="shared" si="167"/>
        <v>7.10168</v>
      </c>
      <c r="I152" s="1">
        <f t="shared" si="167"/>
        <v>19.711367469879519</v>
      </c>
      <c r="J152" s="1">
        <f t="shared" si="167"/>
        <v>13.603802180685358</v>
      </c>
      <c r="K152" s="1">
        <f t="shared" si="167"/>
        <v>19.951034263959393</v>
      </c>
      <c r="L152" s="1">
        <f t="shared" si="167"/>
        <v>8.868349618320611</v>
      </c>
      <c r="M152" s="1">
        <f t="shared" si="167"/>
        <v>11.613432024169184</v>
      </c>
      <c r="N152" s="1">
        <f t="shared" si="167"/>
        <v>6.0769993523316055</v>
      </c>
      <c r="O152" s="1">
        <f t="shared" si="167"/>
        <v>7.781601389766279</v>
      </c>
      <c r="P152" s="1">
        <f t="shared" si="167"/>
        <v>8.4592860281195073</v>
      </c>
      <c r="Q152" s="1">
        <f t="shared" si="167"/>
        <v>9.1027240773286469</v>
      </c>
      <c r="R152" s="11">
        <f t="shared" si="167"/>
        <v>4.9241773049645392</v>
      </c>
      <c r="S152" s="11" t="str">
        <f t="shared" si="167"/>
        <v/>
      </c>
      <c r="U152" s="1">
        <f t="shared" si="168"/>
        <v>2.4204748858447487</v>
      </c>
      <c r="V152" s="1">
        <f t="shared" si="168"/>
        <v>2.0335540540540542</v>
      </c>
      <c r="W152" s="1">
        <f t="shared" si="168"/>
        <v>3.5324690909090908</v>
      </c>
      <c r="X152" s="1">
        <f t="shared" si="168"/>
        <v>7.8448360927152319</v>
      </c>
      <c r="Y152" s="1">
        <f t="shared" si="168"/>
        <v>4.3261281250000003</v>
      </c>
      <c r="Z152" s="1">
        <f t="shared" si="168"/>
        <v>4.6370642570281122</v>
      </c>
      <c r="AA152" s="1">
        <f t="shared" si="168"/>
        <v>5.8922531120331945</v>
      </c>
      <c r="AB152" s="1">
        <f t="shared" si="168"/>
        <v>3.0479574468085104</v>
      </c>
      <c r="AC152" s="1">
        <f t="shared" si="168"/>
        <v>6.5023785046728975</v>
      </c>
      <c r="AD152" s="1">
        <f t="shared" si="168"/>
        <v>3.9401776859504132</v>
      </c>
      <c r="AE152" s="1">
        <f t="shared" si="168"/>
        <v>7.9721564986737405</v>
      </c>
      <c r="AF152" s="1">
        <f t="shared" si="168"/>
        <v>8.6926903553299493</v>
      </c>
      <c r="AG152" s="1">
        <f t="shared" si="168"/>
        <v>2.5446328871892927</v>
      </c>
      <c r="AH152" s="1">
        <f t="shared" si="168"/>
        <v>2.342115234375</v>
      </c>
      <c r="AI152" s="1">
        <f t="shared" si="168"/>
        <v>5.0057450381679391</v>
      </c>
      <c r="AJ152" s="1">
        <f t="shared" si="168"/>
        <v>2.0575721393034825</v>
      </c>
      <c r="AK152" s="1">
        <f t="shared" si="168"/>
        <v>2.6512443609022558</v>
      </c>
      <c r="AL152" s="1">
        <f t="shared" si="168"/>
        <v>3.6038308157099697</v>
      </c>
      <c r="AM152" s="1">
        <f t="shared" si="168"/>
        <v>2.9135930851063829</v>
      </c>
      <c r="AN152" s="1">
        <f t="shared" si="168"/>
        <v>2.7690724070450101</v>
      </c>
      <c r="AO152" s="1">
        <f t="shared" si="168"/>
        <v>2.8250472797927459</v>
      </c>
      <c r="AP152" s="1">
        <f t="shared" si="168"/>
        <v>2.3671070578905629</v>
      </c>
      <c r="AQ152" s="1">
        <f t="shared" si="168"/>
        <v>1.919484604105572</v>
      </c>
      <c r="AR152" s="1">
        <f t="shared" si="168"/>
        <v>4.2420568540745549</v>
      </c>
      <c r="AS152" s="1">
        <f t="shared" si="168"/>
        <v>0.96757845894263217</v>
      </c>
      <c r="AT152" s="1">
        <f t="shared" si="168"/>
        <v>2.9808950980392157</v>
      </c>
      <c r="AU152" s="1">
        <f t="shared" si="168"/>
        <v>4.2757469244288231</v>
      </c>
      <c r="AV152" s="1">
        <f t="shared" si="168"/>
        <v>2.382046511627907</v>
      </c>
      <c r="AW152" s="1">
        <f t="shared" si="168"/>
        <v>2.6484025559105433</v>
      </c>
      <c r="AX152" s="1">
        <f t="shared" si="168"/>
        <v>2.5887346221441123</v>
      </c>
      <c r="AY152" s="1">
        <f t="shared" si="168"/>
        <v>2.9703880266075386</v>
      </c>
      <c r="AZ152" s="1">
        <f t="shared" si="168"/>
        <v>1.7571678486997637</v>
      </c>
      <c r="BA152" s="1" t="str">
        <f t="shared" si="168"/>
        <v/>
      </c>
      <c r="BB152" s="1" t="str">
        <f t="shared" si="168"/>
        <v/>
      </c>
      <c r="BC152" s="1" t="str">
        <f t="shared" si="168"/>
        <v/>
      </c>
      <c r="BD152" s="1" t="str">
        <f t="shared" si="168"/>
        <v/>
      </c>
      <c r="BF152" s="84">
        <f t="shared" si="169"/>
        <v>0.38024284910165707</v>
      </c>
      <c r="BG152" s="84">
        <f t="shared" si="169"/>
        <v>1.272736308738744</v>
      </c>
      <c r="BH152" s="84">
        <f t="shared" si="169"/>
        <v>0.8541679394030246</v>
      </c>
      <c r="BI152" s="84">
        <f t="shared" si="169"/>
        <v>1.1576976894886726</v>
      </c>
      <c r="BJ152" s="84">
        <f t="shared" si="169"/>
        <v>0.9989281240787834</v>
      </c>
      <c r="BK152" s="84">
        <f t="shared" si="169"/>
        <v>0.71832856605232198</v>
      </c>
      <c r="BL152" s="84">
        <f t="shared" si="169"/>
        <v>1.0194930931815696</v>
      </c>
      <c r="BM152" s="84">
        <f t="shared" si="169"/>
        <v>0.63456912294139289</v>
      </c>
      <c r="BN152" s="84" t="str">
        <f t="shared" si="169"/>
        <v>-</v>
      </c>
      <c r="BO152" s="84" t="str">
        <f t="shared" si="169"/>
        <v>-</v>
      </c>
      <c r="BP152" s="84" t="str">
        <f t="shared" si="169"/>
        <v>-</v>
      </c>
      <c r="BQ152" s="84" t="str">
        <f t="shared" si="169"/>
        <v>-</v>
      </c>
    </row>
    <row r="153" spans="1:69" x14ac:dyDescent="0.25">
      <c r="A153" s="44"/>
      <c r="B153" s="22" t="s">
        <v>48</v>
      </c>
      <c r="C153" s="66">
        <f t="shared" si="165"/>
        <v>33.36164717741935</v>
      </c>
      <c r="D153" s="66">
        <f t="shared" si="165"/>
        <v>25.670776527331185</v>
      </c>
      <c r="E153" s="66">
        <f t="shared" si="165"/>
        <v>15.347502255639098</v>
      </c>
      <c r="F153" s="65">
        <f t="shared" si="166"/>
        <v>0.59785890151390264</v>
      </c>
      <c r="H153" s="1">
        <f t="shared" si="167"/>
        <v>9.8962800000000009</v>
      </c>
      <c r="I153" s="1">
        <f t="shared" si="167"/>
        <v>15.124938492063492</v>
      </c>
      <c r="J153" s="1">
        <f t="shared" si="167"/>
        <v>16.735481404958676</v>
      </c>
      <c r="K153" s="1">
        <f t="shared" si="167"/>
        <v>24.186651315789476</v>
      </c>
      <c r="L153" s="1">
        <f t="shared" si="167"/>
        <v>10.912913636363635</v>
      </c>
      <c r="M153" s="1">
        <f t="shared" si="167"/>
        <v>11.415689754689755</v>
      </c>
      <c r="N153" s="1">
        <f t="shared" si="167"/>
        <v>9.1083309090909097</v>
      </c>
      <c r="O153" s="1">
        <f t="shared" si="167"/>
        <v>14.765799107142872</v>
      </c>
      <c r="P153" s="1">
        <f t="shared" si="167"/>
        <v>5.1660653950953677</v>
      </c>
      <c r="Q153" s="1">
        <f t="shared" si="167"/>
        <v>4.9975547866205305</v>
      </c>
      <c r="R153" s="11">
        <f t="shared" si="167"/>
        <v>3.1297999999999999</v>
      </c>
      <c r="S153" s="11" t="str">
        <f t="shared" si="167"/>
        <v/>
      </c>
      <c r="U153" s="1">
        <f t="shared" si="168"/>
        <v>3.407437869822485</v>
      </c>
      <c r="V153" s="1">
        <f t="shared" si="168"/>
        <v>3.6211576086956523</v>
      </c>
      <c r="W153" s="1">
        <f t="shared" si="168"/>
        <v>4.3756133333333338</v>
      </c>
      <c r="X153" s="1">
        <f t="shared" si="168"/>
        <v>7.6273274509803919</v>
      </c>
      <c r="Y153" s="1">
        <f t="shared" si="168"/>
        <v>4.2316666666666665</v>
      </c>
      <c r="Z153" s="1">
        <f t="shared" si="168"/>
        <v>3.5781587301587301</v>
      </c>
      <c r="AA153" s="1">
        <f t="shared" si="168"/>
        <v>6.4126157407407405</v>
      </c>
      <c r="AB153" s="1">
        <f t="shared" si="168"/>
        <v>3.4290967741935487</v>
      </c>
      <c r="AC153" s="1">
        <f t="shared" si="168"/>
        <v>7.4977086776859503</v>
      </c>
      <c r="AD153" s="1">
        <f t="shared" si="168"/>
        <v>6.3719433962264151</v>
      </c>
      <c r="AE153" s="1">
        <f t="shared" si="168"/>
        <v>8.9208033333333336</v>
      </c>
      <c r="AF153" s="1">
        <f t="shared" si="168"/>
        <v>9.828736842105263</v>
      </c>
      <c r="AG153" s="1">
        <f t="shared" si="168"/>
        <v>1.9719178082191782</v>
      </c>
      <c r="AH153" s="1">
        <f t="shared" si="168"/>
        <v>3.1697131979695432</v>
      </c>
      <c r="AI153" s="1">
        <f t="shared" si="168"/>
        <v>6.438784090909091</v>
      </c>
      <c r="AJ153" s="1">
        <f t="shared" si="168"/>
        <v>3.1960477876106195</v>
      </c>
      <c r="AK153" s="1">
        <f t="shared" si="168"/>
        <v>5.057856127886323</v>
      </c>
      <c r="AL153" s="1">
        <f t="shared" si="168"/>
        <v>4.7009134199134204</v>
      </c>
      <c r="AM153" s="1">
        <f t="shared" si="168"/>
        <v>2.8617603423680458</v>
      </c>
      <c r="AN153" s="1">
        <f t="shared" si="168"/>
        <v>2.0070321543408363</v>
      </c>
      <c r="AO153" s="1">
        <f t="shared" si="168"/>
        <v>3.1911163636363638</v>
      </c>
      <c r="AP153" s="1">
        <f t="shared" si="168"/>
        <v>1.9856641509433963</v>
      </c>
      <c r="AQ153" s="1">
        <f t="shared" si="168"/>
        <v>3.7770566037735849</v>
      </c>
      <c r="AR153" s="1">
        <f t="shared" si="168"/>
        <v>9.9229032738095384</v>
      </c>
      <c r="AS153" s="1">
        <f t="shared" si="168"/>
        <v>0.48317080152671754</v>
      </c>
      <c r="AT153" s="1">
        <f t="shared" si="168"/>
        <v>1.911311986863711</v>
      </c>
      <c r="AU153" s="1">
        <f t="shared" si="168"/>
        <v>2.8903814713896456</v>
      </c>
      <c r="AV153" s="1">
        <f t="shared" si="168"/>
        <v>2.6360863509749306</v>
      </c>
      <c r="AW153" s="1">
        <f t="shared" si="168"/>
        <v>1.6888228299643282</v>
      </c>
      <c r="AX153" s="1">
        <f t="shared" si="168"/>
        <v>1.176320645905421</v>
      </c>
      <c r="AY153" s="1">
        <f t="shared" si="168"/>
        <v>1.2637231450719824</v>
      </c>
      <c r="AZ153" s="1">
        <f t="shared" si="168"/>
        <v>1.4137969924812028</v>
      </c>
      <c r="BA153" s="1" t="str">
        <f t="shared" si="168"/>
        <v/>
      </c>
      <c r="BB153" s="1" t="str">
        <f t="shared" si="168"/>
        <v/>
      </c>
      <c r="BC153" s="1" t="str">
        <f t="shared" si="168"/>
        <v/>
      </c>
      <c r="BD153" s="1" t="str">
        <f t="shared" si="168"/>
        <v/>
      </c>
      <c r="BF153" s="84">
        <f t="shared" si="169"/>
        <v>0.2450258319656157</v>
      </c>
      <c r="BG153" s="84">
        <f t="shared" si="169"/>
        <v>0.60299209029008061</v>
      </c>
      <c r="BH153" s="84">
        <f t="shared" si="169"/>
        <v>0.44890175389955544</v>
      </c>
      <c r="BI153" s="84">
        <f t="shared" si="169"/>
        <v>0.82479566206539146</v>
      </c>
      <c r="BJ153" s="84">
        <f t="shared" si="169"/>
        <v>0.33390092309131914</v>
      </c>
      <c r="BK153" s="84">
        <f t="shared" si="169"/>
        <v>0.25023235716753234</v>
      </c>
      <c r="BL153" s="84">
        <f t="shared" si="169"/>
        <v>0.44158943932610317</v>
      </c>
      <c r="BM153" s="84">
        <f t="shared" si="169"/>
        <v>0.70442169519976228</v>
      </c>
      <c r="BN153" s="84" t="str">
        <f t="shared" si="169"/>
        <v>-</v>
      </c>
      <c r="BO153" s="84" t="str">
        <f t="shared" si="169"/>
        <v>-</v>
      </c>
      <c r="BP153" s="84" t="str">
        <f t="shared" si="169"/>
        <v>-</v>
      </c>
      <c r="BQ153" s="84" t="str">
        <f t="shared" si="169"/>
        <v>-</v>
      </c>
    </row>
    <row r="154" spans="1:69" x14ac:dyDescent="0.25">
      <c r="A154" s="44"/>
      <c r="B154" s="22" t="s">
        <v>49</v>
      </c>
      <c r="C154" s="66">
        <f t="shared" si="165"/>
        <v>14.025858585858586</v>
      </c>
      <c r="D154" s="66">
        <f t="shared" si="165"/>
        <v>23.192437647058824</v>
      </c>
      <c r="E154" s="66">
        <f t="shared" si="165"/>
        <v>27.103498076923078</v>
      </c>
      <c r="F154" s="65">
        <f t="shared" si="166"/>
        <v>1.1686351598474702</v>
      </c>
      <c r="H154" s="1">
        <f t="shared" si="167"/>
        <v>3.1604683544303795</v>
      </c>
      <c r="I154" s="1">
        <f t="shared" si="167"/>
        <v>2.9432396694214877</v>
      </c>
      <c r="J154" s="1">
        <f t="shared" si="167"/>
        <v>19.330913793103448</v>
      </c>
      <c r="K154" s="1">
        <f t="shared" si="167"/>
        <v>28.054473372781064</v>
      </c>
      <c r="L154" s="1">
        <f t="shared" si="167"/>
        <v>14.864161572052401</v>
      </c>
      <c r="M154" s="1">
        <f t="shared" si="167"/>
        <v>10.315920972644378</v>
      </c>
      <c r="N154" s="1">
        <f t="shared" si="167"/>
        <v>11.034320539419086</v>
      </c>
      <c r="O154" s="1">
        <f t="shared" si="167"/>
        <v>16.988244318181845</v>
      </c>
      <c r="P154" s="1">
        <f t="shared" si="167"/>
        <v>11.435913793103449</v>
      </c>
      <c r="Q154" s="1">
        <f t="shared" si="167"/>
        <v>13.559006342494714</v>
      </c>
      <c r="R154" s="11">
        <f t="shared" si="167"/>
        <v>5.2034355769230771</v>
      </c>
      <c r="S154" s="11" t="str">
        <f t="shared" si="167"/>
        <v/>
      </c>
      <c r="U154" s="1">
        <f t="shared" si="168"/>
        <v>0.47460526315789475</v>
      </c>
      <c r="V154" s="1">
        <f t="shared" si="168"/>
        <v>1.4496410256410257</v>
      </c>
      <c r="W154" s="1">
        <f t="shared" si="168"/>
        <v>1.2725949367088607</v>
      </c>
      <c r="X154" s="1">
        <f t="shared" si="168"/>
        <v>0.60564102564102562</v>
      </c>
      <c r="Y154" s="1">
        <f t="shared" si="168"/>
        <v>-0.34982000000000002</v>
      </c>
      <c r="Z154" s="1">
        <f t="shared" si="168"/>
        <v>2.841933884297521</v>
      </c>
      <c r="AA154" s="1">
        <f t="shared" si="168"/>
        <v>3.8517647058823528</v>
      </c>
      <c r="AB154" s="1">
        <f t="shared" si="168"/>
        <v>3.9380909090909091</v>
      </c>
      <c r="AC154" s="1">
        <f t="shared" si="168"/>
        <v>12.583060344827587</v>
      </c>
      <c r="AD154" s="1">
        <f t="shared" si="168"/>
        <v>3.4396280000000004</v>
      </c>
      <c r="AE154" s="1">
        <f t="shared" si="168"/>
        <v>15.87968656716418</v>
      </c>
      <c r="AF154" s="1">
        <f t="shared" si="168"/>
        <v>12.91937573964497</v>
      </c>
      <c r="AG154" s="1">
        <f t="shared" si="168"/>
        <v>4.197111111111111</v>
      </c>
      <c r="AH154" s="1">
        <f t="shared" si="168"/>
        <v>3.8760633484162899</v>
      </c>
      <c r="AI154" s="1">
        <f t="shared" si="168"/>
        <v>7.6595152838427945</v>
      </c>
      <c r="AJ154" s="1">
        <f t="shared" si="168"/>
        <v>1.645592156862745</v>
      </c>
      <c r="AK154" s="1">
        <f t="shared" si="168"/>
        <v>4.0088852459016397</v>
      </c>
      <c r="AL154" s="1">
        <f t="shared" si="168"/>
        <v>5.3240182370820675</v>
      </c>
      <c r="AM154" s="1">
        <f t="shared" si="168"/>
        <v>2.1859625668449199</v>
      </c>
      <c r="AN154" s="1">
        <f t="shared" si="168"/>
        <v>5.2738941176470595</v>
      </c>
      <c r="AO154" s="1">
        <f t="shared" si="168"/>
        <v>4.6879408713692952</v>
      </c>
      <c r="AP154" s="1">
        <f t="shared" si="168"/>
        <v>5.5437735191637634</v>
      </c>
      <c r="AQ154" s="1">
        <f t="shared" si="168"/>
        <v>3.9029850000000001</v>
      </c>
      <c r="AR154" s="1">
        <f t="shared" si="168"/>
        <v>9.1417713068182103</v>
      </c>
      <c r="AS154" s="1">
        <f t="shared" si="168"/>
        <v>1.7340543337645538</v>
      </c>
      <c r="AT154" s="1">
        <f t="shared" si="168"/>
        <v>4.0283481561822132</v>
      </c>
      <c r="AU154" s="1">
        <f t="shared" si="168"/>
        <v>4.0853563218390807</v>
      </c>
      <c r="AV154" s="1">
        <f t="shared" si="168"/>
        <v>5.4277304964539006</v>
      </c>
      <c r="AW154" s="1">
        <f t="shared" si="168"/>
        <v>4.71486301369863</v>
      </c>
      <c r="AX154" s="1">
        <f t="shared" si="168"/>
        <v>4.3390486257928114</v>
      </c>
      <c r="AY154" s="1">
        <f t="shared" si="168"/>
        <v>3.2240588752196837</v>
      </c>
      <c r="AZ154" s="1">
        <f t="shared" si="168"/>
        <v>1.675571153846154</v>
      </c>
      <c r="BA154" s="1" t="str">
        <f t="shared" si="168"/>
        <v/>
      </c>
      <c r="BB154" s="1" t="str">
        <f t="shared" si="168"/>
        <v/>
      </c>
      <c r="BC154" s="1" t="str">
        <f t="shared" si="168"/>
        <v/>
      </c>
      <c r="BD154" s="1" t="str">
        <f t="shared" si="168"/>
        <v/>
      </c>
      <c r="BF154" s="84">
        <f t="shared" si="169"/>
        <v>0.41315425964634361</v>
      </c>
      <c r="BG154" s="84">
        <f t="shared" si="169"/>
        <v>1.0392885239680474</v>
      </c>
      <c r="BH154" s="84">
        <f t="shared" si="169"/>
        <v>0.53337008550095211</v>
      </c>
      <c r="BI154" s="84">
        <f t="shared" si="169"/>
        <v>3.298344899018995</v>
      </c>
      <c r="BJ154" s="84">
        <f t="shared" si="169"/>
        <v>1.1761032617530585</v>
      </c>
      <c r="BK154" s="84">
        <f t="shared" si="169"/>
        <v>0.8149950718746809</v>
      </c>
      <c r="BL154" s="84">
        <f t="shared" si="169"/>
        <v>1.4748920791782296</v>
      </c>
      <c r="BM154" s="84">
        <f t="shared" si="169"/>
        <v>0.31771042733669969</v>
      </c>
      <c r="BN154" s="84" t="str">
        <f t="shared" si="169"/>
        <v>-</v>
      </c>
      <c r="BO154" s="84" t="str">
        <f t="shared" si="169"/>
        <v>-</v>
      </c>
      <c r="BP154" s="84" t="str">
        <f t="shared" si="169"/>
        <v>-</v>
      </c>
      <c r="BQ154" s="84" t="str">
        <f t="shared" si="169"/>
        <v>-</v>
      </c>
    </row>
    <row r="155" spans="1:69" x14ac:dyDescent="0.25">
      <c r="A155" s="44"/>
      <c r="B155" s="22" t="s">
        <v>50</v>
      </c>
      <c r="C155" s="66" t="str">
        <f t="shared" si="165"/>
        <v>-</v>
      </c>
      <c r="D155" s="66" t="str">
        <f t="shared" si="165"/>
        <v>-</v>
      </c>
      <c r="E155" s="66">
        <f t="shared" si="165"/>
        <v>1.4995107515871391</v>
      </c>
      <c r="F155" s="65" t="str">
        <f t="shared" si="166"/>
        <v/>
      </c>
      <c r="H155" s="1" t="str">
        <f t="shared" si="167"/>
        <v/>
      </c>
      <c r="I155" s="1" t="str">
        <f t="shared" si="167"/>
        <v/>
      </c>
      <c r="J155" s="1" t="str">
        <f t="shared" si="167"/>
        <v/>
      </c>
      <c r="K155" s="1" t="str">
        <f t="shared" si="167"/>
        <v/>
      </c>
      <c r="L155" s="1" t="str">
        <f t="shared" si="167"/>
        <v/>
      </c>
      <c r="M155" s="1" t="str">
        <f t="shared" si="167"/>
        <v/>
      </c>
      <c r="N155" s="1" t="str">
        <f t="shared" si="167"/>
        <v/>
      </c>
      <c r="O155" s="1" t="str">
        <f t="shared" si="167"/>
        <v/>
      </c>
      <c r="P155" s="1">
        <f t="shared" si="167"/>
        <v>1.0974622586307783</v>
      </c>
      <c r="Q155" s="1">
        <f t="shared" si="167"/>
        <v>1.1303789026977871</v>
      </c>
      <c r="R155" s="11">
        <f t="shared" si="167"/>
        <v>0.351715748515257</v>
      </c>
      <c r="S155" s="11" t="str">
        <f t="shared" si="167"/>
        <v/>
      </c>
      <c r="U155" s="1" t="str">
        <f t="shared" si="168"/>
        <v/>
      </c>
      <c r="V155" s="1" t="str">
        <f t="shared" si="168"/>
        <v/>
      </c>
      <c r="W155" s="1" t="str">
        <f t="shared" si="168"/>
        <v/>
      </c>
      <c r="X155" s="1" t="str">
        <f t="shared" ref="X155:BD155" si="170">IFERROR(X56/X83,"")</f>
        <v/>
      </c>
      <c r="Y155" s="1" t="str">
        <f t="shared" si="170"/>
        <v/>
      </c>
      <c r="Z155" s="1" t="str">
        <f t="shared" si="170"/>
        <v/>
      </c>
      <c r="AA155" s="1" t="str">
        <f t="shared" si="170"/>
        <v/>
      </c>
      <c r="AB155" s="1" t="str">
        <f t="shared" si="170"/>
        <v/>
      </c>
      <c r="AC155" s="1" t="str">
        <f t="shared" si="170"/>
        <v/>
      </c>
      <c r="AD155" s="1" t="str">
        <f t="shared" si="170"/>
        <v/>
      </c>
      <c r="AE155" s="1" t="str">
        <f t="shared" si="170"/>
        <v/>
      </c>
      <c r="AF155" s="1" t="str">
        <f t="shared" si="170"/>
        <v/>
      </c>
      <c r="AG155" s="1" t="str">
        <f t="shared" si="170"/>
        <v/>
      </c>
      <c r="AH155" s="1" t="str">
        <f t="shared" si="170"/>
        <v/>
      </c>
      <c r="AI155" s="1" t="str">
        <f t="shared" si="170"/>
        <v/>
      </c>
      <c r="AJ155" s="1" t="str">
        <f t="shared" si="170"/>
        <v/>
      </c>
      <c r="AK155" s="1" t="str">
        <f t="shared" si="170"/>
        <v/>
      </c>
      <c r="AL155" s="1" t="str">
        <f t="shared" si="170"/>
        <v/>
      </c>
      <c r="AM155" s="1" t="str">
        <f t="shared" si="170"/>
        <v/>
      </c>
      <c r="AN155" s="1" t="str">
        <f t="shared" si="170"/>
        <v/>
      </c>
      <c r="AO155" s="1" t="str">
        <f t="shared" si="170"/>
        <v/>
      </c>
      <c r="AP155" s="1" t="str">
        <f t="shared" si="170"/>
        <v/>
      </c>
      <c r="AQ155" s="1" t="str">
        <f t="shared" si="170"/>
        <v/>
      </c>
      <c r="AR155" s="1" t="str">
        <f t="shared" si="170"/>
        <v/>
      </c>
      <c r="AS155" s="1" t="str">
        <f t="shared" si="170"/>
        <v/>
      </c>
      <c r="AT155" s="1">
        <f t="shared" si="170"/>
        <v>0.69105016077170422</v>
      </c>
      <c r="AU155" s="1">
        <f t="shared" si="170"/>
        <v>0.468683440608543</v>
      </c>
      <c r="AV155" s="1">
        <f t="shared" si="170"/>
        <v>0.92125528317836014</v>
      </c>
      <c r="AW155" s="1">
        <f t="shared" si="170"/>
        <v>0.32650729927007299</v>
      </c>
      <c r="AX155" s="1">
        <f t="shared" si="170"/>
        <v>0.19848438920885114</v>
      </c>
      <c r="AY155" s="1">
        <f t="shared" si="170"/>
        <v>0.18385780601026142</v>
      </c>
      <c r="AZ155" s="1">
        <f t="shared" si="170"/>
        <v>0.19760352242473889</v>
      </c>
      <c r="BA155" s="1" t="str">
        <f t="shared" si="170"/>
        <v/>
      </c>
      <c r="BB155" s="1" t="str">
        <f t="shared" si="170"/>
        <v/>
      </c>
      <c r="BC155" s="1" t="str">
        <f t="shared" si="170"/>
        <v/>
      </c>
      <c r="BD155" s="1" t="str">
        <f t="shared" si="170"/>
        <v/>
      </c>
      <c r="BF155" s="84" t="str">
        <f t="shared" si="169"/>
        <v>-</v>
      </c>
      <c r="BG155" s="84" t="str">
        <f t="shared" si="169"/>
        <v>-</v>
      </c>
      <c r="BH155" s="84" t="str">
        <f t="shared" si="169"/>
        <v>-</v>
      </c>
      <c r="BI155" s="84" t="str">
        <f t="shared" si="169"/>
        <v>-</v>
      </c>
      <c r="BJ155" s="84" t="str">
        <f t="shared" si="169"/>
        <v>-</v>
      </c>
      <c r="BK155" s="84" t="str">
        <f t="shared" si="169"/>
        <v>-</v>
      </c>
      <c r="BL155" s="84" t="str">
        <f t="shared" si="169"/>
        <v>-</v>
      </c>
      <c r="BM155" s="84" t="str">
        <f t="shared" si="169"/>
        <v>-</v>
      </c>
      <c r="BN155" s="84" t="str">
        <f t="shared" si="169"/>
        <v>-</v>
      </c>
      <c r="BO155" s="84" t="str">
        <f t="shared" si="169"/>
        <v>-</v>
      </c>
      <c r="BP155" s="84" t="str">
        <f t="shared" si="169"/>
        <v>-</v>
      </c>
      <c r="BQ155" s="84" t="str">
        <f t="shared" si="169"/>
        <v>-</v>
      </c>
    </row>
    <row r="156" spans="1:69" x14ac:dyDescent="0.25">
      <c r="A156" s="44"/>
      <c r="B156" s="3" t="s">
        <v>153</v>
      </c>
      <c r="C156" s="66">
        <f t="shared" ref="C156:E157" si="171">IFERROR(C58/C84,"-")</f>
        <v>39.6236272264631</v>
      </c>
      <c r="D156" s="66">
        <f t="shared" si="171"/>
        <v>25.835740044742757</v>
      </c>
      <c r="E156" s="66">
        <f t="shared" si="171"/>
        <v>32.884167319529936</v>
      </c>
      <c r="F156" s="65">
        <f t="shared" si="166"/>
        <v>1.2728169296710912</v>
      </c>
      <c r="H156" s="1">
        <f t="shared" ref="H156:S157" si="172">IFERROR(H58/H84,"")</f>
        <v>13.087678437265215</v>
      </c>
      <c r="I156" s="1">
        <f t="shared" si="172"/>
        <v>17.173948821548819</v>
      </c>
      <c r="J156" s="1">
        <f t="shared" si="172"/>
        <v>20.949119515011546</v>
      </c>
      <c r="K156" s="1">
        <f t="shared" si="172"/>
        <v>26.053163777372287</v>
      </c>
      <c r="L156" s="1">
        <f t="shared" si="172"/>
        <v>13.327491367861885</v>
      </c>
      <c r="M156" s="1">
        <f t="shared" si="172"/>
        <v>14.671843165059581</v>
      </c>
      <c r="N156" s="1">
        <f t="shared" si="172"/>
        <v>12.294161353797739</v>
      </c>
      <c r="O156" s="1">
        <f t="shared" si="172"/>
        <v>14.393278913595028</v>
      </c>
      <c r="P156" s="1">
        <f t="shared" si="172"/>
        <v>11.589279610909788</v>
      </c>
      <c r="Q156" s="1">
        <f t="shared" si="172"/>
        <v>13.093600651701664</v>
      </c>
      <c r="R156" s="11">
        <f t="shared" si="172"/>
        <v>8.0582686066032458</v>
      </c>
      <c r="S156" s="11" t="str">
        <f t="shared" si="172"/>
        <v/>
      </c>
      <c r="U156" s="1">
        <f>IFERROR(U58/U84,"")</f>
        <v>4.5430639229422063</v>
      </c>
      <c r="V156" s="1">
        <f t="shared" ref="V156:BD156" si="173">IFERROR(V58/V84,"")</f>
        <v>3.4044713216957612</v>
      </c>
      <c r="W156" s="1">
        <f t="shared" si="173"/>
        <v>6.1126536438767847</v>
      </c>
      <c r="X156" s="1">
        <f t="shared" si="173"/>
        <v>6.5344604125083166</v>
      </c>
      <c r="Y156" s="1">
        <f t="shared" si="173"/>
        <v>4.9545435229609316</v>
      </c>
      <c r="Z156" s="1">
        <f t="shared" si="173"/>
        <v>5.6924855218855219</v>
      </c>
      <c r="AA156" s="1">
        <f t="shared" si="173"/>
        <v>8.4965326599326598</v>
      </c>
      <c r="AB156" s="1">
        <f t="shared" si="173"/>
        <v>4.2926062340966924</v>
      </c>
      <c r="AC156" s="1">
        <f t="shared" si="173"/>
        <v>9.7682142032332582</v>
      </c>
      <c r="AD156" s="1">
        <f t="shared" si="173"/>
        <v>6.4383401727861775</v>
      </c>
      <c r="AE156" s="1">
        <f t="shared" si="173"/>
        <v>10.02268216318787</v>
      </c>
      <c r="AF156" s="1">
        <f t="shared" si="173"/>
        <v>10.974869981751835</v>
      </c>
      <c r="AG156" s="1">
        <f t="shared" si="173"/>
        <v>3.0535205047318605</v>
      </c>
      <c r="AH156" s="1">
        <f t="shared" si="173"/>
        <v>3.2741211267605634</v>
      </c>
      <c r="AI156" s="1">
        <f t="shared" si="173"/>
        <v>7.2408866755201418</v>
      </c>
      <c r="AJ156" s="1">
        <f t="shared" si="173"/>
        <v>5.2643840670859587</v>
      </c>
      <c r="AK156" s="1">
        <f t="shared" si="173"/>
        <v>5.2981350164654222</v>
      </c>
      <c r="AL156" s="1">
        <f t="shared" si="173"/>
        <v>7.0044129325014373</v>
      </c>
      <c r="AM156" s="1">
        <f t="shared" si="173"/>
        <v>4.0036643922163284</v>
      </c>
      <c r="AN156" s="1">
        <f t="shared" si="173"/>
        <v>3.98289395973155</v>
      </c>
      <c r="AO156" s="1">
        <f t="shared" si="173"/>
        <v>5.6735324675324819</v>
      </c>
      <c r="AP156" s="1">
        <f t="shared" si="173"/>
        <v>3.8879908863473944</v>
      </c>
      <c r="AQ156" s="1">
        <f t="shared" si="173"/>
        <v>3.8859240863787465</v>
      </c>
      <c r="AR156" s="1">
        <f t="shared" si="173"/>
        <v>7.6554099388151338</v>
      </c>
      <c r="AS156" s="1">
        <f t="shared" si="173"/>
        <v>1.888479588839941</v>
      </c>
      <c r="AT156" s="1">
        <f t="shared" si="173"/>
        <v>3.7009403364632276</v>
      </c>
      <c r="AU156" s="1">
        <f t="shared" si="173"/>
        <v>5.5279115010490187</v>
      </c>
      <c r="AV156" s="1">
        <f t="shared" si="173"/>
        <v>5.1930042283298095</v>
      </c>
      <c r="AW156" s="1">
        <f t="shared" si="173"/>
        <v>4.2596723300970876</v>
      </c>
      <c r="AX156" s="1">
        <f t="shared" si="173"/>
        <v>4.8345981173062995</v>
      </c>
      <c r="AY156" s="1">
        <f t="shared" si="173"/>
        <v>3.9425398863011183</v>
      </c>
      <c r="AZ156" s="1">
        <f t="shared" si="173"/>
        <v>4.0480708822980782</v>
      </c>
      <c r="BA156" s="1" t="str">
        <f t="shared" si="173"/>
        <v/>
      </c>
      <c r="BB156" s="1" t="str">
        <f t="shared" si="173"/>
        <v/>
      </c>
      <c r="BC156" s="1" t="str">
        <f t="shared" si="173"/>
        <v/>
      </c>
      <c r="BD156" s="1" t="str">
        <f t="shared" si="173"/>
        <v/>
      </c>
      <c r="BF156" s="84">
        <f t="shared" si="169"/>
        <v>0.61845976993227181</v>
      </c>
      <c r="BG156" s="84">
        <f t="shared" si="169"/>
        <v>1.1303614598171454</v>
      </c>
      <c r="BH156" s="84">
        <f t="shared" si="169"/>
        <v>0.76343019146228064</v>
      </c>
      <c r="BI156" s="84">
        <f t="shared" si="169"/>
        <v>0.9864409895162416</v>
      </c>
      <c r="BJ156" s="84">
        <f t="shared" si="169"/>
        <v>0.80399467300455274</v>
      </c>
      <c r="BK156" s="84">
        <f t="shared" si="169"/>
        <v>0.69022174504776845</v>
      </c>
      <c r="BL156" s="84">
        <f t="shared" si="169"/>
        <v>0.98473285971870061</v>
      </c>
      <c r="BM156" s="84">
        <f t="shared" si="169"/>
        <v>1.0163642123605323</v>
      </c>
      <c r="BN156" s="84" t="str">
        <f t="shared" si="169"/>
        <v>-</v>
      </c>
      <c r="BO156" s="84" t="str">
        <f t="shared" si="169"/>
        <v>-</v>
      </c>
      <c r="BP156" s="84" t="str">
        <f t="shared" si="169"/>
        <v>-</v>
      </c>
      <c r="BQ156" s="84" t="str">
        <f t="shared" si="169"/>
        <v>-</v>
      </c>
    </row>
    <row r="157" spans="1:69" x14ac:dyDescent="0.25">
      <c r="A157" s="45"/>
      <c r="B157" s="3" t="s">
        <v>61</v>
      </c>
      <c r="C157" s="66">
        <f t="shared" si="171"/>
        <v>39.6236272264631</v>
      </c>
      <c r="D157" s="66">
        <f t="shared" si="171"/>
        <v>25.835740044742757</v>
      </c>
      <c r="E157" s="66">
        <f t="shared" si="171"/>
        <v>17.924065989847715</v>
      </c>
      <c r="F157" s="65">
        <f t="shared" si="166"/>
        <v>0.69377017878359692</v>
      </c>
      <c r="H157" s="1">
        <f t="shared" si="172"/>
        <v>13.087678437265215</v>
      </c>
      <c r="I157" s="1">
        <f t="shared" si="172"/>
        <v>17.173948821548819</v>
      </c>
      <c r="J157" s="1">
        <f t="shared" si="172"/>
        <v>20.949119515011546</v>
      </c>
      <c r="K157" s="1">
        <f t="shared" si="172"/>
        <v>26.053163777372262</v>
      </c>
      <c r="L157" s="1">
        <f t="shared" si="172"/>
        <v>13.327491367861885</v>
      </c>
      <c r="M157" s="1">
        <f t="shared" si="172"/>
        <v>14.671843165059585</v>
      </c>
      <c r="N157" s="1">
        <f t="shared" si="172"/>
        <v>12.294161353797737</v>
      </c>
      <c r="O157" s="1">
        <f t="shared" si="172"/>
        <v>14.393278913595031</v>
      </c>
      <c r="P157" s="1">
        <f t="shared" si="172"/>
        <v>9.0100914844649012</v>
      </c>
      <c r="Q157" s="1">
        <f t="shared" si="172"/>
        <v>8.6204431599229281</v>
      </c>
      <c r="R157" s="11">
        <f t="shared" si="172"/>
        <v>6.7223611577508784</v>
      </c>
      <c r="S157" s="11" t="str">
        <f t="shared" si="172"/>
        <v/>
      </c>
      <c r="U157" s="1">
        <f t="shared" ref="U157:BD157" si="174">IFERROR(U59/U85,"")</f>
        <v>4.5430639229422063</v>
      </c>
      <c r="V157" s="1">
        <f t="shared" si="174"/>
        <v>3.4044713216957607</v>
      </c>
      <c r="W157" s="1">
        <f t="shared" si="174"/>
        <v>6.1126536438767847</v>
      </c>
      <c r="X157" s="1">
        <f t="shared" si="174"/>
        <v>6.5344604125083166</v>
      </c>
      <c r="Y157" s="1">
        <f t="shared" si="174"/>
        <v>4.9545435229609325</v>
      </c>
      <c r="Z157" s="1">
        <f t="shared" si="174"/>
        <v>5.6924855218855219</v>
      </c>
      <c r="AA157" s="1">
        <f t="shared" si="174"/>
        <v>8.4965326599326598</v>
      </c>
      <c r="AB157" s="1">
        <f t="shared" si="174"/>
        <v>4.2926062340966924</v>
      </c>
      <c r="AC157" s="1">
        <f t="shared" si="174"/>
        <v>9.7682142032332564</v>
      </c>
      <c r="AD157" s="1">
        <f t="shared" si="174"/>
        <v>6.4383401727861775</v>
      </c>
      <c r="AE157" s="1">
        <f t="shared" si="174"/>
        <v>10.022682163187856</v>
      </c>
      <c r="AF157" s="1">
        <f t="shared" si="174"/>
        <v>10.974869981751825</v>
      </c>
      <c r="AG157" s="1">
        <f t="shared" si="174"/>
        <v>3.053520504731861</v>
      </c>
      <c r="AH157" s="1">
        <f t="shared" si="174"/>
        <v>3.2741211267605634</v>
      </c>
      <c r="AI157" s="1">
        <f t="shared" si="174"/>
        <v>7.2408866755201418</v>
      </c>
      <c r="AJ157" s="1">
        <f t="shared" si="174"/>
        <v>5.2643840670859543</v>
      </c>
      <c r="AK157" s="1">
        <f t="shared" si="174"/>
        <v>5.2981350164654222</v>
      </c>
      <c r="AL157" s="1">
        <f t="shared" si="174"/>
        <v>7.0044129325014461</v>
      </c>
      <c r="AM157" s="1">
        <f t="shared" si="174"/>
        <v>4.0036643922163258</v>
      </c>
      <c r="AN157" s="1">
        <f t="shared" si="174"/>
        <v>3.9828939597315438</v>
      </c>
      <c r="AO157" s="1">
        <f t="shared" si="174"/>
        <v>5.6735324675324872</v>
      </c>
      <c r="AP157" s="1">
        <f t="shared" si="174"/>
        <v>3.8879908863473909</v>
      </c>
      <c r="AQ157" s="1">
        <f t="shared" si="174"/>
        <v>3.8859240863787541</v>
      </c>
      <c r="AR157" s="1">
        <f t="shared" si="174"/>
        <v>7.655409938815132</v>
      </c>
      <c r="AS157" s="1">
        <f t="shared" si="174"/>
        <v>1.888479588839941</v>
      </c>
      <c r="AT157" s="1">
        <f t="shared" si="174"/>
        <v>2.9989185540722967</v>
      </c>
      <c r="AU157" s="1">
        <f t="shared" si="174"/>
        <v>4.2842088607594935</v>
      </c>
      <c r="AV157" s="1">
        <f t="shared" si="174"/>
        <v>3.7686865839909807</v>
      </c>
      <c r="AW157" s="1">
        <f t="shared" si="174"/>
        <v>2.8571642373763666</v>
      </c>
      <c r="AX157" s="1">
        <f t="shared" si="174"/>
        <v>3.1011130001133402</v>
      </c>
      <c r="AY157" s="1">
        <f t="shared" si="174"/>
        <v>2.3309448983867589</v>
      </c>
      <c r="AZ157" s="1">
        <f t="shared" si="174"/>
        <v>2.2126714174150721</v>
      </c>
      <c r="BA157" s="1" t="str">
        <f t="shared" si="174"/>
        <v/>
      </c>
      <c r="BB157" s="1" t="str">
        <f t="shared" si="174"/>
        <v/>
      </c>
      <c r="BC157" s="1" t="str">
        <f t="shared" si="174"/>
        <v/>
      </c>
      <c r="BD157" s="1" t="str">
        <f t="shared" si="174"/>
        <v/>
      </c>
      <c r="BF157" s="84">
        <f t="shared" si="169"/>
        <v>0.6184597699322717</v>
      </c>
      <c r="BG157" s="84">
        <f t="shared" si="169"/>
        <v>0.9159461235447468</v>
      </c>
      <c r="BH157" s="84">
        <f t="shared" si="169"/>
        <v>0.59166909423447667</v>
      </c>
      <c r="BI157" s="84">
        <f t="shared" si="169"/>
        <v>0.71588366957373195</v>
      </c>
      <c r="BJ157" s="84">
        <f t="shared" si="169"/>
        <v>0.53927735486108552</v>
      </c>
      <c r="BK157" s="84">
        <f t="shared" si="169"/>
        <v>0.44273703306721773</v>
      </c>
      <c r="BL157" s="84">
        <f t="shared" si="169"/>
        <v>0.58220286968069457</v>
      </c>
      <c r="BM157" s="84">
        <f t="shared" si="169"/>
        <v>0.55554364233292597</v>
      </c>
      <c r="BN157" s="84" t="str">
        <f t="shared" si="169"/>
        <v>-</v>
      </c>
      <c r="BO157" s="84" t="str">
        <f t="shared" si="169"/>
        <v>-</v>
      </c>
      <c r="BP157" s="84" t="str">
        <f t="shared" si="169"/>
        <v>-</v>
      </c>
      <c r="BQ157" s="84" t="str">
        <f t="shared" si="169"/>
        <v>-</v>
      </c>
    </row>
    <row r="158" spans="1:69" x14ac:dyDescent="0.25">
      <c r="A158" s="44" t="s">
        <v>33</v>
      </c>
      <c r="B158" s="22"/>
    </row>
    <row r="159" spans="1:69" x14ac:dyDescent="0.25">
      <c r="A159" s="43" t="s">
        <v>89</v>
      </c>
      <c r="B159" s="23" t="s">
        <v>89</v>
      </c>
      <c r="C159" s="21" t="str">
        <f>$C$3</f>
        <v>YTD '15</v>
      </c>
      <c r="D159" s="21" t="str">
        <f>$D$3</f>
        <v>YTD '16</v>
      </c>
      <c r="E159" s="21" t="str">
        <f>$E$3</f>
        <v>YTD '17</v>
      </c>
      <c r="F159" s="21" t="str">
        <f>$F$3</f>
        <v>YoY</v>
      </c>
      <c r="G159" s="2" t="s">
        <v>33</v>
      </c>
      <c r="H159" s="27" t="str">
        <f>$H$3</f>
        <v>Q1 '15</v>
      </c>
      <c r="I159" s="27" t="str">
        <f>$I$3</f>
        <v>Q2 '15</v>
      </c>
      <c r="J159" s="27" t="str">
        <f>$J$3</f>
        <v>Q3 '15</v>
      </c>
      <c r="K159" s="27" t="str">
        <f>$K$3</f>
        <v>Q4 '15</v>
      </c>
      <c r="L159" s="30" t="str">
        <f>$L$3</f>
        <v>Q1 '16</v>
      </c>
      <c r="M159" s="30" t="str">
        <f>$M$3</f>
        <v>Q2 '16</v>
      </c>
      <c r="N159" s="30" t="str">
        <f>$N$3</f>
        <v>Q3 '16</v>
      </c>
      <c r="O159" s="30" t="str">
        <f>$O$3</f>
        <v>Q4 '16</v>
      </c>
      <c r="P159" s="27" t="str">
        <f>$P$3</f>
        <v>Q1 '17</v>
      </c>
      <c r="Q159" s="27" t="str">
        <f>$Q$3</f>
        <v>Q2 '17</v>
      </c>
      <c r="R159" s="27" t="str">
        <f>$R$3</f>
        <v>Q3 '17</v>
      </c>
      <c r="S159" s="27" t="str">
        <f>$S$3</f>
        <v>Q4 '17</v>
      </c>
      <c r="T159" s="17" t="s">
        <v>33</v>
      </c>
      <c r="U159" s="27" t="s">
        <v>1</v>
      </c>
      <c r="V159" s="27" t="s">
        <v>2</v>
      </c>
      <c r="W159" s="27" t="s">
        <v>3</v>
      </c>
      <c r="X159" s="27" t="s">
        <v>4</v>
      </c>
      <c r="Y159" s="27" t="s">
        <v>5</v>
      </c>
      <c r="Z159" s="27" t="s">
        <v>6</v>
      </c>
      <c r="AA159" s="27" t="s">
        <v>7</v>
      </c>
      <c r="AB159" s="27" t="s">
        <v>8</v>
      </c>
      <c r="AC159" s="27" t="s">
        <v>9</v>
      </c>
      <c r="AD159" s="27" t="s">
        <v>10</v>
      </c>
      <c r="AE159" s="27" t="s">
        <v>11</v>
      </c>
      <c r="AF159" s="27" t="s">
        <v>12</v>
      </c>
      <c r="AG159" s="29" t="s">
        <v>13</v>
      </c>
      <c r="AH159" s="29" t="s">
        <v>14</v>
      </c>
      <c r="AI159" s="29" t="s">
        <v>15</v>
      </c>
      <c r="AJ159" s="29" t="s">
        <v>16</v>
      </c>
      <c r="AK159" s="29" t="s">
        <v>17</v>
      </c>
      <c r="AL159" s="29" t="s">
        <v>18</v>
      </c>
      <c r="AM159" s="29" t="s">
        <v>19</v>
      </c>
      <c r="AN159" s="29" t="s">
        <v>20</v>
      </c>
      <c r="AO159" s="29" t="s">
        <v>21</v>
      </c>
      <c r="AP159" s="29" t="s">
        <v>22</v>
      </c>
      <c r="AQ159" s="29" t="s">
        <v>23</v>
      </c>
      <c r="AR159" s="29" t="s">
        <v>24</v>
      </c>
      <c r="AS159" s="25" t="s">
        <v>25</v>
      </c>
      <c r="AT159" s="25" t="s">
        <v>26</v>
      </c>
      <c r="AU159" s="25" t="s">
        <v>27</v>
      </c>
      <c r="AV159" s="25" t="s">
        <v>28</v>
      </c>
      <c r="AW159" s="25" t="s">
        <v>29</v>
      </c>
      <c r="AX159" s="25" t="s">
        <v>30</v>
      </c>
      <c r="AY159" s="31" t="s">
        <v>99</v>
      </c>
      <c r="AZ159" s="31" t="s">
        <v>100</v>
      </c>
      <c r="BA159" s="31" t="s">
        <v>101</v>
      </c>
      <c r="BB159" s="31" t="s">
        <v>102</v>
      </c>
      <c r="BC159" s="31" t="s">
        <v>103</v>
      </c>
      <c r="BD159" s="31" t="s">
        <v>104</v>
      </c>
      <c r="BF159" s="32">
        <v>42736</v>
      </c>
      <c r="BG159" s="32">
        <v>42767</v>
      </c>
      <c r="BH159" s="32">
        <v>42795</v>
      </c>
      <c r="BI159" s="32">
        <v>42826</v>
      </c>
      <c r="BJ159" s="32">
        <v>42856</v>
      </c>
      <c r="BK159" s="32">
        <v>42887</v>
      </c>
      <c r="BL159" s="32">
        <v>42917</v>
      </c>
      <c r="BM159" s="32">
        <v>42948</v>
      </c>
      <c r="BN159" s="32">
        <v>42979</v>
      </c>
      <c r="BO159" s="32">
        <v>43009</v>
      </c>
      <c r="BP159" s="32">
        <v>43040</v>
      </c>
      <c r="BQ159" s="32">
        <v>43070</v>
      </c>
    </row>
    <row r="160" spans="1:69" x14ac:dyDescent="0.25">
      <c r="A160" s="16" t="s">
        <v>136</v>
      </c>
      <c r="B160" s="22" t="s">
        <v>90</v>
      </c>
      <c r="C160" s="71">
        <f>SUM(U160                                                        : INDEX(U160:AF160,$B$2))</f>
        <v>1894</v>
      </c>
      <c r="D160" s="71">
        <f>SUM(AG160                                                   : INDEX(AG160:AR160,$B$2))</f>
        <v>3972</v>
      </c>
      <c r="E160" s="71">
        <f>SUM(AS160                                                    : INDEX(AS160:BD160,$B$2))</f>
        <v>6102</v>
      </c>
      <c r="F160" s="67">
        <f>IFERROR(E160/D160,"-")</f>
        <v>1.5362537764350452</v>
      </c>
      <c r="H160" s="4">
        <f>SUM(U160:W160)</f>
        <v>590</v>
      </c>
      <c r="I160" s="4">
        <f>SUM(X160:Z160)</f>
        <v>774</v>
      </c>
      <c r="J160" s="4">
        <f>SUM(AA160:AC160)</f>
        <v>880</v>
      </c>
      <c r="K160" s="4">
        <f>SUM(AD160:AF160)</f>
        <v>1117</v>
      </c>
      <c r="L160" s="4">
        <f>SUM(AG160:AI160)</f>
        <v>619</v>
      </c>
      <c r="M160" s="4">
        <f>SUM(AJ160:AL160)</f>
        <v>1859</v>
      </c>
      <c r="N160" s="4">
        <f>SUM(AM160:AO160)</f>
        <v>2431</v>
      </c>
      <c r="O160" s="4">
        <f>SUM(AP160:AR160)</f>
        <v>2932</v>
      </c>
      <c r="P160" s="4">
        <f>SUM(AS160:AU160)</f>
        <v>1841</v>
      </c>
      <c r="Q160" s="4">
        <f>SUM(AV160:AX160)</f>
        <v>2549</v>
      </c>
      <c r="R160" s="4">
        <f>SUM(AY160:BA160)</f>
        <v>1712</v>
      </c>
      <c r="S160" s="4">
        <f>SUM(BB160:BD160)</f>
        <v>0</v>
      </c>
      <c r="U160">
        <v>219</v>
      </c>
      <c r="V160">
        <v>143</v>
      </c>
      <c r="W160">
        <v>228</v>
      </c>
      <c r="X160">
        <v>279</v>
      </c>
      <c r="Y160">
        <v>249</v>
      </c>
      <c r="Z160">
        <v>246</v>
      </c>
      <c r="AA160">
        <v>269</v>
      </c>
      <c r="AB160">
        <v>261</v>
      </c>
      <c r="AC160">
        <v>350</v>
      </c>
      <c r="AD160">
        <v>279</v>
      </c>
      <c r="AE160">
        <v>494</v>
      </c>
      <c r="AF160">
        <v>344</v>
      </c>
      <c r="AG160">
        <v>134</v>
      </c>
      <c r="AH160">
        <v>122</v>
      </c>
      <c r="AI160">
        <v>363</v>
      </c>
      <c r="AJ160">
        <v>339</v>
      </c>
      <c r="AK160">
        <v>535</v>
      </c>
      <c r="AL160">
        <v>985</v>
      </c>
      <c r="AM160">
        <v>680</v>
      </c>
      <c r="AN160">
        <v>814</v>
      </c>
      <c r="AO160">
        <v>937</v>
      </c>
      <c r="AP160">
        <v>881</v>
      </c>
      <c r="AQ160">
        <v>935</v>
      </c>
      <c r="AR160">
        <v>1116</v>
      </c>
      <c r="AS160">
        <v>320</v>
      </c>
      <c r="AT160">
        <v>666</v>
      </c>
      <c r="AU160">
        <v>855</v>
      </c>
      <c r="AV160">
        <v>650</v>
      </c>
      <c r="AW160">
        <v>587</v>
      </c>
      <c r="AX160">
        <v>1312</v>
      </c>
      <c r="AY160">
        <v>825</v>
      </c>
      <c r="AZ160">
        <v>887</v>
      </c>
      <c r="BF160" s="84">
        <f t="shared" ref="BF160:BQ168" si="175">IFERROR(AS160/AG160,"-")</f>
        <v>2.3880597014925371</v>
      </c>
      <c r="BG160" s="84">
        <f t="shared" si="175"/>
        <v>5.4590163934426226</v>
      </c>
      <c r="BH160" s="84">
        <f t="shared" si="175"/>
        <v>2.3553719008264462</v>
      </c>
      <c r="BI160" s="84">
        <f t="shared" si="175"/>
        <v>1.9174041297935103</v>
      </c>
      <c r="BJ160" s="84">
        <f t="shared" si="175"/>
        <v>1.097196261682243</v>
      </c>
      <c r="BK160" s="84">
        <f t="shared" si="175"/>
        <v>1.331979695431472</v>
      </c>
      <c r="BL160" s="84">
        <f t="shared" si="175"/>
        <v>1.213235294117647</v>
      </c>
      <c r="BM160" s="84">
        <f t="shared" si="175"/>
        <v>1.0896805896805897</v>
      </c>
      <c r="BN160" s="84">
        <f t="shared" si="175"/>
        <v>0</v>
      </c>
      <c r="BO160" s="84">
        <f t="shared" si="175"/>
        <v>0</v>
      </c>
      <c r="BP160" s="84">
        <f t="shared" si="175"/>
        <v>0</v>
      </c>
      <c r="BQ160" s="84">
        <f t="shared" si="175"/>
        <v>0</v>
      </c>
    </row>
    <row r="161" spans="1:69" x14ac:dyDescent="0.25">
      <c r="A161" s="22" t="s">
        <v>91</v>
      </c>
      <c r="B161" s="22" t="s">
        <v>91</v>
      </c>
      <c r="C161" s="71">
        <f>SUM(U161                                                        : INDEX(U161:AF161,$B$2))</f>
        <v>686</v>
      </c>
      <c r="D161" s="71">
        <f>SUM(AG161                                                   : INDEX(AG161:AR161,$B$2))</f>
        <v>1694</v>
      </c>
      <c r="E161" s="71">
        <f>SUM(AS161                                                    : INDEX(AS161:BD161,$B$2))</f>
        <v>2918</v>
      </c>
      <c r="F161" s="67">
        <f t="shared" ref="F161:F168" si="176">IFERROR(E161/D161,"-")</f>
        <v>1.7225501770956317</v>
      </c>
      <c r="H161" s="4">
        <f t="shared" ref="H161:H164" si="177">SUM(U161:W161)</f>
        <v>202</v>
      </c>
      <c r="I161" s="4">
        <f t="shared" ref="I161:I164" si="178">SUM(X161:Z161)</f>
        <v>258</v>
      </c>
      <c r="J161" s="4">
        <f t="shared" ref="J161:J164" si="179">SUM(AA161:AC161)</f>
        <v>415</v>
      </c>
      <c r="K161" s="4">
        <f t="shared" ref="K161:K164" si="180">SUM(AD161:AF161)</f>
        <v>509</v>
      </c>
      <c r="L161" s="4">
        <f t="shared" ref="L161:L164" si="181">SUM(AG161:AI161)</f>
        <v>242</v>
      </c>
      <c r="M161" s="4">
        <f t="shared" ref="M161:M164" si="182">SUM(AJ161:AL161)</f>
        <v>842</v>
      </c>
      <c r="N161" s="4">
        <f t="shared" ref="N161:N164" si="183">SUM(AM161:AO161)</f>
        <v>1024</v>
      </c>
      <c r="O161" s="4">
        <f t="shared" ref="O161:O164" si="184">SUM(AP161:AR161)</f>
        <v>1236</v>
      </c>
      <c r="P161" s="4">
        <f t="shared" ref="P161:P164" si="185">SUM(AS161:AU161)</f>
        <v>809</v>
      </c>
      <c r="Q161" s="4">
        <f t="shared" ref="Q161:Q164" si="186">SUM(AV161:AX161)</f>
        <v>1325</v>
      </c>
      <c r="R161" s="4">
        <f t="shared" ref="R161:R164" si="187">SUM(AY161:BA161)</f>
        <v>784</v>
      </c>
      <c r="S161" s="4">
        <f t="shared" ref="S161:S164" si="188">SUM(BB161:BD161)</f>
        <v>0</v>
      </c>
      <c r="U161">
        <v>89</v>
      </c>
      <c r="V161">
        <v>42</v>
      </c>
      <c r="W161">
        <v>71</v>
      </c>
      <c r="X161">
        <v>83</v>
      </c>
      <c r="Y161">
        <v>84</v>
      </c>
      <c r="Z161">
        <v>91</v>
      </c>
      <c r="AA161">
        <v>142</v>
      </c>
      <c r="AB161">
        <v>84</v>
      </c>
      <c r="AC161">
        <v>189</v>
      </c>
      <c r="AD161">
        <v>124</v>
      </c>
      <c r="AE161">
        <v>244</v>
      </c>
      <c r="AF161">
        <v>141</v>
      </c>
      <c r="AG161">
        <v>49</v>
      </c>
      <c r="AH161">
        <v>32</v>
      </c>
      <c r="AI161">
        <v>161</v>
      </c>
      <c r="AJ161">
        <v>179</v>
      </c>
      <c r="AK161">
        <v>228</v>
      </c>
      <c r="AL161">
        <v>435</v>
      </c>
      <c r="AM161">
        <v>288</v>
      </c>
      <c r="AN161">
        <v>322</v>
      </c>
      <c r="AO161">
        <v>414</v>
      </c>
      <c r="AP161">
        <v>359</v>
      </c>
      <c r="AQ161">
        <v>293</v>
      </c>
      <c r="AR161">
        <v>584</v>
      </c>
      <c r="AS161">
        <v>117</v>
      </c>
      <c r="AT161">
        <v>235</v>
      </c>
      <c r="AU161">
        <v>457</v>
      </c>
      <c r="AV161">
        <v>327</v>
      </c>
      <c r="AW161">
        <v>285</v>
      </c>
      <c r="AX161">
        <v>713</v>
      </c>
      <c r="AY161">
        <v>366</v>
      </c>
      <c r="AZ161">
        <v>418</v>
      </c>
      <c r="BF161" s="84">
        <f t="shared" si="175"/>
        <v>2.3877551020408165</v>
      </c>
      <c r="BG161" s="84">
        <f t="shared" si="175"/>
        <v>7.34375</v>
      </c>
      <c r="BH161" s="84">
        <f t="shared" si="175"/>
        <v>2.8385093167701863</v>
      </c>
      <c r="BI161" s="84">
        <f t="shared" si="175"/>
        <v>1.8268156424581006</v>
      </c>
      <c r="BJ161" s="84">
        <f t="shared" si="175"/>
        <v>1.25</v>
      </c>
      <c r="BK161" s="84">
        <f t="shared" si="175"/>
        <v>1.639080459770115</v>
      </c>
      <c r="BL161" s="84">
        <f t="shared" si="175"/>
        <v>1.2708333333333333</v>
      </c>
      <c r="BM161" s="84">
        <f t="shared" si="175"/>
        <v>1.2981366459627328</v>
      </c>
      <c r="BN161" s="84">
        <f t="shared" si="175"/>
        <v>0</v>
      </c>
      <c r="BO161" s="84">
        <f t="shared" si="175"/>
        <v>0</v>
      </c>
      <c r="BP161" s="84">
        <f t="shared" si="175"/>
        <v>0</v>
      </c>
      <c r="BQ161" s="84">
        <f t="shared" si="175"/>
        <v>0</v>
      </c>
    </row>
    <row r="162" spans="1:69" x14ac:dyDescent="0.25">
      <c r="A162" s="22" t="s">
        <v>92</v>
      </c>
      <c r="B162" s="22" t="s">
        <v>92</v>
      </c>
      <c r="C162" s="71">
        <f>SUM(U162                                                        : INDEX(U162:AF162,$B$2))</f>
        <v>867</v>
      </c>
      <c r="D162" s="71">
        <f>SUM(AG162                                                   : INDEX(AG162:AR162,$B$2))</f>
        <v>2038</v>
      </c>
      <c r="E162" s="71">
        <f>SUM(AS162                                                    : INDEX(AS162:BD162,$B$2))</f>
        <v>3123</v>
      </c>
      <c r="F162" s="67">
        <f t="shared" si="176"/>
        <v>1.5323846908734053</v>
      </c>
      <c r="H162" s="4">
        <f t="shared" si="177"/>
        <v>261</v>
      </c>
      <c r="I162" s="4">
        <f t="shared" si="178"/>
        <v>323</v>
      </c>
      <c r="J162" s="4">
        <f t="shared" si="179"/>
        <v>494</v>
      </c>
      <c r="K162" s="4">
        <f t="shared" si="180"/>
        <v>600</v>
      </c>
      <c r="L162" s="4">
        <f t="shared" si="181"/>
        <v>310</v>
      </c>
      <c r="M162" s="4">
        <f t="shared" si="182"/>
        <v>1006</v>
      </c>
      <c r="N162" s="4">
        <f t="shared" si="183"/>
        <v>1213</v>
      </c>
      <c r="O162" s="4">
        <f t="shared" si="184"/>
        <v>1432</v>
      </c>
      <c r="P162" s="4">
        <f t="shared" si="185"/>
        <v>906</v>
      </c>
      <c r="Q162" s="4">
        <f t="shared" si="186"/>
        <v>1404</v>
      </c>
      <c r="R162" s="4">
        <f t="shared" si="187"/>
        <v>813</v>
      </c>
      <c r="S162" s="4">
        <f t="shared" si="188"/>
        <v>0</v>
      </c>
      <c r="U162">
        <v>111</v>
      </c>
      <c r="V162">
        <v>54</v>
      </c>
      <c r="W162">
        <v>96</v>
      </c>
      <c r="X162">
        <v>100</v>
      </c>
      <c r="Y162">
        <v>103</v>
      </c>
      <c r="Z162">
        <v>120</v>
      </c>
      <c r="AA162">
        <v>163</v>
      </c>
      <c r="AB162">
        <v>120</v>
      </c>
      <c r="AC162">
        <v>211</v>
      </c>
      <c r="AD162">
        <v>137</v>
      </c>
      <c r="AE162">
        <v>293</v>
      </c>
      <c r="AF162">
        <v>170</v>
      </c>
      <c r="AG162">
        <v>60</v>
      </c>
      <c r="AH162">
        <v>45</v>
      </c>
      <c r="AI162">
        <v>205</v>
      </c>
      <c r="AJ162">
        <v>207</v>
      </c>
      <c r="AK162">
        <v>270</v>
      </c>
      <c r="AL162">
        <v>529</v>
      </c>
      <c r="AM162">
        <v>326</v>
      </c>
      <c r="AN162">
        <v>396</v>
      </c>
      <c r="AO162">
        <v>491</v>
      </c>
      <c r="AP162">
        <v>415</v>
      </c>
      <c r="AQ162">
        <v>381</v>
      </c>
      <c r="AR162">
        <v>636</v>
      </c>
      <c r="AS162">
        <v>137</v>
      </c>
      <c r="AT162">
        <v>286</v>
      </c>
      <c r="AU162">
        <v>483</v>
      </c>
      <c r="AV162">
        <v>356</v>
      </c>
      <c r="AW162">
        <v>298</v>
      </c>
      <c r="AX162">
        <v>750</v>
      </c>
      <c r="AY162">
        <v>387</v>
      </c>
      <c r="AZ162">
        <v>426</v>
      </c>
      <c r="BF162" s="84">
        <f t="shared" si="175"/>
        <v>2.2833333333333332</v>
      </c>
      <c r="BG162" s="84">
        <f t="shared" si="175"/>
        <v>6.3555555555555552</v>
      </c>
      <c r="BH162" s="84">
        <f t="shared" si="175"/>
        <v>2.3560975609756096</v>
      </c>
      <c r="BI162" s="84">
        <f t="shared" si="175"/>
        <v>1.7198067632850242</v>
      </c>
      <c r="BJ162" s="84">
        <f t="shared" si="175"/>
        <v>1.1037037037037036</v>
      </c>
      <c r="BK162" s="84">
        <f t="shared" si="175"/>
        <v>1.4177693761814745</v>
      </c>
      <c r="BL162" s="84">
        <f t="shared" si="175"/>
        <v>1.1871165644171779</v>
      </c>
      <c r="BM162" s="84">
        <f t="shared" si="175"/>
        <v>1.0757575757575757</v>
      </c>
      <c r="BN162" s="84">
        <f t="shared" si="175"/>
        <v>0</v>
      </c>
      <c r="BO162" s="84">
        <f t="shared" si="175"/>
        <v>0</v>
      </c>
      <c r="BP162" s="84">
        <f t="shared" si="175"/>
        <v>0</v>
      </c>
      <c r="BQ162" s="84">
        <f t="shared" si="175"/>
        <v>0</v>
      </c>
    </row>
    <row r="163" spans="1:69" x14ac:dyDescent="0.25">
      <c r="A163" s="22" t="s">
        <v>93</v>
      </c>
      <c r="B163" s="22" t="s">
        <v>93</v>
      </c>
      <c r="C163" s="71">
        <f>SUM(U163                                                        : INDEX(U163:AF163,$B$2))</f>
        <v>589</v>
      </c>
      <c r="D163" s="71">
        <f>SUM(AG163                                                   : INDEX(AG163:AR163,$B$2))</f>
        <v>1304</v>
      </c>
      <c r="E163" s="71">
        <f>SUM(AS163                                                    : INDEX(AS163:BD163,$B$2))</f>
        <v>2695</v>
      </c>
      <c r="F163" s="67">
        <f t="shared" si="176"/>
        <v>2.0667177914110431</v>
      </c>
      <c r="H163" s="4">
        <f t="shared" si="177"/>
        <v>177</v>
      </c>
      <c r="I163" s="4">
        <f t="shared" si="178"/>
        <v>211</v>
      </c>
      <c r="J163" s="4">
        <f t="shared" si="179"/>
        <v>344</v>
      </c>
      <c r="K163" s="4">
        <f t="shared" si="180"/>
        <v>399</v>
      </c>
      <c r="L163" s="4">
        <f t="shared" si="181"/>
        <v>183</v>
      </c>
      <c r="M163" s="4">
        <f t="shared" si="182"/>
        <v>631</v>
      </c>
      <c r="N163" s="4">
        <f t="shared" si="183"/>
        <v>812</v>
      </c>
      <c r="O163" s="4">
        <f t="shared" si="184"/>
        <v>1027</v>
      </c>
      <c r="P163" s="4">
        <f t="shared" si="185"/>
        <v>664</v>
      </c>
      <c r="Q163" s="4">
        <f t="shared" si="186"/>
        <v>1294</v>
      </c>
      <c r="R163" s="4">
        <f t="shared" si="187"/>
        <v>737</v>
      </c>
      <c r="S163" s="4">
        <f t="shared" si="188"/>
        <v>0</v>
      </c>
      <c r="U163">
        <v>75</v>
      </c>
      <c r="V163">
        <v>42</v>
      </c>
      <c r="W163">
        <v>60</v>
      </c>
      <c r="X163">
        <v>68</v>
      </c>
      <c r="Y163">
        <v>61</v>
      </c>
      <c r="Z163">
        <v>82</v>
      </c>
      <c r="AA163">
        <v>113</v>
      </c>
      <c r="AB163">
        <v>88</v>
      </c>
      <c r="AC163">
        <v>143</v>
      </c>
      <c r="AD163">
        <v>87</v>
      </c>
      <c r="AE163">
        <v>211</v>
      </c>
      <c r="AF163">
        <v>101</v>
      </c>
      <c r="AG163">
        <v>40</v>
      </c>
      <c r="AH163">
        <v>23</v>
      </c>
      <c r="AI163">
        <v>120</v>
      </c>
      <c r="AJ163">
        <v>125</v>
      </c>
      <c r="AK163">
        <v>186</v>
      </c>
      <c r="AL163">
        <v>320</v>
      </c>
      <c r="AM163">
        <v>218</v>
      </c>
      <c r="AN163">
        <v>272</v>
      </c>
      <c r="AO163">
        <v>322</v>
      </c>
      <c r="AP163">
        <v>285</v>
      </c>
      <c r="AQ163">
        <v>298</v>
      </c>
      <c r="AR163">
        <v>444</v>
      </c>
      <c r="AS163">
        <v>111</v>
      </c>
      <c r="AT163">
        <v>218</v>
      </c>
      <c r="AU163">
        <v>335</v>
      </c>
      <c r="AV163">
        <v>310</v>
      </c>
      <c r="AW163">
        <v>275</v>
      </c>
      <c r="AX163">
        <v>709</v>
      </c>
      <c r="AY163">
        <v>358</v>
      </c>
      <c r="AZ163">
        <v>379</v>
      </c>
      <c r="BF163" s="84">
        <f t="shared" si="175"/>
        <v>2.7749999999999999</v>
      </c>
      <c r="BG163" s="84">
        <f t="shared" si="175"/>
        <v>9.4782608695652169</v>
      </c>
      <c r="BH163" s="84">
        <f t="shared" si="175"/>
        <v>2.7916666666666665</v>
      </c>
      <c r="BI163" s="84">
        <f t="shared" si="175"/>
        <v>2.48</v>
      </c>
      <c r="BJ163" s="84">
        <f t="shared" si="175"/>
        <v>1.478494623655914</v>
      </c>
      <c r="BK163" s="84">
        <f t="shared" si="175"/>
        <v>2.2156250000000002</v>
      </c>
      <c r="BL163" s="84">
        <f t="shared" si="175"/>
        <v>1.6422018348623852</v>
      </c>
      <c r="BM163" s="84">
        <f t="shared" si="175"/>
        <v>1.3933823529411764</v>
      </c>
      <c r="BN163" s="84">
        <f t="shared" si="175"/>
        <v>0</v>
      </c>
      <c r="BO163" s="84">
        <f t="shared" si="175"/>
        <v>0</v>
      </c>
      <c r="BP163" s="84">
        <f t="shared" si="175"/>
        <v>0</v>
      </c>
      <c r="BQ163" s="84">
        <f t="shared" si="175"/>
        <v>0</v>
      </c>
    </row>
    <row r="164" spans="1:69" x14ac:dyDescent="0.25">
      <c r="A164" s="22" t="s">
        <v>94</v>
      </c>
      <c r="B164" s="22" t="s">
        <v>94</v>
      </c>
      <c r="C164" s="71">
        <f>SUM(U164                                                        : INDEX(U164:AF164,$B$2))</f>
        <v>458</v>
      </c>
      <c r="D164" s="71">
        <f>SUM(AG164                                                   : INDEX(AG164:AR164,$B$2))</f>
        <v>969</v>
      </c>
      <c r="E164" s="71">
        <f>SUM(AS164                                                    : INDEX(AS164:BD164,$B$2))</f>
        <v>1850</v>
      </c>
      <c r="F164" s="67">
        <f t="shared" si="176"/>
        <v>1.9091847265221877</v>
      </c>
      <c r="H164" s="4">
        <f t="shared" si="177"/>
        <v>132</v>
      </c>
      <c r="I164" s="4">
        <f t="shared" si="178"/>
        <v>165</v>
      </c>
      <c r="J164" s="4">
        <f t="shared" si="179"/>
        <v>281</v>
      </c>
      <c r="K164" s="4">
        <f t="shared" si="180"/>
        <v>294</v>
      </c>
      <c r="L164" s="4">
        <f t="shared" si="181"/>
        <v>137</v>
      </c>
      <c r="M164" s="4">
        <f t="shared" si="182"/>
        <v>461</v>
      </c>
      <c r="N164" s="4">
        <f t="shared" si="183"/>
        <v>628</v>
      </c>
      <c r="O164" s="4">
        <f t="shared" si="184"/>
        <v>753</v>
      </c>
      <c r="P164" s="4">
        <f t="shared" si="185"/>
        <v>500</v>
      </c>
      <c r="Q164" s="4">
        <f t="shared" si="186"/>
        <v>875</v>
      </c>
      <c r="R164" s="4">
        <f t="shared" si="187"/>
        <v>475</v>
      </c>
      <c r="S164" s="4">
        <f t="shared" si="188"/>
        <v>0</v>
      </c>
      <c r="U164">
        <v>52</v>
      </c>
      <c r="V164">
        <v>35</v>
      </c>
      <c r="W164">
        <v>45</v>
      </c>
      <c r="X164">
        <v>53</v>
      </c>
      <c r="Y164">
        <v>50</v>
      </c>
      <c r="Z164">
        <v>62</v>
      </c>
      <c r="AA164">
        <v>92</v>
      </c>
      <c r="AB164">
        <v>69</v>
      </c>
      <c r="AC164">
        <v>120</v>
      </c>
      <c r="AD164">
        <v>67</v>
      </c>
      <c r="AE164">
        <v>155</v>
      </c>
      <c r="AF164">
        <v>72</v>
      </c>
      <c r="AG164">
        <v>31</v>
      </c>
      <c r="AH164">
        <v>17</v>
      </c>
      <c r="AI164">
        <v>89</v>
      </c>
      <c r="AJ164">
        <v>88</v>
      </c>
      <c r="AK164">
        <v>140</v>
      </c>
      <c r="AL164">
        <v>233</v>
      </c>
      <c r="AM164">
        <v>162</v>
      </c>
      <c r="AN164">
        <v>209</v>
      </c>
      <c r="AO164">
        <v>257</v>
      </c>
      <c r="AP164">
        <v>213</v>
      </c>
      <c r="AQ164">
        <v>215</v>
      </c>
      <c r="AR164">
        <v>325</v>
      </c>
      <c r="AS164">
        <v>87</v>
      </c>
      <c r="AT164">
        <v>158</v>
      </c>
      <c r="AU164">
        <v>255</v>
      </c>
      <c r="AV164">
        <v>228</v>
      </c>
      <c r="AW164">
        <v>196</v>
      </c>
      <c r="AX164">
        <v>451</v>
      </c>
      <c r="AY164">
        <v>252</v>
      </c>
      <c r="AZ164">
        <v>223</v>
      </c>
      <c r="BF164" s="84">
        <f t="shared" si="175"/>
        <v>2.806451612903226</v>
      </c>
      <c r="BG164" s="84">
        <f t="shared" si="175"/>
        <v>9.2941176470588243</v>
      </c>
      <c r="BH164" s="84">
        <f t="shared" si="175"/>
        <v>2.8651685393258428</v>
      </c>
      <c r="BI164" s="84">
        <f t="shared" si="175"/>
        <v>2.5909090909090908</v>
      </c>
      <c r="BJ164" s="84">
        <f t="shared" si="175"/>
        <v>1.4</v>
      </c>
      <c r="BK164" s="84">
        <f t="shared" si="175"/>
        <v>1.9356223175965666</v>
      </c>
      <c r="BL164" s="84">
        <f t="shared" si="175"/>
        <v>1.5555555555555556</v>
      </c>
      <c r="BM164" s="84">
        <f t="shared" si="175"/>
        <v>1.0669856459330143</v>
      </c>
      <c r="BN164" s="84">
        <f t="shared" si="175"/>
        <v>0</v>
      </c>
      <c r="BO164" s="84">
        <f t="shared" si="175"/>
        <v>0</v>
      </c>
      <c r="BP164" s="84">
        <f t="shared" si="175"/>
        <v>0</v>
      </c>
      <c r="BQ164" s="84">
        <f t="shared" si="175"/>
        <v>0</v>
      </c>
    </row>
    <row r="165" spans="1:69" x14ac:dyDescent="0.25">
      <c r="A165" s="44"/>
      <c r="B165" s="22" t="s">
        <v>95</v>
      </c>
      <c r="C165" s="84">
        <f t="shared" ref="C165:E168" si="189">IFERROR(C161/C$160,"")</f>
        <v>0.36219640971488914</v>
      </c>
      <c r="D165" s="84">
        <f t="shared" si="189"/>
        <v>0.42648539778449146</v>
      </c>
      <c r="E165" s="84">
        <f t="shared" si="189"/>
        <v>0.47820386758439853</v>
      </c>
      <c r="F165" s="67">
        <f t="shared" si="176"/>
        <v>1.1212666836158387</v>
      </c>
      <c r="H165" s="84">
        <f>IFERROR(H161/H$160,"")</f>
        <v>0.34237288135593219</v>
      </c>
      <c r="I165" s="84">
        <f t="shared" ref="I165:S168" si="190">IFERROR(I161/I$160,"")</f>
        <v>0.33333333333333331</v>
      </c>
      <c r="J165" s="84">
        <f t="shared" si="190"/>
        <v>0.47159090909090912</v>
      </c>
      <c r="K165" s="84">
        <f t="shared" si="190"/>
        <v>0.45568487018800358</v>
      </c>
      <c r="L165" s="84">
        <f t="shared" si="190"/>
        <v>0.39095315024232635</v>
      </c>
      <c r="M165" s="84">
        <f t="shared" si="190"/>
        <v>0.45293168370091447</v>
      </c>
      <c r="N165" s="84">
        <f t="shared" si="190"/>
        <v>0.4212258329905389</v>
      </c>
      <c r="O165" s="84">
        <f t="shared" si="190"/>
        <v>0.42155525238744884</v>
      </c>
      <c r="P165" s="84">
        <f t="shared" si="190"/>
        <v>0.43943508962520367</v>
      </c>
      <c r="Q165" s="84">
        <f t="shared" si="190"/>
        <v>0.51981169085916046</v>
      </c>
      <c r="R165" s="84">
        <f t="shared" si="190"/>
        <v>0.45794392523364486</v>
      </c>
      <c r="S165" s="84" t="str">
        <f t="shared" si="190"/>
        <v/>
      </c>
      <c r="U165" s="84">
        <f t="shared" ref="U165:AX168" si="191">IFERROR(U161/U$160,"")</f>
        <v>0.40639269406392692</v>
      </c>
      <c r="V165" s="84">
        <f t="shared" si="191"/>
        <v>0.2937062937062937</v>
      </c>
      <c r="W165" s="84">
        <f t="shared" si="191"/>
        <v>0.31140350877192985</v>
      </c>
      <c r="X165" s="84">
        <f t="shared" si="191"/>
        <v>0.29749103942652327</v>
      </c>
      <c r="Y165" s="84">
        <f t="shared" si="191"/>
        <v>0.33734939759036142</v>
      </c>
      <c r="Z165" s="84">
        <f t="shared" si="191"/>
        <v>0.36991869918699188</v>
      </c>
      <c r="AA165" s="84">
        <f t="shared" si="191"/>
        <v>0.52788104089219334</v>
      </c>
      <c r="AB165" s="84">
        <f t="shared" si="191"/>
        <v>0.32183908045977011</v>
      </c>
      <c r="AC165" s="84">
        <f t="shared" si="191"/>
        <v>0.54</v>
      </c>
      <c r="AD165" s="84">
        <f t="shared" si="191"/>
        <v>0.44444444444444442</v>
      </c>
      <c r="AE165" s="84">
        <f t="shared" si="191"/>
        <v>0.49392712550607287</v>
      </c>
      <c r="AF165" s="84">
        <f t="shared" si="191"/>
        <v>0.40988372093023256</v>
      </c>
      <c r="AG165" s="84">
        <f t="shared" si="191"/>
        <v>0.36567164179104478</v>
      </c>
      <c r="AH165" s="84">
        <f t="shared" si="191"/>
        <v>0.26229508196721313</v>
      </c>
      <c r="AI165" s="84">
        <f t="shared" si="191"/>
        <v>0.44352617079889806</v>
      </c>
      <c r="AJ165" s="84">
        <f t="shared" si="191"/>
        <v>0.528023598820059</v>
      </c>
      <c r="AK165" s="84">
        <f t="shared" si="191"/>
        <v>0.42616822429906542</v>
      </c>
      <c r="AL165" s="84">
        <f t="shared" si="191"/>
        <v>0.44162436548223349</v>
      </c>
      <c r="AM165" s="84">
        <f t="shared" si="191"/>
        <v>0.42352941176470588</v>
      </c>
      <c r="AN165" s="84">
        <f t="shared" si="191"/>
        <v>0.39557739557739557</v>
      </c>
      <c r="AO165" s="84">
        <f t="shared" si="191"/>
        <v>0.44183564567769479</v>
      </c>
      <c r="AP165" s="84">
        <f t="shared" si="191"/>
        <v>0.40749148694665155</v>
      </c>
      <c r="AQ165" s="84">
        <f t="shared" si="191"/>
        <v>0.31336898395721924</v>
      </c>
      <c r="AR165" s="84">
        <f t="shared" si="191"/>
        <v>0.52329749103942658</v>
      </c>
      <c r="AS165" s="84">
        <f t="shared" si="191"/>
        <v>0.36562499999999998</v>
      </c>
      <c r="AT165" s="84">
        <f t="shared" si="191"/>
        <v>0.35285285285285284</v>
      </c>
      <c r="AU165" s="84">
        <f t="shared" si="191"/>
        <v>0.53450292397660815</v>
      </c>
      <c r="AV165" s="84">
        <f t="shared" si="191"/>
        <v>0.50307692307692309</v>
      </c>
      <c r="AW165" s="84">
        <f t="shared" si="191"/>
        <v>0.48551959114139692</v>
      </c>
      <c r="AX165" s="84">
        <f t="shared" si="191"/>
        <v>0.54344512195121952</v>
      </c>
      <c r="AY165" s="84">
        <f>IFERROR(AY161/AY$160,"")</f>
        <v>0.44363636363636366</v>
      </c>
      <c r="AZ165" s="84">
        <f t="shared" ref="AZ165:BD165" si="192">IFERROR(AZ161/AZ$160,"")</f>
        <v>0.47125140924464487</v>
      </c>
      <c r="BA165" s="84" t="str">
        <f t="shared" si="192"/>
        <v/>
      </c>
      <c r="BB165" s="84" t="str">
        <f t="shared" si="192"/>
        <v/>
      </c>
      <c r="BC165" s="84" t="str">
        <f t="shared" si="192"/>
        <v/>
      </c>
      <c r="BD165" s="84" t="str">
        <f t="shared" si="192"/>
        <v/>
      </c>
      <c r="BF165" s="84">
        <f t="shared" si="175"/>
        <v>0.99987244897959182</v>
      </c>
      <c r="BG165" s="84">
        <f t="shared" si="175"/>
        <v>1.3452515015015014</v>
      </c>
      <c r="BH165" s="84">
        <f t="shared" si="175"/>
        <v>1.2051214994006756</v>
      </c>
      <c r="BI165" s="84">
        <f t="shared" si="175"/>
        <v>0.95275461968199404</v>
      </c>
      <c r="BJ165" s="84">
        <f t="shared" si="175"/>
        <v>1.139267461669506</v>
      </c>
      <c r="BK165" s="84">
        <f t="shared" si="175"/>
        <v>1.2305596439585087</v>
      </c>
      <c r="BL165" s="84">
        <f t="shared" si="175"/>
        <v>1.0474747474747474</v>
      </c>
      <c r="BM165" s="84">
        <f t="shared" si="175"/>
        <v>1.1913001463513693</v>
      </c>
      <c r="BN165" s="84" t="str">
        <f t="shared" si="175"/>
        <v>-</v>
      </c>
      <c r="BO165" s="84" t="str">
        <f t="shared" si="175"/>
        <v>-</v>
      </c>
      <c r="BP165" s="84" t="str">
        <f t="shared" si="175"/>
        <v>-</v>
      </c>
      <c r="BQ165" s="84" t="str">
        <f t="shared" si="175"/>
        <v>-</v>
      </c>
    </row>
    <row r="166" spans="1:69" x14ac:dyDescent="0.25">
      <c r="A166" s="44"/>
      <c r="B166" s="22" t="s">
        <v>96</v>
      </c>
      <c r="C166" s="84">
        <f t="shared" si="189"/>
        <v>0.45776135163674764</v>
      </c>
      <c r="D166" s="84">
        <f t="shared" si="189"/>
        <v>0.51309164149043307</v>
      </c>
      <c r="E166" s="84">
        <f t="shared" si="189"/>
        <v>0.51179941002949858</v>
      </c>
      <c r="F166" s="67">
        <f t="shared" si="176"/>
        <v>0.99748148019488136</v>
      </c>
      <c r="H166" s="84">
        <f>IFERROR(H162/H$160,"")</f>
        <v>0.44237288135593222</v>
      </c>
      <c r="I166" s="84">
        <f t="shared" si="190"/>
        <v>0.41731266149870799</v>
      </c>
      <c r="J166" s="84">
        <f t="shared" si="190"/>
        <v>0.5613636363636364</v>
      </c>
      <c r="K166" s="84">
        <f t="shared" si="190"/>
        <v>0.53715308863025968</v>
      </c>
      <c r="L166" s="84">
        <f t="shared" si="190"/>
        <v>0.50080775444264947</v>
      </c>
      <c r="M166" s="84">
        <f t="shared" si="190"/>
        <v>0.54115115653577195</v>
      </c>
      <c r="N166" s="84">
        <f t="shared" si="190"/>
        <v>0.49897161661867545</v>
      </c>
      <c r="O166" s="84">
        <f t="shared" si="190"/>
        <v>0.48840381991814463</v>
      </c>
      <c r="P166" s="84">
        <f t="shared" si="190"/>
        <v>0.49212384573601303</v>
      </c>
      <c r="Q166" s="84">
        <f t="shared" si="190"/>
        <v>0.55080423695566894</v>
      </c>
      <c r="R166" s="84">
        <f t="shared" si="190"/>
        <v>0.47488317757009346</v>
      </c>
      <c r="S166" s="84" t="str">
        <f t="shared" si="190"/>
        <v/>
      </c>
      <c r="U166" s="84">
        <f t="shared" si="191"/>
        <v>0.50684931506849318</v>
      </c>
      <c r="V166" s="84">
        <f t="shared" si="191"/>
        <v>0.3776223776223776</v>
      </c>
      <c r="W166" s="84">
        <f t="shared" si="191"/>
        <v>0.42105263157894735</v>
      </c>
      <c r="X166" s="84">
        <f t="shared" si="191"/>
        <v>0.35842293906810035</v>
      </c>
      <c r="Y166" s="84">
        <f t="shared" si="191"/>
        <v>0.41365461847389556</v>
      </c>
      <c r="Z166" s="84">
        <f t="shared" si="191"/>
        <v>0.48780487804878048</v>
      </c>
      <c r="AA166" s="84">
        <f t="shared" si="191"/>
        <v>0.60594795539033453</v>
      </c>
      <c r="AB166" s="84">
        <f t="shared" si="191"/>
        <v>0.45977011494252873</v>
      </c>
      <c r="AC166" s="84">
        <f t="shared" si="191"/>
        <v>0.60285714285714287</v>
      </c>
      <c r="AD166" s="84">
        <f t="shared" si="191"/>
        <v>0.49103942652329752</v>
      </c>
      <c r="AE166" s="84">
        <f t="shared" si="191"/>
        <v>0.59311740890688258</v>
      </c>
      <c r="AF166" s="84">
        <f t="shared" si="191"/>
        <v>0.4941860465116279</v>
      </c>
      <c r="AG166" s="84">
        <f t="shared" si="191"/>
        <v>0.44776119402985076</v>
      </c>
      <c r="AH166" s="84">
        <f t="shared" si="191"/>
        <v>0.36885245901639346</v>
      </c>
      <c r="AI166" s="84">
        <f t="shared" si="191"/>
        <v>0.56473829201101933</v>
      </c>
      <c r="AJ166" s="84">
        <f t="shared" si="191"/>
        <v>0.61061946902654862</v>
      </c>
      <c r="AK166" s="84">
        <f t="shared" si="191"/>
        <v>0.50467289719626163</v>
      </c>
      <c r="AL166" s="84">
        <f t="shared" si="191"/>
        <v>0.53705583756345177</v>
      </c>
      <c r="AM166" s="84">
        <f t="shared" si="191"/>
        <v>0.47941176470588237</v>
      </c>
      <c r="AN166" s="84">
        <f t="shared" si="191"/>
        <v>0.48648648648648651</v>
      </c>
      <c r="AO166" s="84">
        <f t="shared" si="191"/>
        <v>0.52401280683030949</v>
      </c>
      <c r="AP166" s="84">
        <f t="shared" si="191"/>
        <v>0.47105561861521</v>
      </c>
      <c r="AQ166" s="84">
        <f t="shared" si="191"/>
        <v>0.40748663101604277</v>
      </c>
      <c r="AR166" s="84">
        <f t="shared" si="191"/>
        <v>0.56989247311827962</v>
      </c>
      <c r="AS166" s="84">
        <f t="shared" si="191"/>
        <v>0.42812499999999998</v>
      </c>
      <c r="AT166" s="84">
        <f t="shared" si="191"/>
        <v>0.42942942942942941</v>
      </c>
      <c r="AU166" s="84">
        <f t="shared" si="191"/>
        <v>0.56491228070175437</v>
      </c>
      <c r="AV166" s="84">
        <f t="shared" si="191"/>
        <v>0.5476923076923077</v>
      </c>
      <c r="AW166" s="84">
        <f t="shared" si="191"/>
        <v>0.50766609880749569</v>
      </c>
      <c r="AX166" s="84">
        <f t="shared" si="191"/>
        <v>0.57164634146341464</v>
      </c>
      <c r="AY166" s="84">
        <f t="shared" ref="AY166:BD168" si="193">IFERROR(AY162/AY$160,"")</f>
        <v>0.46909090909090911</v>
      </c>
      <c r="AZ166" s="84">
        <f t="shared" si="193"/>
        <v>0.48027057497181513</v>
      </c>
      <c r="BA166" s="84" t="str">
        <f t="shared" si="193"/>
        <v/>
      </c>
      <c r="BB166" s="84" t="str">
        <f t="shared" si="193"/>
        <v/>
      </c>
      <c r="BC166" s="84" t="str">
        <f t="shared" si="193"/>
        <v/>
      </c>
      <c r="BD166" s="84" t="str">
        <f t="shared" si="193"/>
        <v/>
      </c>
      <c r="BF166" s="84">
        <f t="shared" si="175"/>
        <v>0.95614583333333325</v>
      </c>
      <c r="BG166" s="84">
        <f t="shared" si="175"/>
        <v>1.1642308975642308</v>
      </c>
      <c r="BH166" s="84">
        <f t="shared" si="175"/>
        <v>1.0003080872913992</v>
      </c>
      <c r="BI166" s="84">
        <f t="shared" si="175"/>
        <v>0.89694537346711267</v>
      </c>
      <c r="BJ166" s="84">
        <f t="shared" si="175"/>
        <v>1.0059309735630009</v>
      </c>
      <c r="BK166" s="84">
        <f t="shared" si="175"/>
        <v>1.0644076490386833</v>
      </c>
      <c r="BL166" s="84">
        <f t="shared" si="175"/>
        <v>0.97847183491355272</v>
      </c>
      <c r="BM166" s="84">
        <f t="shared" si="175"/>
        <v>0.98722284855317555</v>
      </c>
      <c r="BN166" s="84" t="str">
        <f t="shared" si="175"/>
        <v>-</v>
      </c>
      <c r="BO166" s="84" t="str">
        <f t="shared" si="175"/>
        <v>-</v>
      </c>
      <c r="BP166" s="84" t="str">
        <f t="shared" si="175"/>
        <v>-</v>
      </c>
      <c r="BQ166" s="84" t="str">
        <f t="shared" si="175"/>
        <v>-</v>
      </c>
    </row>
    <row r="167" spans="1:69" x14ac:dyDescent="0.25">
      <c r="A167" s="44"/>
      <c r="B167" s="22" t="s">
        <v>97</v>
      </c>
      <c r="C167" s="84">
        <f t="shared" si="189"/>
        <v>0.31098204857444561</v>
      </c>
      <c r="D167" s="84">
        <f t="shared" si="189"/>
        <v>0.32829808660624371</v>
      </c>
      <c r="E167" s="84">
        <f t="shared" si="189"/>
        <v>0.44165847263192398</v>
      </c>
      <c r="F167" s="67">
        <f t="shared" si="176"/>
        <v>1.345297126759204</v>
      </c>
      <c r="H167" s="84">
        <f>IFERROR(H163/H$160,"")</f>
        <v>0.3</v>
      </c>
      <c r="I167" s="84">
        <f t="shared" si="190"/>
        <v>0.27260981912144705</v>
      </c>
      <c r="J167" s="84">
        <f t="shared" si="190"/>
        <v>0.39090909090909093</v>
      </c>
      <c r="K167" s="84">
        <f t="shared" si="190"/>
        <v>0.35720680393912263</v>
      </c>
      <c r="L167" s="84">
        <f t="shared" si="190"/>
        <v>0.29563812600969308</v>
      </c>
      <c r="M167" s="84">
        <f t="shared" si="190"/>
        <v>0.33942980096826253</v>
      </c>
      <c r="N167" s="84">
        <f t="shared" si="190"/>
        <v>0.33401892225421637</v>
      </c>
      <c r="O167" s="84">
        <f t="shared" si="190"/>
        <v>0.35027285129604363</v>
      </c>
      <c r="P167" s="84">
        <f t="shared" si="190"/>
        <v>0.36067354698533405</v>
      </c>
      <c r="Q167" s="84">
        <f t="shared" si="190"/>
        <v>0.50765005884660652</v>
      </c>
      <c r="R167" s="84">
        <f t="shared" si="190"/>
        <v>0.4304906542056075</v>
      </c>
      <c r="S167" s="84" t="str">
        <f t="shared" si="190"/>
        <v/>
      </c>
      <c r="U167" s="84">
        <f t="shared" si="191"/>
        <v>0.34246575342465752</v>
      </c>
      <c r="V167" s="84">
        <f t="shared" si="191"/>
        <v>0.2937062937062937</v>
      </c>
      <c r="W167" s="84">
        <f t="shared" si="191"/>
        <v>0.26315789473684209</v>
      </c>
      <c r="X167" s="84">
        <f t="shared" si="191"/>
        <v>0.24372759856630824</v>
      </c>
      <c r="Y167" s="84">
        <f t="shared" si="191"/>
        <v>0.24497991967871485</v>
      </c>
      <c r="Z167" s="84">
        <f t="shared" si="191"/>
        <v>0.33333333333333331</v>
      </c>
      <c r="AA167" s="84">
        <f t="shared" si="191"/>
        <v>0.4200743494423792</v>
      </c>
      <c r="AB167" s="84">
        <f t="shared" si="191"/>
        <v>0.33716475095785442</v>
      </c>
      <c r="AC167" s="84">
        <f t="shared" si="191"/>
        <v>0.40857142857142859</v>
      </c>
      <c r="AD167" s="84">
        <f t="shared" si="191"/>
        <v>0.31182795698924731</v>
      </c>
      <c r="AE167" s="84">
        <f t="shared" si="191"/>
        <v>0.42712550607287447</v>
      </c>
      <c r="AF167" s="84">
        <f t="shared" si="191"/>
        <v>0.29360465116279072</v>
      </c>
      <c r="AG167" s="84">
        <f t="shared" si="191"/>
        <v>0.29850746268656714</v>
      </c>
      <c r="AH167" s="84">
        <f t="shared" si="191"/>
        <v>0.18852459016393441</v>
      </c>
      <c r="AI167" s="84">
        <f t="shared" si="191"/>
        <v>0.33057851239669422</v>
      </c>
      <c r="AJ167" s="84">
        <f t="shared" si="191"/>
        <v>0.36873156342182889</v>
      </c>
      <c r="AK167" s="84">
        <f t="shared" si="191"/>
        <v>0.34766355140186916</v>
      </c>
      <c r="AL167" s="84">
        <f t="shared" si="191"/>
        <v>0.32487309644670048</v>
      </c>
      <c r="AM167" s="84">
        <f t="shared" si="191"/>
        <v>0.32058823529411767</v>
      </c>
      <c r="AN167" s="84">
        <f t="shared" si="191"/>
        <v>0.33415233415233414</v>
      </c>
      <c r="AO167" s="84">
        <f t="shared" si="191"/>
        <v>0.34364994663820703</v>
      </c>
      <c r="AP167" s="84">
        <f t="shared" si="191"/>
        <v>0.32349602724177073</v>
      </c>
      <c r="AQ167" s="84">
        <f t="shared" si="191"/>
        <v>0.31871657754010696</v>
      </c>
      <c r="AR167" s="84">
        <f t="shared" si="191"/>
        <v>0.39784946236559138</v>
      </c>
      <c r="AS167" s="84">
        <f t="shared" si="191"/>
        <v>0.34687499999999999</v>
      </c>
      <c r="AT167" s="84">
        <f t="shared" si="191"/>
        <v>0.32732732732732733</v>
      </c>
      <c r="AU167" s="84">
        <f t="shared" si="191"/>
        <v>0.391812865497076</v>
      </c>
      <c r="AV167" s="84">
        <f t="shared" si="191"/>
        <v>0.47692307692307695</v>
      </c>
      <c r="AW167" s="84">
        <f t="shared" si="191"/>
        <v>0.4684838160136286</v>
      </c>
      <c r="AX167" s="84">
        <f t="shared" si="191"/>
        <v>0.54039634146341464</v>
      </c>
      <c r="AY167" s="84">
        <f t="shared" si="193"/>
        <v>0.43393939393939396</v>
      </c>
      <c r="AZ167" s="84">
        <f t="shared" si="193"/>
        <v>0.42728297632468998</v>
      </c>
      <c r="BA167" s="84" t="str">
        <f t="shared" si="193"/>
        <v/>
      </c>
      <c r="BB167" s="84" t="str">
        <f t="shared" si="193"/>
        <v/>
      </c>
      <c r="BC167" s="84" t="str">
        <f t="shared" si="193"/>
        <v/>
      </c>
      <c r="BD167" s="84" t="str">
        <f t="shared" si="193"/>
        <v/>
      </c>
      <c r="BF167" s="84">
        <f t="shared" si="175"/>
        <v>1.1620312500000001</v>
      </c>
      <c r="BG167" s="84">
        <f t="shared" si="175"/>
        <v>1.7362579971275625</v>
      </c>
      <c r="BH167" s="84">
        <f t="shared" si="175"/>
        <v>1.1852339181286549</v>
      </c>
      <c r="BI167" s="84">
        <f t="shared" si="175"/>
        <v>1.2934153846153849</v>
      </c>
      <c r="BJ167" s="84">
        <f t="shared" si="175"/>
        <v>1.3475206535875877</v>
      </c>
      <c r="BK167" s="84">
        <f t="shared" si="175"/>
        <v>1.6634074885670733</v>
      </c>
      <c r="BL167" s="84">
        <f t="shared" si="175"/>
        <v>1.3535724214623297</v>
      </c>
      <c r="BM167" s="84">
        <f t="shared" si="175"/>
        <v>1.2787071423834473</v>
      </c>
      <c r="BN167" s="84" t="str">
        <f t="shared" si="175"/>
        <v>-</v>
      </c>
      <c r="BO167" s="84" t="str">
        <f t="shared" si="175"/>
        <v>-</v>
      </c>
      <c r="BP167" s="84" t="str">
        <f t="shared" si="175"/>
        <v>-</v>
      </c>
      <c r="BQ167" s="84" t="str">
        <f t="shared" si="175"/>
        <v>-</v>
      </c>
    </row>
    <row r="168" spans="1:69" x14ac:dyDescent="0.25">
      <c r="A168" s="44"/>
      <c r="B168" s="22" t="s">
        <v>98</v>
      </c>
      <c r="C168" s="84">
        <f t="shared" si="189"/>
        <v>0.24181626187961985</v>
      </c>
      <c r="D168" s="84">
        <f t="shared" si="189"/>
        <v>0.24395770392749244</v>
      </c>
      <c r="E168" s="84">
        <f t="shared" si="189"/>
        <v>0.30317928548017042</v>
      </c>
      <c r="F168" s="67">
        <f t="shared" si="176"/>
        <v>1.2427534798010702</v>
      </c>
      <c r="H168" s="84">
        <f>IFERROR(H164/H$160,"")</f>
        <v>0.22372881355932203</v>
      </c>
      <c r="I168" s="84">
        <f t="shared" si="190"/>
        <v>0.2131782945736434</v>
      </c>
      <c r="J168" s="84">
        <f t="shared" si="190"/>
        <v>0.31931818181818183</v>
      </c>
      <c r="K168" s="84">
        <f t="shared" si="190"/>
        <v>0.26320501342882724</v>
      </c>
      <c r="L168" s="84">
        <f t="shared" si="190"/>
        <v>0.22132471728594508</v>
      </c>
      <c r="M168" s="84">
        <f t="shared" si="190"/>
        <v>0.24798278644432489</v>
      </c>
      <c r="N168" s="84">
        <f t="shared" si="190"/>
        <v>0.25832990538872891</v>
      </c>
      <c r="O168" s="84">
        <f t="shared" si="190"/>
        <v>0.25682128240109142</v>
      </c>
      <c r="P168" s="84">
        <f t="shared" si="190"/>
        <v>0.27159152634437805</v>
      </c>
      <c r="Q168" s="84">
        <f t="shared" si="190"/>
        <v>0.34327187132208709</v>
      </c>
      <c r="R168" s="84">
        <f t="shared" si="190"/>
        <v>0.27745327102803741</v>
      </c>
      <c r="S168" s="84" t="str">
        <f t="shared" si="190"/>
        <v/>
      </c>
      <c r="U168" s="84">
        <f t="shared" si="191"/>
        <v>0.23744292237442921</v>
      </c>
      <c r="V168" s="84">
        <f t="shared" si="191"/>
        <v>0.24475524475524477</v>
      </c>
      <c r="W168" s="84">
        <f t="shared" si="191"/>
        <v>0.19736842105263158</v>
      </c>
      <c r="X168" s="84">
        <f t="shared" si="191"/>
        <v>0.18996415770609318</v>
      </c>
      <c r="Y168" s="84">
        <f t="shared" si="191"/>
        <v>0.20080321285140562</v>
      </c>
      <c r="Z168" s="84">
        <f t="shared" si="191"/>
        <v>0.25203252032520324</v>
      </c>
      <c r="AA168" s="84">
        <f t="shared" si="191"/>
        <v>0.34200743494423791</v>
      </c>
      <c r="AB168" s="84">
        <f t="shared" si="191"/>
        <v>0.26436781609195403</v>
      </c>
      <c r="AC168" s="84">
        <f t="shared" si="191"/>
        <v>0.34285714285714286</v>
      </c>
      <c r="AD168" s="84">
        <f t="shared" si="191"/>
        <v>0.24014336917562723</v>
      </c>
      <c r="AE168" s="84">
        <f t="shared" si="191"/>
        <v>0.31376518218623484</v>
      </c>
      <c r="AF168" s="84">
        <f t="shared" si="191"/>
        <v>0.20930232558139536</v>
      </c>
      <c r="AG168" s="84">
        <f t="shared" si="191"/>
        <v>0.23134328358208955</v>
      </c>
      <c r="AH168" s="84">
        <f t="shared" si="191"/>
        <v>0.13934426229508196</v>
      </c>
      <c r="AI168" s="84">
        <f t="shared" si="191"/>
        <v>0.24517906336088155</v>
      </c>
      <c r="AJ168" s="84">
        <f t="shared" si="191"/>
        <v>0.25958702064896755</v>
      </c>
      <c r="AK168" s="84">
        <f t="shared" si="191"/>
        <v>0.26168224299065418</v>
      </c>
      <c r="AL168" s="84">
        <f t="shared" si="191"/>
        <v>0.2365482233502538</v>
      </c>
      <c r="AM168" s="84">
        <f t="shared" si="191"/>
        <v>0.23823529411764705</v>
      </c>
      <c r="AN168" s="84">
        <f t="shared" si="191"/>
        <v>0.25675675675675674</v>
      </c>
      <c r="AO168" s="84">
        <f t="shared" si="191"/>
        <v>0.27427961579509069</v>
      </c>
      <c r="AP168" s="84">
        <f t="shared" si="191"/>
        <v>0.24177071509648126</v>
      </c>
      <c r="AQ168" s="84">
        <f t="shared" si="191"/>
        <v>0.22994652406417113</v>
      </c>
      <c r="AR168" s="84">
        <f t="shared" si="191"/>
        <v>0.29121863799283154</v>
      </c>
      <c r="AS168" s="84">
        <f t="shared" si="191"/>
        <v>0.27187499999999998</v>
      </c>
      <c r="AT168" s="84">
        <f t="shared" si="191"/>
        <v>0.23723723723723725</v>
      </c>
      <c r="AU168" s="84">
        <f t="shared" si="191"/>
        <v>0.2982456140350877</v>
      </c>
      <c r="AV168" s="84">
        <f t="shared" si="191"/>
        <v>0.35076923076923078</v>
      </c>
      <c r="AW168" s="84">
        <f t="shared" si="191"/>
        <v>0.33390119250425893</v>
      </c>
      <c r="AX168" s="84">
        <f t="shared" si="191"/>
        <v>0.34375</v>
      </c>
      <c r="AY168" s="84">
        <f t="shared" si="193"/>
        <v>0.30545454545454548</v>
      </c>
      <c r="AZ168" s="84">
        <f t="shared" si="193"/>
        <v>0.25140924464487036</v>
      </c>
      <c r="BA168" s="84" t="str">
        <f t="shared" si="193"/>
        <v/>
      </c>
      <c r="BB168" s="84" t="str">
        <f t="shared" si="193"/>
        <v/>
      </c>
      <c r="BC168" s="84" t="str">
        <f t="shared" si="193"/>
        <v/>
      </c>
      <c r="BD168" s="84" t="str">
        <f t="shared" si="193"/>
        <v/>
      </c>
      <c r="BF168" s="84">
        <f t="shared" si="175"/>
        <v>1.1752016129032257</v>
      </c>
      <c r="BG168" s="84">
        <f t="shared" si="175"/>
        <v>1.7025260554672321</v>
      </c>
      <c r="BH168" s="84">
        <f t="shared" si="175"/>
        <v>1.2164399763453577</v>
      </c>
      <c r="BI168" s="84">
        <f t="shared" si="175"/>
        <v>1.3512587412587413</v>
      </c>
      <c r="BJ168" s="84">
        <f t="shared" si="175"/>
        <v>1.2759795570698467</v>
      </c>
      <c r="BK168" s="84">
        <f t="shared" si="175"/>
        <v>1.453192060085837</v>
      </c>
      <c r="BL168" s="84">
        <f t="shared" si="175"/>
        <v>1.2821548821548823</v>
      </c>
      <c r="BM168" s="84">
        <f t="shared" si="175"/>
        <v>0.97917284756423195</v>
      </c>
      <c r="BN168" s="84" t="str">
        <f t="shared" si="175"/>
        <v>-</v>
      </c>
      <c r="BO168" s="84" t="str">
        <f t="shared" si="175"/>
        <v>-</v>
      </c>
      <c r="BP168" s="84" t="str">
        <f t="shared" si="175"/>
        <v>-</v>
      </c>
      <c r="BQ168" s="84" t="str">
        <f t="shared" si="175"/>
        <v>-</v>
      </c>
    </row>
    <row r="169" spans="1:69" x14ac:dyDescent="0.25">
      <c r="R169" s="11"/>
      <c r="S169" s="11"/>
    </row>
    <row r="170" spans="1:69" x14ac:dyDescent="0.25">
      <c r="A170" s="23" t="s">
        <v>213</v>
      </c>
      <c r="B170" s="23" t="s">
        <v>213</v>
      </c>
      <c r="C170" s="21" t="str">
        <f>$C$3</f>
        <v>YTD '15</v>
      </c>
      <c r="D170" s="21" t="str">
        <f>$D$3</f>
        <v>YTD '16</v>
      </c>
      <c r="E170" s="21" t="str">
        <f>$E$3</f>
        <v>YTD '17</v>
      </c>
      <c r="F170" s="21" t="str">
        <f>$F$3</f>
        <v>YoY</v>
      </c>
      <c r="G170" s="2" t="s">
        <v>33</v>
      </c>
      <c r="H170" s="27" t="str">
        <f>$H$3</f>
        <v>Q1 '15</v>
      </c>
      <c r="I170" s="27" t="str">
        <f>$I$3</f>
        <v>Q2 '15</v>
      </c>
      <c r="J170" s="27" t="str">
        <f>$J$3</f>
        <v>Q3 '15</v>
      </c>
      <c r="K170" s="27" t="str">
        <f>$K$3</f>
        <v>Q4 '15</v>
      </c>
      <c r="L170" s="30" t="str">
        <f>$L$3</f>
        <v>Q1 '16</v>
      </c>
      <c r="M170" s="30" t="str">
        <f>$M$3</f>
        <v>Q2 '16</v>
      </c>
      <c r="N170" s="30" t="str">
        <f>$N$3</f>
        <v>Q3 '16</v>
      </c>
      <c r="O170" s="30" t="str">
        <f>$O$3</f>
        <v>Q4 '16</v>
      </c>
      <c r="P170" s="27" t="str">
        <f>$P$3</f>
        <v>Q1 '17</v>
      </c>
      <c r="Q170" s="27" t="str">
        <f>$Q$3</f>
        <v>Q2 '17</v>
      </c>
      <c r="R170" s="27" t="str">
        <f>$R$3</f>
        <v>Q3 '17</v>
      </c>
      <c r="S170" s="27" t="str">
        <f>$S$3</f>
        <v>Q4 '17</v>
      </c>
      <c r="T170" s="17" t="s">
        <v>33</v>
      </c>
      <c r="U170" s="27" t="s">
        <v>1</v>
      </c>
      <c r="V170" s="27" t="s">
        <v>2</v>
      </c>
      <c r="W170" s="27" t="s">
        <v>3</v>
      </c>
      <c r="X170" s="27" t="s">
        <v>4</v>
      </c>
      <c r="Y170" s="27" t="s">
        <v>5</v>
      </c>
      <c r="Z170" s="27" t="s">
        <v>6</v>
      </c>
      <c r="AA170" s="27" t="s">
        <v>7</v>
      </c>
      <c r="AB170" s="27" t="s">
        <v>8</v>
      </c>
      <c r="AC170" s="27" t="s">
        <v>9</v>
      </c>
      <c r="AD170" s="27" t="s">
        <v>10</v>
      </c>
      <c r="AE170" s="27" t="s">
        <v>11</v>
      </c>
      <c r="AF170" s="27" t="s">
        <v>12</v>
      </c>
      <c r="AG170" s="29" t="s">
        <v>13</v>
      </c>
      <c r="AH170" s="29" t="s">
        <v>14</v>
      </c>
      <c r="AI170" s="29" t="s">
        <v>15</v>
      </c>
      <c r="AJ170" s="29" t="s">
        <v>16</v>
      </c>
      <c r="AK170" s="29" t="s">
        <v>17</v>
      </c>
      <c r="AL170" s="29" t="s">
        <v>18</v>
      </c>
      <c r="AM170" s="29" t="s">
        <v>19</v>
      </c>
      <c r="AN170" s="29" t="s">
        <v>20</v>
      </c>
      <c r="AO170" s="29" t="s">
        <v>21</v>
      </c>
      <c r="AP170" s="29" t="s">
        <v>22</v>
      </c>
      <c r="AQ170" s="29" t="s">
        <v>23</v>
      </c>
      <c r="AR170" s="29" t="s">
        <v>24</v>
      </c>
      <c r="AS170" s="31" t="s">
        <v>25</v>
      </c>
      <c r="AT170" s="31" t="s">
        <v>26</v>
      </c>
      <c r="AU170" s="31" t="s">
        <v>27</v>
      </c>
      <c r="AV170" s="31" t="s">
        <v>28</v>
      </c>
      <c r="AW170" s="31" t="s">
        <v>29</v>
      </c>
      <c r="AX170" s="31" t="s">
        <v>30</v>
      </c>
      <c r="AY170" s="31" t="s">
        <v>99</v>
      </c>
      <c r="AZ170" s="31" t="s">
        <v>100</v>
      </c>
      <c r="BA170" s="31" t="s">
        <v>101</v>
      </c>
      <c r="BB170" s="31" t="s">
        <v>102</v>
      </c>
      <c r="BC170" s="31" t="s">
        <v>103</v>
      </c>
      <c r="BD170" s="31" t="s">
        <v>104</v>
      </c>
      <c r="BF170" s="32">
        <v>42736</v>
      </c>
      <c r="BG170" s="32">
        <v>42767</v>
      </c>
      <c r="BH170" s="32">
        <v>42795</v>
      </c>
      <c r="BI170" s="32">
        <v>42826</v>
      </c>
      <c r="BJ170" s="32">
        <v>42856</v>
      </c>
      <c r="BK170" s="32">
        <v>42887</v>
      </c>
      <c r="BL170" s="32">
        <v>42917</v>
      </c>
      <c r="BM170" s="32">
        <v>42948</v>
      </c>
      <c r="BN170" s="32">
        <v>42979</v>
      </c>
      <c r="BO170" s="32">
        <v>43009</v>
      </c>
      <c r="BP170" s="32">
        <v>43040</v>
      </c>
      <c r="BQ170" s="32">
        <v>43070</v>
      </c>
    </row>
    <row r="171" spans="1:69" x14ac:dyDescent="0.25">
      <c r="A171" s="44" t="s">
        <v>214</v>
      </c>
      <c r="B171" s="22" t="s">
        <v>215</v>
      </c>
      <c r="C171" s="82">
        <f>SUM(U171                                                    : INDEX(U171:AF171,$B$2))</f>
        <v>676.12100000000009</v>
      </c>
      <c r="D171" s="82">
        <f>SUM(AG171                                                     : INDEX(AG171:AR171,$B$2))</f>
        <v>7423.4865</v>
      </c>
      <c r="E171" s="82">
        <f>SUM(AS171                                                    : INDEX(AS171:BD171,$B$2))</f>
        <v>19171.958699999999</v>
      </c>
      <c r="F171" s="65">
        <f>IFERROR(E171/D171,"")</f>
        <v>2.5826084145232837</v>
      </c>
      <c r="H171" s="4">
        <f>SUM(U171:W171)</f>
        <v>93.673000000000002</v>
      </c>
      <c r="I171" s="4">
        <f t="shared" ref="I171:I180" si="194">SUM(X171:Z171)</f>
        <v>179.12</v>
      </c>
      <c r="J171" s="4">
        <f>SUM(AA171:AC171)</f>
        <v>531.88799999999992</v>
      </c>
      <c r="K171" s="4">
        <f t="shared" ref="K171:K180" si="195">SUM(AD171:AF171)</f>
        <v>1597.452</v>
      </c>
      <c r="L171" s="4">
        <f t="shared" ref="L171:L180" si="196">SUM(AG171:AI171)</f>
        <v>2812.2736999999997</v>
      </c>
      <c r="M171" s="4">
        <f t="shared" ref="M171:M180" si="197">SUM(AJ171:AL171)</f>
        <v>2419.7341999999999</v>
      </c>
      <c r="N171" s="4">
        <f t="shared" ref="N171:N180" si="198">SUM(AM171:AO171)</f>
        <v>3097.6156000000001</v>
      </c>
      <c r="O171" s="4">
        <f t="shared" ref="O171:O180" si="199">SUM(AP171:AR171)</f>
        <v>5108.9972999999991</v>
      </c>
      <c r="P171" s="4">
        <f t="shared" ref="P171:P180" si="200">SUM(AS171:AU171)</f>
        <v>6195.4146999999994</v>
      </c>
      <c r="Q171" s="4">
        <f t="shared" ref="Q171:Q180" si="201">SUM(AV171:AX171)</f>
        <v>7893.87</v>
      </c>
      <c r="R171" s="4">
        <f t="shared" ref="R171:R180" si="202">SUM(AY171:BA171)</f>
        <v>5082.674</v>
      </c>
      <c r="S171" s="4">
        <f t="shared" ref="S171:S180" si="203">SUM(BB171:BD171)</f>
        <v>0</v>
      </c>
      <c r="U171" s="4">
        <v>0</v>
      </c>
      <c r="V171" s="4">
        <v>38.981000000000002</v>
      </c>
      <c r="W171" s="4">
        <v>54.692</v>
      </c>
      <c r="X171" s="4">
        <v>15.205</v>
      </c>
      <c r="Y171" s="4">
        <v>25.751999999999999</v>
      </c>
      <c r="Z171" s="4">
        <v>138.16300000000001</v>
      </c>
      <c r="AA171" s="4">
        <v>64.921999999999997</v>
      </c>
      <c r="AB171" s="4">
        <v>338.40600000000001</v>
      </c>
      <c r="AC171" s="4">
        <v>128.56</v>
      </c>
      <c r="AD171" s="4">
        <v>420.976</v>
      </c>
      <c r="AE171" s="4">
        <v>322.42599999999999</v>
      </c>
      <c r="AF171" s="4">
        <v>854.05</v>
      </c>
      <c r="AG171" s="4">
        <v>1089.6388999999999</v>
      </c>
      <c r="AH171" s="4">
        <v>920.47199999999998</v>
      </c>
      <c r="AI171" s="4">
        <v>802.16279999999995</v>
      </c>
      <c r="AJ171" s="4">
        <v>631.58320000000003</v>
      </c>
      <c r="AK171" s="4">
        <v>646.73500000000001</v>
      </c>
      <c r="AL171" s="4">
        <v>1141.4159999999999</v>
      </c>
      <c r="AM171" s="4">
        <v>1048.3018</v>
      </c>
      <c r="AN171" s="4">
        <v>1143.1768</v>
      </c>
      <c r="AO171" s="4">
        <v>906.13699999999994</v>
      </c>
      <c r="AP171" s="4">
        <v>871.71799999999996</v>
      </c>
      <c r="AQ171" s="4">
        <v>2081.0279999999998</v>
      </c>
      <c r="AR171" s="4">
        <v>2156.2512999999999</v>
      </c>
      <c r="AS171" s="4">
        <v>1686.0008</v>
      </c>
      <c r="AT171" s="4">
        <v>2554.1039000000001</v>
      </c>
      <c r="AU171" s="4">
        <v>1955.31</v>
      </c>
      <c r="AV171" s="4">
        <v>1640.23</v>
      </c>
      <c r="AW171" s="4">
        <v>2893.19</v>
      </c>
      <c r="AX171" s="4">
        <v>3360.45</v>
      </c>
      <c r="AY171" s="4">
        <v>2203.819</v>
      </c>
      <c r="AZ171" s="4">
        <v>2878.855</v>
      </c>
      <c r="BA171" s="4"/>
      <c r="BB171" s="4"/>
      <c r="BC171" s="4"/>
      <c r="BD171" s="4"/>
      <c r="BF171" s="84">
        <f t="shared" ref="BF171:BQ180" si="204">IFERROR(AS171/AG171,"-")</f>
        <v>1.5473023218976489</v>
      </c>
      <c r="BG171" s="84">
        <f t="shared" si="204"/>
        <v>2.7747763104146568</v>
      </c>
      <c r="BH171" s="84">
        <f t="shared" si="204"/>
        <v>2.4375475900901913</v>
      </c>
      <c r="BI171" s="84">
        <f t="shared" si="204"/>
        <v>2.5970133467767984</v>
      </c>
      <c r="BJ171" s="84">
        <f t="shared" si="204"/>
        <v>4.473532436005474</v>
      </c>
      <c r="BK171" s="84">
        <f t="shared" si="204"/>
        <v>2.9441062680039529</v>
      </c>
      <c r="BL171" s="84">
        <f t="shared" si="204"/>
        <v>2.102275318042953</v>
      </c>
      <c r="BM171" s="84">
        <f t="shared" si="204"/>
        <v>2.5182937582358216</v>
      </c>
      <c r="BN171" s="84">
        <f t="shared" si="204"/>
        <v>0</v>
      </c>
      <c r="BO171" s="84">
        <f t="shared" si="204"/>
        <v>0</v>
      </c>
      <c r="BP171" s="84">
        <f t="shared" si="204"/>
        <v>0</v>
      </c>
      <c r="BQ171" s="84">
        <f t="shared" si="204"/>
        <v>0</v>
      </c>
    </row>
    <row r="172" spans="1:69" x14ac:dyDescent="0.25">
      <c r="A172" s="44" t="s">
        <v>216</v>
      </c>
      <c r="B172" s="22" t="s">
        <v>44</v>
      </c>
      <c r="C172" s="82">
        <f>SUM(U172                                                    : INDEX(U172:AF172,$B$2))</f>
        <v>0</v>
      </c>
      <c r="D172" s="82">
        <f>SUM(AG172                                                     : INDEX(AG172:AR172,$B$2))</f>
        <v>0</v>
      </c>
      <c r="E172" s="82">
        <f>SUM(AS172                                                    : INDEX(AS172:BD172,$B$2))</f>
        <v>0</v>
      </c>
      <c r="F172" s="65" t="str">
        <f t="shared" ref="F172:F180" si="205">IFERROR(E172/D172,"")</f>
        <v/>
      </c>
      <c r="H172" s="4">
        <f t="shared" ref="H172:H180" si="206">SUM(U172:W172)</f>
        <v>0</v>
      </c>
      <c r="I172" s="4">
        <f t="shared" si="194"/>
        <v>0</v>
      </c>
      <c r="J172" s="4">
        <f t="shared" ref="J172:J180" si="207">SUM(AA172:AC172)</f>
        <v>0</v>
      </c>
      <c r="K172" s="4">
        <f t="shared" si="195"/>
        <v>0</v>
      </c>
      <c r="L172" s="4">
        <f t="shared" si="196"/>
        <v>0</v>
      </c>
      <c r="M172" s="4">
        <f t="shared" si="197"/>
        <v>0</v>
      </c>
      <c r="N172" s="4">
        <f t="shared" si="198"/>
        <v>0</v>
      </c>
      <c r="O172" s="4">
        <f t="shared" si="199"/>
        <v>0</v>
      </c>
      <c r="P172" s="4">
        <f t="shared" si="200"/>
        <v>0</v>
      </c>
      <c r="Q172" s="4">
        <f t="shared" si="201"/>
        <v>0</v>
      </c>
      <c r="R172" s="4">
        <f t="shared" si="202"/>
        <v>0</v>
      </c>
      <c r="S172" s="4">
        <f t="shared" si="203"/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/>
      <c r="BA172" s="4"/>
      <c r="BB172" s="4"/>
      <c r="BC172" s="4"/>
      <c r="BD172" s="4"/>
      <c r="BF172" s="84" t="str">
        <f t="shared" si="204"/>
        <v>-</v>
      </c>
      <c r="BG172" s="84" t="str">
        <f t="shared" si="204"/>
        <v>-</v>
      </c>
      <c r="BH172" s="84" t="str">
        <f t="shared" si="204"/>
        <v>-</v>
      </c>
      <c r="BI172" s="84" t="str">
        <f t="shared" si="204"/>
        <v>-</v>
      </c>
      <c r="BJ172" s="84" t="str">
        <f t="shared" si="204"/>
        <v>-</v>
      </c>
      <c r="BK172" s="84" t="str">
        <f t="shared" si="204"/>
        <v>-</v>
      </c>
      <c r="BL172" s="84" t="str">
        <f t="shared" si="204"/>
        <v>-</v>
      </c>
      <c r="BM172" s="84" t="str">
        <f t="shared" si="204"/>
        <v>-</v>
      </c>
      <c r="BN172" s="84" t="str">
        <f t="shared" si="204"/>
        <v>-</v>
      </c>
      <c r="BO172" s="84" t="str">
        <f t="shared" si="204"/>
        <v>-</v>
      </c>
      <c r="BP172" s="84" t="str">
        <f t="shared" si="204"/>
        <v>-</v>
      </c>
      <c r="BQ172" s="84" t="str">
        <f t="shared" si="204"/>
        <v>-</v>
      </c>
    </row>
    <row r="173" spans="1:69" x14ac:dyDescent="0.25">
      <c r="A173" s="44" t="s">
        <v>217</v>
      </c>
      <c r="B173" s="22" t="s">
        <v>45</v>
      </c>
      <c r="C173" s="82">
        <f>SUM(U173                                                    : INDEX(U173:AF173,$B$2))</f>
        <v>75.644000000000005</v>
      </c>
      <c r="D173" s="82">
        <f>SUM(AG173                                                     : INDEX(AG173:AR173,$B$2))</f>
        <v>0</v>
      </c>
      <c r="E173" s="82">
        <f>SUM(AS173                                                    : INDEX(AS173:BD173,$B$2))</f>
        <v>0</v>
      </c>
      <c r="F173" s="65" t="str">
        <f t="shared" si="205"/>
        <v/>
      </c>
      <c r="H173" s="4">
        <f t="shared" si="206"/>
        <v>0</v>
      </c>
      <c r="I173" s="4">
        <f t="shared" si="194"/>
        <v>75.644000000000005</v>
      </c>
      <c r="J173" s="4">
        <f t="shared" si="207"/>
        <v>0</v>
      </c>
      <c r="K173" s="4">
        <f t="shared" si="195"/>
        <v>0</v>
      </c>
      <c r="L173" s="4">
        <f t="shared" si="196"/>
        <v>0</v>
      </c>
      <c r="M173" s="4">
        <f t="shared" si="197"/>
        <v>0</v>
      </c>
      <c r="N173" s="4">
        <f t="shared" si="198"/>
        <v>0</v>
      </c>
      <c r="O173" s="4">
        <f t="shared" si="199"/>
        <v>8.9440000000000008</v>
      </c>
      <c r="P173" s="4">
        <f t="shared" si="200"/>
        <v>0</v>
      </c>
      <c r="Q173" s="4">
        <f t="shared" si="201"/>
        <v>0</v>
      </c>
      <c r="R173" s="4">
        <f t="shared" si="202"/>
        <v>0</v>
      </c>
      <c r="S173" s="4">
        <f t="shared" si="203"/>
        <v>0</v>
      </c>
      <c r="U173" s="4">
        <v>0</v>
      </c>
      <c r="V173" s="4">
        <v>0</v>
      </c>
      <c r="W173" s="4">
        <v>0</v>
      </c>
      <c r="X173" s="4">
        <v>0</v>
      </c>
      <c r="Y173" s="4">
        <v>75.644000000000005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8.9440000000000008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/>
      <c r="BA173" s="4"/>
      <c r="BB173" s="4"/>
      <c r="BC173" s="4"/>
      <c r="BD173" s="4"/>
      <c r="BF173" s="84" t="str">
        <f t="shared" si="204"/>
        <v>-</v>
      </c>
      <c r="BG173" s="84" t="str">
        <f t="shared" si="204"/>
        <v>-</v>
      </c>
      <c r="BH173" s="84" t="str">
        <f t="shared" si="204"/>
        <v>-</v>
      </c>
      <c r="BI173" s="84" t="str">
        <f t="shared" si="204"/>
        <v>-</v>
      </c>
      <c r="BJ173" s="84" t="str">
        <f t="shared" si="204"/>
        <v>-</v>
      </c>
      <c r="BK173" s="84" t="str">
        <f t="shared" si="204"/>
        <v>-</v>
      </c>
      <c r="BL173" s="84" t="str">
        <f t="shared" si="204"/>
        <v>-</v>
      </c>
      <c r="BM173" s="84" t="str">
        <f t="shared" si="204"/>
        <v>-</v>
      </c>
      <c r="BN173" s="84" t="str">
        <f t="shared" si="204"/>
        <v>-</v>
      </c>
      <c r="BO173" s="84" t="str">
        <f t="shared" si="204"/>
        <v>-</v>
      </c>
      <c r="BP173" s="84">
        <f t="shared" si="204"/>
        <v>0</v>
      </c>
      <c r="BQ173" s="84" t="str">
        <f t="shared" si="204"/>
        <v>-</v>
      </c>
    </row>
    <row r="174" spans="1:69" x14ac:dyDescent="0.25">
      <c r="A174" s="44" t="s">
        <v>218</v>
      </c>
      <c r="B174" s="22" t="s">
        <v>46</v>
      </c>
      <c r="C174" s="82">
        <f>SUM(U174                                                    : INDEX(U174:AF174,$B$2))</f>
        <v>243.34199999999998</v>
      </c>
      <c r="D174" s="82">
        <f>SUM(AG174                                                     : INDEX(AG174:AR174,$B$2))</f>
        <v>178.41899999999998</v>
      </c>
      <c r="E174" s="82">
        <f>SUM(AS174                                                    : INDEX(AS174:BD174,$B$2))</f>
        <v>21.959000000000003</v>
      </c>
      <c r="F174" s="65">
        <f t="shared" si="205"/>
        <v>0.12307545721027471</v>
      </c>
      <c r="H174" s="4">
        <f t="shared" si="206"/>
        <v>140.71199999999999</v>
      </c>
      <c r="I174" s="4">
        <f t="shared" si="194"/>
        <v>41.707999999999998</v>
      </c>
      <c r="J174" s="4">
        <f t="shared" si="207"/>
        <v>60.921999999999997</v>
      </c>
      <c r="K174" s="4">
        <f t="shared" si="195"/>
        <v>4.1219999999999999</v>
      </c>
      <c r="L174" s="4">
        <f t="shared" si="196"/>
        <v>0</v>
      </c>
      <c r="M174" s="4">
        <f t="shared" si="197"/>
        <v>36.219000000000001</v>
      </c>
      <c r="N174" s="4">
        <f t="shared" si="198"/>
        <v>142.19999999999999</v>
      </c>
      <c r="O174" s="4">
        <f t="shared" si="199"/>
        <v>51.039000000000001</v>
      </c>
      <c r="P174" s="4">
        <f t="shared" si="200"/>
        <v>10.595000000000001</v>
      </c>
      <c r="Q174" s="4">
        <f t="shared" si="201"/>
        <v>0</v>
      </c>
      <c r="R174" s="4">
        <f t="shared" si="202"/>
        <v>11.364000000000001</v>
      </c>
      <c r="S174" s="4">
        <f t="shared" si="203"/>
        <v>0</v>
      </c>
      <c r="U174" s="4">
        <v>140.71199999999999</v>
      </c>
      <c r="V174" s="4">
        <v>0</v>
      </c>
      <c r="W174" s="4">
        <v>0</v>
      </c>
      <c r="X174" s="4">
        <v>0</v>
      </c>
      <c r="Y174" s="4">
        <v>0</v>
      </c>
      <c r="Z174" s="4">
        <v>41.707999999999998</v>
      </c>
      <c r="AA174" s="4">
        <v>60.921999999999997</v>
      </c>
      <c r="AB174" s="4">
        <v>0</v>
      </c>
      <c r="AC174" s="4">
        <v>0</v>
      </c>
      <c r="AD174" s="4">
        <v>0</v>
      </c>
      <c r="AE174" s="4">
        <v>0</v>
      </c>
      <c r="AF174" s="4">
        <v>4.1219999999999999</v>
      </c>
      <c r="AG174" s="4">
        <v>0</v>
      </c>
      <c r="AH174" s="4">
        <v>0</v>
      </c>
      <c r="AI174" s="4">
        <v>0</v>
      </c>
      <c r="AJ174" s="4">
        <v>20.843</v>
      </c>
      <c r="AK174" s="4">
        <v>0</v>
      </c>
      <c r="AL174" s="4">
        <v>15.375999999999999</v>
      </c>
      <c r="AM174" s="4">
        <v>130.374</v>
      </c>
      <c r="AN174" s="4">
        <v>11.826000000000001</v>
      </c>
      <c r="AO174" s="4">
        <v>0</v>
      </c>
      <c r="AP174" s="4">
        <v>0</v>
      </c>
      <c r="AQ174" s="4">
        <v>24.841999999999999</v>
      </c>
      <c r="AR174" s="4">
        <v>26.196999999999999</v>
      </c>
      <c r="AS174" s="4">
        <v>10.595000000000001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11.364000000000001</v>
      </c>
      <c r="AZ174" s="4"/>
      <c r="BA174" s="4"/>
      <c r="BB174" s="4"/>
      <c r="BC174" s="4"/>
      <c r="BD174" s="4"/>
      <c r="BF174" s="84" t="str">
        <f t="shared" si="204"/>
        <v>-</v>
      </c>
      <c r="BG174" s="84" t="str">
        <f t="shared" si="204"/>
        <v>-</v>
      </c>
      <c r="BH174" s="84" t="str">
        <f t="shared" si="204"/>
        <v>-</v>
      </c>
      <c r="BI174" s="84">
        <f t="shared" si="204"/>
        <v>0</v>
      </c>
      <c r="BJ174" s="84" t="str">
        <f t="shared" si="204"/>
        <v>-</v>
      </c>
      <c r="BK174" s="84">
        <f t="shared" si="204"/>
        <v>0</v>
      </c>
      <c r="BL174" s="84">
        <f t="shared" si="204"/>
        <v>8.7164618712319952E-2</v>
      </c>
      <c r="BM174" s="84">
        <f t="shared" si="204"/>
        <v>0</v>
      </c>
      <c r="BN174" s="84" t="str">
        <f t="shared" si="204"/>
        <v>-</v>
      </c>
      <c r="BO174" s="84" t="str">
        <f t="shared" si="204"/>
        <v>-</v>
      </c>
      <c r="BP174" s="84">
        <f t="shared" si="204"/>
        <v>0</v>
      </c>
      <c r="BQ174" s="84">
        <f t="shared" si="204"/>
        <v>0</v>
      </c>
    </row>
    <row r="175" spans="1:69" x14ac:dyDescent="0.25">
      <c r="A175" s="44" t="s">
        <v>219</v>
      </c>
      <c r="B175" s="22" t="s">
        <v>47</v>
      </c>
      <c r="C175" s="82">
        <f>SUM(U175                                                    : INDEX(U175:AF175,$B$2))</f>
        <v>284.05899999999997</v>
      </c>
      <c r="D175" s="82">
        <f>SUM(AG175                                                     : INDEX(AG175:AR175,$B$2))</f>
        <v>189.72699999999998</v>
      </c>
      <c r="E175" s="82">
        <f>SUM(AS175                                                    : INDEX(AS175:BD175,$B$2))</f>
        <v>71.31</v>
      </c>
      <c r="F175" s="65">
        <f t="shared" si="205"/>
        <v>0.37585583496286779</v>
      </c>
      <c r="H175" s="4">
        <f t="shared" si="206"/>
        <v>93.53</v>
      </c>
      <c r="I175" s="4">
        <f t="shared" si="194"/>
        <v>59.848999999999997</v>
      </c>
      <c r="J175" s="4">
        <f t="shared" si="207"/>
        <v>186.09899999999999</v>
      </c>
      <c r="K175" s="4">
        <f t="shared" si="195"/>
        <v>175.23399999999998</v>
      </c>
      <c r="L175" s="4">
        <f t="shared" si="196"/>
        <v>96.722999999999999</v>
      </c>
      <c r="M175" s="4">
        <f t="shared" si="197"/>
        <v>0</v>
      </c>
      <c r="N175" s="4">
        <f t="shared" si="198"/>
        <v>324.923</v>
      </c>
      <c r="O175" s="4">
        <f t="shared" si="199"/>
        <v>221.58699999999999</v>
      </c>
      <c r="P175" s="4">
        <f t="shared" si="200"/>
        <v>58.28</v>
      </c>
      <c r="Q175" s="4">
        <f t="shared" si="201"/>
        <v>13.030000000000001</v>
      </c>
      <c r="R175" s="4">
        <f t="shared" si="202"/>
        <v>0</v>
      </c>
      <c r="S175" s="4">
        <f t="shared" si="203"/>
        <v>0</v>
      </c>
      <c r="U175" s="4">
        <v>0</v>
      </c>
      <c r="V175" s="4">
        <v>30.324999999999999</v>
      </c>
      <c r="W175" s="4">
        <v>63.204999999999998</v>
      </c>
      <c r="X175" s="4">
        <v>59.848999999999997</v>
      </c>
      <c r="Y175" s="4">
        <v>0</v>
      </c>
      <c r="Z175" s="4">
        <v>0</v>
      </c>
      <c r="AA175" s="4">
        <v>26.620999999999999</v>
      </c>
      <c r="AB175" s="4">
        <v>104.059</v>
      </c>
      <c r="AC175" s="4">
        <v>55.418999999999997</v>
      </c>
      <c r="AD175" s="4">
        <v>75.891999999999996</v>
      </c>
      <c r="AE175" s="4">
        <v>0</v>
      </c>
      <c r="AF175" s="4">
        <v>99.341999999999999</v>
      </c>
      <c r="AG175" s="4">
        <v>56.762999999999998</v>
      </c>
      <c r="AH175" s="4">
        <v>23.695</v>
      </c>
      <c r="AI175" s="4">
        <v>16.265000000000001</v>
      </c>
      <c r="AJ175" s="4">
        <v>0</v>
      </c>
      <c r="AK175" s="4">
        <v>0</v>
      </c>
      <c r="AL175" s="4">
        <v>0</v>
      </c>
      <c r="AM175" s="4">
        <v>7.16</v>
      </c>
      <c r="AN175" s="4">
        <v>85.843999999999994</v>
      </c>
      <c r="AO175" s="4">
        <v>231.91900000000001</v>
      </c>
      <c r="AP175" s="4">
        <v>87.126999999999995</v>
      </c>
      <c r="AQ175" s="4">
        <v>59.091000000000001</v>
      </c>
      <c r="AR175" s="4">
        <v>75.369</v>
      </c>
      <c r="AS175" s="4">
        <v>10.239000000000001</v>
      </c>
      <c r="AT175" s="4">
        <v>21.611000000000001</v>
      </c>
      <c r="AU175" s="4">
        <v>26.43</v>
      </c>
      <c r="AV175" s="4">
        <v>10.55</v>
      </c>
      <c r="AW175" s="4">
        <v>2.48</v>
      </c>
      <c r="AX175" s="4">
        <v>0</v>
      </c>
      <c r="AY175" s="4">
        <v>0</v>
      </c>
      <c r="AZ175" s="4"/>
      <c r="BA175" s="4"/>
      <c r="BB175" s="4"/>
      <c r="BC175" s="4"/>
      <c r="BD175" s="4"/>
      <c r="BF175" s="84">
        <f t="shared" si="204"/>
        <v>0.18038158659690293</v>
      </c>
      <c r="BG175" s="84">
        <f t="shared" si="204"/>
        <v>0.91204895547583875</v>
      </c>
      <c r="BH175" s="84">
        <f t="shared" si="204"/>
        <v>1.6249615739317553</v>
      </c>
      <c r="BI175" s="84" t="str">
        <f t="shared" si="204"/>
        <v>-</v>
      </c>
      <c r="BJ175" s="84" t="str">
        <f t="shared" si="204"/>
        <v>-</v>
      </c>
      <c r="BK175" s="84" t="str">
        <f t="shared" si="204"/>
        <v>-</v>
      </c>
      <c r="BL175" s="84">
        <f t="shared" si="204"/>
        <v>0</v>
      </c>
      <c r="BM175" s="84">
        <f t="shared" si="204"/>
        <v>0</v>
      </c>
      <c r="BN175" s="84">
        <f t="shared" si="204"/>
        <v>0</v>
      </c>
      <c r="BO175" s="84">
        <f t="shared" si="204"/>
        <v>0</v>
      </c>
      <c r="BP175" s="84">
        <f t="shared" si="204"/>
        <v>0</v>
      </c>
      <c r="BQ175" s="84">
        <f t="shared" si="204"/>
        <v>0</v>
      </c>
    </row>
    <row r="176" spans="1:69" x14ac:dyDescent="0.25">
      <c r="A176" s="44" t="s">
        <v>220</v>
      </c>
      <c r="B176" s="22" t="s">
        <v>48</v>
      </c>
      <c r="C176" s="82">
        <f>SUM(U176                                                    : INDEX(U176:AF176,$B$2))</f>
        <v>1186.2957999999999</v>
      </c>
      <c r="D176" s="82">
        <f>SUM(AG176                                                     : INDEX(AG176:AR176,$B$2))</f>
        <v>2961.0285999999996</v>
      </c>
      <c r="E176" s="82">
        <f>SUM(AS176                                                    : INDEX(AS176:BD176,$B$2))</f>
        <v>3541.5039999999999</v>
      </c>
      <c r="F176" s="65">
        <f t="shared" si="205"/>
        <v>1.1960384306993861</v>
      </c>
      <c r="H176" s="4">
        <f t="shared" si="206"/>
        <v>170.38200000000001</v>
      </c>
      <c r="I176" s="4">
        <f t="shared" si="194"/>
        <v>555.74080000000004</v>
      </c>
      <c r="J176" s="4">
        <f t="shared" si="207"/>
        <v>764.11099999999999</v>
      </c>
      <c r="K176" s="4">
        <f t="shared" si="195"/>
        <v>1292.0576000000001</v>
      </c>
      <c r="L176" s="4">
        <f t="shared" si="196"/>
        <v>1307.5476000000001</v>
      </c>
      <c r="M176" s="4">
        <f t="shared" si="197"/>
        <v>949.21600000000001</v>
      </c>
      <c r="N176" s="4">
        <f t="shared" si="198"/>
        <v>996.28100000000018</v>
      </c>
      <c r="O176" s="4">
        <f t="shared" si="199"/>
        <v>1597.085</v>
      </c>
      <c r="P176" s="4">
        <f t="shared" si="200"/>
        <v>761.29200000000003</v>
      </c>
      <c r="Q176" s="4">
        <f t="shared" si="201"/>
        <v>1446.47</v>
      </c>
      <c r="R176" s="4">
        <f t="shared" si="202"/>
        <v>1333.742</v>
      </c>
      <c r="S176" s="4">
        <f t="shared" si="203"/>
        <v>0</v>
      </c>
      <c r="U176" s="4">
        <v>146.792</v>
      </c>
      <c r="V176" s="4">
        <v>0</v>
      </c>
      <c r="W176" s="4">
        <v>23.59</v>
      </c>
      <c r="X176" s="4">
        <v>84.680999999999997</v>
      </c>
      <c r="Y176" s="4">
        <v>179.976</v>
      </c>
      <c r="Z176" s="4">
        <v>291.0838</v>
      </c>
      <c r="AA176" s="4">
        <v>54.456000000000003</v>
      </c>
      <c r="AB176" s="4">
        <v>405.71699999999998</v>
      </c>
      <c r="AC176" s="4">
        <v>303.93799999999999</v>
      </c>
      <c r="AD176" s="4">
        <v>235.81100000000001</v>
      </c>
      <c r="AE176" s="4">
        <v>481.00560000000002</v>
      </c>
      <c r="AF176" s="4">
        <v>575.24099999999999</v>
      </c>
      <c r="AG176" s="4">
        <v>555.20500000000004</v>
      </c>
      <c r="AH176" s="4">
        <v>402.38060000000002</v>
      </c>
      <c r="AI176" s="4">
        <v>349.96199999999999</v>
      </c>
      <c r="AJ176" s="4">
        <v>396.52499999999998</v>
      </c>
      <c r="AK176" s="4">
        <v>256.36799999999999</v>
      </c>
      <c r="AL176" s="4">
        <v>296.32299999999998</v>
      </c>
      <c r="AM176" s="4">
        <v>387.51100000000002</v>
      </c>
      <c r="AN176" s="4">
        <v>316.75400000000002</v>
      </c>
      <c r="AO176" s="4">
        <v>292.01600000000002</v>
      </c>
      <c r="AP176" s="4">
        <v>417.92399999999998</v>
      </c>
      <c r="AQ176" s="4">
        <v>770.34500000000003</v>
      </c>
      <c r="AR176" s="4">
        <v>408.81599999999997</v>
      </c>
      <c r="AS176" s="4">
        <v>214.21299999999999</v>
      </c>
      <c r="AT176" s="4">
        <v>208.959</v>
      </c>
      <c r="AU176" s="4">
        <v>338.12</v>
      </c>
      <c r="AV176" s="4">
        <v>331.86</v>
      </c>
      <c r="AW176" s="4">
        <v>235.16</v>
      </c>
      <c r="AX176" s="4">
        <v>879.45</v>
      </c>
      <c r="AY176" s="4">
        <v>453.93</v>
      </c>
      <c r="AZ176" s="4">
        <v>879.81200000000001</v>
      </c>
      <c r="BA176" s="4"/>
      <c r="BB176" s="4"/>
      <c r="BC176" s="4"/>
      <c r="BD176" s="4"/>
      <c r="BF176" s="84">
        <f t="shared" si="204"/>
        <v>0.38582685674660705</v>
      </c>
      <c r="BG176" s="84">
        <f t="shared" si="204"/>
        <v>0.51930684531013671</v>
      </c>
      <c r="BH176" s="84">
        <f t="shared" si="204"/>
        <v>0.96616204045010601</v>
      </c>
      <c r="BI176" s="84">
        <f t="shared" si="204"/>
        <v>0.83692074900699842</v>
      </c>
      <c r="BJ176" s="84">
        <f t="shared" si="204"/>
        <v>0.91727516694751299</v>
      </c>
      <c r="BK176" s="84">
        <f t="shared" si="204"/>
        <v>2.967876270151153</v>
      </c>
      <c r="BL176" s="84">
        <f t="shared" si="204"/>
        <v>1.1713990054475873</v>
      </c>
      <c r="BM176" s="84">
        <f t="shared" si="204"/>
        <v>2.7775876547731047</v>
      </c>
      <c r="BN176" s="84">
        <f t="shared" si="204"/>
        <v>0</v>
      </c>
      <c r="BO176" s="84">
        <f t="shared" si="204"/>
        <v>0</v>
      </c>
      <c r="BP176" s="84">
        <f t="shared" si="204"/>
        <v>0</v>
      </c>
      <c r="BQ176" s="84">
        <f t="shared" si="204"/>
        <v>0</v>
      </c>
    </row>
    <row r="177" spans="1:69" x14ac:dyDescent="0.25">
      <c r="A177" s="44" t="s">
        <v>221</v>
      </c>
      <c r="B177" s="22" t="s">
        <v>49</v>
      </c>
      <c r="C177" s="82">
        <f>SUM(U177                                                    : INDEX(U177:AF177,$B$2))</f>
        <v>7536.6769999999997</v>
      </c>
      <c r="D177" s="82">
        <f>SUM(AG177                                                     : INDEX(AG177:AR177,$B$2))</f>
        <v>32015.907800000019</v>
      </c>
      <c r="E177" s="82">
        <f>SUM(AS177                                                    : INDEX(AS177:BD177,$B$2))</f>
        <v>61871.307000000132</v>
      </c>
      <c r="F177" s="65">
        <f t="shared" si="205"/>
        <v>1.9325176529899957</v>
      </c>
      <c r="H177" s="4">
        <f t="shared" si="206"/>
        <v>1789.9180000000001</v>
      </c>
      <c r="I177" s="4">
        <f t="shared" si="194"/>
        <v>2279.1239999999998</v>
      </c>
      <c r="J177" s="4">
        <f t="shared" si="207"/>
        <v>5629.3895000000002</v>
      </c>
      <c r="K177" s="4">
        <f t="shared" si="195"/>
        <v>10385.143700000011</v>
      </c>
      <c r="L177" s="4">
        <f t="shared" si="196"/>
        <v>9543.6036999999997</v>
      </c>
      <c r="M177" s="4">
        <f t="shared" si="197"/>
        <v>11009.928</v>
      </c>
      <c r="N177" s="4">
        <f t="shared" si="198"/>
        <v>19062.104900000049</v>
      </c>
      <c r="O177" s="4">
        <f t="shared" si="199"/>
        <v>30927.602500000128</v>
      </c>
      <c r="P177" s="4">
        <f t="shared" si="200"/>
        <v>25281.483000000131</v>
      </c>
      <c r="Q177" s="4">
        <f t="shared" si="201"/>
        <v>20284.739999999998</v>
      </c>
      <c r="R177" s="4">
        <f t="shared" si="202"/>
        <v>16305.084000000001</v>
      </c>
      <c r="S177" s="4">
        <f t="shared" si="203"/>
        <v>0</v>
      </c>
      <c r="U177" s="4">
        <v>721.62599999999998</v>
      </c>
      <c r="V177" s="4">
        <v>628.33500000000004</v>
      </c>
      <c r="W177" s="4">
        <v>439.95699999999999</v>
      </c>
      <c r="X177" s="4">
        <v>598.99900000000002</v>
      </c>
      <c r="Y177" s="4">
        <v>652.096</v>
      </c>
      <c r="Z177" s="4">
        <v>1028.029</v>
      </c>
      <c r="AA177" s="4">
        <v>1667.6859999999999</v>
      </c>
      <c r="AB177" s="4">
        <v>1799.9490000000001</v>
      </c>
      <c r="AC177" s="4">
        <v>2161.7545</v>
      </c>
      <c r="AD177" s="4">
        <v>2357.864</v>
      </c>
      <c r="AE177" s="4">
        <v>3016.5061000000001</v>
      </c>
      <c r="AF177" s="4">
        <v>5010.7736000000104</v>
      </c>
      <c r="AG177" s="4">
        <v>3665.0763000000002</v>
      </c>
      <c r="AH177" s="4">
        <v>3030.3748000000001</v>
      </c>
      <c r="AI177" s="4">
        <v>2848.1525999999999</v>
      </c>
      <c r="AJ177" s="4">
        <v>2479.3921999999998</v>
      </c>
      <c r="AK177" s="4">
        <v>4034.7116000000001</v>
      </c>
      <c r="AL177" s="4">
        <v>4495.8242</v>
      </c>
      <c r="AM177" s="4">
        <v>4253.143</v>
      </c>
      <c r="AN177" s="4">
        <v>7209.2331000000204</v>
      </c>
      <c r="AO177" s="4">
        <v>7599.7288000000299</v>
      </c>
      <c r="AP177" s="4">
        <v>7609.9890000000296</v>
      </c>
      <c r="AQ177" s="4">
        <v>10633.0813</v>
      </c>
      <c r="AR177" s="4">
        <v>12684.5322000001</v>
      </c>
      <c r="AS177" s="4">
        <v>12339.5870000001</v>
      </c>
      <c r="AT177" s="4">
        <v>7086.4660000000304</v>
      </c>
      <c r="AU177" s="4">
        <v>5855.43</v>
      </c>
      <c r="AV177" s="4">
        <v>4464.28</v>
      </c>
      <c r="AW177" s="4">
        <v>8426.64</v>
      </c>
      <c r="AX177" s="4">
        <v>7393.82</v>
      </c>
      <c r="AY177" s="4">
        <v>8638.5290000000005</v>
      </c>
      <c r="AZ177" s="4">
        <v>7666.5550000000003</v>
      </c>
      <c r="BA177" s="4"/>
      <c r="BB177" s="4"/>
      <c r="BC177" s="4"/>
      <c r="BD177" s="4"/>
      <c r="BF177" s="84">
        <f t="shared" si="204"/>
        <v>3.3668022136401632</v>
      </c>
      <c r="BG177" s="84">
        <f t="shared" si="204"/>
        <v>2.3384783954776913</v>
      </c>
      <c r="BH177" s="84">
        <f t="shared" si="204"/>
        <v>2.0558694783418558</v>
      </c>
      <c r="BI177" s="84">
        <f t="shared" si="204"/>
        <v>1.8005541842069197</v>
      </c>
      <c r="BJ177" s="84">
        <f t="shared" si="204"/>
        <v>2.0885358943623129</v>
      </c>
      <c r="BK177" s="84">
        <f t="shared" si="204"/>
        <v>1.6445972242419977</v>
      </c>
      <c r="BL177" s="84">
        <f t="shared" si="204"/>
        <v>2.0310930058077052</v>
      </c>
      <c r="BM177" s="84">
        <f t="shared" si="204"/>
        <v>1.0634355823506356</v>
      </c>
      <c r="BN177" s="84">
        <f t="shared" si="204"/>
        <v>0</v>
      </c>
      <c r="BO177" s="84">
        <f t="shared" si="204"/>
        <v>0</v>
      </c>
      <c r="BP177" s="84">
        <f t="shared" si="204"/>
        <v>0</v>
      </c>
      <c r="BQ177" s="84">
        <f t="shared" si="204"/>
        <v>0</v>
      </c>
    </row>
    <row r="178" spans="1:69" x14ac:dyDescent="0.25">
      <c r="A178" s="44" t="s">
        <v>222</v>
      </c>
      <c r="B178" s="22" t="s">
        <v>50</v>
      </c>
      <c r="C178" s="82">
        <f>SUM(U178                                                    : INDEX(U178:AF178,$B$2))</f>
        <v>0</v>
      </c>
      <c r="D178" s="82">
        <f>SUM(AG178                                                     : INDEX(AG178:AR178,$B$2))</f>
        <v>0</v>
      </c>
      <c r="E178" s="82">
        <f>SUM(AS178                                                    : INDEX(AS178:BD178,$B$2))</f>
        <v>32638.289000000001</v>
      </c>
      <c r="F178" s="65" t="str">
        <f t="shared" si="205"/>
        <v/>
      </c>
      <c r="H178" s="4">
        <f t="shared" si="206"/>
        <v>0</v>
      </c>
      <c r="I178" s="4">
        <f t="shared" si="194"/>
        <v>0</v>
      </c>
      <c r="J178" s="4">
        <f t="shared" si="207"/>
        <v>0</v>
      </c>
      <c r="K178" s="4">
        <f t="shared" si="195"/>
        <v>0</v>
      </c>
      <c r="L178" s="4">
        <f t="shared" si="196"/>
        <v>0</v>
      </c>
      <c r="M178" s="4">
        <f t="shared" si="197"/>
        <v>0</v>
      </c>
      <c r="N178" s="4">
        <f t="shared" si="198"/>
        <v>0</v>
      </c>
      <c r="O178" s="4">
        <f t="shared" si="199"/>
        <v>0</v>
      </c>
      <c r="P178" s="4">
        <f t="shared" si="200"/>
        <v>6316.84</v>
      </c>
      <c r="Q178" s="4">
        <f t="shared" si="201"/>
        <v>12853.16</v>
      </c>
      <c r="R178" s="4">
        <f>SUM(AY178:BA178)</f>
        <v>13468.289000000001</v>
      </c>
      <c r="S178" s="4">
        <f t="shared" si="203"/>
        <v>0</v>
      </c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>
        <v>3185.58</v>
      </c>
      <c r="AU178" s="4">
        <v>3131.26</v>
      </c>
      <c r="AV178" s="4">
        <v>2542.54</v>
      </c>
      <c r="AW178" s="4">
        <v>5669.87</v>
      </c>
      <c r="AX178" s="4">
        <v>4640.75</v>
      </c>
      <c r="AY178" s="4">
        <v>5613.5050000000001</v>
      </c>
      <c r="AZ178" s="4">
        <v>7854.7839999999997</v>
      </c>
      <c r="BA178" s="4"/>
      <c r="BB178" s="4"/>
      <c r="BC178" s="4"/>
      <c r="BD178" s="4"/>
      <c r="BF178" s="84" t="str">
        <f t="shared" si="204"/>
        <v>-</v>
      </c>
      <c r="BG178" s="84" t="str">
        <f t="shared" si="204"/>
        <v>-</v>
      </c>
      <c r="BH178" s="84" t="str">
        <f t="shared" si="204"/>
        <v>-</v>
      </c>
      <c r="BI178" s="84" t="str">
        <f t="shared" si="204"/>
        <v>-</v>
      </c>
      <c r="BJ178" s="84" t="str">
        <f t="shared" si="204"/>
        <v>-</v>
      </c>
      <c r="BK178" s="84" t="str">
        <f t="shared" si="204"/>
        <v>-</v>
      </c>
      <c r="BL178" s="84" t="str">
        <f t="shared" si="204"/>
        <v>-</v>
      </c>
      <c r="BM178" s="84" t="str">
        <f t="shared" si="204"/>
        <v>-</v>
      </c>
      <c r="BN178" s="84" t="str">
        <f t="shared" si="204"/>
        <v>-</v>
      </c>
      <c r="BO178" s="84" t="str">
        <f t="shared" si="204"/>
        <v>-</v>
      </c>
      <c r="BP178" s="84" t="str">
        <f t="shared" si="204"/>
        <v>-</v>
      </c>
      <c r="BQ178" s="84" t="str">
        <f t="shared" si="204"/>
        <v>-</v>
      </c>
    </row>
    <row r="179" spans="1:69" x14ac:dyDescent="0.25">
      <c r="A179" s="44" t="s">
        <v>428</v>
      </c>
      <c r="B179" s="3" t="s">
        <v>153</v>
      </c>
      <c r="C179" s="82">
        <f>SUM(U179                                                    : INDEX(U179:AF179,$B$2))</f>
        <v>10002.138800000001</v>
      </c>
      <c r="D179" s="82">
        <f>SUM(AG179                                                     : INDEX(AG179:AR179,$B$2))</f>
        <v>42768.56890000002</v>
      </c>
      <c r="E179" s="82">
        <f>SUM(AS179                                                     : INDEX(AS179:BD179,$B$2))</f>
        <v>84678.037700000132</v>
      </c>
      <c r="F179" s="65">
        <f t="shared" si="205"/>
        <v>1.9799128163018822</v>
      </c>
      <c r="H179" s="4">
        <f t="shared" si="206"/>
        <v>2288.2150000000001</v>
      </c>
      <c r="I179" s="4">
        <f t="shared" si="194"/>
        <v>3191.1858000000002</v>
      </c>
      <c r="J179" s="4">
        <f t="shared" si="207"/>
        <v>7172.4094999999998</v>
      </c>
      <c r="K179" s="4">
        <f t="shared" si="195"/>
        <v>13454.009300000011</v>
      </c>
      <c r="L179" s="4">
        <f t="shared" si="196"/>
        <v>13760.147999999999</v>
      </c>
      <c r="M179" s="4">
        <f t="shared" si="197"/>
        <v>14415.0972</v>
      </c>
      <c r="N179" s="4">
        <f t="shared" si="198"/>
        <v>23623.124500000049</v>
      </c>
      <c r="O179" s="4">
        <f t="shared" si="199"/>
        <v>37915.254800000126</v>
      </c>
      <c r="P179" s="4">
        <f t="shared" si="200"/>
        <v>32307.064700000134</v>
      </c>
      <c r="Q179" s="4">
        <f t="shared" si="201"/>
        <v>29638.11</v>
      </c>
      <c r="R179" s="4">
        <f t="shared" si="202"/>
        <v>22732.862999999998</v>
      </c>
      <c r="S179" s="4">
        <f t="shared" si="203"/>
        <v>0</v>
      </c>
      <c r="U179" s="61">
        <f>SUM(U171:U177)</f>
        <v>1009.13</v>
      </c>
      <c r="V179" s="61">
        <f>SUM(V171:V177)</f>
        <v>697.64100000000008</v>
      </c>
      <c r="W179" s="61">
        <f>SUM(W171:W177)</f>
        <v>581.44399999999996</v>
      </c>
      <c r="X179" s="61">
        <f>SUM(X171:X177)</f>
        <v>758.73400000000004</v>
      </c>
      <c r="Y179" s="61">
        <f>SUM(Y171:Y177)</f>
        <v>933.46800000000007</v>
      </c>
      <c r="Z179" s="61">
        <f t="shared" ref="Z179:AX179" si="208">SUM(Z171:Z177)</f>
        <v>1498.9838</v>
      </c>
      <c r="AA179" s="61">
        <f t="shared" si="208"/>
        <v>1874.607</v>
      </c>
      <c r="AB179" s="61">
        <f t="shared" si="208"/>
        <v>2648.1310000000003</v>
      </c>
      <c r="AC179" s="61">
        <f t="shared" si="208"/>
        <v>2649.6714999999999</v>
      </c>
      <c r="AD179" s="61">
        <f t="shared" si="208"/>
        <v>3090.5430000000001</v>
      </c>
      <c r="AE179" s="61">
        <f t="shared" si="208"/>
        <v>3819.9376999999999</v>
      </c>
      <c r="AF179" s="61">
        <f t="shared" si="208"/>
        <v>6543.5286000000106</v>
      </c>
      <c r="AG179" s="61">
        <f t="shared" si="208"/>
        <v>5366.6831999999995</v>
      </c>
      <c r="AH179" s="61">
        <f t="shared" si="208"/>
        <v>4376.9224000000004</v>
      </c>
      <c r="AI179" s="61">
        <f t="shared" si="208"/>
        <v>4016.5423999999998</v>
      </c>
      <c r="AJ179" s="61">
        <f>SUM(AJ171:AJ177)</f>
        <v>3528.3433999999997</v>
      </c>
      <c r="AK179" s="61">
        <f t="shared" si="208"/>
        <v>4937.8145999999997</v>
      </c>
      <c r="AL179" s="61">
        <f t="shared" si="208"/>
        <v>5948.9391999999998</v>
      </c>
      <c r="AM179" s="61">
        <f t="shared" si="208"/>
        <v>5826.4898000000003</v>
      </c>
      <c r="AN179" s="61">
        <f t="shared" si="208"/>
        <v>8766.8339000000196</v>
      </c>
      <c r="AO179" s="61">
        <f t="shared" si="208"/>
        <v>9029.80080000003</v>
      </c>
      <c r="AP179" s="61">
        <f t="shared" si="208"/>
        <v>8986.7580000000289</v>
      </c>
      <c r="AQ179" s="61">
        <f t="shared" si="208"/>
        <v>13577.3313</v>
      </c>
      <c r="AR179" s="61">
        <f t="shared" si="208"/>
        <v>15351.165500000099</v>
      </c>
      <c r="AS179" s="61">
        <f t="shared" si="208"/>
        <v>14260.6348000001</v>
      </c>
      <c r="AT179" s="61">
        <f t="shared" si="208"/>
        <v>9871.139900000031</v>
      </c>
      <c r="AU179" s="61">
        <f t="shared" si="208"/>
        <v>8175.2900000000009</v>
      </c>
      <c r="AV179" s="61">
        <f t="shared" si="208"/>
        <v>6446.92</v>
      </c>
      <c r="AW179" s="61">
        <f t="shared" si="208"/>
        <v>11557.47</v>
      </c>
      <c r="AX179" s="61">
        <f t="shared" si="208"/>
        <v>11633.72</v>
      </c>
      <c r="AY179" s="61">
        <v>11307.641</v>
      </c>
      <c r="AZ179" s="61">
        <v>11425.222</v>
      </c>
      <c r="BA179" s="61"/>
      <c r="BB179" s="61"/>
      <c r="BC179" s="61"/>
      <c r="BD179" s="61"/>
      <c r="BF179" s="84">
        <f t="shared" si="204"/>
        <v>2.6572529565374943</v>
      </c>
      <c r="BG179" s="84">
        <f t="shared" si="204"/>
        <v>2.2552695702350194</v>
      </c>
      <c r="BH179" s="84">
        <f t="shared" si="204"/>
        <v>2.035404879580009</v>
      </c>
      <c r="BI179" s="84">
        <f t="shared" si="204"/>
        <v>1.8271804269391694</v>
      </c>
      <c r="BJ179" s="84">
        <f t="shared" si="204"/>
        <v>2.3406042827124374</v>
      </c>
      <c r="BK179" s="84">
        <f t="shared" si="204"/>
        <v>1.9555957136021831</v>
      </c>
      <c r="BL179" s="84">
        <f t="shared" si="204"/>
        <v>1.9407295624202412</v>
      </c>
      <c r="BM179" s="84">
        <f t="shared" si="204"/>
        <v>1.303232401836651</v>
      </c>
      <c r="BN179" s="84">
        <f t="shared" si="204"/>
        <v>0</v>
      </c>
      <c r="BO179" s="84">
        <f t="shared" si="204"/>
        <v>0</v>
      </c>
      <c r="BP179" s="84">
        <f t="shared" si="204"/>
        <v>0</v>
      </c>
      <c r="BQ179" s="84">
        <f t="shared" si="204"/>
        <v>0</v>
      </c>
    </row>
    <row r="180" spans="1:69" x14ac:dyDescent="0.25">
      <c r="A180" s="44" t="s">
        <v>223</v>
      </c>
      <c r="B180" s="3" t="s">
        <v>61</v>
      </c>
      <c r="C180" s="83">
        <f>SUM(C171:C178)</f>
        <v>10002.138800000001</v>
      </c>
      <c r="D180" s="83">
        <f t="shared" ref="D180:E180" si="209">SUM(D171:D178)</f>
        <v>42768.56890000002</v>
      </c>
      <c r="E180" s="83">
        <f t="shared" si="209"/>
        <v>117316.32770000014</v>
      </c>
      <c r="F180" s="65">
        <f t="shared" si="205"/>
        <v>2.7430501117375496</v>
      </c>
      <c r="H180" s="4">
        <f t="shared" si="206"/>
        <v>2288.2150000000001</v>
      </c>
      <c r="I180" s="4">
        <f t="shared" si="194"/>
        <v>3191.1858000000002</v>
      </c>
      <c r="J180" s="4">
        <f t="shared" si="207"/>
        <v>7172.4094999999998</v>
      </c>
      <c r="K180" s="4">
        <f t="shared" si="195"/>
        <v>13454.009300000009</v>
      </c>
      <c r="L180" s="4">
        <f t="shared" si="196"/>
        <v>13760.148000000001</v>
      </c>
      <c r="M180" s="4">
        <f t="shared" si="197"/>
        <v>14415.0972</v>
      </c>
      <c r="N180" s="4">
        <f t="shared" si="198"/>
        <v>23623.124500000049</v>
      </c>
      <c r="O180" s="4">
        <f t="shared" si="199"/>
        <v>37915.254800000126</v>
      </c>
      <c r="P180" s="4">
        <f t="shared" si="200"/>
        <v>38623.904700000101</v>
      </c>
      <c r="Q180" s="4">
        <f t="shared" si="201"/>
        <v>42491.27</v>
      </c>
      <c r="R180" s="4">
        <f t="shared" si="202"/>
        <v>36201.152000000002</v>
      </c>
      <c r="S180" s="4">
        <f t="shared" si="203"/>
        <v>0</v>
      </c>
      <c r="U180" s="4">
        <v>1009.13</v>
      </c>
      <c r="V180" s="4">
        <v>697.64099999999996</v>
      </c>
      <c r="W180" s="4">
        <v>581.44399999999996</v>
      </c>
      <c r="X180" s="4">
        <v>758.73400000000004</v>
      </c>
      <c r="Y180" s="4">
        <v>933.46799999999996</v>
      </c>
      <c r="Z180" s="4">
        <v>1498.9838</v>
      </c>
      <c r="AA180" s="4">
        <v>1874.607</v>
      </c>
      <c r="AB180" s="4">
        <v>2648.1309999999999</v>
      </c>
      <c r="AC180" s="4">
        <v>2649.6714999999999</v>
      </c>
      <c r="AD180" s="4">
        <v>3090.5430000000001</v>
      </c>
      <c r="AE180" s="4">
        <v>3819.9376999999999</v>
      </c>
      <c r="AF180" s="4">
        <v>6543.5286000000096</v>
      </c>
      <c r="AG180" s="4">
        <v>5366.6832000000004</v>
      </c>
      <c r="AH180" s="4">
        <v>4376.9224000000004</v>
      </c>
      <c r="AI180" s="4">
        <v>4016.5423999999998</v>
      </c>
      <c r="AJ180" s="4">
        <v>3528.3434000000002</v>
      </c>
      <c r="AK180" s="4">
        <v>4937.8145999999997</v>
      </c>
      <c r="AL180" s="4">
        <v>5948.9391999999998</v>
      </c>
      <c r="AM180" s="4">
        <v>5826.4898000000003</v>
      </c>
      <c r="AN180" s="4">
        <v>8766.8339000000196</v>
      </c>
      <c r="AO180" s="4">
        <v>9029.80080000003</v>
      </c>
      <c r="AP180" s="4">
        <v>8986.7580000000307</v>
      </c>
      <c r="AQ180" s="4">
        <v>13577.3313</v>
      </c>
      <c r="AR180" s="4">
        <v>15351.165500000099</v>
      </c>
      <c r="AS180" s="4">
        <v>14260.6348000001</v>
      </c>
      <c r="AT180" s="4">
        <v>13056.7199</v>
      </c>
      <c r="AU180" s="4">
        <v>11306.55</v>
      </c>
      <c r="AV180" s="4">
        <v>8989.4599999999991</v>
      </c>
      <c r="AW180" s="4">
        <v>17227.34</v>
      </c>
      <c r="AX180" s="4">
        <v>16274.47</v>
      </c>
      <c r="AY180" s="4">
        <v>16921.146000000001</v>
      </c>
      <c r="AZ180" s="4">
        <v>19280.006000000001</v>
      </c>
      <c r="BA180" s="4"/>
      <c r="BB180" s="4"/>
      <c r="BC180" s="4"/>
      <c r="BD180" s="4"/>
      <c r="BF180" s="84">
        <f t="shared" si="204"/>
        <v>2.6572529565374938</v>
      </c>
      <c r="BG180" s="84">
        <f t="shared" si="204"/>
        <v>2.9830823365751238</v>
      </c>
      <c r="BH180" s="84">
        <f t="shared" si="204"/>
        <v>2.8149958033556421</v>
      </c>
      <c r="BI180" s="84">
        <f t="shared" si="204"/>
        <v>2.5477848896453783</v>
      </c>
      <c r="BJ180" s="84">
        <f t="shared" si="204"/>
        <v>3.4888592212433416</v>
      </c>
      <c r="BK180" s="84">
        <f t="shared" si="204"/>
        <v>2.7356927769576127</v>
      </c>
      <c r="BL180" s="84">
        <f t="shared" si="204"/>
        <v>2.9041749974401396</v>
      </c>
      <c r="BM180" s="84">
        <f t="shared" si="204"/>
        <v>2.1991982761302182</v>
      </c>
      <c r="BN180" s="84">
        <f t="shared" si="204"/>
        <v>0</v>
      </c>
      <c r="BO180" s="84">
        <f t="shared" si="204"/>
        <v>0</v>
      </c>
      <c r="BP180" s="84">
        <f t="shared" si="204"/>
        <v>0</v>
      </c>
      <c r="BQ180" s="84">
        <f t="shared" si="204"/>
        <v>0</v>
      </c>
    </row>
    <row r="182" spans="1:69" x14ac:dyDescent="0.25">
      <c r="A182" s="23" t="s">
        <v>440</v>
      </c>
      <c r="B182" s="23" t="s">
        <v>440</v>
      </c>
      <c r="C182" s="21" t="str">
        <f>$C$3</f>
        <v>YTD '15</v>
      </c>
      <c r="D182" s="21" t="str">
        <f>$D$3</f>
        <v>YTD '16</v>
      </c>
      <c r="E182" s="21" t="str">
        <f>$E$3</f>
        <v>YTD '17</v>
      </c>
      <c r="F182" s="21" t="str">
        <f>$F$3</f>
        <v>YoY</v>
      </c>
      <c r="G182" s="2" t="s">
        <v>33</v>
      </c>
      <c r="H182" s="27" t="str">
        <f>$H$3</f>
        <v>Q1 '15</v>
      </c>
      <c r="I182" s="27" t="str">
        <f>$I$3</f>
        <v>Q2 '15</v>
      </c>
      <c r="J182" s="27" t="str">
        <f>$J$3</f>
        <v>Q3 '15</v>
      </c>
      <c r="K182" s="27" t="str">
        <f>$K$3</f>
        <v>Q4 '15</v>
      </c>
      <c r="L182" s="30" t="str">
        <f>$L$3</f>
        <v>Q1 '16</v>
      </c>
      <c r="M182" s="30" t="str">
        <f>$M$3</f>
        <v>Q2 '16</v>
      </c>
      <c r="N182" s="30" t="str">
        <f>$N$3</f>
        <v>Q3 '16</v>
      </c>
      <c r="O182" s="30" t="str">
        <f>$O$3</f>
        <v>Q4 '16</v>
      </c>
      <c r="P182" s="27" t="str">
        <f>$P$3</f>
        <v>Q1 '17</v>
      </c>
      <c r="Q182" s="27" t="str">
        <f>$Q$3</f>
        <v>Q2 '17</v>
      </c>
      <c r="R182" s="27" t="str">
        <f>$R$3</f>
        <v>Q3 '17</v>
      </c>
      <c r="S182" s="27" t="str">
        <f>$S$3</f>
        <v>Q4 '17</v>
      </c>
      <c r="T182" s="17" t="s">
        <v>33</v>
      </c>
      <c r="U182" s="27" t="s">
        <v>1</v>
      </c>
      <c r="V182" s="27" t="s">
        <v>2</v>
      </c>
      <c r="W182" s="27" t="s">
        <v>3</v>
      </c>
      <c r="X182" s="27" t="s">
        <v>4</v>
      </c>
      <c r="Y182" s="27" t="s">
        <v>5</v>
      </c>
      <c r="Z182" s="27" t="s">
        <v>6</v>
      </c>
      <c r="AA182" s="27" t="s">
        <v>7</v>
      </c>
      <c r="AB182" s="27" t="s">
        <v>8</v>
      </c>
      <c r="AC182" s="27" t="s">
        <v>9</v>
      </c>
      <c r="AD182" s="27" t="s">
        <v>10</v>
      </c>
      <c r="AE182" s="27" t="s">
        <v>11</v>
      </c>
      <c r="AF182" s="27" t="s">
        <v>12</v>
      </c>
      <c r="AG182" s="29" t="s">
        <v>13</v>
      </c>
      <c r="AH182" s="29" t="s">
        <v>14</v>
      </c>
      <c r="AI182" s="29" t="s">
        <v>15</v>
      </c>
      <c r="AJ182" s="29" t="s">
        <v>16</v>
      </c>
      <c r="AK182" s="29" t="s">
        <v>17</v>
      </c>
      <c r="AL182" s="29" t="s">
        <v>18</v>
      </c>
      <c r="AM182" s="29" t="s">
        <v>19</v>
      </c>
      <c r="AN182" s="29" t="s">
        <v>20</v>
      </c>
      <c r="AO182" s="29" t="s">
        <v>21</v>
      </c>
      <c r="AP182" s="29" t="s">
        <v>22</v>
      </c>
      <c r="AQ182" s="29" t="s">
        <v>23</v>
      </c>
      <c r="AR182" s="29" t="s">
        <v>24</v>
      </c>
      <c r="AS182" s="31" t="s">
        <v>25</v>
      </c>
      <c r="AT182" s="31" t="s">
        <v>26</v>
      </c>
      <c r="AU182" s="31" t="s">
        <v>27</v>
      </c>
      <c r="AV182" s="31" t="s">
        <v>28</v>
      </c>
      <c r="AW182" s="31" t="s">
        <v>29</v>
      </c>
      <c r="AX182" s="31" t="s">
        <v>30</v>
      </c>
      <c r="AY182" s="31" t="s">
        <v>99</v>
      </c>
      <c r="AZ182" s="31" t="s">
        <v>100</v>
      </c>
      <c r="BA182" s="31" t="s">
        <v>101</v>
      </c>
      <c r="BB182" s="31" t="s">
        <v>102</v>
      </c>
      <c r="BC182" s="31" t="s">
        <v>103</v>
      </c>
      <c r="BD182" s="31" t="s">
        <v>104</v>
      </c>
      <c r="BF182" s="32">
        <v>42736</v>
      </c>
      <c r="BG182" s="32">
        <v>42767</v>
      </c>
      <c r="BH182" s="32">
        <v>42795</v>
      </c>
      <c r="BI182" s="32">
        <v>42826</v>
      </c>
      <c r="BJ182" s="32">
        <v>42856</v>
      </c>
      <c r="BK182" s="32">
        <v>42887</v>
      </c>
      <c r="BL182" s="32">
        <v>42917</v>
      </c>
      <c r="BM182" s="32">
        <v>42948</v>
      </c>
      <c r="BN182" s="32">
        <v>42979</v>
      </c>
      <c r="BO182" s="32">
        <v>43009</v>
      </c>
      <c r="BP182" s="32">
        <v>43040</v>
      </c>
      <c r="BQ182" s="32">
        <v>43070</v>
      </c>
    </row>
    <row r="183" spans="1:69" x14ac:dyDescent="0.25">
      <c r="A183" s="44" t="s">
        <v>441</v>
      </c>
      <c r="B183" s="22" t="s">
        <v>215</v>
      </c>
      <c r="C183" s="82">
        <f>SUM(U183                                                    : INDEX(U183:AF183,$B$2))</f>
        <v>0</v>
      </c>
      <c r="D183" s="82">
        <f>SUM(AG183                                                     : INDEX(AG183:AR183,$B$2))</f>
        <v>0</v>
      </c>
      <c r="E183" s="82">
        <f>SUM(AS183                                                    : INDEX(AS183:BD183,$B$2))</f>
        <v>7925.3189999999995</v>
      </c>
      <c r="F183" s="65" t="str">
        <f>IFERROR(E183/D183,"")</f>
        <v/>
      </c>
      <c r="H183" s="4">
        <f>SUM(U183:W183)</f>
        <v>0</v>
      </c>
      <c r="I183" s="4">
        <f t="shared" ref="I183:I192" si="210">SUM(X183:Z183)</f>
        <v>0</v>
      </c>
      <c r="J183" s="4">
        <f>SUM(AA183:AC183)</f>
        <v>0</v>
      </c>
      <c r="K183" s="4">
        <f t="shared" ref="K183:K192" si="211">SUM(AD183:AF183)</f>
        <v>0</v>
      </c>
      <c r="L183" s="4">
        <f t="shared" ref="L183:L192" si="212">SUM(AG183:AI183)</f>
        <v>0</v>
      </c>
      <c r="M183" s="4">
        <f t="shared" ref="M183:M192" si="213">SUM(AJ183:AL183)</f>
        <v>0</v>
      </c>
      <c r="N183" s="4">
        <f t="shared" ref="N183:N192" si="214">SUM(AM183:AO183)</f>
        <v>0</v>
      </c>
      <c r="O183" s="4">
        <f t="shared" ref="O183:O192" si="215">SUM(AP183:AR183)</f>
        <v>0</v>
      </c>
      <c r="P183" s="4">
        <f t="shared" ref="P183:P192" si="216">SUM(AS183:AU183)</f>
        <v>0</v>
      </c>
      <c r="Q183" s="4">
        <f t="shared" ref="Q183:Q192" si="217">SUM(AV183:AX183)</f>
        <v>0</v>
      </c>
      <c r="R183" s="4">
        <f t="shared" ref="R183:R189" si="218">SUM(AY183:BA183)</f>
        <v>7925.3189999999995</v>
      </c>
      <c r="S183" s="4">
        <f t="shared" ref="S183:S192" si="219">SUM(BB183:BD183)</f>
        <v>0</v>
      </c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>
        <v>3884.4250000000002</v>
      </c>
      <c r="AZ183" s="4">
        <v>4040.8939999999998</v>
      </c>
      <c r="BA183" s="4"/>
      <c r="BB183" s="4"/>
      <c r="BC183" s="4"/>
      <c r="BD183" s="4"/>
      <c r="BF183" s="84" t="str">
        <f t="shared" ref="BF183:BQ192" si="220">IFERROR(AS183/AG183,"-")</f>
        <v>-</v>
      </c>
      <c r="BG183" s="84" t="str">
        <f t="shared" si="220"/>
        <v>-</v>
      </c>
      <c r="BH183" s="84" t="str">
        <f t="shared" si="220"/>
        <v>-</v>
      </c>
      <c r="BI183" s="84" t="str">
        <f t="shared" si="220"/>
        <v>-</v>
      </c>
      <c r="BJ183" s="84" t="str">
        <f t="shared" si="220"/>
        <v>-</v>
      </c>
      <c r="BK183" s="84" t="str">
        <f t="shared" si="220"/>
        <v>-</v>
      </c>
      <c r="BL183" s="84" t="str">
        <f t="shared" si="220"/>
        <v>-</v>
      </c>
      <c r="BM183" s="84" t="str">
        <f t="shared" si="220"/>
        <v>-</v>
      </c>
      <c r="BN183" s="84" t="str">
        <f t="shared" si="220"/>
        <v>-</v>
      </c>
      <c r="BO183" s="84" t="str">
        <f t="shared" si="220"/>
        <v>-</v>
      </c>
      <c r="BP183" s="84" t="str">
        <f t="shared" si="220"/>
        <v>-</v>
      </c>
      <c r="BQ183" s="84" t="str">
        <f t="shared" si="220"/>
        <v>-</v>
      </c>
    </row>
    <row r="184" spans="1:69" x14ac:dyDescent="0.25">
      <c r="A184" s="44" t="s">
        <v>442</v>
      </c>
      <c r="B184" s="22" t="s">
        <v>44</v>
      </c>
      <c r="C184" s="82">
        <f>SUM(U184                                                    : INDEX(U184:AF184,$B$2))</f>
        <v>0</v>
      </c>
      <c r="D184" s="82">
        <f>SUM(AG184                                                     : INDEX(AG184:AR184,$B$2))</f>
        <v>0</v>
      </c>
      <c r="E184" s="82">
        <f>SUM(AS184                                                    : INDEX(AS184:BD184,$B$2))</f>
        <v>16617.307000000001</v>
      </c>
      <c r="F184" s="65" t="str">
        <f t="shared" ref="F184:F192" si="221">IFERROR(E184/D184,"")</f>
        <v/>
      </c>
      <c r="H184" s="4">
        <f t="shared" ref="H184:H192" si="222">SUM(U184:W184)</f>
        <v>0</v>
      </c>
      <c r="I184" s="4">
        <f t="shared" si="210"/>
        <v>0</v>
      </c>
      <c r="J184" s="4">
        <f t="shared" ref="J184:J192" si="223">SUM(AA184:AC184)</f>
        <v>0</v>
      </c>
      <c r="K184" s="4">
        <f t="shared" si="211"/>
        <v>0</v>
      </c>
      <c r="L184" s="4">
        <f t="shared" si="212"/>
        <v>0</v>
      </c>
      <c r="M184" s="4">
        <f t="shared" si="213"/>
        <v>0</v>
      </c>
      <c r="N184" s="4">
        <f t="shared" si="214"/>
        <v>0</v>
      </c>
      <c r="O184" s="4">
        <f t="shared" si="215"/>
        <v>0</v>
      </c>
      <c r="P184" s="4">
        <f t="shared" si="216"/>
        <v>0</v>
      </c>
      <c r="Q184" s="4">
        <f t="shared" si="217"/>
        <v>0</v>
      </c>
      <c r="R184" s="4">
        <f t="shared" si="218"/>
        <v>16617.307000000001</v>
      </c>
      <c r="S184" s="4">
        <f t="shared" si="219"/>
        <v>0</v>
      </c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>
        <v>7614.0159999999996</v>
      </c>
      <c r="AZ184" s="4">
        <v>9003.2909999999993</v>
      </c>
      <c r="BA184" s="4"/>
      <c r="BB184" s="4"/>
      <c r="BC184" s="4"/>
      <c r="BD184" s="4"/>
      <c r="BF184" s="84" t="str">
        <f t="shared" si="220"/>
        <v>-</v>
      </c>
      <c r="BG184" s="84" t="str">
        <f t="shared" si="220"/>
        <v>-</v>
      </c>
      <c r="BH184" s="84" t="str">
        <f t="shared" si="220"/>
        <v>-</v>
      </c>
      <c r="BI184" s="84" t="str">
        <f t="shared" si="220"/>
        <v>-</v>
      </c>
      <c r="BJ184" s="84" t="str">
        <f t="shared" si="220"/>
        <v>-</v>
      </c>
      <c r="BK184" s="84" t="str">
        <f t="shared" si="220"/>
        <v>-</v>
      </c>
      <c r="BL184" s="84" t="str">
        <f t="shared" si="220"/>
        <v>-</v>
      </c>
      <c r="BM184" s="84" t="str">
        <f t="shared" si="220"/>
        <v>-</v>
      </c>
      <c r="BN184" s="84" t="str">
        <f t="shared" si="220"/>
        <v>-</v>
      </c>
      <c r="BO184" s="84" t="str">
        <f t="shared" si="220"/>
        <v>-</v>
      </c>
      <c r="BP184" s="84" t="str">
        <f t="shared" si="220"/>
        <v>-</v>
      </c>
      <c r="BQ184" s="84" t="str">
        <f t="shared" si="220"/>
        <v>-</v>
      </c>
    </row>
    <row r="185" spans="1:69" x14ac:dyDescent="0.25">
      <c r="A185" s="44" t="s">
        <v>443</v>
      </c>
      <c r="B185" s="22" t="s">
        <v>45</v>
      </c>
      <c r="C185" s="82">
        <f>SUM(U185                                                    : INDEX(U185:AF185,$B$2))</f>
        <v>0</v>
      </c>
      <c r="D185" s="82">
        <f>SUM(AG185                                                     : INDEX(AG185:AR185,$B$2))</f>
        <v>0</v>
      </c>
      <c r="E185" s="82">
        <f>SUM(AS185                                                    : INDEX(AS185:BD185,$B$2))</f>
        <v>5364.375</v>
      </c>
      <c r="F185" s="65" t="str">
        <f t="shared" si="221"/>
        <v/>
      </c>
      <c r="H185" s="4">
        <f t="shared" si="222"/>
        <v>0</v>
      </c>
      <c r="I185" s="4">
        <f t="shared" si="210"/>
        <v>0</v>
      </c>
      <c r="J185" s="4">
        <f t="shared" si="223"/>
        <v>0</v>
      </c>
      <c r="K185" s="4">
        <f t="shared" si="211"/>
        <v>0</v>
      </c>
      <c r="L185" s="4">
        <f t="shared" si="212"/>
        <v>0</v>
      </c>
      <c r="M185" s="4">
        <f t="shared" si="213"/>
        <v>0</v>
      </c>
      <c r="N185" s="4">
        <f t="shared" si="214"/>
        <v>0</v>
      </c>
      <c r="O185" s="4">
        <f t="shared" si="215"/>
        <v>0</v>
      </c>
      <c r="P185" s="4">
        <f t="shared" si="216"/>
        <v>0</v>
      </c>
      <c r="Q185" s="4">
        <f t="shared" si="217"/>
        <v>0</v>
      </c>
      <c r="R185" s="4">
        <f t="shared" si="218"/>
        <v>5364.375</v>
      </c>
      <c r="S185" s="4">
        <f t="shared" si="219"/>
        <v>0</v>
      </c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>
        <v>2953.2350000000001</v>
      </c>
      <c r="AZ185" s="4">
        <v>2411.14</v>
      </c>
      <c r="BA185" s="4"/>
      <c r="BB185" s="4"/>
      <c r="BC185" s="4"/>
      <c r="BD185" s="4"/>
      <c r="BF185" s="84" t="str">
        <f t="shared" si="220"/>
        <v>-</v>
      </c>
      <c r="BG185" s="84" t="str">
        <f t="shared" si="220"/>
        <v>-</v>
      </c>
      <c r="BH185" s="84" t="str">
        <f t="shared" si="220"/>
        <v>-</v>
      </c>
      <c r="BI185" s="84" t="str">
        <f t="shared" si="220"/>
        <v>-</v>
      </c>
      <c r="BJ185" s="84" t="str">
        <f t="shared" si="220"/>
        <v>-</v>
      </c>
      <c r="BK185" s="84" t="str">
        <f t="shared" si="220"/>
        <v>-</v>
      </c>
      <c r="BL185" s="84" t="str">
        <f t="shared" si="220"/>
        <v>-</v>
      </c>
      <c r="BM185" s="84" t="str">
        <f t="shared" si="220"/>
        <v>-</v>
      </c>
      <c r="BN185" s="84" t="str">
        <f t="shared" si="220"/>
        <v>-</v>
      </c>
      <c r="BO185" s="84" t="str">
        <f t="shared" si="220"/>
        <v>-</v>
      </c>
      <c r="BP185" s="84" t="str">
        <f t="shared" si="220"/>
        <v>-</v>
      </c>
      <c r="BQ185" s="84" t="str">
        <f t="shared" si="220"/>
        <v>-</v>
      </c>
    </row>
    <row r="186" spans="1:69" x14ac:dyDescent="0.25">
      <c r="A186" s="44" t="s">
        <v>444</v>
      </c>
      <c r="B186" s="22" t="s">
        <v>46</v>
      </c>
      <c r="C186" s="82">
        <f>SUM(U186                                                    : INDEX(U186:AF186,$B$2))</f>
        <v>0</v>
      </c>
      <c r="D186" s="82">
        <f>SUM(AG186                                                     : INDEX(AG186:AR186,$B$2))</f>
        <v>0</v>
      </c>
      <c r="E186" s="82">
        <f>SUM(AS186                                                    : INDEX(AS186:BD186,$B$2))</f>
        <v>6226.8265000000001</v>
      </c>
      <c r="F186" s="65" t="str">
        <f t="shared" si="221"/>
        <v/>
      </c>
      <c r="H186" s="4">
        <f t="shared" si="222"/>
        <v>0</v>
      </c>
      <c r="I186" s="4">
        <f t="shared" si="210"/>
        <v>0</v>
      </c>
      <c r="J186" s="4">
        <f t="shared" si="223"/>
        <v>0</v>
      </c>
      <c r="K186" s="4">
        <f t="shared" si="211"/>
        <v>0</v>
      </c>
      <c r="L186" s="4">
        <f t="shared" si="212"/>
        <v>0</v>
      </c>
      <c r="M186" s="4">
        <f t="shared" si="213"/>
        <v>0</v>
      </c>
      <c r="N186" s="4">
        <f t="shared" si="214"/>
        <v>0</v>
      </c>
      <c r="O186" s="4">
        <f t="shared" si="215"/>
        <v>0</v>
      </c>
      <c r="P186" s="4">
        <f t="shared" si="216"/>
        <v>0</v>
      </c>
      <c r="Q186" s="4">
        <f t="shared" si="217"/>
        <v>0</v>
      </c>
      <c r="R186" s="4">
        <f t="shared" si="218"/>
        <v>6226.8265000000001</v>
      </c>
      <c r="S186" s="4">
        <f t="shared" si="219"/>
        <v>0</v>
      </c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>
        <v>2593.9005000000002</v>
      </c>
      <c r="AZ186" s="4">
        <v>3632.9259999999999</v>
      </c>
      <c r="BA186" s="4"/>
      <c r="BB186" s="4"/>
      <c r="BC186" s="4"/>
      <c r="BD186" s="4"/>
      <c r="BF186" s="84" t="str">
        <f t="shared" si="220"/>
        <v>-</v>
      </c>
      <c r="BG186" s="84" t="str">
        <f t="shared" si="220"/>
        <v>-</v>
      </c>
      <c r="BH186" s="84" t="str">
        <f t="shared" si="220"/>
        <v>-</v>
      </c>
      <c r="BI186" s="84" t="str">
        <f t="shared" si="220"/>
        <v>-</v>
      </c>
      <c r="BJ186" s="84" t="str">
        <f t="shared" si="220"/>
        <v>-</v>
      </c>
      <c r="BK186" s="84" t="str">
        <f t="shared" si="220"/>
        <v>-</v>
      </c>
      <c r="BL186" s="84" t="str">
        <f t="shared" si="220"/>
        <v>-</v>
      </c>
      <c r="BM186" s="84" t="str">
        <f t="shared" si="220"/>
        <v>-</v>
      </c>
      <c r="BN186" s="84" t="str">
        <f t="shared" si="220"/>
        <v>-</v>
      </c>
      <c r="BO186" s="84" t="str">
        <f t="shared" si="220"/>
        <v>-</v>
      </c>
      <c r="BP186" s="84" t="str">
        <f t="shared" si="220"/>
        <v>-</v>
      </c>
      <c r="BQ186" s="84" t="str">
        <f t="shared" si="220"/>
        <v>-</v>
      </c>
    </row>
    <row r="187" spans="1:69" x14ac:dyDescent="0.25">
      <c r="A187" s="44" t="s">
        <v>445</v>
      </c>
      <c r="B187" s="22" t="s">
        <v>47</v>
      </c>
      <c r="C187" s="82">
        <f>SUM(U187                                                    : INDEX(U187:AF187,$B$2))</f>
        <v>0</v>
      </c>
      <c r="D187" s="82">
        <f>SUM(AG187                                                     : INDEX(AG187:AR187,$B$2))</f>
        <v>0</v>
      </c>
      <c r="E187" s="82">
        <f>SUM(AS187                                                    : INDEX(AS187:BD187,$B$2))</f>
        <v>2113.7139999999999</v>
      </c>
      <c r="F187" s="65" t="str">
        <f t="shared" si="221"/>
        <v/>
      </c>
      <c r="H187" s="4">
        <f t="shared" si="222"/>
        <v>0</v>
      </c>
      <c r="I187" s="4">
        <f t="shared" si="210"/>
        <v>0</v>
      </c>
      <c r="J187" s="4">
        <f t="shared" si="223"/>
        <v>0</v>
      </c>
      <c r="K187" s="4">
        <f t="shared" si="211"/>
        <v>0</v>
      </c>
      <c r="L187" s="4">
        <f t="shared" si="212"/>
        <v>0</v>
      </c>
      <c r="M187" s="4">
        <f t="shared" si="213"/>
        <v>0</v>
      </c>
      <c r="N187" s="4">
        <f t="shared" si="214"/>
        <v>0</v>
      </c>
      <c r="O187" s="4">
        <f t="shared" si="215"/>
        <v>0</v>
      </c>
      <c r="P187" s="4">
        <f t="shared" si="216"/>
        <v>0</v>
      </c>
      <c r="Q187" s="4">
        <f t="shared" si="217"/>
        <v>0</v>
      </c>
      <c r="R187" s="4">
        <f t="shared" si="218"/>
        <v>2113.7139999999999</v>
      </c>
      <c r="S187" s="4">
        <f t="shared" si="219"/>
        <v>0</v>
      </c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>
        <v>1348.0809999999999</v>
      </c>
      <c r="AZ187" s="4">
        <v>765.63300000000004</v>
      </c>
      <c r="BA187" s="4"/>
      <c r="BB187" s="4"/>
      <c r="BC187" s="4"/>
      <c r="BD187" s="4"/>
      <c r="BF187" s="84" t="str">
        <f t="shared" si="220"/>
        <v>-</v>
      </c>
      <c r="BG187" s="84" t="str">
        <f t="shared" si="220"/>
        <v>-</v>
      </c>
      <c r="BH187" s="84" t="str">
        <f t="shared" si="220"/>
        <v>-</v>
      </c>
      <c r="BI187" s="84" t="str">
        <f t="shared" si="220"/>
        <v>-</v>
      </c>
      <c r="BJ187" s="84" t="str">
        <f t="shared" si="220"/>
        <v>-</v>
      </c>
      <c r="BK187" s="84" t="str">
        <f t="shared" si="220"/>
        <v>-</v>
      </c>
      <c r="BL187" s="84" t="str">
        <f t="shared" si="220"/>
        <v>-</v>
      </c>
      <c r="BM187" s="84" t="str">
        <f t="shared" si="220"/>
        <v>-</v>
      </c>
      <c r="BN187" s="84" t="str">
        <f t="shared" si="220"/>
        <v>-</v>
      </c>
      <c r="BO187" s="84" t="str">
        <f t="shared" si="220"/>
        <v>-</v>
      </c>
      <c r="BP187" s="84" t="str">
        <f t="shared" si="220"/>
        <v>-</v>
      </c>
      <c r="BQ187" s="84" t="str">
        <f t="shared" si="220"/>
        <v>-</v>
      </c>
    </row>
    <row r="188" spans="1:69" x14ac:dyDescent="0.25">
      <c r="A188" s="44" t="s">
        <v>446</v>
      </c>
      <c r="B188" s="22" t="s">
        <v>48</v>
      </c>
      <c r="C188" s="82">
        <f>SUM(U188                                                    : INDEX(U188:AF188,$B$2))</f>
        <v>0</v>
      </c>
      <c r="D188" s="82">
        <f>SUM(AG188                                                     : INDEX(AG188:AR188,$B$2))</f>
        <v>0</v>
      </c>
      <c r="E188" s="82">
        <f>SUM(AS188                                                    : INDEX(AS188:BD188,$B$2))</f>
        <v>2141.0050000000001</v>
      </c>
      <c r="F188" s="65" t="str">
        <f t="shared" si="221"/>
        <v/>
      </c>
      <c r="H188" s="4">
        <f t="shared" si="222"/>
        <v>0</v>
      </c>
      <c r="I188" s="4">
        <f t="shared" si="210"/>
        <v>0</v>
      </c>
      <c r="J188" s="4">
        <f t="shared" si="223"/>
        <v>0</v>
      </c>
      <c r="K188" s="4">
        <f t="shared" si="211"/>
        <v>0</v>
      </c>
      <c r="L188" s="4">
        <f t="shared" si="212"/>
        <v>0</v>
      </c>
      <c r="M188" s="4">
        <f t="shared" si="213"/>
        <v>0</v>
      </c>
      <c r="N188" s="4">
        <f t="shared" si="214"/>
        <v>0</v>
      </c>
      <c r="O188" s="4">
        <f t="shared" si="215"/>
        <v>0</v>
      </c>
      <c r="P188" s="4">
        <f t="shared" si="216"/>
        <v>0</v>
      </c>
      <c r="Q188" s="4">
        <f t="shared" si="217"/>
        <v>0</v>
      </c>
      <c r="R188" s="4">
        <f t="shared" si="218"/>
        <v>2141.0050000000001</v>
      </c>
      <c r="S188" s="4">
        <f t="shared" si="219"/>
        <v>0</v>
      </c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>
        <v>1156.3979999999999</v>
      </c>
      <c r="AZ188" s="4">
        <v>984.60699999999997</v>
      </c>
      <c r="BA188" s="4"/>
      <c r="BB188" s="4"/>
      <c r="BC188" s="4"/>
      <c r="BD188" s="4"/>
      <c r="BF188" s="84" t="str">
        <f t="shared" si="220"/>
        <v>-</v>
      </c>
      <c r="BG188" s="84" t="str">
        <f t="shared" si="220"/>
        <v>-</v>
      </c>
      <c r="BH188" s="84" t="str">
        <f t="shared" si="220"/>
        <v>-</v>
      </c>
      <c r="BI188" s="84" t="str">
        <f t="shared" si="220"/>
        <v>-</v>
      </c>
      <c r="BJ188" s="84" t="str">
        <f t="shared" si="220"/>
        <v>-</v>
      </c>
      <c r="BK188" s="84" t="str">
        <f t="shared" si="220"/>
        <v>-</v>
      </c>
      <c r="BL188" s="84" t="str">
        <f t="shared" si="220"/>
        <v>-</v>
      </c>
      <c r="BM188" s="84" t="str">
        <f t="shared" si="220"/>
        <v>-</v>
      </c>
      <c r="BN188" s="84" t="str">
        <f t="shared" si="220"/>
        <v>-</v>
      </c>
      <c r="BO188" s="84" t="str">
        <f t="shared" si="220"/>
        <v>-</v>
      </c>
      <c r="BP188" s="84" t="str">
        <f t="shared" si="220"/>
        <v>-</v>
      </c>
      <c r="BQ188" s="84" t="str">
        <f t="shared" si="220"/>
        <v>-</v>
      </c>
    </row>
    <row r="189" spans="1:69" x14ac:dyDescent="0.25">
      <c r="A189" s="44" t="s">
        <v>447</v>
      </c>
      <c r="B189" s="22" t="s">
        <v>49</v>
      </c>
      <c r="C189" s="82">
        <f>SUM(U189                                                    : INDEX(U189:AF189,$B$2))</f>
        <v>0</v>
      </c>
      <c r="D189" s="82">
        <f>SUM(AG189                                                     : INDEX(AG189:AR189,$B$2))</f>
        <v>0</v>
      </c>
      <c r="E189" s="82">
        <f>SUM(AS189                                                    : INDEX(AS189:BD189,$B$2))</f>
        <v>2871.9454999999998</v>
      </c>
      <c r="F189" s="65" t="str">
        <f t="shared" si="221"/>
        <v/>
      </c>
      <c r="H189" s="4">
        <f t="shared" si="222"/>
        <v>0</v>
      </c>
      <c r="I189" s="4">
        <f t="shared" si="210"/>
        <v>0</v>
      </c>
      <c r="J189" s="4">
        <f t="shared" si="223"/>
        <v>0</v>
      </c>
      <c r="K189" s="4">
        <f t="shared" si="211"/>
        <v>0</v>
      </c>
      <c r="L189" s="4">
        <f t="shared" si="212"/>
        <v>0</v>
      </c>
      <c r="M189" s="4">
        <f t="shared" si="213"/>
        <v>0</v>
      </c>
      <c r="N189" s="4">
        <f t="shared" si="214"/>
        <v>0</v>
      </c>
      <c r="O189" s="4">
        <f t="shared" si="215"/>
        <v>0</v>
      </c>
      <c r="P189" s="4">
        <f t="shared" si="216"/>
        <v>0</v>
      </c>
      <c r="Q189" s="4">
        <f t="shared" si="217"/>
        <v>0</v>
      </c>
      <c r="R189" s="4">
        <f t="shared" si="218"/>
        <v>2871.9454999999998</v>
      </c>
      <c r="S189" s="4">
        <f t="shared" si="219"/>
        <v>0</v>
      </c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>
        <v>1957.7135000000001</v>
      </c>
      <c r="AZ189" s="4">
        <v>914.23199999999997</v>
      </c>
      <c r="BA189" s="4"/>
      <c r="BB189" s="4"/>
      <c r="BC189" s="4"/>
      <c r="BD189" s="4"/>
      <c r="BF189" s="84" t="str">
        <f t="shared" si="220"/>
        <v>-</v>
      </c>
      <c r="BG189" s="84" t="str">
        <f t="shared" si="220"/>
        <v>-</v>
      </c>
      <c r="BH189" s="84" t="str">
        <f t="shared" si="220"/>
        <v>-</v>
      </c>
      <c r="BI189" s="84" t="str">
        <f t="shared" si="220"/>
        <v>-</v>
      </c>
      <c r="BJ189" s="84" t="str">
        <f t="shared" si="220"/>
        <v>-</v>
      </c>
      <c r="BK189" s="84" t="str">
        <f t="shared" si="220"/>
        <v>-</v>
      </c>
      <c r="BL189" s="84" t="str">
        <f t="shared" si="220"/>
        <v>-</v>
      </c>
      <c r="BM189" s="84" t="str">
        <f t="shared" si="220"/>
        <v>-</v>
      </c>
      <c r="BN189" s="84" t="str">
        <f t="shared" si="220"/>
        <v>-</v>
      </c>
      <c r="BO189" s="84" t="str">
        <f t="shared" si="220"/>
        <v>-</v>
      </c>
      <c r="BP189" s="84" t="str">
        <f t="shared" si="220"/>
        <v>-</v>
      </c>
      <c r="BQ189" s="84" t="str">
        <f t="shared" si="220"/>
        <v>-</v>
      </c>
    </row>
    <row r="190" spans="1:69" x14ac:dyDescent="0.25">
      <c r="A190" s="44" t="s">
        <v>448</v>
      </c>
      <c r="B190" s="22" t="s">
        <v>50</v>
      </c>
      <c r="C190" s="82">
        <f>SUM(U190                                                    : INDEX(U190:AF190,$B$2))</f>
        <v>0</v>
      </c>
      <c r="D190" s="82">
        <f>SUM(AG190                                                     : INDEX(AG190:AR190,$B$2))</f>
        <v>0</v>
      </c>
      <c r="E190" s="82">
        <f>SUM(AS190                                                    : INDEX(AS190:BD190,$B$2))</f>
        <v>1914.473</v>
      </c>
      <c r="F190" s="65" t="str">
        <f t="shared" si="221"/>
        <v/>
      </c>
      <c r="H190" s="4">
        <f t="shared" si="222"/>
        <v>0</v>
      </c>
      <c r="I190" s="4">
        <f t="shared" si="210"/>
        <v>0</v>
      </c>
      <c r="J190" s="4">
        <f t="shared" si="223"/>
        <v>0</v>
      </c>
      <c r="K190" s="4">
        <f t="shared" si="211"/>
        <v>0</v>
      </c>
      <c r="L190" s="4">
        <f t="shared" si="212"/>
        <v>0</v>
      </c>
      <c r="M190" s="4">
        <f t="shared" si="213"/>
        <v>0</v>
      </c>
      <c r="N190" s="4">
        <f t="shared" si="214"/>
        <v>0</v>
      </c>
      <c r="O190" s="4">
        <f t="shared" si="215"/>
        <v>0</v>
      </c>
      <c r="P190" s="4">
        <f t="shared" si="216"/>
        <v>0</v>
      </c>
      <c r="Q190" s="4">
        <f t="shared" si="217"/>
        <v>0</v>
      </c>
      <c r="R190" s="4">
        <f>SUM(AY190:BA190)</f>
        <v>1914.473</v>
      </c>
      <c r="S190" s="4">
        <f t="shared" si="219"/>
        <v>0</v>
      </c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>
        <v>872.73199999999997</v>
      </c>
      <c r="AZ190" s="4">
        <v>1041.741</v>
      </c>
      <c r="BA190" s="4"/>
      <c r="BB190" s="4"/>
      <c r="BC190" s="4"/>
      <c r="BD190" s="4"/>
      <c r="BF190" s="84" t="str">
        <f t="shared" si="220"/>
        <v>-</v>
      </c>
      <c r="BG190" s="84" t="str">
        <f t="shared" si="220"/>
        <v>-</v>
      </c>
      <c r="BH190" s="84" t="str">
        <f t="shared" si="220"/>
        <v>-</v>
      </c>
      <c r="BI190" s="84" t="str">
        <f t="shared" si="220"/>
        <v>-</v>
      </c>
      <c r="BJ190" s="84" t="str">
        <f t="shared" si="220"/>
        <v>-</v>
      </c>
      <c r="BK190" s="84" t="str">
        <f t="shared" si="220"/>
        <v>-</v>
      </c>
      <c r="BL190" s="84" t="str">
        <f t="shared" si="220"/>
        <v>-</v>
      </c>
      <c r="BM190" s="84" t="str">
        <f t="shared" si="220"/>
        <v>-</v>
      </c>
      <c r="BN190" s="84" t="str">
        <f t="shared" si="220"/>
        <v>-</v>
      </c>
      <c r="BO190" s="84" t="str">
        <f t="shared" si="220"/>
        <v>-</v>
      </c>
      <c r="BP190" s="84" t="str">
        <f t="shared" si="220"/>
        <v>-</v>
      </c>
      <c r="BQ190" s="84" t="str">
        <f t="shared" si="220"/>
        <v>-</v>
      </c>
    </row>
    <row r="191" spans="1:69" x14ac:dyDescent="0.25">
      <c r="A191" s="44" t="s">
        <v>449</v>
      </c>
      <c r="B191" s="3" t="s">
        <v>153</v>
      </c>
      <c r="C191" s="82">
        <f>SUM(U191                                                    : INDEX(U191:AF191,$B$2))</f>
        <v>0</v>
      </c>
      <c r="D191" s="82">
        <f>SUM(AG191                                                     : INDEX(AG191:AR191,$B$2))</f>
        <v>0</v>
      </c>
      <c r="E191" s="82">
        <f>SUM(AS191                                                     : INDEX(AS191:BD191,$B$2))</f>
        <v>43260.491999999998</v>
      </c>
      <c r="F191" s="65" t="str">
        <f t="shared" si="221"/>
        <v/>
      </c>
      <c r="H191" s="4">
        <f t="shared" si="222"/>
        <v>0</v>
      </c>
      <c r="I191" s="4">
        <f t="shared" si="210"/>
        <v>0</v>
      </c>
      <c r="J191" s="4">
        <f t="shared" si="223"/>
        <v>0</v>
      </c>
      <c r="K191" s="4">
        <f t="shared" si="211"/>
        <v>0</v>
      </c>
      <c r="L191" s="4">
        <f t="shared" si="212"/>
        <v>0</v>
      </c>
      <c r="M191" s="4">
        <f t="shared" si="213"/>
        <v>0</v>
      </c>
      <c r="N191" s="4">
        <f t="shared" si="214"/>
        <v>0</v>
      </c>
      <c r="O191" s="4">
        <f t="shared" si="215"/>
        <v>0</v>
      </c>
      <c r="P191" s="4">
        <f t="shared" si="216"/>
        <v>0</v>
      </c>
      <c r="Q191" s="4">
        <f t="shared" si="217"/>
        <v>0</v>
      </c>
      <c r="R191" s="4">
        <f t="shared" ref="R191:R192" si="224">SUM(AY191:BA191)</f>
        <v>43260.491999999998</v>
      </c>
      <c r="S191" s="4">
        <f t="shared" si="219"/>
        <v>0</v>
      </c>
      <c r="U191" s="61">
        <f>SUM(U183:U189)</f>
        <v>0</v>
      </c>
      <c r="V191" s="61">
        <f>SUM(V183:V189)</f>
        <v>0</v>
      </c>
      <c r="W191" s="61">
        <f>SUM(W183:W189)</f>
        <v>0</v>
      </c>
      <c r="X191" s="61">
        <f>SUM(X183:X189)</f>
        <v>0</v>
      </c>
      <c r="Y191" s="61">
        <f>SUM(Y183:Y189)</f>
        <v>0</v>
      </c>
      <c r="Z191" s="61">
        <f t="shared" ref="Z191:AI191" si="225">SUM(Z183:Z189)</f>
        <v>0</v>
      </c>
      <c r="AA191" s="61">
        <f t="shared" si="225"/>
        <v>0</v>
      </c>
      <c r="AB191" s="61">
        <f t="shared" si="225"/>
        <v>0</v>
      </c>
      <c r="AC191" s="61">
        <f t="shared" si="225"/>
        <v>0</v>
      </c>
      <c r="AD191" s="61">
        <f t="shared" si="225"/>
        <v>0</v>
      </c>
      <c r="AE191" s="61">
        <f t="shared" si="225"/>
        <v>0</v>
      </c>
      <c r="AF191" s="61">
        <f t="shared" si="225"/>
        <v>0</v>
      </c>
      <c r="AG191" s="61">
        <f t="shared" si="225"/>
        <v>0</v>
      </c>
      <c r="AH191" s="61">
        <f t="shared" si="225"/>
        <v>0</v>
      </c>
      <c r="AI191" s="61">
        <f t="shared" si="225"/>
        <v>0</v>
      </c>
      <c r="AJ191" s="61">
        <f>SUM(AJ183:AJ189)</f>
        <v>0</v>
      </c>
      <c r="AK191" s="61">
        <f t="shared" ref="AK191:AX191" si="226">SUM(AK183:AK189)</f>
        <v>0</v>
      </c>
      <c r="AL191" s="61">
        <f t="shared" si="226"/>
        <v>0</v>
      </c>
      <c r="AM191" s="61">
        <f t="shared" si="226"/>
        <v>0</v>
      </c>
      <c r="AN191" s="61">
        <f t="shared" si="226"/>
        <v>0</v>
      </c>
      <c r="AO191" s="61">
        <f t="shared" si="226"/>
        <v>0</v>
      </c>
      <c r="AP191" s="61">
        <f t="shared" si="226"/>
        <v>0</v>
      </c>
      <c r="AQ191" s="61">
        <f t="shared" si="226"/>
        <v>0</v>
      </c>
      <c r="AR191" s="61">
        <f t="shared" si="226"/>
        <v>0</v>
      </c>
      <c r="AS191" s="61">
        <f t="shared" si="226"/>
        <v>0</v>
      </c>
      <c r="AT191" s="61">
        <f t="shared" si="226"/>
        <v>0</v>
      </c>
      <c r="AU191" s="61">
        <f t="shared" si="226"/>
        <v>0</v>
      </c>
      <c r="AV191" s="61">
        <f t="shared" si="226"/>
        <v>0</v>
      </c>
      <c r="AW191" s="61">
        <f t="shared" si="226"/>
        <v>0</v>
      </c>
      <c r="AX191" s="61">
        <f t="shared" si="226"/>
        <v>0</v>
      </c>
      <c r="AY191" s="61">
        <v>21507.769</v>
      </c>
      <c r="AZ191" s="61">
        <v>21752.723000000002</v>
      </c>
      <c r="BA191" s="61"/>
      <c r="BB191" s="61"/>
      <c r="BC191" s="61"/>
      <c r="BD191" s="61"/>
      <c r="BF191" s="84" t="str">
        <f t="shared" si="220"/>
        <v>-</v>
      </c>
      <c r="BG191" s="84" t="str">
        <f t="shared" si="220"/>
        <v>-</v>
      </c>
      <c r="BH191" s="84" t="str">
        <f t="shared" si="220"/>
        <v>-</v>
      </c>
      <c r="BI191" s="84" t="str">
        <f t="shared" si="220"/>
        <v>-</v>
      </c>
      <c r="BJ191" s="84" t="str">
        <f t="shared" si="220"/>
        <v>-</v>
      </c>
      <c r="BK191" s="84" t="str">
        <f t="shared" si="220"/>
        <v>-</v>
      </c>
      <c r="BL191" s="84" t="str">
        <f t="shared" si="220"/>
        <v>-</v>
      </c>
      <c r="BM191" s="84" t="str">
        <f t="shared" si="220"/>
        <v>-</v>
      </c>
      <c r="BN191" s="84" t="str">
        <f t="shared" si="220"/>
        <v>-</v>
      </c>
      <c r="BO191" s="84" t="str">
        <f t="shared" si="220"/>
        <v>-</v>
      </c>
      <c r="BP191" s="84" t="str">
        <f t="shared" si="220"/>
        <v>-</v>
      </c>
      <c r="BQ191" s="84" t="str">
        <f t="shared" si="220"/>
        <v>-</v>
      </c>
    </row>
    <row r="192" spans="1:69" x14ac:dyDescent="0.25">
      <c r="A192" s="44" t="s">
        <v>450</v>
      </c>
      <c r="B192" s="3" t="s">
        <v>61</v>
      </c>
      <c r="C192" s="83">
        <f>SUM(C183:C190)</f>
        <v>0</v>
      </c>
      <c r="D192" s="83">
        <f t="shared" ref="D192:E192" si="227">SUM(D183:D190)</f>
        <v>0</v>
      </c>
      <c r="E192" s="83">
        <f t="shared" si="227"/>
        <v>45174.964999999997</v>
      </c>
      <c r="F192" s="65" t="str">
        <f t="shared" si="221"/>
        <v/>
      </c>
      <c r="H192" s="4">
        <f t="shared" si="222"/>
        <v>0</v>
      </c>
      <c r="I192" s="4">
        <f t="shared" si="210"/>
        <v>0</v>
      </c>
      <c r="J192" s="4">
        <f t="shared" si="223"/>
        <v>0</v>
      </c>
      <c r="K192" s="4">
        <f t="shared" si="211"/>
        <v>0</v>
      </c>
      <c r="L192" s="4">
        <f t="shared" si="212"/>
        <v>29709.978000000003</v>
      </c>
      <c r="M192" s="4">
        <f t="shared" si="213"/>
        <v>51334.877</v>
      </c>
      <c r="N192" s="4">
        <f t="shared" si="214"/>
        <v>62099.730000000091</v>
      </c>
      <c r="O192" s="4">
        <f t="shared" si="215"/>
        <v>94440.520000000281</v>
      </c>
      <c r="P192" s="4">
        <f t="shared" si="216"/>
        <v>63271.933000000005</v>
      </c>
      <c r="Q192" s="4">
        <f t="shared" si="217"/>
        <v>75278.844000000012</v>
      </c>
      <c r="R192" s="4">
        <f t="shared" si="224"/>
        <v>45174.965000000098</v>
      </c>
      <c r="S192" s="4">
        <f t="shared" si="219"/>
        <v>0</v>
      </c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>
        <v>6882.9880000000003</v>
      </c>
      <c r="AH192" s="4">
        <v>6802.7380000000003</v>
      </c>
      <c r="AI192" s="4">
        <v>16024.252</v>
      </c>
      <c r="AJ192" s="4">
        <v>12787.725</v>
      </c>
      <c r="AK192" s="4">
        <v>14218.072</v>
      </c>
      <c r="AL192" s="4">
        <v>24329.08</v>
      </c>
      <c r="AM192" s="4">
        <v>15663.974000000011</v>
      </c>
      <c r="AN192" s="4">
        <v>17565.845000000008</v>
      </c>
      <c r="AO192" s="4">
        <v>28869.911000000073</v>
      </c>
      <c r="AP192" s="4">
        <v>21593.701000000019</v>
      </c>
      <c r="AQ192" s="4">
        <v>23151.401000000049</v>
      </c>
      <c r="AR192" s="4">
        <v>49695.418000000216</v>
      </c>
      <c r="AS192" s="4">
        <v>13930.407000000003</v>
      </c>
      <c r="AT192" s="4">
        <v>19706.295999999998</v>
      </c>
      <c r="AU192" s="4">
        <v>29635.23</v>
      </c>
      <c r="AV192" s="4">
        <v>25471.794000000002</v>
      </c>
      <c r="AW192" s="4">
        <v>22432.9</v>
      </c>
      <c r="AX192" s="4">
        <v>27374.15</v>
      </c>
      <c r="AY192" s="4">
        <v>22380.501000000098</v>
      </c>
      <c r="AZ192" s="4">
        <v>22794.464</v>
      </c>
      <c r="BA192" s="4"/>
      <c r="BB192" s="4"/>
      <c r="BC192" s="4"/>
      <c r="BD192" s="4"/>
      <c r="BF192" s="84">
        <f t="shared" si="220"/>
        <v>2.0238894793947049</v>
      </c>
      <c r="BG192" s="84">
        <f t="shared" si="220"/>
        <v>2.8968183105096799</v>
      </c>
      <c r="BH192" s="84">
        <f t="shared" si="220"/>
        <v>1.8493986489977816</v>
      </c>
      <c r="BI192" s="84">
        <f t="shared" si="220"/>
        <v>1.9918941015700604</v>
      </c>
      <c r="BJ192" s="84">
        <f t="shared" si="220"/>
        <v>1.5777736953364705</v>
      </c>
      <c r="BK192" s="84">
        <f t="shared" si="220"/>
        <v>1.1251617406001377</v>
      </c>
      <c r="BL192" s="84">
        <f t="shared" si="220"/>
        <v>1.4287881861908149</v>
      </c>
      <c r="BM192" s="84">
        <f t="shared" si="220"/>
        <v>1.2976582680764852</v>
      </c>
      <c r="BN192" s="84">
        <f t="shared" si="220"/>
        <v>0</v>
      </c>
      <c r="BO192" s="84">
        <f t="shared" si="220"/>
        <v>0</v>
      </c>
      <c r="BP192" s="84">
        <f t="shared" si="220"/>
        <v>0</v>
      </c>
      <c r="BQ192" s="84">
        <f t="shared" si="220"/>
        <v>0</v>
      </c>
    </row>
    <row r="193" spans="1:52" x14ac:dyDescent="0.25">
      <c r="A193" s="44" t="s">
        <v>451</v>
      </c>
      <c r="B193" s="3" t="s">
        <v>375</v>
      </c>
      <c r="AG193" s="19529">
        <f t="shared" ref="AG193" si="228">AG192+0.1*AG57</f>
        <v>7421.9180000000006</v>
      </c>
      <c r="AH193" s="19529">
        <f t="shared" ref="AH193" si="229">AH192+0.1*AH57</f>
        <v>6875.0158000000001</v>
      </c>
      <c r="AI193" s="19529">
        <f t="shared" ref="AI193" si="230">AI192+0.1*AI57</f>
        <v>16083.252</v>
      </c>
      <c r="AJ193" s="19529">
        <f t="shared" ref="AJ193" si="231">AJ192+0.1*AJ57</f>
        <v>12805.725</v>
      </c>
      <c r="AK193" s="19529">
        <f t="shared" ref="AK193" si="232">AK192+0.1*AK57</f>
        <v>14981.593000000001</v>
      </c>
      <c r="AL193" s="19529">
        <f t="shared" ref="AL193" si="233">AL192+0.1*AL57</f>
        <v>24668.0949</v>
      </c>
      <c r="AM193" s="19529">
        <f t="shared" ref="AM193" si="234">AM192+0.1*AM57</f>
        <v>16103.798900000011</v>
      </c>
      <c r="AN193" s="19529">
        <f t="shared" ref="AN193" si="235">AN192+0.1*AN57</f>
        <v>17974.068800000008</v>
      </c>
      <c r="AO193" s="19529">
        <f t="shared" ref="AO193" si="236">AO192+0.1*AO57</f>
        <v>29083.347700000071</v>
      </c>
      <c r="AP193" s="19529">
        <f t="shared" ref="AP193" si="237">AP192+0.1*AP57</f>
        <v>21988.240600000019</v>
      </c>
      <c r="AQ193" s="19529">
        <f t="shared" ref="AQ193" si="238">AQ192+0.1*AQ57</f>
        <v>24458.34060000005</v>
      </c>
      <c r="AR193" s="19529">
        <f t="shared" ref="AR193" si="239">AR192+0.1*AR57</f>
        <v>50156.865470000215</v>
      </c>
      <c r="AS193" s="19529">
        <f t="shared" ref="AS193" si="240">AS192+0.1*AS57</f>
        <v>14501.830840000002</v>
      </c>
      <c r="AT193" s="19529">
        <f t="shared" ref="AS193:AY193" si="241">AT192+0.1*AT57</f>
        <v>19969.6374</v>
      </c>
      <c r="AU193" s="19529">
        <f t="shared" si="241"/>
        <v>30464.686999999998</v>
      </c>
      <c r="AV193" s="19529">
        <f t="shared" si="241"/>
        <v>25649.748300000003</v>
      </c>
      <c r="AW193" s="19529">
        <f t="shared" si="241"/>
        <v>23435.427000000003</v>
      </c>
      <c r="AX193" s="19529">
        <f t="shared" si="241"/>
        <v>28213.399000000001</v>
      </c>
      <c r="AY193" s="19529">
        <f t="shared" si="241"/>
        <v>22594.3529000001</v>
      </c>
      <c r="AZ193" s="19529">
        <f>AZ192+0.1*AZ57</f>
        <v>24073.919699999999</v>
      </c>
    </row>
  </sheetData>
  <mergeCells count="1">
    <mergeCell ref="BF2:BK2"/>
  </mergeCells>
  <conditionalFormatting sqref="AG109:AR109">
    <cfRule type="expression" dxfId="36" priority="1">
      <formula>$A$2=COLUMNS($N109:AG109)</formula>
    </cfRule>
  </conditionalFormatting>
  <hyperlinks>
    <hyperlink ref="B1" location="Cover!A1" display="Back to cover page"/>
  </hyperlinks>
  <pageMargins left="0.7" right="0.7" top="0.75" bottom="0.75" header="0.3" footer="0.3"/>
  <pageSetup orientation="portrait" r:id="rId1"/>
  <cellWatches>
    <cellWatch r="L95"/>
    <cellWatch r="BA83"/>
  </cellWatch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92D050"/>
  </sheetPr>
  <dimension ref="A1:BS193"/>
  <sheetViews>
    <sheetView showGridLines="0" zoomScale="80" zoomScaleNormal="80" workbookViewId="0">
      <pane xSplit="2" ySplit="3" topLeftCell="AK117" activePane="bottomRight" state="frozen"/>
      <selection activeCell="B2" sqref="B2"/>
      <selection pane="topRight" activeCell="C2" sqref="C2"/>
      <selection pane="bottomLeft" activeCell="B4" sqref="B4"/>
      <selection pane="bottomRight" activeCell="D133" sqref="D133"/>
    </sheetView>
  </sheetViews>
  <sheetFormatPr defaultColWidth="3.25" defaultRowHeight="15" outlineLevelCol="1" x14ac:dyDescent="0.25"/>
  <cols>
    <col min="1" max="1" width="53.125" style="42" hidden="1" customWidth="1" collapsed="1"/>
    <col min="2" max="2" width="26.125" bestFit="1" customWidth="1" collapsed="1"/>
    <col min="3" max="6" width="10.5" style="22" customWidth="1" collapsed="1"/>
    <col min="7" max="7" width="4.875" style="2" bestFit="1" customWidth="1" collapsed="1"/>
    <col min="8" max="10" width="9.875" customWidth="1" outlineLevel="1" collapsed="1"/>
    <col min="11" max="11" width="9.875" customWidth="1"/>
    <col min="12" max="14" width="9.875" customWidth="1" outlineLevel="1" collapsed="1"/>
    <col min="15" max="15" width="9.875" customWidth="1"/>
    <col min="16" max="18" width="9.875" customWidth="1" outlineLevel="1" collapsed="1"/>
    <col min="19" max="19" width="9.875" customWidth="1"/>
    <col min="20" max="20" width="3.125" bestFit="1" customWidth="1" collapsed="1"/>
    <col min="21" max="31" width="8.5" customWidth="1" outlineLevel="1" collapsed="1"/>
    <col min="32" max="32" width="8.5" customWidth="1"/>
    <col min="33" max="43" width="8.5" customWidth="1" outlineLevel="1" collapsed="1"/>
    <col min="44" max="44" width="8.5" customWidth="1"/>
    <col min="45" max="55" width="8.5" customWidth="1" outlineLevel="1" collapsed="1"/>
    <col min="56" max="56" width="8.5" customWidth="1"/>
    <col min="57" max="57" width="4.875" style="2" bestFit="1" customWidth="1" collapsed="1"/>
    <col min="58" max="69" width="9.5" customWidth="1" collapsed="1"/>
    <col min="70" max="70" width="3.25" style="2" collapsed="1"/>
  </cols>
  <sheetData>
    <row r="1" spans="1:70" s="85" customFormat="1" x14ac:dyDescent="0.25">
      <c r="B1" s="155" t="s">
        <v>269</v>
      </c>
      <c r="C1" s="86"/>
      <c r="D1" s="86"/>
      <c r="E1" s="86"/>
      <c r="G1" s="87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>
        <v>201501</v>
      </c>
      <c r="V1" s="86">
        <v>201502</v>
      </c>
      <c r="W1" s="86">
        <v>201503</v>
      </c>
      <c r="X1" s="86">
        <v>201504</v>
      </c>
      <c r="Y1" s="86">
        <v>201505</v>
      </c>
      <c r="Z1" s="86">
        <v>201506</v>
      </c>
      <c r="AA1" s="86">
        <v>201507</v>
      </c>
      <c r="AB1" s="86">
        <v>201508</v>
      </c>
      <c r="AC1" s="86">
        <v>201509</v>
      </c>
      <c r="AD1" s="86">
        <v>201510</v>
      </c>
      <c r="AE1" s="86">
        <v>201511</v>
      </c>
      <c r="AF1" s="86">
        <v>201512</v>
      </c>
      <c r="AG1" s="86">
        <v>201601</v>
      </c>
      <c r="AH1" s="86">
        <v>201602</v>
      </c>
      <c r="AI1" s="86">
        <v>201603</v>
      </c>
      <c r="AJ1" s="86">
        <v>201604</v>
      </c>
      <c r="AK1" s="86">
        <v>201605</v>
      </c>
      <c r="AL1" s="86">
        <v>201606</v>
      </c>
      <c r="AM1" s="86">
        <v>201607</v>
      </c>
      <c r="AN1" s="86">
        <v>201608</v>
      </c>
      <c r="AO1" s="86">
        <v>201609</v>
      </c>
      <c r="AP1" s="86">
        <v>201610</v>
      </c>
      <c r="AQ1" s="86">
        <v>201611</v>
      </c>
      <c r="AR1" s="86">
        <v>201612</v>
      </c>
      <c r="AS1" s="86">
        <v>201701</v>
      </c>
      <c r="AT1" s="86">
        <v>201702</v>
      </c>
      <c r="AU1" s="86">
        <v>201703</v>
      </c>
      <c r="AV1" s="86">
        <v>201704</v>
      </c>
      <c r="AW1" s="86">
        <v>201705</v>
      </c>
      <c r="AX1" s="86">
        <v>201706</v>
      </c>
      <c r="AY1" s="86">
        <v>201707</v>
      </c>
      <c r="AZ1" s="86">
        <v>201708</v>
      </c>
      <c r="BA1" s="86">
        <v>201709</v>
      </c>
      <c r="BB1" s="86">
        <v>201710</v>
      </c>
      <c r="BC1" s="86">
        <v>201711</v>
      </c>
      <c r="BD1" s="86">
        <v>201712</v>
      </c>
      <c r="BE1" s="87"/>
      <c r="BF1" s="86"/>
      <c r="BG1" s="86"/>
      <c r="BH1" s="86"/>
      <c r="BI1" s="86"/>
      <c r="BJ1" s="86"/>
      <c r="BK1" s="86"/>
      <c r="BL1" s="86"/>
      <c r="BM1" s="86"/>
      <c r="BN1" s="86"/>
      <c r="BO1" s="86"/>
      <c r="BP1" s="86"/>
      <c r="BQ1" s="86"/>
      <c r="BR1" s="87"/>
    </row>
    <row r="2" spans="1:70" x14ac:dyDescent="0.25">
      <c r="B2" s="79">
        <f>_xlfn.NUMBERVALUE(TEXT(Cover!G5,"m"))</f>
        <v>8</v>
      </c>
      <c r="C2" s="38"/>
      <c r="D2" s="38"/>
      <c r="E2" s="38"/>
      <c r="F2" s="20"/>
      <c r="H2" s="39"/>
      <c r="I2" s="39"/>
      <c r="J2" s="39"/>
      <c r="K2" s="39"/>
      <c r="L2" s="40"/>
      <c r="M2" s="40"/>
      <c r="N2" s="40"/>
      <c r="O2" s="40"/>
      <c r="P2" s="41"/>
      <c r="Q2" s="41"/>
      <c r="R2" s="41"/>
      <c r="S2" s="41"/>
      <c r="T2" s="14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F2" s="19535" t="s">
        <v>203</v>
      </c>
      <c r="BG2" s="19536"/>
      <c r="BH2" s="19536"/>
      <c r="BI2" s="19536"/>
      <c r="BJ2" s="19536"/>
      <c r="BK2" s="19536"/>
      <c r="BL2" s="46"/>
      <c r="BM2" s="46"/>
      <c r="BN2" s="46"/>
      <c r="BO2" s="46"/>
      <c r="BP2" s="46"/>
      <c r="BQ2" s="46"/>
    </row>
    <row r="3" spans="1:70" x14ac:dyDescent="0.25">
      <c r="A3" s="43" t="s">
        <v>205</v>
      </c>
      <c r="B3" s="23" t="s">
        <v>34</v>
      </c>
      <c r="C3" s="80" t="s">
        <v>132</v>
      </c>
      <c r="D3" s="80" t="s">
        <v>133</v>
      </c>
      <c r="E3" s="80" t="s">
        <v>134</v>
      </c>
      <c r="F3" s="21" t="s">
        <v>0</v>
      </c>
      <c r="G3" s="2" t="s">
        <v>33</v>
      </c>
      <c r="H3" s="27" t="s">
        <v>120</v>
      </c>
      <c r="I3" s="27" t="s">
        <v>121</v>
      </c>
      <c r="J3" s="27" t="s">
        <v>122</v>
      </c>
      <c r="K3" s="27" t="s">
        <v>123</v>
      </c>
      <c r="L3" s="30" t="s">
        <v>128</v>
      </c>
      <c r="M3" s="30" t="s">
        <v>129</v>
      </c>
      <c r="N3" s="30" t="s">
        <v>130</v>
      </c>
      <c r="O3" s="30" t="s">
        <v>131</v>
      </c>
      <c r="P3" s="25" t="s">
        <v>124</v>
      </c>
      <c r="Q3" s="25" t="s">
        <v>125</v>
      </c>
      <c r="R3" s="25" t="s">
        <v>126</v>
      </c>
      <c r="S3" s="25" t="s">
        <v>127</v>
      </c>
      <c r="T3" s="17" t="s">
        <v>33</v>
      </c>
      <c r="U3" s="27" t="s">
        <v>1</v>
      </c>
      <c r="V3" s="27" t="s">
        <v>2</v>
      </c>
      <c r="W3" s="27" t="s">
        <v>3</v>
      </c>
      <c r="X3" s="27" t="s">
        <v>4</v>
      </c>
      <c r="Y3" s="27" t="s">
        <v>5</v>
      </c>
      <c r="Z3" s="27" t="s">
        <v>6</v>
      </c>
      <c r="AA3" s="27" t="s">
        <v>7</v>
      </c>
      <c r="AB3" s="27" t="s">
        <v>8</v>
      </c>
      <c r="AC3" s="27" t="s">
        <v>9</v>
      </c>
      <c r="AD3" s="27" t="s">
        <v>10</v>
      </c>
      <c r="AE3" s="27" t="s">
        <v>11</v>
      </c>
      <c r="AF3" s="27" t="s">
        <v>12</v>
      </c>
      <c r="AG3" s="29" t="s">
        <v>13</v>
      </c>
      <c r="AH3" s="29" t="s">
        <v>14</v>
      </c>
      <c r="AI3" s="29" t="s">
        <v>15</v>
      </c>
      <c r="AJ3" s="29" t="s">
        <v>16</v>
      </c>
      <c r="AK3" s="29" t="s">
        <v>17</v>
      </c>
      <c r="AL3" s="29" t="s">
        <v>18</v>
      </c>
      <c r="AM3" s="29" t="s">
        <v>19</v>
      </c>
      <c r="AN3" s="29" t="s">
        <v>20</v>
      </c>
      <c r="AO3" s="29" t="s">
        <v>21</v>
      </c>
      <c r="AP3" s="29" t="s">
        <v>22</v>
      </c>
      <c r="AQ3" s="29" t="s">
        <v>23</v>
      </c>
      <c r="AR3" s="29" t="s">
        <v>24</v>
      </c>
      <c r="AS3" s="25" t="s">
        <v>25</v>
      </c>
      <c r="AT3" s="25" t="s">
        <v>26</v>
      </c>
      <c r="AU3" s="25" t="s">
        <v>27</v>
      </c>
      <c r="AV3" s="25" t="s">
        <v>28</v>
      </c>
      <c r="AW3" s="25" t="s">
        <v>29</v>
      </c>
      <c r="AX3" s="25" t="s">
        <v>30</v>
      </c>
      <c r="AY3" s="31" t="s">
        <v>99</v>
      </c>
      <c r="AZ3" s="31" t="s">
        <v>100</v>
      </c>
      <c r="BA3" s="31" t="s">
        <v>101</v>
      </c>
      <c r="BB3" s="31" t="s">
        <v>102</v>
      </c>
      <c r="BC3" s="31" t="s">
        <v>103</v>
      </c>
      <c r="BD3" s="31" t="s">
        <v>104</v>
      </c>
      <c r="BF3" s="32">
        <v>42736</v>
      </c>
      <c r="BG3" s="32">
        <v>42767</v>
      </c>
      <c r="BH3" s="32">
        <v>42795</v>
      </c>
      <c r="BI3" s="32">
        <v>42826</v>
      </c>
      <c r="BJ3" s="32">
        <v>42856</v>
      </c>
      <c r="BK3" s="32">
        <v>42887</v>
      </c>
      <c r="BL3" s="32">
        <v>42917</v>
      </c>
      <c r="BM3" s="32">
        <v>42948</v>
      </c>
      <c r="BN3" s="32">
        <v>42979</v>
      </c>
      <c r="BO3" s="32">
        <v>43009</v>
      </c>
      <c r="BP3" s="32">
        <v>43040</v>
      </c>
      <c r="BQ3" s="32">
        <v>43070</v>
      </c>
    </row>
    <row r="4" spans="1:70" x14ac:dyDescent="0.25">
      <c r="A4" s="16" t="s">
        <v>105</v>
      </c>
      <c r="B4" s="22" t="s">
        <v>62</v>
      </c>
      <c r="C4" s="69">
        <f>C84</f>
        <v>1743</v>
      </c>
      <c r="D4" s="69">
        <f t="shared" ref="D4:F4" si="0">D84</f>
        <v>2500</v>
      </c>
      <c r="E4" s="69">
        <f t="shared" si="0"/>
        <v>2529</v>
      </c>
      <c r="F4" s="73">
        <f t="shared" si="0"/>
        <v>1.0116000000000001</v>
      </c>
      <c r="H4" s="69">
        <f>H84</f>
        <v>1474</v>
      </c>
      <c r="I4" s="69">
        <f t="shared" ref="I4:S4" si="1">I84</f>
        <v>1616</v>
      </c>
      <c r="J4" s="69">
        <f t="shared" si="1"/>
        <v>1729</v>
      </c>
      <c r="K4" s="69">
        <f t="shared" si="1"/>
        <v>1925</v>
      </c>
      <c r="L4" s="69">
        <f t="shared" si="1"/>
        <v>2067</v>
      </c>
      <c r="M4" s="69">
        <f t="shared" si="1"/>
        <v>2293</v>
      </c>
      <c r="N4" s="69">
        <f t="shared" si="1"/>
        <v>2624</v>
      </c>
      <c r="O4" s="69">
        <f t="shared" si="1"/>
        <v>3144</v>
      </c>
      <c r="P4" s="69">
        <f t="shared" si="1"/>
        <v>2534</v>
      </c>
      <c r="Q4" s="69">
        <f t="shared" si="1"/>
        <v>2491</v>
      </c>
      <c r="R4" s="69">
        <f t="shared" si="1"/>
        <v>2529</v>
      </c>
      <c r="S4" s="69" t="str">
        <f t="shared" si="1"/>
        <v>-</v>
      </c>
      <c r="T4" s="1"/>
      <c r="U4" s="1">
        <v>1354</v>
      </c>
      <c r="V4" s="1">
        <v>1383</v>
      </c>
      <c r="W4" s="1">
        <v>1476</v>
      </c>
      <c r="X4" s="1">
        <v>1632</v>
      </c>
      <c r="Y4" s="1">
        <v>1590</v>
      </c>
      <c r="Z4" s="1">
        <v>1621</v>
      </c>
      <c r="AA4" s="1">
        <v>1650</v>
      </c>
      <c r="AB4" s="1">
        <v>1751</v>
      </c>
      <c r="AC4" s="1">
        <v>1734</v>
      </c>
      <c r="AD4" s="1">
        <v>1802</v>
      </c>
      <c r="AE4" s="1">
        <v>1897</v>
      </c>
      <c r="AF4" s="1">
        <v>1928</v>
      </c>
      <c r="AG4" s="1">
        <v>1939</v>
      </c>
      <c r="AH4" s="1">
        <v>1938</v>
      </c>
      <c r="AI4" s="1">
        <v>2068</v>
      </c>
      <c r="AJ4" s="1">
        <v>2121</v>
      </c>
      <c r="AK4" s="1">
        <v>2197</v>
      </c>
      <c r="AL4" s="1">
        <v>2295</v>
      </c>
      <c r="AM4" s="1">
        <v>2378</v>
      </c>
      <c r="AN4" s="1">
        <v>2500</v>
      </c>
      <c r="AO4" s="1">
        <v>2624</v>
      </c>
      <c r="AP4" s="1">
        <v>2812</v>
      </c>
      <c r="AQ4" s="1">
        <v>3031</v>
      </c>
      <c r="AR4" s="1">
        <v>3144</v>
      </c>
      <c r="AS4" s="11">
        <v>3220</v>
      </c>
      <c r="AT4" s="11">
        <v>2564</v>
      </c>
      <c r="AU4" s="11">
        <v>2534</v>
      </c>
      <c r="AV4" s="11">
        <v>2327</v>
      </c>
      <c r="AW4" s="11">
        <v>2436</v>
      </c>
      <c r="AX4" s="11">
        <v>2491</v>
      </c>
      <c r="AY4" s="77">
        <v>2410</v>
      </c>
      <c r="AZ4" s="77">
        <v>2529</v>
      </c>
      <c r="BA4" s="77"/>
      <c r="BB4" s="77"/>
      <c r="BC4" s="77"/>
      <c r="BD4" s="77"/>
      <c r="BF4" s="84">
        <f>IFERROR(AS4/AG4,"-")</f>
        <v>1.6606498194945849</v>
      </c>
      <c r="BG4" s="84">
        <f t="shared" ref="BG4:BP4" si="2">IFERROR(AT4/AH4,"-")</f>
        <v>1.323013415892673</v>
      </c>
      <c r="BH4" s="84">
        <f t="shared" si="2"/>
        <v>1.2253384912959382</v>
      </c>
      <c r="BI4" s="84">
        <f t="shared" si="2"/>
        <v>1.0971239981140972</v>
      </c>
      <c r="BJ4" s="84">
        <f t="shared" si="2"/>
        <v>1.1087847064178424</v>
      </c>
      <c r="BK4" s="84">
        <f t="shared" si="2"/>
        <v>1.0854030501089325</v>
      </c>
      <c r="BL4" s="84">
        <f t="shared" si="2"/>
        <v>1.0134566862910008</v>
      </c>
      <c r="BM4" s="84">
        <f t="shared" si="2"/>
        <v>1.0116000000000001</v>
      </c>
      <c r="BN4" s="84">
        <f t="shared" si="2"/>
        <v>0</v>
      </c>
      <c r="BO4" s="84">
        <f t="shared" si="2"/>
        <v>0</v>
      </c>
      <c r="BP4" s="84">
        <f t="shared" si="2"/>
        <v>0</v>
      </c>
      <c r="BQ4" s="84">
        <f>IFERROR(BD4/AR4,"-")</f>
        <v>0</v>
      </c>
    </row>
    <row r="5" spans="1:70" x14ac:dyDescent="0.25">
      <c r="A5" s="16" t="s">
        <v>106</v>
      </c>
      <c r="B5" s="22" t="s">
        <v>50</v>
      </c>
      <c r="C5" s="69">
        <f>C83</f>
        <v>0</v>
      </c>
      <c r="D5" s="69">
        <f t="shared" ref="D5:F5" si="3">D83</f>
        <v>0</v>
      </c>
      <c r="E5" s="69">
        <f t="shared" si="3"/>
        <v>1937</v>
      </c>
      <c r="F5" s="73" t="str">
        <f t="shared" si="3"/>
        <v/>
      </c>
      <c r="H5" s="69">
        <f>H83</f>
        <v>0</v>
      </c>
      <c r="I5" s="69">
        <f t="shared" ref="I5:S5" si="4">I83</f>
        <v>0</v>
      </c>
      <c r="J5" s="69">
        <f t="shared" si="4"/>
        <v>0</v>
      </c>
      <c r="K5" s="69">
        <f t="shared" si="4"/>
        <v>0</v>
      </c>
      <c r="L5" s="69">
        <f t="shared" si="4"/>
        <v>0</v>
      </c>
      <c r="M5" s="69">
        <f t="shared" si="4"/>
        <v>0</v>
      </c>
      <c r="N5" s="69">
        <f t="shared" si="4"/>
        <v>0</v>
      </c>
      <c r="O5" s="69">
        <f t="shared" si="4"/>
        <v>0</v>
      </c>
      <c r="P5" s="69">
        <f t="shared" si="4"/>
        <v>902</v>
      </c>
      <c r="Q5" s="69">
        <f t="shared" si="4"/>
        <v>1550</v>
      </c>
      <c r="R5" s="69">
        <f t="shared" si="4"/>
        <v>1937</v>
      </c>
      <c r="S5" s="69" t="str">
        <f t="shared" si="4"/>
        <v>-</v>
      </c>
      <c r="T5" s="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>
        <v>799</v>
      </c>
      <c r="AU5" s="11">
        <v>902</v>
      </c>
      <c r="AV5" s="11">
        <v>1130</v>
      </c>
      <c r="AW5" s="11">
        <v>1301</v>
      </c>
      <c r="AX5" s="11">
        <v>1550</v>
      </c>
      <c r="AY5" s="77">
        <v>1761</v>
      </c>
      <c r="AZ5" s="77">
        <v>1937</v>
      </c>
      <c r="BA5" s="77"/>
      <c r="BB5" s="77"/>
      <c r="BC5" s="77"/>
      <c r="BD5" s="77"/>
      <c r="BF5" s="84" t="str">
        <f t="shared" ref="BF5:BF11" si="5">IFERROR(AS5/AG5,"-")</f>
        <v>-</v>
      </c>
      <c r="BG5" s="84" t="str">
        <f t="shared" ref="BG5:BG12" si="6">IFERROR(AT5/AH5,"-")</f>
        <v>-</v>
      </c>
      <c r="BH5" s="84" t="str">
        <f t="shared" ref="BH5:BH12" si="7">IFERROR(AU5/AI5,"-")</f>
        <v>-</v>
      </c>
      <c r="BI5" s="84" t="str">
        <f t="shared" ref="BI5:BI12" si="8">IFERROR(AV5/AJ5,"-")</f>
        <v>-</v>
      </c>
      <c r="BJ5" s="84" t="str">
        <f t="shared" ref="BJ5:BJ12" si="9">IFERROR(AW5/AK5,"-")</f>
        <v>-</v>
      </c>
      <c r="BK5" s="84" t="str">
        <f t="shared" ref="BK5:BK12" si="10">IFERROR(AX5/AL5,"-")</f>
        <v>-</v>
      </c>
      <c r="BL5" s="84" t="str">
        <f t="shared" ref="BL5:BL12" si="11">IFERROR(AY5/AM5,"-")</f>
        <v>-</v>
      </c>
      <c r="BM5" s="84" t="str">
        <f t="shared" ref="BM5:BM12" si="12">IFERROR(AZ5/AN5,"-")</f>
        <v>-</v>
      </c>
      <c r="BN5" s="84" t="str">
        <f t="shared" ref="BN5:BN12" si="13">IFERROR(BA5/AO5,"-")</f>
        <v>-</v>
      </c>
      <c r="BO5" s="84" t="str">
        <f t="shared" ref="BO5:BO12" si="14">IFERROR(BB5/AP5,"-")</f>
        <v>-</v>
      </c>
      <c r="BP5" s="84" t="str">
        <f t="shared" ref="BP5:BP12" si="15">IFERROR(BC5/AQ5,"-")</f>
        <v>-</v>
      </c>
      <c r="BQ5" s="84" t="str">
        <f t="shared" ref="BQ5:BQ11" si="16">IFERROR(BD5/AR5,"-")</f>
        <v>-</v>
      </c>
    </row>
    <row r="6" spans="1:70" x14ac:dyDescent="0.25">
      <c r="A6" s="16" t="s">
        <v>206</v>
      </c>
      <c r="B6" s="22" t="s">
        <v>31</v>
      </c>
      <c r="C6" s="73">
        <f>C109</f>
        <v>0.25908553248766164</v>
      </c>
      <c r="D6" s="73">
        <f t="shared" ref="D6:F6" si="17">D109</f>
        <v>0.19306122448979593</v>
      </c>
      <c r="E6" s="73">
        <f t="shared" si="17"/>
        <v>0.16414642490591858</v>
      </c>
      <c r="F6" s="73">
        <f t="shared" si="17"/>
        <v>0.85022989644714686</v>
      </c>
      <c r="G6" s="74"/>
      <c r="H6" s="73">
        <f t="shared" ref="H6:R6" si="18">H109</f>
        <v>0.19942196531791909</v>
      </c>
      <c r="I6" s="73">
        <f t="shared" si="18"/>
        <v>0.29577612409600673</v>
      </c>
      <c r="J6" s="73">
        <f t="shared" si="18"/>
        <v>0.30245151127301367</v>
      </c>
      <c r="K6" s="73">
        <f t="shared" si="18"/>
        <v>0.33707052441229657</v>
      </c>
      <c r="L6" s="73">
        <f t="shared" si="18"/>
        <v>0.15914893617021278</v>
      </c>
      <c r="M6" s="73">
        <f t="shared" si="18"/>
        <v>0.22047849834602662</v>
      </c>
      <c r="N6" s="73">
        <f t="shared" si="18"/>
        <v>0.20088586030664396</v>
      </c>
      <c r="O6" s="73">
        <f t="shared" si="18"/>
        <v>0.21450670333447922</v>
      </c>
      <c r="P6" s="73">
        <f t="shared" si="18"/>
        <v>0.16337486073128735</v>
      </c>
      <c r="Q6" s="73">
        <f t="shared" si="18"/>
        <v>0.17589755316716213</v>
      </c>
      <c r="R6" s="73">
        <f t="shared" si="18"/>
        <v>0.14980117514392546</v>
      </c>
      <c r="S6" s="73" t="str">
        <f>S109</f>
        <v/>
      </c>
      <c r="T6" s="74"/>
      <c r="U6" s="74">
        <v>0.217872968980798</v>
      </c>
      <c r="V6" s="74">
        <v>0.16413593637021001</v>
      </c>
      <c r="W6" s="74">
        <v>0.207598371777476</v>
      </c>
      <c r="X6" s="74">
        <v>0.245398773006135</v>
      </c>
      <c r="Y6" s="74">
        <v>0.29363579080025198</v>
      </c>
      <c r="Z6" s="74">
        <v>0.337252475247525</v>
      </c>
      <c r="AA6" s="74">
        <v>0.31425091352009699</v>
      </c>
      <c r="AB6" s="74">
        <v>0.241537578886976</v>
      </c>
      <c r="AC6" s="74">
        <v>0.34644303065355703</v>
      </c>
      <c r="AD6" s="74">
        <v>0.27474972191323699</v>
      </c>
      <c r="AE6" s="74">
        <v>0.32241014799154299</v>
      </c>
      <c r="AF6" s="74">
        <v>0.39480519480519499</v>
      </c>
      <c r="AG6" s="74">
        <v>0.12480580010357301</v>
      </c>
      <c r="AH6" s="74">
        <v>0.12028910686628801</v>
      </c>
      <c r="AI6" s="74">
        <v>0.23026973026972999</v>
      </c>
      <c r="AJ6" s="74">
        <v>0.20348698352042</v>
      </c>
      <c r="AK6" s="74">
        <v>0.196895992587445</v>
      </c>
      <c r="AL6" s="74">
        <v>0.25924276169264998</v>
      </c>
      <c r="AM6" s="74">
        <v>0.20509526867908401</v>
      </c>
      <c r="AN6" s="74">
        <v>0.190241902419024</v>
      </c>
      <c r="AO6" s="74">
        <v>0.20725995316159301</v>
      </c>
      <c r="AP6" s="74">
        <v>0.17512877115526099</v>
      </c>
      <c r="AQ6" s="74">
        <v>0.19647441382851299</v>
      </c>
      <c r="AR6" s="74">
        <v>0.26623481781376501</v>
      </c>
      <c r="AS6" s="74">
        <v>0.11313639220615965</v>
      </c>
      <c r="AT6" s="74">
        <v>0.18049792531120301</v>
      </c>
      <c r="AU6" s="74">
        <v>0.26245586504511598</v>
      </c>
      <c r="AV6" s="74">
        <v>0.26655200000000001</v>
      </c>
      <c r="AW6" s="74">
        <v>0.26341258000000001</v>
      </c>
      <c r="AX6" s="74">
        <v>0.27837170999999999</v>
      </c>
      <c r="AY6" s="76">
        <v>0.23294508999999999</v>
      </c>
      <c r="AZ6" s="76">
        <v>0.28513403999999998</v>
      </c>
      <c r="BA6" s="76"/>
      <c r="BB6" s="76"/>
      <c r="BC6" s="76"/>
      <c r="BD6" s="76"/>
      <c r="BE6" s="74"/>
      <c r="BF6" s="84">
        <f t="shared" si="5"/>
        <v>0.90649947448172097</v>
      </c>
      <c r="BG6" s="84">
        <f t="shared" si="6"/>
        <v>1.500534254625753</v>
      </c>
      <c r="BH6" s="84">
        <f t="shared" si="7"/>
        <v>1.1397757957056893</v>
      </c>
      <c r="BI6" s="84">
        <f t="shared" si="8"/>
        <v>1.309921624413148</v>
      </c>
      <c r="BJ6" s="84">
        <f t="shared" si="9"/>
        <v>1.3378260092470589</v>
      </c>
      <c r="BK6" s="84">
        <f t="shared" si="10"/>
        <v>1.0737877817010324</v>
      </c>
      <c r="BL6" s="84">
        <f t="shared" si="11"/>
        <v>1.1357896820354889</v>
      </c>
      <c r="BM6" s="84">
        <f t="shared" si="12"/>
        <v>1.4987972490517256</v>
      </c>
      <c r="BN6" s="84">
        <f t="shared" si="13"/>
        <v>0</v>
      </c>
      <c r="BO6" s="84">
        <f t="shared" si="14"/>
        <v>0</v>
      </c>
      <c r="BP6" s="84">
        <f t="shared" si="15"/>
        <v>0</v>
      </c>
      <c r="BQ6" s="84">
        <f t="shared" si="16"/>
        <v>0</v>
      </c>
    </row>
    <row r="7" spans="1:70" x14ac:dyDescent="0.25">
      <c r="A7" s="16" t="s">
        <v>151</v>
      </c>
      <c r="B7" s="22" t="s">
        <v>64</v>
      </c>
      <c r="C7" s="69">
        <f>C96</f>
        <v>3176</v>
      </c>
      <c r="D7" s="69">
        <f t="shared" ref="D7:F8" si="19">D96</f>
        <v>3311</v>
      </c>
      <c r="E7" s="69">
        <f t="shared" si="19"/>
        <v>4610</v>
      </c>
      <c r="F7" s="73">
        <f t="shared" si="19"/>
        <v>1.3923286016309273</v>
      </c>
      <c r="H7" s="69">
        <f t="shared" ref="H7:S7" si="20">H96</f>
        <v>828</v>
      </c>
      <c r="I7" s="69">
        <f t="shared" si="20"/>
        <v>1411</v>
      </c>
      <c r="J7" s="69">
        <f t="shared" si="20"/>
        <v>1536</v>
      </c>
      <c r="K7" s="69">
        <f t="shared" si="20"/>
        <v>1864</v>
      </c>
      <c r="L7" s="69">
        <f t="shared" si="20"/>
        <v>935</v>
      </c>
      <c r="M7" s="69">
        <f t="shared" si="20"/>
        <v>1433</v>
      </c>
      <c r="N7" s="69">
        <f t="shared" si="20"/>
        <v>1474</v>
      </c>
      <c r="O7" s="69">
        <f t="shared" si="20"/>
        <v>1872</v>
      </c>
      <c r="P7" s="69">
        <f t="shared" si="20"/>
        <v>1551</v>
      </c>
      <c r="Q7" s="69">
        <f t="shared" si="20"/>
        <v>1850</v>
      </c>
      <c r="R7" s="69">
        <f t="shared" si="20"/>
        <v>1209</v>
      </c>
      <c r="S7" s="69">
        <f t="shared" si="20"/>
        <v>0</v>
      </c>
      <c r="T7" s="1"/>
      <c r="U7" s="1">
        <v>295</v>
      </c>
      <c r="V7" s="1">
        <v>227</v>
      </c>
      <c r="W7" s="1">
        <v>306</v>
      </c>
      <c r="X7" s="1">
        <v>400</v>
      </c>
      <c r="Y7" s="1">
        <v>466</v>
      </c>
      <c r="Z7" s="1">
        <v>545</v>
      </c>
      <c r="AA7" s="1">
        <v>516</v>
      </c>
      <c r="AB7" s="1">
        <v>421</v>
      </c>
      <c r="AC7" s="1">
        <v>599</v>
      </c>
      <c r="AD7" s="1">
        <v>494</v>
      </c>
      <c r="AE7" s="1">
        <v>610</v>
      </c>
      <c r="AF7" s="1">
        <v>760</v>
      </c>
      <c r="AG7" s="1">
        <v>241</v>
      </c>
      <c r="AH7" s="1">
        <v>233</v>
      </c>
      <c r="AI7" s="1">
        <v>461</v>
      </c>
      <c r="AJ7" s="1">
        <v>426</v>
      </c>
      <c r="AK7" s="1">
        <v>425</v>
      </c>
      <c r="AL7" s="1">
        <v>582</v>
      </c>
      <c r="AM7" s="1">
        <v>479</v>
      </c>
      <c r="AN7" s="1">
        <v>464</v>
      </c>
      <c r="AO7" s="1">
        <v>531</v>
      </c>
      <c r="AP7" s="1">
        <v>476</v>
      </c>
      <c r="AQ7" s="1">
        <v>574</v>
      </c>
      <c r="AR7" s="1">
        <v>822</v>
      </c>
      <c r="AS7" s="11">
        <v>360</v>
      </c>
      <c r="AT7" s="11">
        <v>522</v>
      </c>
      <c r="AU7" s="11">
        <v>669</v>
      </c>
      <c r="AV7" s="11">
        <v>585</v>
      </c>
      <c r="AW7" s="11">
        <v>603</v>
      </c>
      <c r="AX7" s="11">
        <v>662</v>
      </c>
      <c r="AY7" s="77">
        <v>540</v>
      </c>
      <c r="AZ7" s="77">
        <v>669</v>
      </c>
      <c r="BA7" s="77"/>
      <c r="BB7" s="77"/>
      <c r="BC7" s="77"/>
      <c r="BD7" s="77"/>
      <c r="BF7" s="84">
        <f t="shared" si="5"/>
        <v>1.4937759336099585</v>
      </c>
      <c r="BG7" s="84">
        <f t="shared" si="6"/>
        <v>2.2403433476394849</v>
      </c>
      <c r="BH7" s="84">
        <f t="shared" si="7"/>
        <v>1.4511930585683297</v>
      </c>
      <c r="BI7" s="84">
        <f t="shared" si="8"/>
        <v>1.3732394366197183</v>
      </c>
      <c r="BJ7" s="84">
        <f t="shared" si="9"/>
        <v>1.4188235294117648</v>
      </c>
      <c r="BK7" s="84">
        <f t="shared" si="10"/>
        <v>1.1374570446735395</v>
      </c>
      <c r="BL7" s="84">
        <f t="shared" si="11"/>
        <v>1.1273486430062631</v>
      </c>
      <c r="BM7" s="84">
        <f t="shared" si="12"/>
        <v>1.4418103448275863</v>
      </c>
      <c r="BN7" s="84">
        <f t="shared" si="13"/>
        <v>0</v>
      </c>
      <c r="BO7" s="84">
        <f t="shared" si="14"/>
        <v>0</v>
      </c>
      <c r="BP7" s="84">
        <f t="shared" si="15"/>
        <v>0</v>
      </c>
      <c r="BQ7" s="84">
        <f t="shared" si="16"/>
        <v>0</v>
      </c>
    </row>
    <row r="8" spans="1:70" x14ac:dyDescent="0.25">
      <c r="A8" s="16" t="s">
        <v>152</v>
      </c>
      <c r="B8" s="22" t="s">
        <v>32</v>
      </c>
      <c r="C8" s="69">
        <f>C97</f>
        <v>3176</v>
      </c>
      <c r="D8" s="69">
        <f t="shared" si="19"/>
        <v>3311</v>
      </c>
      <c r="E8" s="69">
        <f t="shared" si="19"/>
        <v>4798</v>
      </c>
      <c r="F8" s="73">
        <f t="shared" si="19"/>
        <v>1.4491090305043794</v>
      </c>
      <c r="H8" s="69">
        <f t="shared" ref="H8:S8" si="21">H97</f>
        <v>828</v>
      </c>
      <c r="I8" s="69">
        <f t="shared" si="21"/>
        <v>1411</v>
      </c>
      <c r="J8" s="69">
        <f t="shared" si="21"/>
        <v>1536</v>
      </c>
      <c r="K8" s="69">
        <f t="shared" si="21"/>
        <v>1864</v>
      </c>
      <c r="L8" s="69">
        <f t="shared" si="21"/>
        <v>935</v>
      </c>
      <c r="M8" s="69">
        <f t="shared" si="21"/>
        <v>1433</v>
      </c>
      <c r="N8" s="69">
        <f t="shared" si="21"/>
        <v>1474</v>
      </c>
      <c r="O8" s="69">
        <f t="shared" si="21"/>
        <v>1872</v>
      </c>
      <c r="P8" s="69">
        <f t="shared" si="21"/>
        <v>1613</v>
      </c>
      <c r="Q8" s="69">
        <f t="shared" si="21"/>
        <v>1923</v>
      </c>
      <c r="R8" s="69">
        <f t="shared" si="21"/>
        <v>1262</v>
      </c>
      <c r="S8" s="69">
        <f t="shared" si="21"/>
        <v>0</v>
      </c>
      <c r="T8" s="1"/>
      <c r="U8" s="1">
        <v>295</v>
      </c>
      <c r="V8" s="1">
        <v>227</v>
      </c>
      <c r="W8" s="1">
        <v>306</v>
      </c>
      <c r="X8" s="1">
        <v>400</v>
      </c>
      <c r="Y8" s="1">
        <v>466</v>
      </c>
      <c r="Z8" s="1">
        <v>545</v>
      </c>
      <c r="AA8" s="1">
        <v>516</v>
      </c>
      <c r="AB8" s="1">
        <v>421</v>
      </c>
      <c r="AC8" s="1">
        <v>599</v>
      </c>
      <c r="AD8" s="1">
        <v>494</v>
      </c>
      <c r="AE8" s="1">
        <v>610</v>
      </c>
      <c r="AF8" s="1">
        <v>760</v>
      </c>
      <c r="AG8" s="1">
        <v>241</v>
      </c>
      <c r="AH8" s="1">
        <v>233</v>
      </c>
      <c r="AI8" s="1">
        <v>461</v>
      </c>
      <c r="AJ8" s="1">
        <v>426</v>
      </c>
      <c r="AK8" s="1">
        <v>425</v>
      </c>
      <c r="AL8" s="1">
        <v>582</v>
      </c>
      <c r="AM8" s="1">
        <v>479</v>
      </c>
      <c r="AN8" s="1">
        <v>464</v>
      </c>
      <c r="AO8" s="1">
        <v>531</v>
      </c>
      <c r="AP8" s="1">
        <v>476</v>
      </c>
      <c r="AQ8" s="1">
        <v>574</v>
      </c>
      <c r="AR8" s="1">
        <v>822</v>
      </c>
      <c r="AS8" s="11">
        <v>360</v>
      </c>
      <c r="AT8" s="11">
        <v>553</v>
      </c>
      <c r="AU8" s="11">
        <v>700</v>
      </c>
      <c r="AV8" s="11">
        <v>620</v>
      </c>
      <c r="AW8" s="11">
        <v>626</v>
      </c>
      <c r="AX8" s="11">
        <v>677</v>
      </c>
      <c r="AY8" s="77">
        <v>560</v>
      </c>
      <c r="AZ8" s="77">
        <v>702</v>
      </c>
      <c r="BA8" s="77"/>
      <c r="BB8" s="77"/>
      <c r="BC8" s="77"/>
      <c r="BD8" s="77"/>
      <c r="BF8" s="84">
        <f t="shared" si="5"/>
        <v>1.4937759336099585</v>
      </c>
      <c r="BG8" s="84">
        <f t="shared" si="6"/>
        <v>2.3733905579399144</v>
      </c>
      <c r="BH8" s="84">
        <f t="shared" si="7"/>
        <v>1.5184381778741864</v>
      </c>
      <c r="BI8" s="84">
        <f t="shared" si="8"/>
        <v>1.4553990610328638</v>
      </c>
      <c r="BJ8" s="84">
        <f t="shared" si="9"/>
        <v>1.4729411764705882</v>
      </c>
      <c r="BK8" s="84">
        <f t="shared" si="10"/>
        <v>1.1632302405498283</v>
      </c>
      <c r="BL8" s="84">
        <f t="shared" si="11"/>
        <v>1.1691022964509394</v>
      </c>
      <c r="BM8" s="84">
        <f t="shared" si="12"/>
        <v>1.5129310344827587</v>
      </c>
      <c r="BN8" s="84">
        <f t="shared" si="13"/>
        <v>0</v>
      </c>
      <c r="BO8" s="84">
        <f t="shared" si="14"/>
        <v>0</v>
      </c>
      <c r="BP8" s="84">
        <f t="shared" si="15"/>
        <v>0</v>
      </c>
      <c r="BQ8" s="84">
        <f t="shared" si="16"/>
        <v>0</v>
      </c>
    </row>
    <row r="9" spans="1:70" x14ac:dyDescent="0.25">
      <c r="A9" s="16" t="s">
        <v>207</v>
      </c>
      <c r="B9" s="22" t="s">
        <v>69</v>
      </c>
      <c r="C9" s="69">
        <f>C145</f>
        <v>1.4757556675062973</v>
      </c>
      <c r="D9" s="69">
        <f t="shared" ref="D9:F9" si="22">D145</f>
        <v>1.7006946541830263</v>
      </c>
      <c r="E9" s="69">
        <f t="shared" si="22"/>
        <v>2.1604835348061693</v>
      </c>
      <c r="F9" s="73">
        <f t="shared" si="22"/>
        <v>1.2703535755182429</v>
      </c>
      <c r="H9" s="69">
        <f t="shared" ref="H9:S9" si="23">H145</f>
        <v>1.4553140096618358</v>
      </c>
      <c r="I9" s="69">
        <f t="shared" si="23"/>
        <v>1.4939759036144578</v>
      </c>
      <c r="J9" s="69">
        <f t="shared" si="23"/>
        <v>1.5123697916666667</v>
      </c>
      <c r="K9" s="69">
        <f t="shared" si="23"/>
        <v>1.9168454935622317</v>
      </c>
      <c r="L9" s="69">
        <f t="shared" si="23"/>
        <v>1.6663101604278074</v>
      </c>
      <c r="M9" s="69">
        <f t="shared" si="23"/>
        <v>1.7508722958827634</v>
      </c>
      <c r="N9" s="69">
        <f t="shared" si="23"/>
        <v>1.8175033921302579</v>
      </c>
      <c r="O9" s="69">
        <f t="shared" si="23"/>
        <v>2.1474358974358974</v>
      </c>
      <c r="P9" s="69">
        <f t="shared" si="23"/>
        <v>1.8822070675759455</v>
      </c>
      <c r="Q9" s="69">
        <f t="shared" si="23"/>
        <v>2.4960998439937598</v>
      </c>
      <c r="R9" s="69">
        <f>R145</f>
        <v>2.004754358161648</v>
      </c>
      <c r="S9" s="69" t="str">
        <f t="shared" si="23"/>
        <v>-</v>
      </c>
      <c r="T9" s="1"/>
      <c r="U9" s="1">
        <v>1.2644067796610201</v>
      </c>
      <c r="V9" s="1">
        <v>1.3964757709251101</v>
      </c>
      <c r="W9" s="1">
        <v>1.68300653594771</v>
      </c>
      <c r="X9" s="1">
        <v>1.645</v>
      </c>
      <c r="Y9" s="1">
        <v>1.3819742489270399</v>
      </c>
      <c r="Z9" s="1">
        <v>1.47889908256881</v>
      </c>
      <c r="AA9" s="1">
        <v>1.51356589147287</v>
      </c>
      <c r="AB9" s="1">
        <v>1.40855106888361</v>
      </c>
      <c r="AC9" s="1">
        <v>1.5843071786310501</v>
      </c>
      <c r="AD9" s="1">
        <v>1.5344129554655901</v>
      </c>
      <c r="AE9" s="1">
        <v>1.97868852459016</v>
      </c>
      <c r="AF9" s="1">
        <v>2.11578947368421</v>
      </c>
      <c r="AG9" s="1">
        <v>1.44813278008299</v>
      </c>
      <c r="AH9" s="1">
        <v>1.4334763948497899</v>
      </c>
      <c r="AI9" s="1">
        <v>1.8980477223427299</v>
      </c>
      <c r="AJ9" s="1">
        <v>1.89906103286385</v>
      </c>
      <c r="AK9" s="1">
        <v>1.5811764705882401</v>
      </c>
      <c r="AL9" s="1">
        <v>1.7663230240549801</v>
      </c>
      <c r="AM9" s="1">
        <v>1.6555323590814199</v>
      </c>
      <c r="AN9" s="1">
        <v>1.66163793103448</v>
      </c>
      <c r="AO9" s="1">
        <v>2.0998116760828598</v>
      </c>
      <c r="AP9" s="1">
        <v>1.77310924369748</v>
      </c>
      <c r="AQ9" s="1">
        <v>2.23344947735192</v>
      </c>
      <c r="AR9" s="1">
        <v>2.30413625304136</v>
      </c>
      <c r="AS9" s="11">
        <v>1.9166666666666667</v>
      </c>
      <c r="AT9" s="11">
        <v>1.6600361663652801</v>
      </c>
      <c r="AU9" s="11">
        <v>2.04</v>
      </c>
      <c r="AV9" s="11">
        <v>2.0306449999999998</v>
      </c>
      <c r="AW9" s="11">
        <v>3.0591050000000002</v>
      </c>
      <c r="AX9" s="11">
        <v>2.4017729999999999</v>
      </c>
      <c r="AY9" s="77">
        <v>2.0910709999999999</v>
      </c>
      <c r="AZ9" s="77">
        <v>1.935897</v>
      </c>
      <c r="BA9" s="77"/>
      <c r="BB9" s="77"/>
      <c r="BC9" s="77"/>
      <c r="BD9" s="77"/>
      <c r="BF9" s="84">
        <f t="shared" si="5"/>
        <v>1.3235434574976102</v>
      </c>
      <c r="BG9" s="84">
        <f t="shared" si="6"/>
        <v>1.1580491819254761</v>
      </c>
      <c r="BH9" s="84">
        <f t="shared" si="7"/>
        <v>1.0747885714285732</v>
      </c>
      <c r="BI9" s="84">
        <f t="shared" si="8"/>
        <v>1.0692889616810874</v>
      </c>
      <c r="BJ9" s="84">
        <f t="shared" si="9"/>
        <v>1.934701822916661</v>
      </c>
      <c r="BK9" s="84">
        <f t="shared" si="10"/>
        <v>1.3597586439688736</v>
      </c>
      <c r="BL9" s="84">
        <f t="shared" si="11"/>
        <v>1.2630807175283729</v>
      </c>
      <c r="BM9" s="84">
        <f t="shared" si="12"/>
        <v>1.165053447470819</v>
      </c>
      <c r="BN9" s="84">
        <f t="shared" si="13"/>
        <v>0</v>
      </c>
      <c r="BO9" s="84">
        <f t="shared" si="14"/>
        <v>0</v>
      </c>
      <c r="BP9" s="84">
        <f t="shared" si="15"/>
        <v>0</v>
      </c>
      <c r="BQ9" s="84">
        <f t="shared" si="16"/>
        <v>0</v>
      </c>
    </row>
    <row r="10" spans="1:70" x14ac:dyDescent="0.25">
      <c r="A10" s="16" t="s">
        <v>208</v>
      </c>
      <c r="B10" s="22" t="s">
        <v>65</v>
      </c>
      <c r="C10" s="69">
        <f>C121</f>
        <v>4687</v>
      </c>
      <c r="D10" s="69">
        <f t="shared" ref="D10:F10" si="24">D121</f>
        <v>5631</v>
      </c>
      <c r="E10" s="69">
        <f t="shared" si="24"/>
        <v>10366</v>
      </c>
      <c r="F10" s="73">
        <f t="shared" si="24"/>
        <v>1.840880838217013</v>
      </c>
      <c r="H10" s="69">
        <f t="shared" ref="H10:S10" si="25">H121</f>
        <v>1205</v>
      </c>
      <c r="I10" s="69">
        <f t="shared" si="25"/>
        <v>2108</v>
      </c>
      <c r="J10" s="69">
        <f t="shared" si="25"/>
        <v>2323</v>
      </c>
      <c r="K10" s="69">
        <f t="shared" si="25"/>
        <v>3573</v>
      </c>
      <c r="L10" s="69">
        <f t="shared" si="25"/>
        <v>1558</v>
      </c>
      <c r="M10" s="69">
        <f t="shared" si="25"/>
        <v>2509</v>
      </c>
      <c r="N10" s="69">
        <f t="shared" si="25"/>
        <v>2679</v>
      </c>
      <c r="O10" s="69">
        <f t="shared" si="25"/>
        <v>4020</v>
      </c>
      <c r="P10" s="69">
        <f t="shared" si="25"/>
        <v>3036</v>
      </c>
      <c r="Q10" s="69">
        <f t="shared" si="25"/>
        <v>4800</v>
      </c>
      <c r="R10" s="69">
        <f t="shared" si="25"/>
        <v>2530</v>
      </c>
      <c r="S10" s="69">
        <f t="shared" si="25"/>
        <v>0</v>
      </c>
      <c r="T10" s="1"/>
      <c r="U10" s="1">
        <v>373</v>
      </c>
      <c r="V10" s="1">
        <v>317</v>
      </c>
      <c r="W10" s="1">
        <v>515</v>
      </c>
      <c r="X10" s="1">
        <v>658</v>
      </c>
      <c r="Y10" s="1">
        <v>644</v>
      </c>
      <c r="Z10" s="1">
        <v>806</v>
      </c>
      <c r="AA10" s="1">
        <v>781</v>
      </c>
      <c r="AB10" s="1">
        <v>593</v>
      </c>
      <c r="AC10" s="1">
        <v>949</v>
      </c>
      <c r="AD10" s="1">
        <v>758</v>
      </c>
      <c r="AE10" s="1">
        <v>1207</v>
      </c>
      <c r="AF10" s="1">
        <v>1608</v>
      </c>
      <c r="AG10" s="1">
        <v>349</v>
      </c>
      <c r="AH10" s="1">
        <v>334</v>
      </c>
      <c r="AI10" s="1">
        <v>875</v>
      </c>
      <c r="AJ10" s="1">
        <v>809</v>
      </c>
      <c r="AK10" s="1">
        <v>672</v>
      </c>
      <c r="AL10" s="1">
        <v>1028</v>
      </c>
      <c r="AM10" s="1">
        <v>793</v>
      </c>
      <c r="AN10" s="1">
        <v>771</v>
      </c>
      <c r="AO10" s="1">
        <v>1115</v>
      </c>
      <c r="AP10" s="1">
        <v>844</v>
      </c>
      <c r="AQ10" s="1">
        <v>1282</v>
      </c>
      <c r="AR10" s="1">
        <v>1894</v>
      </c>
      <c r="AS10" s="11">
        <v>690</v>
      </c>
      <c r="AT10" s="11">
        <v>918</v>
      </c>
      <c r="AU10" s="11">
        <v>1428</v>
      </c>
      <c r="AV10" s="11">
        <v>1259</v>
      </c>
      <c r="AW10" s="11">
        <v>1915</v>
      </c>
      <c r="AX10" s="11">
        <v>1626</v>
      </c>
      <c r="AY10" s="77">
        <v>1171</v>
      </c>
      <c r="AZ10" s="77">
        <v>1359</v>
      </c>
      <c r="BA10" s="77"/>
      <c r="BB10" s="77"/>
      <c r="BC10" s="77"/>
      <c r="BD10" s="77"/>
      <c r="BF10" s="84">
        <f t="shared" si="5"/>
        <v>1.9770773638968482</v>
      </c>
      <c r="BG10" s="84">
        <f t="shared" si="6"/>
        <v>2.7485029940119761</v>
      </c>
      <c r="BH10" s="84">
        <f t="shared" si="7"/>
        <v>1.6319999999999999</v>
      </c>
      <c r="BI10" s="84">
        <f t="shared" si="8"/>
        <v>1.5562422744128555</v>
      </c>
      <c r="BJ10" s="84">
        <f t="shared" si="9"/>
        <v>2.8497023809523809</v>
      </c>
      <c r="BK10" s="84">
        <f t="shared" si="10"/>
        <v>1.5817120622568093</v>
      </c>
      <c r="BL10" s="84">
        <f t="shared" si="11"/>
        <v>1.476670870113493</v>
      </c>
      <c r="BM10" s="84">
        <f t="shared" si="12"/>
        <v>1.7626459143968871</v>
      </c>
      <c r="BN10" s="84">
        <f t="shared" si="13"/>
        <v>0</v>
      </c>
      <c r="BO10" s="84">
        <f t="shared" si="14"/>
        <v>0</v>
      </c>
      <c r="BP10" s="84">
        <f t="shared" si="15"/>
        <v>0</v>
      </c>
      <c r="BQ10" s="84">
        <f t="shared" si="16"/>
        <v>0</v>
      </c>
    </row>
    <row r="11" spans="1:70" x14ac:dyDescent="0.25">
      <c r="A11" s="16" t="s">
        <v>209</v>
      </c>
      <c r="B11" s="22" t="s">
        <v>70</v>
      </c>
      <c r="C11" s="69">
        <f>C133</f>
        <v>20.189247548538514</v>
      </c>
      <c r="D11" s="69">
        <f t="shared" ref="D11:F11" si="26">D133</f>
        <v>19.428246600958971</v>
      </c>
      <c r="E11" s="69">
        <f t="shared" si="26"/>
        <v>19.361695201620684</v>
      </c>
      <c r="F11" s="73">
        <f t="shared" si="26"/>
        <v>0.99657450305705908</v>
      </c>
      <c r="H11" s="69">
        <f t="shared" ref="H11:S11" si="27">H133</f>
        <v>17.469512863070538</v>
      </c>
      <c r="I11" s="69">
        <f t="shared" si="27"/>
        <v>20.980651802656546</v>
      </c>
      <c r="J11" s="69">
        <f t="shared" si="27"/>
        <v>20.920287559190701</v>
      </c>
      <c r="K11" s="69">
        <f t="shared" si="27"/>
        <v>19.518221382591658</v>
      </c>
      <c r="L11" s="69">
        <f t="shared" si="27"/>
        <v>19.698229139922958</v>
      </c>
      <c r="M11" s="69">
        <f t="shared" si="27"/>
        <v>19.704485850936624</v>
      </c>
      <c r="N11" s="69">
        <f t="shared" si="27"/>
        <v>18.084110488988426</v>
      </c>
      <c r="O11" s="69">
        <f t="shared" si="27"/>
        <v>22.635002238805992</v>
      </c>
      <c r="P11" s="69">
        <f t="shared" si="27"/>
        <v>20.190858036890646</v>
      </c>
      <c r="Q11" s="69">
        <f t="shared" si="27"/>
        <v>18.002697916666666</v>
      </c>
      <c r="R11" s="69">
        <f t="shared" si="27"/>
        <v>19.882525691699605</v>
      </c>
      <c r="S11" s="69" t="str">
        <f t="shared" si="27"/>
        <v>-</v>
      </c>
      <c r="T11" s="2"/>
      <c r="U11" s="1">
        <v>14.02</v>
      </c>
      <c r="V11" s="1">
        <v>15.625955835962101</v>
      </c>
      <c r="W11" s="1">
        <v>21.102669902912599</v>
      </c>
      <c r="X11" s="1">
        <v>21.302693009118499</v>
      </c>
      <c r="Y11" s="1">
        <v>17.635987577639799</v>
      </c>
      <c r="Z11" s="1">
        <v>23.390156327543401</v>
      </c>
      <c r="AA11" s="1">
        <v>21.2317836107554</v>
      </c>
      <c r="AB11" s="1">
        <v>16.9602276559865</v>
      </c>
      <c r="AC11" s="1">
        <v>23.138451001053699</v>
      </c>
      <c r="AD11" s="1">
        <v>18.239158311345602</v>
      </c>
      <c r="AE11" s="1">
        <v>17.9041168185584</v>
      </c>
      <c r="AF11" s="1">
        <v>21.332745024875599</v>
      </c>
      <c r="AG11" s="1">
        <v>17.371126074498601</v>
      </c>
      <c r="AH11" s="1">
        <v>20.357589820359198</v>
      </c>
      <c r="AI11" s="1">
        <v>20.3747234285714</v>
      </c>
      <c r="AJ11" s="1">
        <v>22.610008652657601</v>
      </c>
      <c r="AK11" s="1">
        <v>20.347913690476201</v>
      </c>
      <c r="AL11" s="1">
        <v>16.997334630350199</v>
      </c>
      <c r="AM11" s="1">
        <v>17.869808322824699</v>
      </c>
      <c r="AN11" s="1">
        <v>18.226050583657599</v>
      </c>
      <c r="AO11" s="1">
        <v>18.1383757847534</v>
      </c>
      <c r="AP11" s="1">
        <v>21.754643364928899</v>
      </c>
      <c r="AQ11" s="1">
        <v>21.555341653666201</v>
      </c>
      <c r="AR11" s="1">
        <v>23.7581003167899</v>
      </c>
      <c r="AS11" s="11">
        <v>18.506746376811595</v>
      </c>
      <c r="AT11" s="11">
        <v>22.842821350762499</v>
      </c>
      <c r="AU11" s="11">
        <v>19.299775910364101</v>
      </c>
      <c r="AV11" s="11">
        <v>19.430209999999999</v>
      </c>
      <c r="AW11" s="11">
        <v>16.28614</v>
      </c>
      <c r="AX11" s="11">
        <v>18.919029999999999</v>
      </c>
      <c r="AY11" s="77">
        <v>19.83259</v>
      </c>
      <c r="AZ11" s="77">
        <v>19.925550000000001</v>
      </c>
      <c r="BA11" s="77"/>
      <c r="BB11" s="77"/>
      <c r="BC11" s="77"/>
      <c r="BD11" s="77"/>
      <c r="BF11" s="84">
        <f t="shared" si="5"/>
        <v>1.065374017633786</v>
      </c>
      <c r="BG11" s="84">
        <f t="shared" si="6"/>
        <v>1.1220788684875591</v>
      </c>
      <c r="BH11" s="84">
        <f t="shared" si="7"/>
        <v>0.94724112344514555</v>
      </c>
      <c r="BI11" s="84">
        <f t="shared" si="8"/>
        <v>0.85936322707758694</v>
      </c>
      <c r="BJ11" s="84">
        <f t="shared" si="9"/>
        <v>0.80038377632900493</v>
      </c>
      <c r="BK11" s="84">
        <f t="shared" si="10"/>
        <v>1.1130586301583101</v>
      </c>
      <c r="BL11" s="84">
        <f t="shared" si="11"/>
        <v>1.1098378696467766</v>
      </c>
      <c r="BM11" s="84">
        <f t="shared" si="12"/>
        <v>1.0932456216195439</v>
      </c>
      <c r="BN11" s="84">
        <f t="shared" si="13"/>
        <v>0</v>
      </c>
      <c r="BO11" s="84">
        <f t="shared" si="14"/>
        <v>0</v>
      </c>
      <c r="BP11" s="84">
        <f t="shared" si="15"/>
        <v>0</v>
      </c>
      <c r="BQ11" s="84">
        <f t="shared" si="16"/>
        <v>0</v>
      </c>
    </row>
    <row r="12" spans="1:70" x14ac:dyDescent="0.25">
      <c r="A12" s="16" t="s">
        <v>210</v>
      </c>
      <c r="B12" s="22" t="s">
        <v>85</v>
      </c>
      <c r="C12" s="69">
        <f>C59</f>
        <v>91917.415000000008</v>
      </c>
      <c r="D12" s="69">
        <f t="shared" ref="D12:F12" si="28">D59</f>
        <v>108351.43899999997</v>
      </c>
      <c r="E12" s="69">
        <f t="shared" si="28"/>
        <v>198015.18400000001</v>
      </c>
      <c r="F12" s="73">
        <f t="shared" si="28"/>
        <v>1.8275270345048216</v>
      </c>
      <c r="H12" s="69">
        <f>H59</f>
        <v>21050.762999999999</v>
      </c>
      <c r="I12" s="69">
        <f t="shared" ref="I12:S12" si="29">I59</f>
        <v>44227.214</v>
      </c>
      <c r="J12" s="69">
        <f t="shared" si="29"/>
        <v>48597.828000000001</v>
      </c>
      <c r="K12" s="69">
        <f t="shared" si="29"/>
        <v>69738.604999999996</v>
      </c>
      <c r="L12" s="69">
        <f t="shared" si="29"/>
        <v>30689.840999999971</v>
      </c>
      <c r="M12" s="69">
        <f t="shared" si="29"/>
        <v>49438.554999999993</v>
      </c>
      <c r="N12" s="69">
        <f t="shared" si="29"/>
        <v>48447.331999999995</v>
      </c>
      <c r="O12" s="69">
        <f t="shared" si="29"/>
        <v>90992.70900000009</v>
      </c>
      <c r="P12" s="69">
        <f t="shared" si="29"/>
        <v>61299.445</v>
      </c>
      <c r="Q12" s="69">
        <f t="shared" si="29"/>
        <v>86412.95</v>
      </c>
      <c r="R12" s="69">
        <f t="shared" si="29"/>
        <v>50302.79</v>
      </c>
      <c r="S12" s="69">
        <f t="shared" si="29"/>
        <v>0</v>
      </c>
      <c r="T12" s="2"/>
      <c r="U12" s="1">
        <v>5229.46</v>
      </c>
      <c r="V12" s="1">
        <v>4953.4279999999999</v>
      </c>
      <c r="W12" s="1">
        <v>10867.875</v>
      </c>
      <c r="X12" s="1">
        <v>14017.172</v>
      </c>
      <c r="Y12" s="1">
        <v>11357.575999999999</v>
      </c>
      <c r="Z12" s="1">
        <v>18852.466</v>
      </c>
      <c r="AA12" s="1">
        <v>16582.023000000001</v>
      </c>
      <c r="AB12" s="1">
        <v>10057.415000000001</v>
      </c>
      <c r="AC12" s="1">
        <v>21958.39</v>
      </c>
      <c r="AD12" s="1">
        <v>13825.281999999999</v>
      </c>
      <c r="AE12" s="1">
        <v>21610.269</v>
      </c>
      <c r="AF12" s="1">
        <v>34303.053999999996</v>
      </c>
      <c r="AG12" s="1">
        <v>6062.5230000000001</v>
      </c>
      <c r="AH12" s="1">
        <v>6799.4349999999704</v>
      </c>
      <c r="AI12" s="1">
        <v>17827.883000000002</v>
      </c>
      <c r="AJ12" s="1">
        <v>18291.496999999999</v>
      </c>
      <c r="AK12" s="1">
        <v>13673.798000000001</v>
      </c>
      <c r="AL12" s="1">
        <v>17473.259999999998</v>
      </c>
      <c r="AM12" s="1">
        <v>14170.758</v>
      </c>
      <c r="AN12" s="1">
        <v>14052.285</v>
      </c>
      <c r="AO12" s="1">
        <v>20224.289000000001</v>
      </c>
      <c r="AP12" s="1">
        <v>18360.919000000002</v>
      </c>
      <c r="AQ12" s="1">
        <v>27633.948</v>
      </c>
      <c r="AR12" s="1">
        <v>44997.842000000099</v>
      </c>
      <c r="AS12" s="11">
        <v>12769.655000000001</v>
      </c>
      <c r="AT12" s="11">
        <v>20969.71</v>
      </c>
      <c r="AU12" s="11">
        <v>27560.080000000002</v>
      </c>
      <c r="AV12" s="11">
        <v>24462.639999999999</v>
      </c>
      <c r="AW12" s="11">
        <v>31187.96</v>
      </c>
      <c r="AX12" s="11">
        <v>30762.35</v>
      </c>
      <c r="AY12" s="78">
        <v>23223.964</v>
      </c>
      <c r="AZ12" s="78">
        <v>27078.826000000001</v>
      </c>
      <c r="BA12" s="78"/>
      <c r="BB12" s="78"/>
      <c r="BC12" s="78"/>
      <c r="BD12" s="78"/>
      <c r="BF12" s="84">
        <f>IFERROR(AS12/AG12,"-")</f>
        <v>2.1063268543476044</v>
      </c>
      <c r="BG12" s="84">
        <f t="shared" si="6"/>
        <v>3.0840371295556306</v>
      </c>
      <c r="BH12" s="84">
        <f t="shared" si="7"/>
        <v>1.5458975134624788</v>
      </c>
      <c r="BI12" s="84">
        <f t="shared" si="8"/>
        <v>1.3373776897538785</v>
      </c>
      <c r="BJ12" s="84">
        <f t="shared" si="9"/>
        <v>2.2808556920323086</v>
      </c>
      <c r="BK12" s="84">
        <f t="shared" si="10"/>
        <v>1.760538674523243</v>
      </c>
      <c r="BL12" s="84">
        <f t="shared" si="11"/>
        <v>1.6388653309865286</v>
      </c>
      <c r="BM12" s="84">
        <f t="shared" si="12"/>
        <v>1.9270051810079287</v>
      </c>
      <c r="BN12" s="84">
        <f t="shared" si="13"/>
        <v>0</v>
      </c>
      <c r="BO12" s="84">
        <f t="shared" si="14"/>
        <v>0</v>
      </c>
      <c r="BP12" s="84">
        <f t="shared" si="15"/>
        <v>0</v>
      </c>
      <c r="BQ12" s="84">
        <f>IFERROR(BD12/AR12,"-")</f>
        <v>0</v>
      </c>
    </row>
    <row r="13" spans="1:70" x14ac:dyDescent="0.25">
      <c r="A13" s="42" t="s">
        <v>33</v>
      </c>
      <c r="B13" s="22"/>
      <c r="C13" s="69"/>
      <c r="D13" s="69"/>
      <c r="E13" s="69"/>
      <c r="F13" s="73"/>
      <c r="H13" s="1"/>
      <c r="I13" s="1"/>
      <c r="J13" s="1"/>
      <c r="K13" s="1"/>
      <c r="L13" s="2"/>
      <c r="M13" s="2"/>
      <c r="N13" s="2"/>
      <c r="O13" s="2"/>
      <c r="P13" s="1"/>
      <c r="Q13" s="2"/>
      <c r="R13" s="11"/>
      <c r="S13" s="11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11"/>
      <c r="AT13" s="11"/>
      <c r="AU13" s="11"/>
      <c r="AV13" s="11"/>
      <c r="AW13" s="11"/>
      <c r="AX13" s="11"/>
      <c r="AY13" s="77"/>
      <c r="AZ13" s="77"/>
      <c r="BA13" s="77"/>
      <c r="BB13" s="77"/>
      <c r="BC13" s="77"/>
      <c r="BD13" s="77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</row>
    <row r="14" spans="1:70" x14ac:dyDescent="0.25">
      <c r="A14" s="42" t="s">
        <v>33</v>
      </c>
      <c r="B14" s="22" t="s">
        <v>86</v>
      </c>
      <c r="C14" s="69"/>
      <c r="D14" s="69"/>
      <c r="E14" s="69"/>
      <c r="F14" s="73"/>
      <c r="H14" s="1"/>
      <c r="I14" s="1"/>
      <c r="J14" s="1"/>
      <c r="K14" s="1"/>
      <c r="L14" s="1"/>
      <c r="M14" s="1"/>
      <c r="N14" s="1"/>
      <c r="O14" s="1"/>
      <c r="P14" s="1"/>
      <c r="Q14" s="1"/>
      <c r="R14" s="11"/>
      <c r="S14" s="1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1"/>
      <c r="AT14" s="11"/>
      <c r="AU14" s="11"/>
      <c r="AV14" s="11"/>
      <c r="AW14" s="11"/>
      <c r="AX14" s="11"/>
      <c r="AY14" s="77"/>
      <c r="AZ14" s="77"/>
      <c r="BA14" s="77"/>
      <c r="BB14" s="77"/>
      <c r="BC14" s="77"/>
      <c r="BD14" s="77"/>
      <c r="BF14" s="84" t="str">
        <f>IFERROR(AS14/AG14,"-")</f>
        <v>-</v>
      </c>
      <c r="BG14" s="84" t="str">
        <f t="shared" ref="BG14" si="30">IFERROR(AT14/AH14,"-")</f>
        <v>-</v>
      </c>
      <c r="BH14" s="84" t="str">
        <f t="shared" ref="BH14" si="31">IFERROR(AU14/AI14,"-")</f>
        <v>-</v>
      </c>
      <c r="BI14" s="84" t="str">
        <f t="shared" ref="BI14" si="32">IFERROR(AV14/AJ14,"-")</f>
        <v>-</v>
      </c>
      <c r="BJ14" s="84" t="str">
        <f t="shared" ref="BJ14" si="33">IFERROR(AW14/AK14,"-")</f>
        <v>-</v>
      </c>
      <c r="BK14" s="84" t="str">
        <f t="shared" ref="BK14" si="34">IFERROR(AX14/AL14,"-")</f>
        <v>-</v>
      </c>
      <c r="BL14" s="84" t="str">
        <f t="shared" ref="BL14" si="35">IFERROR(AY14/AM14,"-")</f>
        <v>-</v>
      </c>
      <c r="BM14" s="84" t="str">
        <f t="shared" ref="BM14" si="36">IFERROR(AZ14/AN14,"-")</f>
        <v>-</v>
      </c>
      <c r="BN14" s="84" t="str">
        <f t="shared" ref="BN14" si="37">IFERROR(BA14/AO14,"-")</f>
        <v>-</v>
      </c>
      <c r="BO14" s="84" t="str">
        <f t="shared" ref="BO14" si="38">IFERROR(BB14/AP14,"-")</f>
        <v>-</v>
      </c>
      <c r="BP14" s="84" t="str">
        <f t="shared" ref="BP14" si="39">IFERROR(BC14/AQ14,"-")</f>
        <v>-</v>
      </c>
      <c r="BQ14" s="84" t="str">
        <f>IFERROR(BD14/AR14,"-")</f>
        <v>-</v>
      </c>
    </row>
    <row r="15" spans="1:70" x14ac:dyDescent="0.25">
      <c r="A15" s="16" t="s">
        <v>55</v>
      </c>
      <c r="B15" s="22" t="s">
        <v>66</v>
      </c>
      <c r="C15" s="69"/>
      <c r="D15" s="69"/>
      <c r="E15" s="69"/>
      <c r="F15" s="73"/>
      <c r="H15" s="1"/>
      <c r="I15" s="1"/>
      <c r="J15" s="1"/>
      <c r="K15" s="1"/>
      <c r="L15" s="1"/>
      <c r="M15" s="1"/>
      <c r="N15" s="1"/>
      <c r="O15" s="1"/>
      <c r="P15" s="1"/>
      <c r="Q15" s="1"/>
      <c r="R15" s="11"/>
      <c r="S15" s="1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77"/>
      <c r="AZ15" s="77"/>
      <c r="BA15" s="77"/>
      <c r="BB15" s="77"/>
      <c r="BC15" s="77"/>
      <c r="BD15" s="77"/>
      <c r="BF15" s="84" t="str">
        <f t="shared" ref="BF15:BF17" si="40">IFERROR(AS15/AG15,"-")</f>
        <v>-</v>
      </c>
      <c r="BG15" s="84" t="str">
        <f t="shared" ref="BG15:BG17" si="41">IFERROR(AT15/AH15,"-")</f>
        <v>-</v>
      </c>
      <c r="BH15" s="84" t="str">
        <f t="shared" ref="BH15:BH17" si="42">IFERROR(AU15/AI15,"-")</f>
        <v>-</v>
      </c>
      <c r="BI15" s="84" t="str">
        <f t="shared" ref="BI15:BI17" si="43">IFERROR(AV15/AJ15,"-")</f>
        <v>-</v>
      </c>
      <c r="BJ15" s="84" t="str">
        <f t="shared" ref="BJ15:BJ17" si="44">IFERROR(AW15/AK15,"-")</f>
        <v>-</v>
      </c>
      <c r="BK15" s="84" t="str">
        <f t="shared" ref="BK15:BK17" si="45">IFERROR(AX15/AL15,"-")</f>
        <v>-</v>
      </c>
      <c r="BL15" s="84" t="str">
        <f t="shared" ref="BL15:BL16" si="46">IFERROR(AY15/AM15,"-")</f>
        <v>-</v>
      </c>
      <c r="BM15" s="84" t="str">
        <f t="shared" ref="BM15:BM17" si="47">IFERROR(AZ15/AN15,"-")</f>
        <v>-</v>
      </c>
      <c r="BN15" s="84" t="str">
        <f t="shared" ref="BN15:BN17" si="48">IFERROR(BA15/AO15,"-")</f>
        <v>-</v>
      </c>
      <c r="BO15" s="84" t="str">
        <f t="shared" ref="BO15:BO17" si="49">IFERROR(BB15/AP15,"-")</f>
        <v>-</v>
      </c>
      <c r="BP15" s="84" t="str">
        <f t="shared" ref="BP15:BP17" si="50">IFERROR(BC15/AQ15,"-")</f>
        <v>-</v>
      </c>
      <c r="BQ15" s="84" t="str">
        <f t="shared" ref="BQ15:BQ17" si="51">IFERROR(BD15/AR15,"-")</f>
        <v>-</v>
      </c>
    </row>
    <row r="16" spans="1:70" x14ac:dyDescent="0.25">
      <c r="A16" s="16" t="s">
        <v>56</v>
      </c>
      <c r="B16" s="22" t="s">
        <v>67</v>
      </c>
      <c r="C16" s="69"/>
      <c r="D16" s="69"/>
      <c r="E16" s="69"/>
      <c r="F16" s="73"/>
      <c r="H16" s="1"/>
      <c r="I16" s="1"/>
      <c r="J16" s="1"/>
      <c r="K16" s="1"/>
      <c r="L16" s="1"/>
      <c r="M16" s="1"/>
      <c r="N16" s="1"/>
      <c r="O16" s="1"/>
      <c r="P16" s="1"/>
      <c r="Q16" s="1"/>
      <c r="R16" s="11"/>
      <c r="S16" s="1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1"/>
      <c r="AT16" s="11"/>
      <c r="AU16" s="11"/>
      <c r="AV16" s="11"/>
      <c r="AW16" s="11"/>
      <c r="AX16" s="11"/>
      <c r="AY16" s="77"/>
      <c r="AZ16" s="77"/>
      <c r="BA16" s="77"/>
      <c r="BB16" s="77"/>
      <c r="BC16" s="77"/>
      <c r="BD16" s="77"/>
      <c r="BF16" s="84" t="str">
        <f t="shared" si="40"/>
        <v>-</v>
      </c>
      <c r="BG16" s="84" t="str">
        <f t="shared" si="41"/>
        <v>-</v>
      </c>
      <c r="BH16" s="84" t="str">
        <f t="shared" si="42"/>
        <v>-</v>
      </c>
      <c r="BI16" s="84" t="str">
        <f t="shared" si="43"/>
        <v>-</v>
      </c>
      <c r="BJ16" s="84" t="str">
        <f t="shared" si="44"/>
        <v>-</v>
      </c>
      <c r="BK16" s="84" t="str">
        <f t="shared" si="45"/>
        <v>-</v>
      </c>
      <c r="BL16" s="84" t="str">
        <f t="shared" si="46"/>
        <v>-</v>
      </c>
      <c r="BM16" s="84" t="str">
        <f t="shared" si="47"/>
        <v>-</v>
      </c>
      <c r="BN16" s="84" t="str">
        <f t="shared" si="48"/>
        <v>-</v>
      </c>
      <c r="BO16" s="84" t="str">
        <f t="shared" si="49"/>
        <v>-</v>
      </c>
      <c r="BP16" s="84" t="str">
        <f t="shared" si="50"/>
        <v>-</v>
      </c>
      <c r="BQ16" s="84" t="str">
        <f t="shared" si="51"/>
        <v>-</v>
      </c>
    </row>
    <row r="17" spans="1:69" x14ac:dyDescent="0.25">
      <c r="A17" s="16" t="s">
        <v>57</v>
      </c>
      <c r="B17" s="22" t="s">
        <v>68</v>
      </c>
      <c r="C17" s="69"/>
      <c r="D17" s="69"/>
      <c r="E17" s="69"/>
      <c r="F17" s="73"/>
      <c r="H17" s="1"/>
      <c r="I17" s="1"/>
      <c r="J17" s="1"/>
      <c r="K17" s="1"/>
      <c r="L17" s="1"/>
      <c r="M17" s="1"/>
      <c r="N17" s="1"/>
      <c r="O17" s="1"/>
      <c r="P17" s="1"/>
      <c r="Q17" s="1"/>
      <c r="R17" s="11"/>
      <c r="S17" s="1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1"/>
      <c r="AT17" s="11"/>
      <c r="AU17" s="11"/>
      <c r="AV17" s="11"/>
      <c r="AW17" s="11"/>
      <c r="AX17" s="11"/>
      <c r="AY17" s="77"/>
      <c r="AZ17" s="77"/>
      <c r="BA17" s="77"/>
      <c r="BB17" s="77"/>
      <c r="BC17" s="77"/>
      <c r="BD17" s="77"/>
      <c r="BF17" s="84" t="str">
        <f t="shared" si="40"/>
        <v>-</v>
      </c>
      <c r="BG17" s="84" t="str">
        <f t="shared" si="41"/>
        <v>-</v>
      </c>
      <c r="BH17" s="84" t="str">
        <f t="shared" si="42"/>
        <v>-</v>
      </c>
      <c r="BI17" s="84" t="str">
        <f t="shared" si="43"/>
        <v>-</v>
      </c>
      <c r="BJ17" s="84" t="str">
        <f t="shared" si="44"/>
        <v>-</v>
      </c>
      <c r="BK17" s="84" t="str">
        <f t="shared" si="45"/>
        <v>-</v>
      </c>
      <c r="BL17" s="84" t="str">
        <f>IFERROR(AY17/AM17,"-")</f>
        <v>-</v>
      </c>
      <c r="BM17" s="84" t="str">
        <f t="shared" si="47"/>
        <v>-</v>
      </c>
      <c r="BN17" s="84" t="str">
        <f t="shared" si="48"/>
        <v>-</v>
      </c>
      <c r="BO17" s="84" t="str">
        <f t="shared" si="49"/>
        <v>-</v>
      </c>
      <c r="BP17" s="84" t="str">
        <f t="shared" si="50"/>
        <v>-</v>
      </c>
      <c r="BQ17" s="84" t="str">
        <f t="shared" si="51"/>
        <v>-</v>
      </c>
    </row>
    <row r="18" spans="1:69" x14ac:dyDescent="0.25">
      <c r="A18" s="42" t="s">
        <v>33</v>
      </c>
      <c r="F18" s="73"/>
      <c r="AY18" s="79"/>
      <c r="AZ18" s="79"/>
      <c r="BA18" s="79"/>
      <c r="BB18" s="79"/>
      <c r="BC18" s="79"/>
      <c r="BD18" s="79"/>
    </row>
    <row r="19" spans="1:69" x14ac:dyDescent="0.25">
      <c r="A19" s="43" t="s">
        <v>33</v>
      </c>
      <c r="B19" s="23" t="s">
        <v>35</v>
      </c>
      <c r="C19" s="21" t="str">
        <f>$C$3</f>
        <v>YTD '15</v>
      </c>
      <c r="D19" s="21" t="str">
        <f>$D$3</f>
        <v>YTD '16</v>
      </c>
      <c r="E19" s="21" t="str">
        <f>$E$3</f>
        <v>YTD '17</v>
      </c>
      <c r="F19" s="21" t="str">
        <f>$F$3</f>
        <v>YoY</v>
      </c>
      <c r="G19" s="2" t="s">
        <v>33</v>
      </c>
      <c r="H19" s="27" t="str">
        <f>$H$3</f>
        <v>Q1 '15</v>
      </c>
      <c r="I19" s="27" t="str">
        <f>$I$3</f>
        <v>Q2 '15</v>
      </c>
      <c r="J19" s="27" t="str">
        <f>$J$3</f>
        <v>Q3 '15</v>
      </c>
      <c r="K19" s="27" t="str">
        <f>$K$3</f>
        <v>Q4 '15</v>
      </c>
      <c r="L19" s="30" t="str">
        <f>$L$3</f>
        <v>Q1 '16</v>
      </c>
      <c r="M19" s="30" t="str">
        <f>$M$3</f>
        <v>Q2 '16</v>
      </c>
      <c r="N19" s="30" t="str">
        <f>$N$3</f>
        <v>Q3 '16</v>
      </c>
      <c r="O19" s="30" t="str">
        <f>$O$3</f>
        <v>Q4 '16</v>
      </c>
      <c r="P19" s="27" t="str">
        <f>$P$3</f>
        <v>Q1 '17</v>
      </c>
      <c r="Q19" s="27" t="str">
        <f>$Q$3</f>
        <v>Q2 '17</v>
      </c>
      <c r="R19" s="27" t="str">
        <f>$R$3</f>
        <v>Q3 '17</v>
      </c>
      <c r="S19" s="27" t="str">
        <f>$S$3</f>
        <v>Q4 '17</v>
      </c>
      <c r="T19" s="17" t="s">
        <v>33</v>
      </c>
      <c r="U19" s="27" t="s">
        <v>1</v>
      </c>
      <c r="V19" s="27" t="s">
        <v>2</v>
      </c>
      <c r="W19" s="27" t="s">
        <v>3</v>
      </c>
      <c r="X19" s="27" t="s">
        <v>4</v>
      </c>
      <c r="Y19" s="27" t="s">
        <v>5</v>
      </c>
      <c r="Z19" s="27" t="s">
        <v>6</v>
      </c>
      <c r="AA19" s="27" t="s">
        <v>7</v>
      </c>
      <c r="AB19" s="27" t="s">
        <v>8</v>
      </c>
      <c r="AC19" s="27" t="s">
        <v>9</v>
      </c>
      <c r="AD19" s="27" t="s">
        <v>10</v>
      </c>
      <c r="AE19" s="27" t="s">
        <v>11</v>
      </c>
      <c r="AF19" s="27" t="s">
        <v>12</v>
      </c>
      <c r="AG19" s="29" t="s">
        <v>13</v>
      </c>
      <c r="AH19" s="29" t="s">
        <v>14</v>
      </c>
      <c r="AI19" s="29" t="s">
        <v>15</v>
      </c>
      <c r="AJ19" s="29" t="s">
        <v>16</v>
      </c>
      <c r="AK19" s="29" t="s">
        <v>17</v>
      </c>
      <c r="AL19" s="29" t="s">
        <v>18</v>
      </c>
      <c r="AM19" s="29" t="s">
        <v>19</v>
      </c>
      <c r="AN19" s="29" t="s">
        <v>20</v>
      </c>
      <c r="AO19" s="29" t="s">
        <v>21</v>
      </c>
      <c r="AP19" s="29" t="s">
        <v>22</v>
      </c>
      <c r="AQ19" s="29" t="s">
        <v>23</v>
      </c>
      <c r="AR19" s="29" t="s">
        <v>24</v>
      </c>
      <c r="AS19" s="25" t="s">
        <v>25</v>
      </c>
      <c r="AT19" s="25" t="s">
        <v>26</v>
      </c>
      <c r="AU19" s="25" t="s">
        <v>27</v>
      </c>
      <c r="AV19" s="25" t="s">
        <v>28</v>
      </c>
      <c r="AW19" s="25" t="s">
        <v>29</v>
      </c>
      <c r="AX19" s="25" t="s">
        <v>30</v>
      </c>
      <c r="AY19" s="31" t="s">
        <v>99</v>
      </c>
      <c r="AZ19" s="31" t="s">
        <v>100</v>
      </c>
      <c r="BA19" s="31" t="s">
        <v>101</v>
      </c>
      <c r="BB19" s="31" t="s">
        <v>102</v>
      </c>
      <c r="BC19" s="31" t="s">
        <v>103</v>
      </c>
      <c r="BD19" s="31" t="s">
        <v>104</v>
      </c>
      <c r="BF19" s="32">
        <v>42736</v>
      </c>
      <c r="BG19" s="32">
        <v>42767</v>
      </c>
      <c r="BH19" s="32">
        <v>42795</v>
      </c>
      <c r="BI19" s="32">
        <v>42826</v>
      </c>
      <c r="BJ19" s="32">
        <v>42856</v>
      </c>
      <c r="BK19" s="32">
        <v>42887</v>
      </c>
      <c r="BL19" s="32">
        <v>42917</v>
      </c>
      <c r="BM19" s="32">
        <v>42948</v>
      </c>
      <c r="BN19" s="32">
        <v>42979</v>
      </c>
      <c r="BO19" s="32">
        <v>43009</v>
      </c>
      <c r="BP19" s="32">
        <v>43040</v>
      </c>
      <c r="BQ19" s="32">
        <v>43070</v>
      </c>
    </row>
    <row r="20" spans="1:69" x14ac:dyDescent="0.25">
      <c r="A20" s="16" t="s">
        <v>113</v>
      </c>
      <c r="B20" s="16" t="s">
        <v>71</v>
      </c>
      <c r="C20" s="81">
        <f>INDEX(U20:AF20,$B$2)</f>
        <v>1751</v>
      </c>
      <c r="D20" s="81">
        <f>INDEX(AG20:AR20,$B$2)</f>
        <v>2500</v>
      </c>
      <c r="E20" s="81">
        <f>INDEX(AS20:BD20,$B$2)</f>
        <v>4466</v>
      </c>
      <c r="F20" s="65">
        <f>IFERROR(E20/D20,"")</f>
        <v>1.7864</v>
      </c>
      <c r="H20" s="4">
        <f>W20</f>
        <v>1476</v>
      </c>
      <c r="I20" s="4">
        <f>Z20</f>
        <v>1621</v>
      </c>
      <c r="J20" s="4">
        <f>AC20</f>
        <v>1734</v>
      </c>
      <c r="K20" s="69">
        <f>AF20</f>
        <v>1928</v>
      </c>
      <c r="L20" s="4">
        <f>AI20</f>
        <v>2068</v>
      </c>
      <c r="M20" s="4">
        <f>AL20</f>
        <v>2295</v>
      </c>
      <c r="N20" s="4">
        <f>AO20</f>
        <v>2624</v>
      </c>
      <c r="O20" s="4">
        <f>AR20</f>
        <v>3144</v>
      </c>
      <c r="P20" s="4">
        <f>INDEX(AS20:AU20,IF($B$2&gt;3,3,$B$2))</f>
        <v>3436</v>
      </c>
      <c r="Q20" s="4">
        <f>INDEX(AV20:AX20,IF($B$2&gt;6,3,$B$2-3))</f>
        <v>4041</v>
      </c>
      <c r="R20" s="4">
        <f>IFERROR(INDEX(AY20:BA20,IF($B$2&gt;9,3,$B$2-6)),"-")</f>
        <v>4466</v>
      </c>
      <c r="S20" s="69" t="str">
        <f>IFERROR(INDEX(BB20:BD20,IF($B$2&gt;12,3,$B$2-9)),"-")</f>
        <v>-</v>
      </c>
      <c r="T20" s="1"/>
      <c r="U20" s="37">
        <v>1354</v>
      </c>
      <c r="V20" s="37">
        <v>1383</v>
      </c>
      <c r="W20" s="37">
        <v>1476</v>
      </c>
      <c r="X20" s="37">
        <v>1632</v>
      </c>
      <c r="Y20" s="37">
        <v>1590</v>
      </c>
      <c r="Z20" s="37">
        <v>1621</v>
      </c>
      <c r="AA20" s="37">
        <v>1650</v>
      </c>
      <c r="AB20" s="37">
        <v>1751</v>
      </c>
      <c r="AC20" s="37">
        <v>1734</v>
      </c>
      <c r="AD20" s="37">
        <v>1802</v>
      </c>
      <c r="AE20" s="37">
        <v>1897</v>
      </c>
      <c r="AF20" s="37">
        <v>1928</v>
      </c>
      <c r="AG20" s="37">
        <v>1939</v>
      </c>
      <c r="AH20" s="37">
        <v>1938</v>
      </c>
      <c r="AI20" s="37">
        <v>2068</v>
      </c>
      <c r="AJ20" s="37">
        <v>2121</v>
      </c>
      <c r="AK20" s="37">
        <v>2197</v>
      </c>
      <c r="AL20" s="37">
        <v>2295</v>
      </c>
      <c r="AM20" s="37">
        <v>2378</v>
      </c>
      <c r="AN20" s="37">
        <v>2500</v>
      </c>
      <c r="AO20" s="37">
        <v>2624</v>
      </c>
      <c r="AP20" s="37">
        <v>2812</v>
      </c>
      <c r="AQ20" s="37">
        <v>3031</v>
      </c>
      <c r="AR20" s="37">
        <v>3144</v>
      </c>
      <c r="AS20" s="11">
        <v>3220</v>
      </c>
      <c r="AT20" s="11">
        <v>3363</v>
      </c>
      <c r="AU20" s="11">
        <v>3436</v>
      </c>
      <c r="AV20" s="11">
        <v>3457</v>
      </c>
      <c r="AW20" s="11">
        <v>3737</v>
      </c>
      <c r="AX20" s="11">
        <v>4041</v>
      </c>
      <c r="AY20" s="11">
        <v>4171</v>
      </c>
      <c r="AZ20" s="11">
        <v>4466</v>
      </c>
      <c r="BA20" s="11"/>
      <c r="BB20" s="11"/>
      <c r="BC20" s="11"/>
      <c r="BD20" s="11"/>
      <c r="BF20" s="84">
        <f t="shared" ref="BF20:BF28" si="52">IFERROR(AS20/AG20,"-")</f>
        <v>1.6606498194945849</v>
      </c>
      <c r="BG20" s="84">
        <f t="shared" ref="BG20:BG28" si="53">IFERROR(AT20/AH20,"-")</f>
        <v>1.7352941176470589</v>
      </c>
      <c r="BH20" s="84">
        <f t="shared" ref="BH20:BH28" si="54">IFERROR(AU20/AI20,"-")</f>
        <v>1.6615087040618957</v>
      </c>
      <c r="BI20" s="84">
        <f t="shared" ref="BI20:BI28" si="55">IFERROR(AV20/AJ20,"-")</f>
        <v>1.6298915605846298</v>
      </c>
      <c r="BJ20" s="84">
        <f t="shared" ref="BJ20:BJ28" si="56">IFERROR(AW20/AK20,"-")</f>
        <v>1.7009558488848429</v>
      </c>
      <c r="BK20" s="84">
        <f t="shared" ref="BK20:BK28" si="57">IFERROR(AX20/AL20,"-")</f>
        <v>1.7607843137254902</v>
      </c>
      <c r="BL20" s="84">
        <f t="shared" ref="BL20:BL28" si="58">IFERROR(AY20/AM20,"-")</f>
        <v>1.7539949537426409</v>
      </c>
      <c r="BM20" s="84">
        <f t="shared" ref="BM20:BM28" si="59">IFERROR(AZ20/AN20,"-")</f>
        <v>1.7864</v>
      </c>
      <c r="BN20" s="84">
        <f t="shared" ref="BN20:BN28" si="60">IFERROR(BA20/AO20,"-")</f>
        <v>0</v>
      </c>
      <c r="BO20" s="84">
        <f t="shared" ref="BO20:BO28" si="61">IFERROR(BB20/AP20,"-")</f>
        <v>0</v>
      </c>
      <c r="BP20" s="84">
        <f t="shared" ref="BP20:BP28" si="62">IFERROR(BC20/AQ20,"-")</f>
        <v>0</v>
      </c>
      <c r="BQ20" s="84">
        <f t="shared" ref="BQ20:BQ28" si="63">IFERROR(BD20/AR20,"-")</f>
        <v>0</v>
      </c>
    </row>
    <row r="21" spans="1:69" x14ac:dyDescent="0.25">
      <c r="A21" s="16" t="s">
        <v>105</v>
      </c>
      <c r="B21" s="16" t="s">
        <v>62</v>
      </c>
      <c r="C21" s="81">
        <f t="shared" ref="C21:C28" si="64">INDEX(U21:AF21,$B$2)</f>
        <v>1751</v>
      </c>
      <c r="D21" s="81">
        <f t="shared" ref="D21:D28" si="65">INDEX(AG21:AR21,$B$2)</f>
        <v>2500</v>
      </c>
      <c r="E21" s="81">
        <f t="shared" ref="E21:E28" si="66">INDEX(AS21:BD21,$B$2)</f>
        <v>2529</v>
      </c>
      <c r="F21" s="65">
        <f t="shared" ref="F21:F27" si="67">IFERROR(E21/D21,"")</f>
        <v>1.0116000000000001</v>
      </c>
      <c r="H21" s="4">
        <f t="shared" ref="H21:H28" si="68">W21</f>
        <v>1476</v>
      </c>
      <c r="I21" s="4">
        <f t="shared" ref="I21:I28" si="69">Z21</f>
        <v>1621</v>
      </c>
      <c r="J21" s="4">
        <f t="shared" ref="J21:J28" si="70">AC21</f>
        <v>1734</v>
      </c>
      <c r="K21" s="69">
        <f t="shared" ref="K21:K28" si="71">AF21</f>
        <v>1928</v>
      </c>
      <c r="L21" s="4">
        <f t="shared" ref="L21:L28" si="72">AI21</f>
        <v>2068</v>
      </c>
      <c r="M21" s="4">
        <f t="shared" ref="M21:M28" si="73">AL21</f>
        <v>2295</v>
      </c>
      <c r="N21" s="4">
        <f t="shared" ref="N21:N28" si="74">AO21</f>
        <v>2624</v>
      </c>
      <c r="O21" s="4">
        <f t="shared" ref="O21:O28" si="75">AR21</f>
        <v>3144</v>
      </c>
      <c r="P21" s="4">
        <f t="shared" ref="P21:P28" si="76">INDEX(AS21:AU21,IF($B$2&gt;3,3,$B$2))</f>
        <v>2534</v>
      </c>
      <c r="Q21" s="4">
        <f t="shared" ref="Q21:Q28" si="77">INDEX(AV21:AX21,IF($B$2&gt;6,3,$B$2-3))</f>
        <v>2491</v>
      </c>
      <c r="R21" s="4">
        <f>IFERROR(INDEX(AY21:BA21,IF($B$2&gt;9,3,$B$2-6)),"-")</f>
        <v>2529</v>
      </c>
      <c r="S21" s="69" t="str">
        <f t="shared" ref="S21:S28" si="78">IFERROR(INDEX(BB21:BD21,IF($B$2&gt;12,3,$B$2-9)),"-")</f>
        <v>-</v>
      </c>
      <c r="T21" s="1"/>
      <c r="U21" s="37">
        <v>1354</v>
      </c>
      <c r="V21" s="37">
        <v>1383</v>
      </c>
      <c r="W21" s="37">
        <v>1476</v>
      </c>
      <c r="X21" s="37">
        <v>1632</v>
      </c>
      <c r="Y21" s="37">
        <v>1590</v>
      </c>
      <c r="Z21" s="37">
        <v>1621</v>
      </c>
      <c r="AA21" s="37">
        <v>1650</v>
      </c>
      <c r="AB21" s="37">
        <v>1751</v>
      </c>
      <c r="AC21" s="37">
        <v>1734</v>
      </c>
      <c r="AD21" s="37">
        <v>1802</v>
      </c>
      <c r="AE21" s="37">
        <v>1897</v>
      </c>
      <c r="AF21" s="37">
        <v>1928</v>
      </c>
      <c r="AG21" s="37">
        <v>1939</v>
      </c>
      <c r="AH21" s="37">
        <v>1938</v>
      </c>
      <c r="AI21" s="37">
        <v>2068</v>
      </c>
      <c r="AJ21" s="37">
        <v>2121</v>
      </c>
      <c r="AK21" s="37">
        <v>2197</v>
      </c>
      <c r="AL21" s="37">
        <v>2295</v>
      </c>
      <c r="AM21" s="37">
        <v>2378</v>
      </c>
      <c r="AN21" s="37">
        <v>2500</v>
      </c>
      <c r="AO21" s="37">
        <v>2624</v>
      </c>
      <c r="AP21" s="37">
        <v>2812</v>
      </c>
      <c r="AQ21" s="37">
        <v>3031</v>
      </c>
      <c r="AR21" s="37">
        <v>3144</v>
      </c>
      <c r="AS21" s="11">
        <v>3220</v>
      </c>
      <c r="AT21" s="11">
        <v>2564</v>
      </c>
      <c r="AU21" s="11">
        <v>2534</v>
      </c>
      <c r="AV21" s="11">
        <v>2327</v>
      </c>
      <c r="AW21" s="11">
        <v>2436</v>
      </c>
      <c r="AX21" s="11">
        <v>2491</v>
      </c>
      <c r="AY21" s="11">
        <v>2410</v>
      </c>
      <c r="AZ21" s="11">
        <v>2529</v>
      </c>
      <c r="BA21" s="11"/>
      <c r="BB21" s="11"/>
      <c r="BC21" s="11"/>
      <c r="BD21" s="11"/>
      <c r="BF21" s="84">
        <f t="shared" si="52"/>
        <v>1.6606498194945849</v>
      </c>
      <c r="BG21" s="84">
        <f t="shared" si="53"/>
        <v>1.323013415892673</v>
      </c>
      <c r="BH21" s="84">
        <f t="shared" si="54"/>
        <v>1.2253384912959382</v>
      </c>
      <c r="BI21" s="84">
        <f t="shared" si="55"/>
        <v>1.0971239981140972</v>
      </c>
      <c r="BJ21" s="84">
        <f t="shared" si="56"/>
        <v>1.1087847064178424</v>
      </c>
      <c r="BK21" s="84">
        <f t="shared" si="57"/>
        <v>1.0854030501089325</v>
      </c>
      <c r="BL21" s="84">
        <f t="shared" si="58"/>
        <v>1.0134566862910008</v>
      </c>
      <c r="BM21" s="84">
        <f t="shared" si="59"/>
        <v>1.0116000000000001</v>
      </c>
      <c r="BN21" s="84">
        <f t="shared" si="60"/>
        <v>0</v>
      </c>
      <c r="BO21" s="84">
        <f t="shared" si="61"/>
        <v>0</v>
      </c>
      <c r="BP21" s="84">
        <f t="shared" si="62"/>
        <v>0</v>
      </c>
      <c r="BQ21" s="84">
        <f t="shared" si="63"/>
        <v>0</v>
      </c>
    </row>
    <row r="22" spans="1:69" x14ac:dyDescent="0.25">
      <c r="A22" s="16" t="s">
        <v>106</v>
      </c>
      <c r="B22" s="16" t="s">
        <v>63</v>
      </c>
      <c r="C22" s="81">
        <f t="shared" si="64"/>
        <v>0</v>
      </c>
      <c r="D22" s="81">
        <f t="shared" si="65"/>
        <v>0</v>
      </c>
      <c r="E22" s="81">
        <f t="shared" si="66"/>
        <v>1937</v>
      </c>
      <c r="F22" s="65" t="str">
        <f t="shared" si="67"/>
        <v/>
      </c>
      <c r="H22" s="4">
        <f t="shared" si="68"/>
        <v>0</v>
      </c>
      <c r="I22" s="4">
        <f t="shared" si="69"/>
        <v>0</v>
      </c>
      <c r="J22" s="4">
        <f t="shared" si="70"/>
        <v>0</v>
      </c>
      <c r="K22" s="69">
        <f t="shared" si="71"/>
        <v>0</v>
      </c>
      <c r="L22" s="4">
        <f t="shared" si="72"/>
        <v>0</v>
      </c>
      <c r="M22" s="4">
        <f t="shared" si="73"/>
        <v>0</v>
      </c>
      <c r="N22" s="4">
        <f t="shared" si="74"/>
        <v>0</v>
      </c>
      <c r="O22" s="4">
        <f t="shared" si="75"/>
        <v>0</v>
      </c>
      <c r="P22" s="4">
        <f t="shared" si="76"/>
        <v>902</v>
      </c>
      <c r="Q22" s="4">
        <f t="shared" si="77"/>
        <v>1550</v>
      </c>
      <c r="R22" s="4">
        <f>IFERROR(INDEX(AY22:BA22,IF($B$2&gt;9,3,$B$2-6)),"-")</f>
        <v>1937</v>
      </c>
      <c r="S22" s="69" t="str">
        <f t="shared" si="78"/>
        <v>-</v>
      </c>
      <c r="T22" s="1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11"/>
      <c r="AT22" s="11">
        <v>799</v>
      </c>
      <c r="AU22" s="11">
        <v>902</v>
      </c>
      <c r="AV22" s="11">
        <v>1130</v>
      </c>
      <c r="AW22" s="11">
        <v>1301</v>
      </c>
      <c r="AX22" s="11">
        <v>1550</v>
      </c>
      <c r="AY22" s="11">
        <v>1761</v>
      </c>
      <c r="AZ22" s="11">
        <v>1937</v>
      </c>
      <c r="BA22" s="11"/>
      <c r="BB22" s="11"/>
      <c r="BC22" s="11"/>
      <c r="BD22" s="11"/>
      <c r="BF22" s="84" t="str">
        <f t="shared" si="52"/>
        <v>-</v>
      </c>
      <c r="BG22" s="84" t="str">
        <f t="shared" si="53"/>
        <v>-</v>
      </c>
      <c r="BH22" s="84" t="str">
        <f t="shared" si="54"/>
        <v>-</v>
      </c>
      <c r="BI22" s="84" t="str">
        <f t="shared" si="55"/>
        <v>-</v>
      </c>
      <c r="BJ22" s="84" t="str">
        <f t="shared" si="56"/>
        <v>-</v>
      </c>
      <c r="BK22" s="84" t="str">
        <f t="shared" si="57"/>
        <v>-</v>
      </c>
      <c r="BL22" s="84" t="str">
        <f t="shared" si="58"/>
        <v>-</v>
      </c>
      <c r="BM22" s="84" t="str">
        <f t="shared" si="59"/>
        <v>-</v>
      </c>
      <c r="BN22" s="84" t="str">
        <f t="shared" si="60"/>
        <v>-</v>
      </c>
      <c r="BO22" s="84" t="str">
        <f t="shared" si="61"/>
        <v>-</v>
      </c>
      <c r="BP22" s="84" t="str">
        <f t="shared" si="62"/>
        <v>-</v>
      </c>
      <c r="BQ22" s="84" t="str">
        <f t="shared" si="63"/>
        <v>-</v>
      </c>
    </row>
    <row r="23" spans="1:69" x14ac:dyDescent="0.25">
      <c r="A23" s="16" t="s">
        <v>107</v>
      </c>
      <c r="B23" s="16" t="s">
        <v>72</v>
      </c>
      <c r="C23" s="81">
        <f t="shared" si="64"/>
        <v>1278</v>
      </c>
      <c r="D23" s="81">
        <f t="shared" si="65"/>
        <v>1944</v>
      </c>
      <c r="E23" s="81">
        <f t="shared" si="66"/>
        <v>1878</v>
      </c>
      <c r="F23" s="65">
        <f t="shared" si="67"/>
        <v>0.96604938271604934</v>
      </c>
      <c r="H23" s="4">
        <f t="shared" si="68"/>
        <v>1088</v>
      </c>
      <c r="I23" s="4">
        <f t="shared" si="69"/>
        <v>1155</v>
      </c>
      <c r="J23" s="4">
        <f t="shared" si="70"/>
        <v>1248</v>
      </c>
      <c r="K23" s="69">
        <f t="shared" si="71"/>
        <v>1422</v>
      </c>
      <c r="L23" s="4">
        <f t="shared" si="72"/>
        <v>1545</v>
      </c>
      <c r="M23" s="4">
        <f t="shared" si="73"/>
        <v>1730</v>
      </c>
      <c r="N23" s="4">
        <f t="shared" si="74"/>
        <v>2064</v>
      </c>
      <c r="O23" s="4">
        <f t="shared" si="75"/>
        <v>2513</v>
      </c>
      <c r="P23" s="4">
        <f t="shared" si="76"/>
        <v>1817</v>
      </c>
      <c r="Q23" s="4">
        <f t="shared" si="77"/>
        <v>1833</v>
      </c>
      <c r="R23" s="4">
        <f t="shared" ref="R23:R28" si="79">IFERROR(INDEX(AY23:BA23,IF($B$2&gt;9,3,$B$2-6)),"-")</f>
        <v>1878</v>
      </c>
      <c r="S23" s="69" t="str">
        <f>IFERROR(INDEX(BB23:BD23,IF($B$2&gt;12,3,$B$2-9)),"-")</f>
        <v>-</v>
      </c>
      <c r="U23" s="4">
        <v>1025</v>
      </c>
      <c r="V23" s="4">
        <v>1043</v>
      </c>
      <c r="W23" s="4">
        <v>1088</v>
      </c>
      <c r="X23" s="4">
        <v>1193</v>
      </c>
      <c r="Y23" s="4">
        <v>1125</v>
      </c>
      <c r="Z23" s="4">
        <v>1155</v>
      </c>
      <c r="AA23" s="4">
        <v>1179</v>
      </c>
      <c r="AB23" s="4">
        <v>1278</v>
      </c>
      <c r="AC23" s="4">
        <v>1248</v>
      </c>
      <c r="AD23" s="4">
        <v>1295</v>
      </c>
      <c r="AE23" s="4">
        <v>1384</v>
      </c>
      <c r="AF23" s="4">
        <v>1422</v>
      </c>
      <c r="AG23" s="4">
        <v>1429</v>
      </c>
      <c r="AH23" s="4">
        <v>1443</v>
      </c>
      <c r="AI23" s="4">
        <v>1545</v>
      </c>
      <c r="AJ23" s="4">
        <v>1574</v>
      </c>
      <c r="AK23" s="4">
        <v>1627</v>
      </c>
      <c r="AL23" s="4">
        <v>1730</v>
      </c>
      <c r="AM23" s="4">
        <v>1845</v>
      </c>
      <c r="AN23" s="4">
        <v>1944</v>
      </c>
      <c r="AO23" s="4">
        <v>2064</v>
      </c>
      <c r="AP23" s="4">
        <v>2227</v>
      </c>
      <c r="AQ23" s="4">
        <v>2410</v>
      </c>
      <c r="AR23" s="4">
        <v>2513</v>
      </c>
      <c r="AS23" s="11">
        <v>2581</v>
      </c>
      <c r="AT23" s="11">
        <v>1867</v>
      </c>
      <c r="AU23" s="11">
        <v>1817</v>
      </c>
      <c r="AV23" s="11">
        <v>1650</v>
      </c>
      <c r="AW23" s="11">
        <v>1756</v>
      </c>
      <c r="AX23" s="11">
        <v>1833</v>
      </c>
      <c r="AY23" s="11">
        <v>1789</v>
      </c>
      <c r="AZ23" s="11">
        <v>1878</v>
      </c>
      <c r="BA23" s="11"/>
      <c r="BB23" s="11"/>
      <c r="BC23" s="11"/>
      <c r="BD23" s="11"/>
      <c r="BF23" s="84">
        <f t="shared" si="52"/>
        <v>1.8061581525542336</v>
      </c>
      <c r="BG23" s="84">
        <f t="shared" si="53"/>
        <v>1.2938322938322939</v>
      </c>
      <c r="BH23" s="84">
        <f t="shared" si="54"/>
        <v>1.176051779935275</v>
      </c>
      <c r="BI23" s="84">
        <f t="shared" si="55"/>
        <v>1.0482846251588309</v>
      </c>
      <c r="BJ23" s="84">
        <f t="shared" si="56"/>
        <v>1.0792870313460357</v>
      </c>
      <c r="BK23" s="84">
        <f t="shared" si="57"/>
        <v>1.0595375722543352</v>
      </c>
      <c r="BL23" s="84">
        <f t="shared" si="58"/>
        <v>0.9696476964769648</v>
      </c>
      <c r="BM23" s="84">
        <f t="shared" si="59"/>
        <v>0.96604938271604934</v>
      </c>
      <c r="BN23" s="84">
        <f t="shared" si="60"/>
        <v>0</v>
      </c>
      <c r="BO23" s="84">
        <f t="shared" si="61"/>
        <v>0</v>
      </c>
      <c r="BP23" s="84">
        <f t="shared" si="62"/>
        <v>0</v>
      </c>
      <c r="BQ23" s="84">
        <f t="shared" si="63"/>
        <v>0</v>
      </c>
    </row>
    <row r="24" spans="1:69" x14ac:dyDescent="0.25">
      <c r="A24" s="16" t="s">
        <v>108</v>
      </c>
      <c r="B24" s="16" t="s">
        <v>73</v>
      </c>
      <c r="C24" s="81">
        <f t="shared" si="64"/>
        <v>65</v>
      </c>
      <c r="D24" s="81">
        <f t="shared" si="65"/>
        <v>91</v>
      </c>
      <c r="E24" s="81">
        <f t="shared" si="66"/>
        <v>109</v>
      </c>
      <c r="F24" s="65">
        <f t="shared" si="67"/>
        <v>1.1978021978021978</v>
      </c>
      <c r="H24" s="4">
        <f t="shared" si="68"/>
        <v>71</v>
      </c>
      <c r="I24" s="4">
        <f t="shared" si="69"/>
        <v>74</v>
      </c>
      <c r="J24" s="4">
        <f t="shared" si="70"/>
        <v>63</v>
      </c>
      <c r="K24" s="69">
        <f t="shared" si="71"/>
        <v>79</v>
      </c>
      <c r="L24" s="4">
        <f t="shared" si="72"/>
        <v>84</v>
      </c>
      <c r="M24" s="4">
        <f t="shared" si="73"/>
        <v>86</v>
      </c>
      <c r="N24" s="4">
        <f t="shared" si="74"/>
        <v>83</v>
      </c>
      <c r="O24" s="4">
        <f t="shared" si="75"/>
        <v>84</v>
      </c>
      <c r="P24" s="4">
        <f t="shared" si="76"/>
        <v>125</v>
      </c>
      <c r="Q24" s="4">
        <f t="shared" si="77"/>
        <v>143</v>
      </c>
      <c r="R24" s="4">
        <f t="shared" si="79"/>
        <v>109</v>
      </c>
      <c r="S24" s="69" t="str">
        <f t="shared" si="78"/>
        <v>-</v>
      </c>
      <c r="U24" s="4">
        <v>50</v>
      </c>
      <c r="V24" s="4">
        <v>58</v>
      </c>
      <c r="W24" s="4">
        <v>71</v>
      </c>
      <c r="X24" s="4">
        <v>71</v>
      </c>
      <c r="Y24" s="4">
        <v>76</v>
      </c>
      <c r="Z24" s="4">
        <v>74</v>
      </c>
      <c r="AA24" s="4">
        <v>65</v>
      </c>
      <c r="AB24" s="4">
        <v>65</v>
      </c>
      <c r="AC24" s="4">
        <v>63</v>
      </c>
      <c r="AD24" s="4">
        <v>71</v>
      </c>
      <c r="AE24" s="4">
        <v>78</v>
      </c>
      <c r="AF24" s="4">
        <v>79</v>
      </c>
      <c r="AG24" s="4">
        <v>77</v>
      </c>
      <c r="AH24" s="4">
        <v>79</v>
      </c>
      <c r="AI24" s="4">
        <v>84</v>
      </c>
      <c r="AJ24" s="4">
        <v>94</v>
      </c>
      <c r="AK24" s="4">
        <v>95</v>
      </c>
      <c r="AL24" s="4">
        <v>86</v>
      </c>
      <c r="AM24" s="4">
        <v>81</v>
      </c>
      <c r="AN24" s="4">
        <v>91</v>
      </c>
      <c r="AO24" s="4">
        <v>83</v>
      </c>
      <c r="AP24" s="4">
        <v>91</v>
      </c>
      <c r="AQ24" s="4">
        <v>85</v>
      </c>
      <c r="AR24" s="4">
        <v>84</v>
      </c>
      <c r="AS24" s="11">
        <v>85</v>
      </c>
      <c r="AT24" s="11">
        <v>97</v>
      </c>
      <c r="AU24" s="11">
        <v>125</v>
      </c>
      <c r="AV24" s="11">
        <v>131</v>
      </c>
      <c r="AW24" s="11">
        <v>146</v>
      </c>
      <c r="AX24" s="11">
        <v>143</v>
      </c>
      <c r="AY24" s="11">
        <v>121</v>
      </c>
      <c r="AZ24" s="11">
        <v>109</v>
      </c>
      <c r="BA24" s="11"/>
      <c r="BB24" s="11"/>
      <c r="BC24" s="11"/>
      <c r="BD24" s="11"/>
      <c r="BF24" s="84">
        <f t="shared" si="52"/>
        <v>1.1038961038961039</v>
      </c>
      <c r="BG24" s="84">
        <f t="shared" si="53"/>
        <v>1.2278481012658229</v>
      </c>
      <c r="BH24" s="84">
        <f t="shared" si="54"/>
        <v>1.4880952380952381</v>
      </c>
      <c r="BI24" s="84">
        <f t="shared" si="55"/>
        <v>1.3936170212765957</v>
      </c>
      <c r="BJ24" s="84">
        <f t="shared" si="56"/>
        <v>1.5368421052631578</v>
      </c>
      <c r="BK24" s="84">
        <f t="shared" si="57"/>
        <v>1.6627906976744187</v>
      </c>
      <c r="BL24" s="84">
        <f t="shared" si="58"/>
        <v>1.4938271604938271</v>
      </c>
      <c r="BM24" s="84">
        <f t="shared" si="59"/>
        <v>1.1978021978021978</v>
      </c>
      <c r="BN24" s="84">
        <f t="shared" si="60"/>
        <v>0</v>
      </c>
      <c r="BO24" s="84">
        <f t="shared" si="61"/>
        <v>0</v>
      </c>
      <c r="BP24" s="84">
        <f t="shared" si="62"/>
        <v>0</v>
      </c>
      <c r="BQ24" s="84">
        <f t="shared" si="63"/>
        <v>0</v>
      </c>
    </row>
    <row r="25" spans="1:69" x14ac:dyDescent="0.25">
      <c r="A25" s="16" t="s">
        <v>109</v>
      </c>
      <c r="B25" s="16" t="s">
        <v>74</v>
      </c>
      <c r="C25" s="81">
        <f t="shared" si="64"/>
        <v>260</v>
      </c>
      <c r="D25" s="81">
        <f t="shared" si="65"/>
        <v>290</v>
      </c>
      <c r="E25" s="81">
        <f t="shared" si="66"/>
        <v>345</v>
      </c>
      <c r="F25" s="65">
        <f t="shared" si="67"/>
        <v>1.1896551724137931</v>
      </c>
      <c r="H25" s="4">
        <f t="shared" si="68"/>
        <v>204</v>
      </c>
      <c r="I25" s="4">
        <f t="shared" si="69"/>
        <v>247</v>
      </c>
      <c r="J25" s="4">
        <f t="shared" si="70"/>
        <v>273</v>
      </c>
      <c r="K25" s="69">
        <f t="shared" si="71"/>
        <v>272</v>
      </c>
      <c r="L25" s="4">
        <f t="shared" si="72"/>
        <v>272</v>
      </c>
      <c r="M25" s="4">
        <f t="shared" si="73"/>
        <v>299</v>
      </c>
      <c r="N25" s="4">
        <f t="shared" si="74"/>
        <v>299</v>
      </c>
      <c r="O25" s="4">
        <f t="shared" si="75"/>
        <v>355</v>
      </c>
      <c r="P25" s="4">
        <f t="shared" si="76"/>
        <v>387</v>
      </c>
      <c r="Q25" s="4">
        <f t="shared" si="77"/>
        <v>316</v>
      </c>
      <c r="R25" s="4">
        <f t="shared" si="79"/>
        <v>345</v>
      </c>
      <c r="S25" s="69" t="str">
        <f t="shared" si="78"/>
        <v>-</v>
      </c>
      <c r="U25" s="4">
        <v>177</v>
      </c>
      <c r="V25" s="4">
        <v>179</v>
      </c>
      <c r="W25" s="4">
        <v>204</v>
      </c>
      <c r="X25" s="4">
        <v>233</v>
      </c>
      <c r="Y25" s="4">
        <v>251</v>
      </c>
      <c r="Z25" s="4">
        <v>247</v>
      </c>
      <c r="AA25" s="4">
        <v>256</v>
      </c>
      <c r="AB25" s="4">
        <v>260</v>
      </c>
      <c r="AC25" s="4">
        <v>273</v>
      </c>
      <c r="AD25" s="4">
        <v>280</v>
      </c>
      <c r="AE25" s="4">
        <v>282</v>
      </c>
      <c r="AF25" s="4">
        <v>272</v>
      </c>
      <c r="AG25" s="4">
        <v>272</v>
      </c>
      <c r="AH25" s="4">
        <v>258</v>
      </c>
      <c r="AI25" s="4">
        <v>272</v>
      </c>
      <c r="AJ25" s="4">
        <v>284</v>
      </c>
      <c r="AK25" s="4">
        <v>304</v>
      </c>
      <c r="AL25" s="4">
        <v>299</v>
      </c>
      <c r="AM25" s="4">
        <v>275</v>
      </c>
      <c r="AN25" s="4">
        <v>290</v>
      </c>
      <c r="AO25" s="4">
        <v>299</v>
      </c>
      <c r="AP25" s="4">
        <v>313</v>
      </c>
      <c r="AQ25" s="4">
        <v>347</v>
      </c>
      <c r="AR25" s="4">
        <v>355</v>
      </c>
      <c r="AS25" s="11">
        <v>356</v>
      </c>
      <c r="AT25" s="11">
        <v>388</v>
      </c>
      <c r="AU25" s="11">
        <v>387</v>
      </c>
      <c r="AV25" s="11">
        <v>336</v>
      </c>
      <c r="AW25" s="11">
        <v>325</v>
      </c>
      <c r="AX25" s="11">
        <v>316</v>
      </c>
      <c r="AY25" s="11">
        <v>320</v>
      </c>
      <c r="AZ25" s="11">
        <v>345</v>
      </c>
      <c r="BA25" s="11"/>
      <c r="BB25" s="11"/>
      <c r="BC25" s="11"/>
      <c r="BD25" s="11"/>
      <c r="BF25" s="84">
        <f t="shared" si="52"/>
        <v>1.3088235294117647</v>
      </c>
      <c r="BG25" s="84">
        <f t="shared" si="53"/>
        <v>1.5038759689922481</v>
      </c>
      <c r="BH25" s="84">
        <f t="shared" si="54"/>
        <v>1.4227941176470589</v>
      </c>
      <c r="BI25" s="84">
        <f t="shared" si="55"/>
        <v>1.1830985915492958</v>
      </c>
      <c r="BJ25" s="84">
        <f t="shared" si="56"/>
        <v>1.069078947368421</v>
      </c>
      <c r="BK25" s="84">
        <f t="shared" si="57"/>
        <v>1.0568561872909699</v>
      </c>
      <c r="BL25" s="84">
        <f t="shared" si="58"/>
        <v>1.1636363636363636</v>
      </c>
      <c r="BM25" s="84">
        <f t="shared" si="59"/>
        <v>1.1896551724137931</v>
      </c>
      <c r="BN25" s="84">
        <f t="shared" si="60"/>
        <v>0</v>
      </c>
      <c r="BO25" s="84">
        <f t="shared" si="61"/>
        <v>0</v>
      </c>
      <c r="BP25" s="84">
        <f t="shared" si="62"/>
        <v>0</v>
      </c>
      <c r="BQ25" s="84">
        <f t="shared" si="63"/>
        <v>0</v>
      </c>
    </row>
    <row r="26" spans="1:69" x14ac:dyDescent="0.25">
      <c r="A26" s="16" t="s">
        <v>110</v>
      </c>
      <c r="B26" s="16" t="s">
        <v>75</v>
      </c>
      <c r="C26" s="81">
        <f t="shared" si="64"/>
        <v>95</v>
      </c>
      <c r="D26" s="81">
        <f t="shared" si="65"/>
        <v>125</v>
      </c>
      <c r="E26" s="81">
        <f t="shared" si="66"/>
        <v>123</v>
      </c>
      <c r="F26" s="65">
        <f t="shared" si="67"/>
        <v>0.98399999999999999</v>
      </c>
      <c r="H26" s="4">
        <f t="shared" si="68"/>
        <v>65</v>
      </c>
      <c r="I26" s="4">
        <f t="shared" si="69"/>
        <v>89</v>
      </c>
      <c r="J26" s="4">
        <f t="shared" si="70"/>
        <v>97</v>
      </c>
      <c r="K26" s="69">
        <f t="shared" si="71"/>
        <v>105</v>
      </c>
      <c r="L26" s="4">
        <f t="shared" si="72"/>
        <v>117</v>
      </c>
      <c r="M26" s="4">
        <f t="shared" si="73"/>
        <v>129</v>
      </c>
      <c r="N26" s="4">
        <f t="shared" si="74"/>
        <v>129</v>
      </c>
      <c r="O26" s="4">
        <f t="shared" si="75"/>
        <v>142</v>
      </c>
      <c r="P26" s="4">
        <f t="shared" si="76"/>
        <v>144</v>
      </c>
      <c r="Q26" s="4">
        <f t="shared" si="77"/>
        <v>134</v>
      </c>
      <c r="R26" s="4">
        <f t="shared" si="79"/>
        <v>123</v>
      </c>
      <c r="S26" s="69" t="str">
        <f t="shared" si="78"/>
        <v>-</v>
      </c>
      <c r="U26" s="4">
        <v>59</v>
      </c>
      <c r="V26" s="4">
        <v>59</v>
      </c>
      <c r="W26" s="4">
        <v>65</v>
      </c>
      <c r="X26" s="4">
        <v>82</v>
      </c>
      <c r="Y26" s="4">
        <v>82</v>
      </c>
      <c r="Z26" s="4">
        <v>89</v>
      </c>
      <c r="AA26" s="4">
        <v>96</v>
      </c>
      <c r="AB26" s="4">
        <v>95</v>
      </c>
      <c r="AC26" s="4">
        <v>97</v>
      </c>
      <c r="AD26" s="4">
        <v>103</v>
      </c>
      <c r="AE26" s="4">
        <v>103</v>
      </c>
      <c r="AF26" s="4">
        <v>105</v>
      </c>
      <c r="AG26" s="4">
        <v>110</v>
      </c>
      <c r="AH26" s="4">
        <v>109</v>
      </c>
      <c r="AI26" s="4">
        <v>117</v>
      </c>
      <c r="AJ26" s="4">
        <v>121</v>
      </c>
      <c r="AK26" s="4">
        <v>124</v>
      </c>
      <c r="AL26" s="4">
        <v>129</v>
      </c>
      <c r="AM26" s="4">
        <v>126</v>
      </c>
      <c r="AN26" s="4">
        <v>125</v>
      </c>
      <c r="AO26" s="4">
        <v>129</v>
      </c>
      <c r="AP26" s="4">
        <v>130</v>
      </c>
      <c r="AQ26" s="4">
        <v>136</v>
      </c>
      <c r="AR26" s="4">
        <v>142</v>
      </c>
      <c r="AS26" s="11">
        <v>143</v>
      </c>
      <c r="AT26" s="11">
        <v>151</v>
      </c>
      <c r="AU26" s="11">
        <v>144</v>
      </c>
      <c r="AV26" s="11">
        <v>147</v>
      </c>
      <c r="AW26" s="11">
        <v>144</v>
      </c>
      <c r="AX26" s="11">
        <v>134</v>
      </c>
      <c r="AY26" s="11">
        <v>117</v>
      </c>
      <c r="AZ26" s="11">
        <v>123</v>
      </c>
      <c r="BA26" s="11"/>
      <c r="BB26" s="11"/>
      <c r="BC26" s="11"/>
      <c r="BD26" s="11"/>
      <c r="BF26" s="84">
        <f t="shared" si="52"/>
        <v>1.3</v>
      </c>
      <c r="BG26" s="84">
        <f t="shared" si="53"/>
        <v>1.3853211009174311</v>
      </c>
      <c r="BH26" s="84">
        <f t="shared" si="54"/>
        <v>1.2307692307692308</v>
      </c>
      <c r="BI26" s="84">
        <f t="shared" si="55"/>
        <v>1.2148760330578512</v>
      </c>
      <c r="BJ26" s="84">
        <f t="shared" si="56"/>
        <v>1.1612903225806452</v>
      </c>
      <c r="BK26" s="84">
        <f t="shared" si="57"/>
        <v>1.0387596899224807</v>
      </c>
      <c r="BL26" s="84">
        <f t="shared" si="58"/>
        <v>0.9285714285714286</v>
      </c>
      <c r="BM26" s="84">
        <f t="shared" si="59"/>
        <v>0.98399999999999999</v>
      </c>
      <c r="BN26" s="84">
        <f t="shared" si="60"/>
        <v>0</v>
      </c>
      <c r="BO26" s="84">
        <f t="shared" si="61"/>
        <v>0</v>
      </c>
      <c r="BP26" s="84">
        <f t="shared" si="62"/>
        <v>0</v>
      </c>
      <c r="BQ26" s="84">
        <f t="shared" si="63"/>
        <v>0</v>
      </c>
    </row>
    <row r="27" spans="1:69" x14ac:dyDescent="0.25">
      <c r="A27" s="16" t="s">
        <v>111</v>
      </c>
      <c r="B27" s="16" t="s">
        <v>76</v>
      </c>
      <c r="C27" s="81">
        <f t="shared" si="64"/>
        <v>45</v>
      </c>
      <c r="D27" s="81">
        <f t="shared" si="65"/>
        <v>38</v>
      </c>
      <c r="E27" s="81">
        <f t="shared" si="66"/>
        <v>50</v>
      </c>
      <c r="F27" s="65">
        <f t="shared" si="67"/>
        <v>1.3157894736842106</v>
      </c>
      <c r="H27" s="4">
        <f t="shared" si="68"/>
        <v>43</v>
      </c>
      <c r="I27" s="4">
        <f t="shared" si="69"/>
        <v>47</v>
      </c>
      <c r="J27" s="4">
        <f t="shared" si="70"/>
        <v>44</v>
      </c>
      <c r="K27" s="69">
        <f t="shared" si="71"/>
        <v>40</v>
      </c>
      <c r="L27" s="4">
        <f t="shared" si="72"/>
        <v>39</v>
      </c>
      <c r="M27" s="4">
        <f t="shared" si="73"/>
        <v>39</v>
      </c>
      <c r="N27" s="4">
        <f t="shared" si="74"/>
        <v>37</v>
      </c>
      <c r="O27" s="4">
        <f t="shared" si="75"/>
        <v>36</v>
      </c>
      <c r="P27" s="4">
        <f t="shared" si="76"/>
        <v>40</v>
      </c>
      <c r="Q27" s="4">
        <f t="shared" si="77"/>
        <v>42</v>
      </c>
      <c r="R27" s="4">
        <f t="shared" si="79"/>
        <v>50</v>
      </c>
      <c r="S27" s="69" t="str">
        <f t="shared" si="78"/>
        <v>-</v>
      </c>
      <c r="U27" s="4">
        <v>39</v>
      </c>
      <c r="V27" s="4">
        <v>40</v>
      </c>
      <c r="W27" s="4">
        <v>43</v>
      </c>
      <c r="X27" s="4">
        <v>45</v>
      </c>
      <c r="Y27" s="4">
        <v>47</v>
      </c>
      <c r="Z27" s="4">
        <v>47</v>
      </c>
      <c r="AA27" s="4">
        <v>46</v>
      </c>
      <c r="AB27" s="4">
        <v>45</v>
      </c>
      <c r="AC27" s="4">
        <v>44</v>
      </c>
      <c r="AD27" s="4">
        <v>43</v>
      </c>
      <c r="AE27" s="4">
        <v>40</v>
      </c>
      <c r="AF27" s="4">
        <v>40</v>
      </c>
      <c r="AG27" s="4">
        <v>40</v>
      </c>
      <c r="AH27" s="4">
        <v>38</v>
      </c>
      <c r="AI27" s="4">
        <v>39</v>
      </c>
      <c r="AJ27" s="4">
        <v>37</v>
      </c>
      <c r="AK27" s="4">
        <v>36</v>
      </c>
      <c r="AL27" s="4">
        <v>39</v>
      </c>
      <c r="AM27" s="4">
        <v>39</v>
      </c>
      <c r="AN27" s="4">
        <v>38</v>
      </c>
      <c r="AO27" s="4">
        <v>37</v>
      </c>
      <c r="AP27" s="4">
        <v>38</v>
      </c>
      <c r="AQ27" s="4">
        <v>39</v>
      </c>
      <c r="AR27" s="4">
        <v>36</v>
      </c>
      <c r="AS27" s="11">
        <v>37</v>
      </c>
      <c r="AT27" s="11">
        <v>40</v>
      </c>
      <c r="AU27" s="11">
        <v>40</v>
      </c>
      <c r="AV27" s="11">
        <v>42</v>
      </c>
      <c r="AW27" s="11">
        <v>43</v>
      </c>
      <c r="AX27" s="11">
        <v>42</v>
      </c>
      <c r="AY27" s="11">
        <v>40</v>
      </c>
      <c r="AZ27" s="11">
        <v>50</v>
      </c>
      <c r="BA27" s="11"/>
      <c r="BB27" s="11"/>
      <c r="BC27" s="11"/>
      <c r="BD27" s="11"/>
      <c r="BF27" s="84">
        <f t="shared" si="52"/>
        <v>0.92500000000000004</v>
      </c>
      <c r="BG27" s="84">
        <f t="shared" si="53"/>
        <v>1.0526315789473684</v>
      </c>
      <c r="BH27" s="84">
        <f t="shared" si="54"/>
        <v>1.0256410256410255</v>
      </c>
      <c r="BI27" s="84">
        <f t="shared" si="55"/>
        <v>1.1351351351351351</v>
      </c>
      <c r="BJ27" s="84">
        <f t="shared" si="56"/>
        <v>1.1944444444444444</v>
      </c>
      <c r="BK27" s="84">
        <f t="shared" si="57"/>
        <v>1.0769230769230769</v>
      </c>
      <c r="BL27" s="84">
        <f t="shared" si="58"/>
        <v>1.0256410256410255</v>
      </c>
      <c r="BM27" s="84">
        <f t="shared" si="59"/>
        <v>1.3157894736842106</v>
      </c>
      <c r="BN27" s="84">
        <f t="shared" si="60"/>
        <v>0</v>
      </c>
      <c r="BO27" s="84">
        <f t="shared" si="61"/>
        <v>0</v>
      </c>
      <c r="BP27" s="84">
        <f t="shared" si="62"/>
        <v>0</v>
      </c>
      <c r="BQ27" s="84">
        <f t="shared" si="63"/>
        <v>0</v>
      </c>
    </row>
    <row r="28" spans="1:69" x14ac:dyDescent="0.25">
      <c r="A28" s="16" t="s">
        <v>112</v>
      </c>
      <c r="B28" s="16" t="s">
        <v>77</v>
      </c>
      <c r="C28" s="81">
        <f t="shared" si="64"/>
        <v>8</v>
      </c>
      <c r="D28" s="81">
        <f t="shared" si="65"/>
        <v>12</v>
      </c>
      <c r="E28" s="81">
        <f t="shared" si="66"/>
        <v>24</v>
      </c>
      <c r="F28" s="65">
        <f>IFERROR(E28/D28,"")</f>
        <v>2</v>
      </c>
      <c r="H28" s="4">
        <f t="shared" si="68"/>
        <v>5</v>
      </c>
      <c r="I28" s="4">
        <f t="shared" si="69"/>
        <v>9</v>
      </c>
      <c r="J28" s="4">
        <f t="shared" si="70"/>
        <v>9</v>
      </c>
      <c r="K28" s="69">
        <f t="shared" si="71"/>
        <v>10</v>
      </c>
      <c r="L28" s="4">
        <f t="shared" si="72"/>
        <v>11</v>
      </c>
      <c r="M28" s="4">
        <f t="shared" si="73"/>
        <v>12</v>
      </c>
      <c r="N28" s="4">
        <f t="shared" si="74"/>
        <v>12</v>
      </c>
      <c r="O28" s="4">
        <f t="shared" si="75"/>
        <v>14</v>
      </c>
      <c r="P28" s="4">
        <f t="shared" si="76"/>
        <v>21</v>
      </c>
      <c r="Q28" s="4">
        <f t="shared" si="77"/>
        <v>23</v>
      </c>
      <c r="R28" s="4">
        <f t="shared" si="79"/>
        <v>24</v>
      </c>
      <c r="S28" s="69" t="str">
        <f t="shared" si="78"/>
        <v>-</v>
      </c>
      <c r="U28" s="4">
        <v>4</v>
      </c>
      <c r="V28" s="4">
        <v>4</v>
      </c>
      <c r="W28" s="4">
        <v>5</v>
      </c>
      <c r="X28" s="4">
        <v>8</v>
      </c>
      <c r="Y28" s="4">
        <v>9</v>
      </c>
      <c r="Z28" s="4">
        <v>9</v>
      </c>
      <c r="AA28" s="4">
        <v>8</v>
      </c>
      <c r="AB28" s="4">
        <v>8</v>
      </c>
      <c r="AC28" s="4">
        <v>9</v>
      </c>
      <c r="AD28" s="4">
        <v>10</v>
      </c>
      <c r="AE28" s="4">
        <v>10</v>
      </c>
      <c r="AF28" s="4">
        <v>10</v>
      </c>
      <c r="AG28" s="4">
        <v>11</v>
      </c>
      <c r="AH28" s="4">
        <v>11</v>
      </c>
      <c r="AI28" s="4">
        <v>11</v>
      </c>
      <c r="AJ28" s="4">
        <v>11</v>
      </c>
      <c r="AK28" s="4">
        <v>11</v>
      </c>
      <c r="AL28" s="4">
        <v>12</v>
      </c>
      <c r="AM28" s="4">
        <v>12</v>
      </c>
      <c r="AN28" s="4">
        <v>12</v>
      </c>
      <c r="AO28" s="4">
        <v>12</v>
      </c>
      <c r="AP28" s="4">
        <v>13</v>
      </c>
      <c r="AQ28" s="4">
        <v>14</v>
      </c>
      <c r="AR28" s="4">
        <v>14</v>
      </c>
      <c r="AS28" s="11">
        <v>18</v>
      </c>
      <c r="AT28" s="11">
        <v>21</v>
      </c>
      <c r="AU28" s="11">
        <v>21</v>
      </c>
      <c r="AV28" s="11">
        <v>21</v>
      </c>
      <c r="AW28" s="11">
        <v>22</v>
      </c>
      <c r="AX28" s="11">
        <v>23</v>
      </c>
      <c r="AY28" s="11">
        <v>23</v>
      </c>
      <c r="AZ28" s="11">
        <v>24</v>
      </c>
      <c r="BA28" s="11"/>
      <c r="BB28" s="11"/>
      <c r="BC28" s="11"/>
      <c r="BD28" s="11"/>
      <c r="BF28" s="84">
        <f t="shared" si="52"/>
        <v>1.6363636363636365</v>
      </c>
      <c r="BG28" s="84">
        <f t="shared" si="53"/>
        <v>1.9090909090909092</v>
      </c>
      <c r="BH28" s="84">
        <f t="shared" si="54"/>
        <v>1.9090909090909092</v>
      </c>
      <c r="BI28" s="84">
        <f t="shared" si="55"/>
        <v>1.9090909090909092</v>
      </c>
      <c r="BJ28" s="84">
        <f t="shared" si="56"/>
        <v>2</v>
      </c>
      <c r="BK28" s="84">
        <f t="shared" si="57"/>
        <v>1.9166666666666667</v>
      </c>
      <c r="BL28" s="84">
        <f t="shared" si="58"/>
        <v>1.9166666666666667</v>
      </c>
      <c r="BM28" s="84">
        <f t="shared" si="59"/>
        <v>2</v>
      </c>
      <c r="BN28" s="84">
        <f t="shared" si="60"/>
        <v>0</v>
      </c>
      <c r="BO28" s="84">
        <f t="shared" si="61"/>
        <v>0</v>
      </c>
      <c r="BP28" s="84">
        <f t="shared" si="62"/>
        <v>0</v>
      </c>
      <c r="BQ28" s="84">
        <f t="shared" si="63"/>
        <v>0</v>
      </c>
    </row>
    <row r="29" spans="1:69" x14ac:dyDescent="0.25">
      <c r="A29" s="42" t="s">
        <v>33</v>
      </c>
    </row>
    <row r="30" spans="1:69" x14ac:dyDescent="0.25">
      <c r="A30" s="42" t="s">
        <v>33</v>
      </c>
      <c r="B30" s="23" t="s">
        <v>42</v>
      </c>
      <c r="C30" s="21" t="str">
        <f>$C$3</f>
        <v>YTD '15</v>
      </c>
      <c r="D30" s="21" t="str">
        <f>$D$3</f>
        <v>YTD '16</v>
      </c>
      <c r="E30" s="21" t="str">
        <f>$E$3</f>
        <v>YTD '17</v>
      </c>
      <c r="F30" s="21" t="str">
        <f>$F$3</f>
        <v>YoY</v>
      </c>
      <c r="G30" s="2" t="s">
        <v>33</v>
      </c>
      <c r="H30" s="27" t="str">
        <f>$H$3</f>
        <v>Q1 '15</v>
      </c>
      <c r="I30" s="27" t="str">
        <f>$I$3</f>
        <v>Q2 '15</v>
      </c>
      <c r="J30" s="27" t="str">
        <f>$J$3</f>
        <v>Q3 '15</v>
      </c>
      <c r="K30" s="27" t="str">
        <f>$K$3</f>
        <v>Q4 '15</v>
      </c>
      <c r="L30" s="30" t="str">
        <f>$L$3</f>
        <v>Q1 '16</v>
      </c>
      <c r="M30" s="30" t="str">
        <f>$M$3</f>
        <v>Q2 '16</v>
      </c>
      <c r="N30" s="30" t="str">
        <f>$N$3</f>
        <v>Q3 '16</v>
      </c>
      <c r="O30" s="30" t="str">
        <f>$O$3</f>
        <v>Q4 '16</v>
      </c>
      <c r="P30" s="27" t="str">
        <f>$P$3</f>
        <v>Q1 '17</v>
      </c>
      <c r="Q30" s="27" t="str">
        <f>$Q$3</f>
        <v>Q2 '17</v>
      </c>
      <c r="R30" s="27" t="str">
        <f>$R$3</f>
        <v>Q3 '17</v>
      </c>
      <c r="S30" s="27" t="str">
        <f>$S$3</f>
        <v>Q4 '17</v>
      </c>
      <c r="T30" s="17" t="s">
        <v>33</v>
      </c>
      <c r="U30" s="27" t="s">
        <v>1</v>
      </c>
      <c r="V30" s="27" t="s">
        <v>2</v>
      </c>
      <c r="W30" s="27" t="s">
        <v>3</v>
      </c>
      <c r="X30" s="27" t="s">
        <v>4</v>
      </c>
      <c r="Y30" s="27" t="s">
        <v>5</v>
      </c>
      <c r="Z30" s="27" t="s">
        <v>6</v>
      </c>
      <c r="AA30" s="27" t="s">
        <v>7</v>
      </c>
      <c r="AB30" s="27" t="s">
        <v>8</v>
      </c>
      <c r="AC30" s="27" t="s">
        <v>9</v>
      </c>
      <c r="AD30" s="27" t="s">
        <v>10</v>
      </c>
      <c r="AE30" s="27" t="s">
        <v>11</v>
      </c>
      <c r="AF30" s="27" t="s">
        <v>12</v>
      </c>
      <c r="AG30" s="29" t="s">
        <v>13</v>
      </c>
      <c r="AH30" s="29" t="s">
        <v>14</v>
      </c>
      <c r="AI30" s="29" t="s">
        <v>15</v>
      </c>
      <c r="AJ30" s="29" t="s">
        <v>16</v>
      </c>
      <c r="AK30" s="29" t="s">
        <v>17</v>
      </c>
      <c r="AL30" s="29" t="s">
        <v>18</v>
      </c>
      <c r="AM30" s="29" t="s">
        <v>19</v>
      </c>
      <c r="AN30" s="29" t="s">
        <v>20</v>
      </c>
      <c r="AO30" s="29" t="s">
        <v>21</v>
      </c>
      <c r="AP30" s="29" t="s">
        <v>22</v>
      </c>
      <c r="AQ30" s="29" t="s">
        <v>23</v>
      </c>
      <c r="AR30" s="29" t="s">
        <v>24</v>
      </c>
      <c r="AS30" s="25" t="s">
        <v>25</v>
      </c>
      <c r="AT30" s="25" t="s">
        <v>26</v>
      </c>
      <c r="AU30" s="25" t="s">
        <v>27</v>
      </c>
      <c r="AV30" s="25" t="s">
        <v>28</v>
      </c>
      <c r="AW30" s="25" t="s">
        <v>29</v>
      </c>
      <c r="AX30" s="25" t="s">
        <v>30</v>
      </c>
      <c r="AY30" s="31" t="s">
        <v>99</v>
      </c>
      <c r="AZ30" s="31" t="s">
        <v>100</v>
      </c>
      <c r="BA30" s="31" t="s">
        <v>101</v>
      </c>
      <c r="BB30" s="31" t="s">
        <v>102</v>
      </c>
      <c r="BC30" s="31" t="s">
        <v>103</v>
      </c>
      <c r="BD30" s="31" t="s">
        <v>104</v>
      </c>
      <c r="BF30" s="32">
        <v>42736</v>
      </c>
      <c r="BG30" s="32">
        <v>42767</v>
      </c>
      <c r="BH30" s="32">
        <v>42795</v>
      </c>
      <c r="BI30" s="32">
        <v>42826</v>
      </c>
      <c r="BJ30" s="32">
        <v>42856</v>
      </c>
      <c r="BK30" s="32">
        <v>42887</v>
      </c>
      <c r="BL30" s="32">
        <v>42917</v>
      </c>
      <c r="BM30" s="32">
        <v>42948</v>
      </c>
      <c r="BN30" s="32">
        <v>42979</v>
      </c>
      <c r="BO30" s="32">
        <v>43009</v>
      </c>
      <c r="BP30" s="32">
        <v>43040</v>
      </c>
      <c r="BQ30" s="32">
        <v>43070</v>
      </c>
    </row>
    <row r="31" spans="1:69" x14ac:dyDescent="0.25">
      <c r="A31" s="16" t="s">
        <v>204</v>
      </c>
      <c r="B31" s="16" t="s">
        <v>78</v>
      </c>
      <c r="C31" s="71">
        <f>SUM(U31                                                      : INDEX(U31:AF31,$B$2))</f>
        <v>1772</v>
      </c>
      <c r="D31" s="71">
        <f>SUM(AG31                                                  : INDEX(AG31:AR31,$B$2))</f>
        <v>1697</v>
      </c>
      <c r="E31" s="71">
        <f>SUM(AS31                                                   : INDEX(AS31:BD31,$B$2))</f>
        <v>2756</v>
      </c>
      <c r="F31" s="67">
        <f>IFERROR(E31/D31,"-")</f>
        <v>1.624042427813789</v>
      </c>
      <c r="H31" s="4">
        <f>SUM(U31:W31)</f>
        <v>521</v>
      </c>
      <c r="I31" s="4">
        <f>SUM(X31:Z31)</f>
        <v>792</v>
      </c>
      <c r="J31" s="4">
        <f>SUM(AA31:AC31)</f>
        <v>684</v>
      </c>
      <c r="K31" s="4">
        <f>SUM(AD31:AF31)</f>
        <v>754</v>
      </c>
      <c r="L31" s="4">
        <f>SUM(AG31:AI31)</f>
        <v>468</v>
      </c>
      <c r="M31" s="4">
        <f>SUM(AJ31:AL31)</f>
        <v>744</v>
      </c>
      <c r="N31" s="4">
        <f>SUM(AM31:AO31)</f>
        <v>815</v>
      </c>
      <c r="O31" s="4">
        <f>SUM(AP31:AR31)</f>
        <v>1067</v>
      </c>
      <c r="P31" s="4">
        <f>SUM(AS31:AU31)</f>
        <v>918</v>
      </c>
      <c r="Q31" s="4">
        <f>SUM(AV31:AX31)</f>
        <v>1058</v>
      </c>
      <c r="R31" s="4">
        <f>SUM(AY31:BA31)</f>
        <v>780</v>
      </c>
      <c r="S31" s="4">
        <f>SUM(BB31:BD31)</f>
        <v>0</v>
      </c>
      <c r="T31" s="1"/>
      <c r="U31" s="4">
        <v>218</v>
      </c>
      <c r="V31" s="4">
        <v>73</v>
      </c>
      <c r="W31" s="4">
        <v>230</v>
      </c>
      <c r="X31" s="4">
        <v>308</v>
      </c>
      <c r="Y31" s="4">
        <v>224</v>
      </c>
      <c r="Z31" s="4">
        <v>260</v>
      </c>
      <c r="AA31" s="4">
        <v>231</v>
      </c>
      <c r="AB31" s="4">
        <v>228</v>
      </c>
      <c r="AC31" s="4">
        <v>225</v>
      </c>
      <c r="AD31" s="4">
        <v>187</v>
      </c>
      <c r="AE31" s="4">
        <v>314</v>
      </c>
      <c r="AF31" s="4">
        <v>253</v>
      </c>
      <c r="AG31" s="4">
        <v>71</v>
      </c>
      <c r="AH31" s="4">
        <v>74</v>
      </c>
      <c r="AI31" s="4">
        <v>323</v>
      </c>
      <c r="AJ31" s="4">
        <v>210</v>
      </c>
      <c r="AK31" s="4">
        <v>217</v>
      </c>
      <c r="AL31" s="4">
        <v>317</v>
      </c>
      <c r="AM31" s="4">
        <v>246</v>
      </c>
      <c r="AN31" s="4">
        <v>239</v>
      </c>
      <c r="AO31" s="4">
        <v>330</v>
      </c>
      <c r="AP31" s="4">
        <v>307</v>
      </c>
      <c r="AQ31" s="4">
        <v>377</v>
      </c>
      <c r="AR31" s="4">
        <v>383</v>
      </c>
      <c r="AS31" s="49">
        <v>189</v>
      </c>
      <c r="AT31" s="49">
        <v>381</v>
      </c>
      <c r="AU31" s="49">
        <v>348</v>
      </c>
      <c r="AV31" s="49">
        <v>294</v>
      </c>
      <c r="AW31" s="49">
        <v>352</v>
      </c>
      <c r="AX31" s="49">
        <v>412</v>
      </c>
      <c r="AY31" s="49">
        <v>338</v>
      </c>
      <c r="AZ31" s="49">
        <v>442</v>
      </c>
      <c r="BA31" s="49"/>
      <c r="BB31" s="49"/>
      <c r="BC31" s="49"/>
      <c r="BD31" s="49"/>
      <c r="BF31" s="84">
        <f t="shared" ref="BF31:BF38" si="80">IFERROR(AS31/AG31,"-")</f>
        <v>2.6619718309859155</v>
      </c>
      <c r="BG31" s="84">
        <f t="shared" ref="BG31:BG38" si="81">IFERROR(AT31/AH31,"-")</f>
        <v>5.1486486486486482</v>
      </c>
      <c r="BH31" s="84">
        <f t="shared" ref="BH31:BH38" si="82">IFERROR(AU31/AI31,"-")</f>
        <v>1.0773993808049536</v>
      </c>
      <c r="BI31" s="84">
        <f t="shared" ref="BI31:BI38" si="83">IFERROR(AV31/AJ31,"-")</f>
        <v>1.4</v>
      </c>
      <c r="BJ31" s="84">
        <f t="shared" ref="BJ31:BJ38" si="84">IFERROR(AW31/AK31,"-")</f>
        <v>1.6221198156682028</v>
      </c>
      <c r="BK31" s="84">
        <f t="shared" ref="BK31:BK38" si="85">IFERROR(AX31/AL31,"-")</f>
        <v>1.2996845425867507</v>
      </c>
      <c r="BL31" s="84">
        <f>IFERROR(AY31/AM31,"-")</f>
        <v>1.3739837398373984</v>
      </c>
      <c r="BM31" s="84">
        <f t="shared" ref="BM31:BM38" si="86">IFERROR(AZ31/AN31,"-")</f>
        <v>1.8493723849372385</v>
      </c>
      <c r="BN31" s="84">
        <f t="shared" ref="BN31:BN38" si="87">IFERROR(BA31/AO31,"-")</f>
        <v>0</v>
      </c>
      <c r="BO31" s="84">
        <f t="shared" ref="BO31:BO38" si="88">IFERROR(BB31/AP31,"-")</f>
        <v>0</v>
      </c>
      <c r="BP31" s="84">
        <f t="shared" ref="BP31:BP38" si="89">IFERROR(BC31/AQ31,"-")</f>
        <v>0</v>
      </c>
      <c r="BQ31" s="84">
        <f t="shared" ref="BQ31:BQ38" si="90">IFERROR(BD31/AR31,"-")</f>
        <v>0</v>
      </c>
    </row>
    <row r="32" spans="1:69" x14ac:dyDescent="0.25">
      <c r="A32" s="16" t="s">
        <v>114</v>
      </c>
      <c r="B32" s="16" t="s">
        <v>36</v>
      </c>
      <c r="C32" s="71">
        <f>SUM(U32                                                  : INDEX(U32:AF32,$B$2))</f>
        <v>1476</v>
      </c>
      <c r="D32" s="71">
        <f>SUM(AG32                                                   : INDEX(AG32:AR32,$B$2))</f>
        <v>1504</v>
      </c>
      <c r="E32" s="71">
        <f>SUM(AS32                                                   : INDEX(AS32:BD32,$B$2))</f>
        <v>2502</v>
      </c>
      <c r="F32" s="67">
        <f t="shared" ref="F32:F38" si="91">IFERROR(E32/D32,"-")</f>
        <v>1.6635638297872339</v>
      </c>
      <c r="H32" s="4">
        <f t="shared" ref="H32:H38" si="92">SUM(U32:W32)</f>
        <v>413</v>
      </c>
      <c r="I32" s="4">
        <f t="shared" ref="I32:I38" si="93">SUM(X32:Z32)</f>
        <v>653</v>
      </c>
      <c r="J32" s="4">
        <f t="shared" ref="J32:J38" si="94">SUM(AA32:AC32)</f>
        <v>600</v>
      </c>
      <c r="K32" s="4">
        <f t="shared" ref="K32:K37" si="95">SUM(AD32:AF32)</f>
        <v>690</v>
      </c>
      <c r="L32" s="4">
        <f t="shared" ref="L32:L38" si="96">SUM(AG32:AI32)</f>
        <v>426</v>
      </c>
      <c r="M32" s="4">
        <f t="shared" ref="M32:M38" si="97">SUM(AJ32:AL32)</f>
        <v>643</v>
      </c>
      <c r="N32" s="4">
        <f t="shared" ref="N32:N38" si="98">SUM(AM32:AO32)</f>
        <v>724</v>
      </c>
      <c r="O32" s="4">
        <f t="shared" ref="O32:O38" si="99">SUM(AP32:AR32)</f>
        <v>904</v>
      </c>
      <c r="P32" s="4">
        <f t="shared" ref="P32:P38" si="100">SUM(AS32:AU32)</f>
        <v>801</v>
      </c>
      <c r="Q32" s="4">
        <f t="shared" ref="Q32:Q38" si="101">SUM(AV32:AX32)</f>
        <v>998</v>
      </c>
      <c r="R32" s="4">
        <f t="shared" ref="R32:R38" si="102">SUM(AY32:BA32)</f>
        <v>703</v>
      </c>
      <c r="S32" s="4">
        <f t="shared" ref="S32:S38" si="103">SUM(BB32:BD32)</f>
        <v>0</v>
      </c>
      <c r="T32" s="1"/>
      <c r="U32" s="4">
        <v>175</v>
      </c>
      <c r="V32" s="4">
        <v>58</v>
      </c>
      <c r="W32" s="4">
        <v>180</v>
      </c>
      <c r="X32" s="4">
        <v>245</v>
      </c>
      <c r="Y32" s="4">
        <v>188</v>
      </c>
      <c r="Z32" s="4">
        <v>220</v>
      </c>
      <c r="AA32" s="4">
        <v>206</v>
      </c>
      <c r="AB32" s="4">
        <v>204</v>
      </c>
      <c r="AC32" s="4">
        <v>190</v>
      </c>
      <c r="AD32" s="4">
        <v>162</v>
      </c>
      <c r="AE32" s="4">
        <v>296</v>
      </c>
      <c r="AF32" s="4">
        <v>232</v>
      </c>
      <c r="AG32" s="4">
        <v>65</v>
      </c>
      <c r="AH32" s="4">
        <v>72</v>
      </c>
      <c r="AI32" s="4">
        <v>289</v>
      </c>
      <c r="AJ32" s="4">
        <v>193</v>
      </c>
      <c r="AK32" s="4">
        <v>177</v>
      </c>
      <c r="AL32" s="4">
        <v>273</v>
      </c>
      <c r="AM32" s="4">
        <v>224</v>
      </c>
      <c r="AN32" s="4">
        <v>211</v>
      </c>
      <c r="AO32" s="4">
        <v>289</v>
      </c>
      <c r="AP32" s="4">
        <v>253</v>
      </c>
      <c r="AQ32" s="4">
        <v>307</v>
      </c>
      <c r="AR32" s="4">
        <v>344</v>
      </c>
      <c r="AS32" s="49">
        <v>150</v>
      </c>
      <c r="AT32" s="49">
        <v>323</v>
      </c>
      <c r="AU32" s="49">
        <v>328</v>
      </c>
      <c r="AV32" s="49">
        <v>272</v>
      </c>
      <c r="AW32" s="49">
        <v>334</v>
      </c>
      <c r="AX32" s="49">
        <v>392</v>
      </c>
      <c r="AY32" s="49">
        <v>309</v>
      </c>
      <c r="AZ32" s="49">
        <v>394</v>
      </c>
      <c r="BA32" s="49"/>
      <c r="BB32" s="49"/>
      <c r="BC32" s="49"/>
      <c r="BD32" s="49"/>
      <c r="BF32" s="84">
        <f t="shared" si="80"/>
        <v>2.3076923076923075</v>
      </c>
      <c r="BG32" s="84">
        <f t="shared" si="81"/>
        <v>4.4861111111111107</v>
      </c>
      <c r="BH32" s="84">
        <f t="shared" si="82"/>
        <v>1.1349480968858132</v>
      </c>
      <c r="BI32" s="84">
        <f t="shared" si="83"/>
        <v>1.4093264248704662</v>
      </c>
      <c r="BJ32" s="84">
        <f t="shared" si="84"/>
        <v>1.8870056497175141</v>
      </c>
      <c r="BK32" s="84">
        <f t="shared" si="85"/>
        <v>1.4358974358974359</v>
      </c>
      <c r="BL32" s="84">
        <f t="shared" ref="BL32:BL38" si="104">IFERROR(AY32/AM32,"-")</f>
        <v>1.3794642857142858</v>
      </c>
      <c r="BM32" s="84">
        <f t="shared" si="86"/>
        <v>1.8672985781990521</v>
      </c>
      <c r="BN32" s="84">
        <f t="shared" si="87"/>
        <v>0</v>
      </c>
      <c r="BO32" s="84">
        <f t="shared" si="88"/>
        <v>0</v>
      </c>
      <c r="BP32" s="84">
        <f t="shared" si="89"/>
        <v>0</v>
      </c>
      <c r="BQ32" s="84">
        <f t="shared" si="90"/>
        <v>0</v>
      </c>
    </row>
    <row r="33" spans="1:69" x14ac:dyDescent="0.25">
      <c r="A33" s="16" t="s">
        <v>230</v>
      </c>
      <c r="B33" s="16" t="s">
        <v>79</v>
      </c>
      <c r="C33" s="71">
        <f>SUM(U33                                                  : INDEX(U33:AF33,$B$2))</f>
        <v>304</v>
      </c>
      <c r="D33" s="71">
        <f>SUM(AG33                                                  : INDEX(AG33:AR33,$B$2))</f>
        <v>194</v>
      </c>
      <c r="E33" s="71">
        <f>SUM(AS33                                                   : INDEX(AS33:BD33,$B$2))</f>
        <v>254</v>
      </c>
      <c r="F33" s="67">
        <f t="shared" si="91"/>
        <v>1.3092783505154639</v>
      </c>
      <c r="H33" s="4">
        <f t="shared" si="92"/>
        <v>116</v>
      </c>
      <c r="I33" s="4">
        <f t="shared" si="93"/>
        <v>139</v>
      </c>
      <c r="J33" s="4">
        <f t="shared" si="94"/>
        <v>84</v>
      </c>
      <c r="K33" s="4">
        <f t="shared" si="95"/>
        <v>63</v>
      </c>
      <c r="L33" s="4">
        <f t="shared" si="96"/>
        <v>43</v>
      </c>
      <c r="M33" s="4">
        <f t="shared" si="97"/>
        <v>101</v>
      </c>
      <c r="N33" s="4">
        <f t="shared" si="98"/>
        <v>91</v>
      </c>
      <c r="O33" s="4">
        <f t="shared" si="99"/>
        <v>163</v>
      </c>
      <c r="P33" s="4">
        <f t="shared" si="100"/>
        <v>117</v>
      </c>
      <c r="Q33" s="4">
        <f t="shared" si="101"/>
        <v>60</v>
      </c>
      <c r="R33" s="4">
        <f t="shared" si="102"/>
        <v>77</v>
      </c>
      <c r="S33" s="4">
        <f t="shared" si="103"/>
        <v>0</v>
      </c>
      <c r="T33" s="1"/>
      <c r="U33" s="4">
        <v>49</v>
      </c>
      <c r="V33" s="4">
        <v>15</v>
      </c>
      <c r="W33" s="4">
        <v>52</v>
      </c>
      <c r="X33" s="4">
        <v>65</v>
      </c>
      <c r="Y33" s="4">
        <v>36</v>
      </c>
      <c r="Z33" s="4">
        <v>38</v>
      </c>
      <c r="AA33" s="4">
        <v>25</v>
      </c>
      <c r="AB33" s="4">
        <v>24</v>
      </c>
      <c r="AC33" s="4">
        <v>35</v>
      </c>
      <c r="AD33" s="4">
        <v>25</v>
      </c>
      <c r="AE33" s="4">
        <v>18</v>
      </c>
      <c r="AF33" s="4">
        <v>20</v>
      </c>
      <c r="AG33" s="4">
        <v>6</v>
      </c>
      <c r="AH33" s="4">
        <v>3</v>
      </c>
      <c r="AI33" s="4">
        <v>34</v>
      </c>
      <c r="AJ33" s="4">
        <v>17</v>
      </c>
      <c r="AK33" s="4">
        <v>40</v>
      </c>
      <c r="AL33" s="4">
        <v>44</v>
      </c>
      <c r="AM33" s="4">
        <v>22</v>
      </c>
      <c r="AN33" s="4">
        <v>28</v>
      </c>
      <c r="AO33" s="4">
        <v>41</v>
      </c>
      <c r="AP33" s="4">
        <v>54</v>
      </c>
      <c r="AQ33" s="4">
        <v>70</v>
      </c>
      <c r="AR33" s="4">
        <v>39</v>
      </c>
      <c r="AS33" s="49">
        <v>39</v>
      </c>
      <c r="AT33" s="49">
        <v>58</v>
      </c>
      <c r="AU33" s="49">
        <v>20</v>
      </c>
      <c r="AV33" s="49">
        <v>22</v>
      </c>
      <c r="AW33" s="49">
        <v>18</v>
      </c>
      <c r="AX33" s="49">
        <v>20</v>
      </c>
      <c r="AY33" s="49">
        <v>29</v>
      </c>
      <c r="AZ33" s="49">
        <v>48</v>
      </c>
      <c r="BA33" s="49"/>
      <c r="BB33" s="49"/>
      <c r="BC33" s="49"/>
      <c r="BD33" s="49"/>
      <c r="BF33" s="84">
        <f t="shared" si="80"/>
        <v>6.5</v>
      </c>
      <c r="BG33" s="84">
        <f t="shared" si="81"/>
        <v>19.333333333333332</v>
      </c>
      <c r="BH33" s="84">
        <f t="shared" si="82"/>
        <v>0.58823529411764708</v>
      </c>
      <c r="BI33" s="84">
        <f t="shared" si="83"/>
        <v>1.2941176470588236</v>
      </c>
      <c r="BJ33" s="84">
        <f t="shared" si="84"/>
        <v>0.45</v>
      </c>
      <c r="BK33" s="84">
        <f t="shared" si="85"/>
        <v>0.45454545454545453</v>
      </c>
      <c r="BL33" s="84">
        <f t="shared" si="104"/>
        <v>1.3181818181818181</v>
      </c>
      <c r="BM33" s="84">
        <f t="shared" si="86"/>
        <v>1.7142857142857142</v>
      </c>
      <c r="BN33" s="84">
        <f t="shared" si="87"/>
        <v>0</v>
      </c>
      <c r="BO33" s="84">
        <f t="shared" si="88"/>
        <v>0</v>
      </c>
      <c r="BP33" s="84">
        <f t="shared" si="89"/>
        <v>0</v>
      </c>
      <c r="BQ33" s="84">
        <f t="shared" si="90"/>
        <v>0</v>
      </c>
    </row>
    <row r="34" spans="1:69" x14ac:dyDescent="0.25">
      <c r="A34" s="16" t="s">
        <v>115</v>
      </c>
      <c r="B34" s="16" t="s">
        <v>37</v>
      </c>
      <c r="C34" s="71">
        <f>SUM(U34                                                  : INDEX(U34:AF34,$B$2))</f>
        <v>39</v>
      </c>
      <c r="D34" s="71">
        <f>SUM(AG34                                                  : INDEX(AG34:AR34,$B$2))</f>
        <v>0</v>
      </c>
      <c r="E34" s="71">
        <f>SUM(AS34                                                   : INDEX(AS34:BD34,$B$2))</f>
        <v>0</v>
      </c>
      <c r="F34" s="67" t="str">
        <f t="shared" si="91"/>
        <v>-</v>
      </c>
      <c r="H34" s="4">
        <f t="shared" si="92"/>
        <v>29</v>
      </c>
      <c r="I34" s="4">
        <f t="shared" si="93"/>
        <v>10</v>
      </c>
      <c r="J34" s="4">
        <f t="shared" si="94"/>
        <v>0</v>
      </c>
      <c r="K34" s="4">
        <f t="shared" si="95"/>
        <v>0</v>
      </c>
      <c r="L34" s="4">
        <f t="shared" si="96"/>
        <v>0</v>
      </c>
      <c r="M34" s="4">
        <f t="shared" si="97"/>
        <v>0</v>
      </c>
      <c r="N34" s="4">
        <f t="shared" si="98"/>
        <v>0</v>
      </c>
      <c r="O34" s="4">
        <f t="shared" si="99"/>
        <v>0</v>
      </c>
      <c r="P34" s="4">
        <f t="shared" si="100"/>
        <v>0</v>
      </c>
      <c r="Q34" s="4">
        <f t="shared" si="101"/>
        <v>0</v>
      </c>
      <c r="R34" s="4">
        <f t="shared" si="102"/>
        <v>0</v>
      </c>
      <c r="S34" s="4">
        <f t="shared" si="103"/>
        <v>0</v>
      </c>
      <c r="T34" s="1"/>
      <c r="U34" s="1">
        <v>11</v>
      </c>
      <c r="V34" s="1">
        <v>4</v>
      </c>
      <c r="W34" s="1">
        <v>14</v>
      </c>
      <c r="X34" s="1">
        <v>5</v>
      </c>
      <c r="Y34" s="1">
        <v>3</v>
      </c>
      <c r="Z34" s="1">
        <v>2</v>
      </c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>
        <v>0</v>
      </c>
      <c r="AP34" s="1"/>
      <c r="AQ34" s="1"/>
      <c r="AR34" s="1"/>
      <c r="AS34" s="49"/>
      <c r="AT34" s="49"/>
      <c r="AU34" s="49"/>
      <c r="AV34" s="49"/>
      <c r="AW34" s="49"/>
      <c r="AX34" s="49"/>
      <c r="AY34" s="49">
        <v>0</v>
      </c>
      <c r="AZ34" s="49"/>
      <c r="BA34" s="49"/>
      <c r="BB34" s="49"/>
      <c r="BC34" s="49"/>
      <c r="BD34" s="49"/>
      <c r="BF34" s="84" t="str">
        <f t="shared" si="80"/>
        <v>-</v>
      </c>
      <c r="BG34" s="84" t="str">
        <f t="shared" si="81"/>
        <v>-</v>
      </c>
      <c r="BH34" s="84" t="str">
        <f t="shared" si="82"/>
        <v>-</v>
      </c>
      <c r="BI34" s="84" t="str">
        <f t="shared" si="83"/>
        <v>-</v>
      </c>
      <c r="BJ34" s="84" t="str">
        <f t="shared" si="84"/>
        <v>-</v>
      </c>
      <c r="BK34" s="84" t="str">
        <f t="shared" si="85"/>
        <v>-</v>
      </c>
      <c r="BL34" s="84" t="str">
        <f t="shared" si="104"/>
        <v>-</v>
      </c>
      <c r="BM34" s="84" t="str">
        <f t="shared" si="86"/>
        <v>-</v>
      </c>
      <c r="BN34" s="84" t="str">
        <f t="shared" si="87"/>
        <v>-</v>
      </c>
      <c r="BO34" s="84" t="str">
        <f t="shared" si="88"/>
        <v>-</v>
      </c>
      <c r="BP34" s="84" t="str">
        <f t="shared" si="89"/>
        <v>-</v>
      </c>
      <c r="BQ34" s="84" t="str">
        <f t="shared" si="90"/>
        <v>-</v>
      </c>
    </row>
    <row r="35" spans="1:69" x14ac:dyDescent="0.25">
      <c r="A35" s="16" t="s">
        <v>116</v>
      </c>
      <c r="B35" s="16" t="s">
        <v>38</v>
      </c>
      <c r="C35" s="71">
        <f>SUM(U35                                                  : INDEX(U35:AF35,$B$2))</f>
        <v>188</v>
      </c>
      <c r="D35" s="71">
        <f>SUM(AG35                                                  : INDEX(AG35:AR35,$B$2))</f>
        <v>148</v>
      </c>
      <c r="E35" s="71">
        <f>SUM(AS35                                                   : INDEX(AS35:BD35,$B$2))</f>
        <v>167</v>
      </c>
      <c r="F35" s="67">
        <f t="shared" si="91"/>
        <v>1.1283783783783783</v>
      </c>
      <c r="H35" s="4">
        <f t="shared" si="92"/>
        <v>57</v>
      </c>
      <c r="I35" s="4">
        <f t="shared" si="93"/>
        <v>92</v>
      </c>
      <c r="J35" s="4">
        <f t="shared" si="94"/>
        <v>66</v>
      </c>
      <c r="K35" s="4">
        <f>SUM(AD35:AF35)</f>
        <v>52</v>
      </c>
      <c r="L35" s="4">
        <f t="shared" si="96"/>
        <v>29</v>
      </c>
      <c r="M35" s="4">
        <f t="shared" si="97"/>
        <v>76</v>
      </c>
      <c r="N35" s="4">
        <f t="shared" si="98"/>
        <v>72</v>
      </c>
      <c r="O35" s="4">
        <f t="shared" si="99"/>
        <v>130</v>
      </c>
      <c r="P35" s="4">
        <f t="shared" si="100"/>
        <v>75</v>
      </c>
      <c r="Q35" s="4">
        <f t="shared" si="101"/>
        <v>39</v>
      </c>
      <c r="R35" s="4">
        <f t="shared" si="102"/>
        <v>53</v>
      </c>
      <c r="S35" s="4">
        <f t="shared" si="103"/>
        <v>0</v>
      </c>
      <c r="T35" s="1"/>
      <c r="U35" s="1">
        <v>23</v>
      </c>
      <c r="V35" s="1">
        <v>9</v>
      </c>
      <c r="W35" s="1">
        <v>25</v>
      </c>
      <c r="X35" s="1">
        <v>36</v>
      </c>
      <c r="Y35" s="1">
        <v>28</v>
      </c>
      <c r="Z35" s="1">
        <v>28</v>
      </c>
      <c r="AA35" s="1">
        <v>19</v>
      </c>
      <c r="AB35" s="1">
        <v>20</v>
      </c>
      <c r="AC35" s="1">
        <v>27</v>
      </c>
      <c r="AD35" s="1">
        <v>19</v>
      </c>
      <c r="AE35" s="1">
        <v>17</v>
      </c>
      <c r="AF35" s="1">
        <v>16</v>
      </c>
      <c r="AG35" s="1">
        <v>5</v>
      </c>
      <c r="AH35" s="1">
        <v>2</v>
      </c>
      <c r="AI35" s="1">
        <v>22</v>
      </c>
      <c r="AJ35" s="1">
        <v>16</v>
      </c>
      <c r="AK35" s="1">
        <v>29</v>
      </c>
      <c r="AL35" s="1">
        <v>31</v>
      </c>
      <c r="AM35" s="1">
        <v>19</v>
      </c>
      <c r="AN35" s="1">
        <v>24</v>
      </c>
      <c r="AO35" s="1">
        <v>29</v>
      </c>
      <c r="AP35" s="1">
        <v>41</v>
      </c>
      <c r="AQ35" s="1">
        <v>57</v>
      </c>
      <c r="AR35" s="1">
        <v>32</v>
      </c>
      <c r="AS35" s="49">
        <v>21</v>
      </c>
      <c r="AT35" s="49">
        <v>41</v>
      </c>
      <c r="AU35" s="49">
        <v>13</v>
      </c>
      <c r="AV35" s="49">
        <v>14</v>
      </c>
      <c r="AW35" s="49">
        <v>10</v>
      </c>
      <c r="AX35" s="49">
        <v>15</v>
      </c>
      <c r="AY35" s="49">
        <v>23</v>
      </c>
      <c r="AZ35" s="49">
        <v>30</v>
      </c>
      <c r="BA35" s="49"/>
      <c r="BB35" s="49"/>
      <c r="BC35" s="49"/>
      <c r="BD35" s="49"/>
      <c r="BF35" s="84">
        <f t="shared" si="80"/>
        <v>4.2</v>
      </c>
      <c r="BG35" s="84">
        <f t="shared" si="81"/>
        <v>20.5</v>
      </c>
      <c r="BH35" s="84">
        <f t="shared" si="82"/>
        <v>0.59090909090909094</v>
      </c>
      <c r="BI35" s="84">
        <f t="shared" si="83"/>
        <v>0.875</v>
      </c>
      <c r="BJ35" s="84">
        <f t="shared" si="84"/>
        <v>0.34482758620689657</v>
      </c>
      <c r="BK35" s="84">
        <f t="shared" si="85"/>
        <v>0.4838709677419355</v>
      </c>
      <c r="BL35" s="84">
        <f t="shared" si="104"/>
        <v>1.2105263157894737</v>
      </c>
      <c r="BM35" s="84">
        <f t="shared" si="86"/>
        <v>1.25</v>
      </c>
      <c r="BN35" s="84">
        <f t="shared" si="87"/>
        <v>0</v>
      </c>
      <c r="BO35" s="84">
        <f t="shared" si="88"/>
        <v>0</v>
      </c>
      <c r="BP35" s="84">
        <f t="shared" si="89"/>
        <v>0</v>
      </c>
      <c r="BQ35" s="84">
        <f t="shared" si="90"/>
        <v>0</v>
      </c>
    </row>
    <row r="36" spans="1:69" x14ac:dyDescent="0.25">
      <c r="A36" s="16" t="s">
        <v>117</v>
      </c>
      <c r="B36" s="16" t="s">
        <v>39</v>
      </c>
      <c r="C36" s="71">
        <f>SUM(U36                                                  : INDEX(U36:AF36,$B$2))</f>
        <v>47</v>
      </c>
      <c r="D36" s="71">
        <f>SUM(AG36                                                  : INDEX(AG36:AR36,$B$2))</f>
        <v>30</v>
      </c>
      <c r="E36" s="71">
        <f>SUM(AS36                                                   : INDEX(AS36:BD36,$B$2))</f>
        <v>47</v>
      </c>
      <c r="F36" s="67">
        <f t="shared" si="91"/>
        <v>1.5666666666666667</v>
      </c>
      <c r="H36" s="4">
        <f t="shared" si="92"/>
        <v>13</v>
      </c>
      <c r="I36" s="4">
        <f t="shared" si="93"/>
        <v>26</v>
      </c>
      <c r="J36" s="4">
        <f t="shared" si="94"/>
        <v>13</v>
      </c>
      <c r="K36" s="4">
        <f>SUM(AD36:AF36)</f>
        <v>11</v>
      </c>
      <c r="L36" s="4">
        <f t="shared" si="96"/>
        <v>8</v>
      </c>
      <c r="M36" s="4">
        <f t="shared" si="97"/>
        <v>17</v>
      </c>
      <c r="N36" s="4">
        <f t="shared" si="98"/>
        <v>14</v>
      </c>
      <c r="O36" s="4">
        <f t="shared" si="99"/>
        <v>25</v>
      </c>
      <c r="P36" s="4">
        <f t="shared" si="100"/>
        <v>27</v>
      </c>
      <c r="Q36" s="4">
        <f t="shared" si="101"/>
        <v>11</v>
      </c>
      <c r="R36" s="4">
        <f t="shared" si="102"/>
        <v>9</v>
      </c>
      <c r="S36" s="4">
        <f t="shared" si="103"/>
        <v>0</v>
      </c>
      <c r="T36" s="1"/>
      <c r="U36" s="1">
        <v>5</v>
      </c>
      <c r="V36" s="1">
        <v>1</v>
      </c>
      <c r="W36" s="1">
        <v>7</v>
      </c>
      <c r="X36" s="1">
        <v>16</v>
      </c>
      <c r="Y36" s="1">
        <v>2</v>
      </c>
      <c r="Z36" s="1">
        <v>8</v>
      </c>
      <c r="AA36" s="1">
        <v>5</v>
      </c>
      <c r="AB36" s="1">
        <v>3</v>
      </c>
      <c r="AC36" s="1">
        <v>5</v>
      </c>
      <c r="AD36" s="1">
        <v>5</v>
      </c>
      <c r="AE36" s="1">
        <v>1</v>
      </c>
      <c r="AF36" s="1">
        <v>5</v>
      </c>
      <c r="AG36" s="1"/>
      <c r="AH36" s="1"/>
      <c r="AI36" s="1">
        <v>8</v>
      </c>
      <c r="AJ36" s="1">
        <v>1</v>
      </c>
      <c r="AK36" s="1">
        <v>7</v>
      </c>
      <c r="AL36" s="1">
        <v>9</v>
      </c>
      <c r="AM36" s="1">
        <v>1</v>
      </c>
      <c r="AN36" s="1">
        <v>4</v>
      </c>
      <c r="AO36" s="1">
        <v>9</v>
      </c>
      <c r="AP36" s="1">
        <v>8</v>
      </c>
      <c r="AQ36" s="1">
        <v>10</v>
      </c>
      <c r="AR36" s="1">
        <v>7</v>
      </c>
      <c r="AS36" s="49">
        <v>12</v>
      </c>
      <c r="AT36" s="49">
        <v>10</v>
      </c>
      <c r="AU36" s="49">
        <v>5</v>
      </c>
      <c r="AV36" s="49">
        <v>3</v>
      </c>
      <c r="AW36" s="49">
        <v>5</v>
      </c>
      <c r="AX36" s="49">
        <v>3</v>
      </c>
      <c r="AY36" s="49">
        <v>3</v>
      </c>
      <c r="AZ36" s="49">
        <v>6</v>
      </c>
      <c r="BA36" s="49"/>
      <c r="BB36" s="49"/>
      <c r="BC36" s="49"/>
      <c r="BD36" s="49"/>
      <c r="BF36" s="84" t="str">
        <f t="shared" si="80"/>
        <v>-</v>
      </c>
      <c r="BG36" s="84" t="str">
        <f t="shared" si="81"/>
        <v>-</v>
      </c>
      <c r="BH36" s="84">
        <f t="shared" si="82"/>
        <v>0.625</v>
      </c>
      <c r="BI36" s="84">
        <f t="shared" si="83"/>
        <v>3</v>
      </c>
      <c r="BJ36" s="84">
        <f t="shared" si="84"/>
        <v>0.7142857142857143</v>
      </c>
      <c r="BK36" s="84">
        <f t="shared" si="85"/>
        <v>0.33333333333333331</v>
      </c>
      <c r="BL36" s="84">
        <f t="shared" si="104"/>
        <v>3</v>
      </c>
      <c r="BM36" s="84">
        <f t="shared" si="86"/>
        <v>1.5</v>
      </c>
      <c r="BN36" s="84">
        <f t="shared" si="87"/>
        <v>0</v>
      </c>
      <c r="BO36" s="84">
        <f t="shared" si="88"/>
        <v>0</v>
      </c>
      <c r="BP36" s="84">
        <f t="shared" si="89"/>
        <v>0</v>
      </c>
      <c r="BQ36" s="84">
        <f t="shared" si="90"/>
        <v>0</v>
      </c>
    </row>
    <row r="37" spans="1:69" x14ac:dyDescent="0.25">
      <c r="A37" s="16" t="s">
        <v>118</v>
      </c>
      <c r="B37" s="16" t="s">
        <v>40</v>
      </c>
      <c r="C37" s="71">
        <f>SUM(U37                                                  : INDEX(U37:AF37,$B$2))</f>
        <v>19</v>
      </c>
      <c r="D37" s="71">
        <f>SUM(AG37                                                  : INDEX(AG37:AR37,$B$2))</f>
        <v>12</v>
      </c>
      <c r="E37" s="71">
        <f>SUM(AS37                                                   : INDEX(AS37:BD37,$B$2))</f>
        <v>28</v>
      </c>
      <c r="F37" s="67">
        <f t="shared" si="91"/>
        <v>2.3333333333333335</v>
      </c>
      <c r="H37" s="4">
        <f t="shared" si="92"/>
        <v>9</v>
      </c>
      <c r="I37" s="4">
        <f t="shared" si="93"/>
        <v>8</v>
      </c>
      <c r="J37" s="4">
        <f t="shared" si="94"/>
        <v>4</v>
      </c>
      <c r="K37" s="4">
        <f t="shared" si="95"/>
        <v>0</v>
      </c>
      <c r="L37" s="4">
        <f t="shared" si="96"/>
        <v>4</v>
      </c>
      <c r="M37" s="4">
        <f t="shared" si="97"/>
        <v>6</v>
      </c>
      <c r="N37" s="4">
        <f t="shared" si="98"/>
        <v>3</v>
      </c>
      <c r="O37" s="4">
        <f t="shared" si="99"/>
        <v>6</v>
      </c>
      <c r="P37" s="4">
        <f t="shared" si="100"/>
        <v>8</v>
      </c>
      <c r="Q37" s="4">
        <f>SUM(AV37:AX37)</f>
        <v>7</v>
      </c>
      <c r="R37" s="4">
        <f t="shared" si="102"/>
        <v>13</v>
      </c>
      <c r="S37" s="4">
        <f t="shared" si="103"/>
        <v>0</v>
      </c>
      <c r="T37" s="1"/>
      <c r="U37" s="1">
        <v>4</v>
      </c>
      <c r="V37" s="1">
        <v>1</v>
      </c>
      <c r="W37" s="1">
        <v>4</v>
      </c>
      <c r="X37" s="1">
        <v>4</v>
      </c>
      <c r="Y37" s="1">
        <v>2</v>
      </c>
      <c r="Z37" s="1">
        <v>2</v>
      </c>
      <c r="AA37" s="1">
        <v>1</v>
      </c>
      <c r="AB37" s="1">
        <v>1</v>
      </c>
      <c r="AC37" s="1">
        <v>2</v>
      </c>
      <c r="AD37" s="1"/>
      <c r="AE37" s="1"/>
      <c r="AF37" s="1"/>
      <c r="AG37" s="1">
        <v>1</v>
      </c>
      <c r="AH37" s="1"/>
      <c r="AI37" s="1">
        <v>3</v>
      </c>
      <c r="AJ37" s="1"/>
      <c r="AK37" s="1">
        <v>3</v>
      </c>
      <c r="AL37" s="1">
        <v>3</v>
      </c>
      <c r="AM37" s="1">
        <v>2</v>
      </c>
      <c r="AN37" s="1"/>
      <c r="AO37" s="1">
        <v>1</v>
      </c>
      <c r="AP37" s="1">
        <v>4</v>
      </c>
      <c r="AQ37" s="1">
        <v>2</v>
      </c>
      <c r="AR37" s="1"/>
      <c r="AS37" s="49">
        <v>3</v>
      </c>
      <c r="AT37" s="49">
        <v>3</v>
      </c>
      <c r="AU37" s="49">
        <v>2</v>
      </c>
      <c r="AV37" s="49">
        <v>4</v>
      </c>
      <c r="AW37" s="49">
        <v>2</v>
      </c>
      <c r="AX37" s="49">
        <v>1</v>
      </c>
      <c r="AY37" s="49">
        <v>2</v>
      </c>
      <c r="AZ37" s="49">
        <v>11</v>
      </c>
      <c r="BA37" s="49"/>
      <c r="BB37" s="49"/>
      <c r="BC37" s="49"/>
      <c r="BD37" s="49"/>
      <c r="BF37" s="84">
        <f t="shared" si="80"/>
        <v>3</v>
      </c>
      <c r="BG37" s="84" t="str">
        <f t="shared" si="81"/>
        <v>-</v>
      </c>
      <c r="BH37" s="84">
        <f t="shared" si="82"/>
        <v>0.66666666666666663</v>
      </c>
      <c r="BI37" s="84" t="str">
        <f t="shared" si="83"/>
        <v>-</v>
      </c>
      <c r="BJ37" s="84">
        <f t="shared" si="84"/>
        <v>0.66666666666666663</v>
      </c>
      <c r="BK37" s="84">
        <f t="shared" si="85"/>
        <v>0.33333333333333331</v>
      </c>
      <c r="BL37" s="84">
        <f t="shared" si="104"/>
        <v>1</v>
      </c>
      <c r="BM37" s="84" t="str">
        <f t="shared" si="86"/>
        <v>-</v>
      </c>
      <c r="BN37" s="84">
        <f t="shared" si="87"/>
        <v>0</v>
      </c>
      <c r="BO37" s="84">
        <f t="shared" si="88"/>
        <v>0</v>
      </c>
      <c r="BP37" s="84">
        <f t="shared" si="89"/>
        <v>0</v>
      </c>
      <c r="BQ37" s="84" t="str">
        <f t="shared" si="90"/>
        <v>-</v>
      </c>
    </row>
    <row r="38" spans="1:69" x14ac:dyDescent="0.25">
      <c r="A38" s="16" t="s">
        <v>119</v>
      </c>
      <c r="B38" s="16" t="s">
        <v>41</v>
      </c>
      <c r="C38" s="71">
        <f>SUM(U38                                                  : INDEX(U38:AF38,$B$2))</f>
        <v>3</v>
      </c>
      <c r="D38" s="71">
        <f>SUM(AG38                                                  : INDEX(AG38:AR38,$B$2))</f>
        <v>3</v>
      </c>
      <c r="E38" s="71">
        <f>SUM(AS38                                                   : INDEX(AS38:BD38,$B$2))</f>
        <v>12</v>
      </c>
      <c r="F38" s="67">
        <f t="shared" si="91"/>
        <v>4</v>
      </c>
      <c r="H38" s="4">
        <f t="shared" si="92"/>
        <v>0</v>
      </c>
      <c r="I38" s="4">
        <f t="shared" si="93"/>
        <v>3</v>
      </c>
      <c r="J38" s="4">
        <f t="shared" si="94"/>
        <v>1</v>
      </c>
      <c r="K38" s="4">
        <f>SUM(AD38:AF38)</f>
        <v>1</v>
      </c>
      <c r="L38" s="4">
        <f t="shared" si="96"/>
        <v>1</v>
      </c>
      <c r="M38" s="4">
        <f t="shared" si="97"/>
        <v>2</v>
      </c>
      <c r="N38" s="4">
        <f t="shared" si="98"/>
        <v>2</v>
      </c>
      <c r="O38" s="4">
        <f t="shared" si="99"/>
        <v>2</v>
      </c>
      <c r="P38" s="4">
        <f t="shared" si="100"/>
        <v>7</v>
      </c>
      <c r="Q38" s="4">
        <f t="shared" si="101"/>
        <v>3</v>
      </c>
      <c r="R38" s="4">
        <f t="shared" si="102"/>
        <v>2</v>
      </c>
      <c r="S38" s="4">
        <f t="shared" si="103"/>
        <v>0</v>
      </c>
      <c r="T38" s="1"/>
      <c r="U38" s="1"/>
      <c r="V38" s="1"/>
      <c r="W38" s="1"/>
      <c r="X38" s="1">
        <v>2</v>
      </c>
      <c r="Y38" s="1">
        <v>1</v>
      </c>
      <c r="Z38" s="1"/>
      <c r="AA38" s="1"/>
      <c r="AB38" s="1"/>
      <c r="AC38" s="1">
        <v>1</v>
      </c>
      <c r="AD38" s="1">
        <v>1</v>
      </c>
      <c r="AE38" s="1"/>
      <c r="AF38" s="1"/>
      <c r="AG38" s="1"/>
      <c r="AH38" s="1"/>
      <c r="AI38" s="1">
        <v>1</v>
      </c>
      <c r="AJ38" s="1"/>
      <c r="AK38" s="1">
        <v>1</v>
      </c>
      <c r="AL38" s="1">
        <v>1</v>
      </c>
      <c r="AM38" s="1"/>
      <c r="AN38" s="1"/>
      <c r="AO38" s="1">
        <v>2</v>
      </c>
      <c r="AP38" s="1">
        <v>1</v>
      </c>
      <c r="AQ38" s="1">
        <v>1</v>
      </c>
      <c r="AR38" s="1"/>
      <c r="AS38" s="49">
        <v>3</v>
      </c>
      <c r="AT38" s="49">
        <v>4</v>
      </c>
      <c r="AU38" s="49"/>
      <c r="AV38" s="49">
        <v>1</v>
      </c>
      <c r="AW38" s="49">
        <v>1</v>
      </c>
      <c r="AX38" s="49">
        <v>1</v>
      </c>
      <c r="AY38" s="49">
        <v>1</v>
      </c>
      <c r="AZ38" s="49">
        <v>1</v>
      </c>
      <c r="BA38" s="49"/>
      <c r="BB38" s="49"/>
      <c r="BC38" s="49"/>
      <c r="BD38" s="49"/>
      <c r="BF38" s="84" t="str">
        <f t="shared" si="80"/>
        <v>-</v>
      </c>
      <c r="BG38" s="84" t="str">
        <f t="shared" si="81"/>
        <v>-</v>
      </c>
      <c r="BH38" s="84">
        <f t="shared" si="82"/>
        <v>0</v>
      </c>
      <c r="BI38" s="84" t="str">
        <f t="shared" si="83"/>
        <v>-</v>
      </c>
      <c r="BJ38" s="84">
        <f t="shared" si="84"/>
        <v>1</v>
      </c>
      <c r="BK38" s="84">
        <f t="shared" si="85"/>
        <v>1</v>
      </c>
      <c r="BL38" s="84" t="str">
        <f t="shared" si="104"/>
        <v>-</v>
      </c>
      <c r="BM38" s="84" t="str">
        <f t="shared" si="86"/>
        <v>-</v>
      </c>
      <c r="BN38" s="84">
        <f t="shared" si="87"/>
        <v>0</v>
      </c>
      <c r="BO38" s="84">
        <f t="shared" si="88"/>
        <v>0</v>
      </c>
      <c r="BP38" s="84">
        <f t="shared" si="89"/>
        <v>0</v>
      </c>
      <c r="BQ38" s="84" t="str">
        <f t="shared" si="90"/>
        <v>-</v>
      </c>
    </row>
    <row r="39" spans="1:69" x14ac:dyDescent="0.25">
      <c r="A39" s="42" t="s">
        <v>33</v>
      </c>
      <c r="L39" s="4"/>
      <c r="M39" s="4"/>
      <c r="N39" s="4"/>
      <c r="O39" s="4"/>
    </row>
    <row r="40" spans="1:69" x14ac:dyDescent="0.25">
      <c r="A40" s="43"/>
      <c r="B40" s="23" t="s">
        <v>43</v>
      </c>
      <c r="C40" s="21" t="str">
        <f>$C$3</f>
        <v>YTD '15</v>
      </c>
      <c r="D40" s="21" t="str">
        <f>$D$3</f>
        <v>YTD '16</v>
      </c>
      <c r="E40" s="21" t="str">
        <f>$E$3</f>
        <v>YTD '17</v>
      </c>
      <c r="F40" s="21" t="str">
        <f>$F$3</f>
        <v>YoY</v>
      </c>
      <c r="G40" s="2" t="s">
        <v>33</v>
      </c>
      <c r="H40" s="27" t="str">
        <f>$H$3</f>
        <v>Q1 '15</v>
      </c>
      <c r="I40" s="27" t="str">
        <f>$I$3</f>
        <v>Q2 '15</v>
      </c>
      <c r="J40" s="27" t="str">
        <f>$J$3</f>
        <v>Q3 '15</v>
      </c>
      <c r="K40" s="27" t="str">
        <f>$K$3</f>
        <v>Q4 '15</v>
      </c>
      <c r="L40" s="30" t="str">
        <f>$L$3</f>
        <v>Q1 '16</v>
      </c>
      <c r="M40" s="30" t="str">
        <f>$M$3</f>
        <v>Q2 '16</v>
      </c>
      <c r="N40" s="30" t="str">
        <f>$N$3</f>
        <v>Q3 '16</v>
      </c>
      <c r="O40" s="30" t="str">
        <f>$O$3</f>
        <v>Q4 '16</v>
      </c>
      <c r="P40" s="27" t="str">
        <f>$P$3</f>
        <v>Q1 '17</v>
      </c>
      <c r="Q40" s="27" t="str">
        <f>$Q$3</f>
        <v>Q2 '17</v>
      </c>
      <c r="R40" s="27" t="str">
        <f>$R$3</f>
        <v>Q3 '17</v>
      </c>
      <c r="S40" s="27" t="str">
        <f>$S$3</f>
        <v>Q4 '17</v>
      </c>
      <c r="T40" s="17" t="s">
        <v>33</v>
      </c>
      <c r="U40" s="27" t="s">
        <v>1</v>
      </c>
      <c r="V40" s="27" t="s">
        <v>2</v>
      </c>
      <c r="W40" s="27" t="s">
        <v>3</v>
      </c>
      <c r="X40" s="27" t="s">
        <v>4</v>
      </c>
      <c r="Y40" s="27" t="s">
        <v>5</v>
      </c>
      <c r="Z40" s="27" t="s">
        <v>6</v>
      </c>
      <c r="AA40" s="27" t="s">
        <v>7</v>
      </c>
      <c r="AB40" s="27" t="s">
        <v>8</v>
      </c>
      <c r="AC40" s="27" t="s">
        <v>9</v>
      </c>
      <c r="AD40" s="27" t="s">
        <v>10</v>
      </c>
      <c r="AE40" s="27" t="s">
        <v>11</v>
      </c>
      <c r="AF40" s="27" t="s">
        <v>12</v>
      </c>
      <c r="AG40" s="29" t="s">
        <v>13</v>
      </c>
      <c r="AH40" s="29" t="s">
        <v>14</v>
      </c>
      <c r="AI40" s="29" t="s">
        <v>15</v>
      </c>
      <c r="AJ40" s="29" t="s">
        <v>16</v>
      </c>
      <c r="AK40" s="29" t="s">
        <v>17</v>
      </c>
      <c r="AL40" s="29" t="s">
        <v>18</v>
      </c>
      <c r="AM40" s="29" t="s">
        <v>19</v>
      </c>
      <c r="AN40" s="29" t="s">
        <v>20</v>
      </c>
      <c r="AO40" s="29" t="s">
        <v>21</v>
      </c>
      <c r="AP40" s="29" t="s">
        <v>22</v>
      </c>
      <c r="AQ40" s="29" t="s">
        <v>23</v>
      </c>
      <c r="AR40" s="29" t="s">
        <v>24</v>
      </c>
      <c r="AS40" s="25" t="s">
        <v>25</v>
      </c>
      <c r="AT40" s="25" t="s">
        <v>26</v>
      </c>
      <c r="AU40" s="25" t="s">
        <v>27</v>
      </c>
      <c r="AV40" s="25" t="s">
        <v>28</v>
      </c>
      <c r="AW40" s="25" t="s">
        <v>29</v>
      </c>
      <c r="AX40" s="25" t="s">
        <v>30</v>
      </c>
      <c r="AY40" s="31" t="s">
        <v>99</v>
      </c>
      <c r="AZ40" s="31" t="s">
        <v>100</v>
      </c>
      <c r="BA40" s="31" t="s">
        <v>101</v>
      </c>
      <c r="BB40" s="31" t="s">
        <v>102</v>
      </c>
      <c r="BC40" s="31" t="s">
        <v>103</v>
      </c>
      <c r="BD40" s="31" t="s">
        <v>104</v>
      </c>
      <c r="BF40" s="32">
        <v>42736</v>
      </c>
      <c r="BG40" s="32">
        <v>42767</v>
      </c>
      <c r="BH40" s="32">
        <v>42795</v>
      </c>
      <c r="BI40" s="32">
        <v>42826</v>
      </c>
      <c r="BJ40" s="32">
        <v>42856</v>
      </c>
      <c r="BK40" s="32">
        <v>42887</v>
      </c>
      <c r="BL40" s="32">
        <v>42917</v>
      </c>
      <c r="BM40" s="32">
        <v>42948</v>
      </c>
      <c r="BN40" s="32">
        <v>42979</v>
      </c>
      <c r="BO40" s="32">
        <v>43009</v>
      </c>
      <c r="BP40" s="32">
        <v>43040</v>
      </c>
      <c r="BQ40" s="32">
        <v>43070</v>
      </c>
    </row>
    <row r="41" spans="1:69" x14ac:dyDescent="0.25">
      <c r="B41" s="22" t="s">
        <v>87</v>
      </c>
      <c r="C41" s="71">
        <f>INDEX(U41:AF41,$B$2)</f>
        <v>473</v>
      </c>
      <c r="D41" s="71">
        <f>INDEX(AG41:AR41,$B$2)</f>
        <v>556</v>
      </c>
      <c r="E41" s="71">
        <f xml:space="preserve"> INDEX(AS41:BD41,$B$2)</f>
        <v>651</v>
      </c>
      <c r="F41" s="67">
        <f>IFERROR(E41/D41,"-")</f>
        <v>1.170863309352518</v>
      </c>
      <c r="H41" s="4">
        <f>SUM(U41:W41)</f>
        <v>1057</v>
      </c>
      <c r="I41" s="4">
        <f>SUM(X41:Z41)</f>
        <v>1370</v>
      </c>
      <c r="J41" s="4">
        <f>SUM(AA41:AC41)</f>
        <v>1430</v>
      </c>
      <c r="K41" s="4">
        <f>SUM(AD41:AF41)</f>
        <v>1526</v>
      </c>
      <c r="L41" s="4">
        <f>SUM(AG41:AI41)</f>
        <v>1528</v>
      </c>
      <c r="M41" s="4">
        <f>SUM(AJ41:AL41)</f>
        <v>1682</v>
      </c>
      <c r="N41" s="4">
        <f>SUM(AM41:AO41)</f>
        <v>1649</v>
      </c>
      <c r="O41" s="4">
        <f>SUM(AP41:AR41)</f>
        <v>1837</v>
      </c>
      <c r="P41" s="4">
        <f>SUM(AS41:AU41)</f>
        <v>2053</v>
      </c>
      <c r="Q41" s="4">
        <f>SUM(AV41:AX41)</f>
        <v>2015</v>
      </c>
      <c r="R41" s="4">
        <f>SUM(AY41:BA41)</f>
        <v>1272</v>
      </c>
      <c r="S41" s="4">
        <f>SUM(BB41:BD41)</f>
        <v>0</v>
      </c>
      <c r="T41" s="1"/>
      <c r="U41" s="4">
        <f>SUM(U24:U28)</f>
        <v>329</v>
      </c>
      <c r="V41" s="4">
        <f t="shared" ref="V41:BD41" si="105">SUM(V24:V28)</f>
        <v>340</v>
      </c>
      <c r="W41" s="4">
        <f t="shared" si="105"/>
        <v>388</v>
      </c>
      <c r="X41" s="4">
        <f t="shared" si="105"/>
        <v>439</v>
      </c>
      <c r="Y41" s="4">
        <f t="shared" si="105"/>
        <v>465</v>
      </c>
      <c r="Z41" s="4">
        <f t="shared" si="105"/>
        <v>466</v>
      </c>
      <c r="AA41" s="4">
        <f t="shared" si="105"/>
        <v>471</v>
      </c>
      <c r="AB41" s="4">
        <f t="shared" si="105"/>
        <v>473</v>
      </c>
      <c r="AC41" s="4">
        <f t="shared" si="105"/>
        <v>486</v>
      </c>
      <c r="AD41" s="4">
        <f t="shared" si="105"/>
        <v>507</v>
      </c>
      <c r="AE41" s="4">
        <f t="shared" si="105"/>
        <v>513</v>
      </c>
      <c r="AF41" s="4">
        <f t="shared" si="105"/>
        <v>506</v>
      </c>
      <c r="AG41" s="4">
        <f t="shared" si="105"/>
        <v>510</v>
      </c>
      <c r="AH41" s="4">
        <f t="shared" si="105"/>
        <v>495</v>
      </c>
      <c r="AI41" s="4">
        <f t="shared" si="105"/>
        <v>523</v>
      </c>
      <c r="AJ41" s="4">
        <f t="shared" si="105"/>
        <v>547</v>
      </c>
      <c r="AK41" s="4">
        <f t="shared" si="105"/>
        <v>570</v>
      </c>
      <c r="AL41" s="4">
        <f t="shared" si="105"/>
        <v>565</v>
      </c>
      <c r="AM41" s="4">
        <f t="shared" si="105"/>
        <v>533</v>
      </c>
      <c r="AN41" s="4">
        <f t="shared" si="105"/>
        <v>556</v>
      </c>
      <c r="AO41" s="4">
        <f t="shared" si="105"/>
        <v>560</v>
      </c>
      <c r="AP41" s="4">
        <f t="shared" si="105"/>
        <v>585</v>
      </c>
      <c r="AQ41" s="4">
        <f t="shared" si="105"/>
        <v>621</v>
      </c>
      <c r="AR41" s="4">
        <f t="shared" si="105"/>
        <v>631</v>
      </c>
      <c r="AS41" s="4">
        <f t="shared" si="105"/>
        <v>639</v>
      </c>
      <c r="AT41" s="4">
        <f t="shared" si="105"/>
        <v>697</v>
      </c>
      <c r="AU41" s="4">
        <f t="shared" si="105"/>
        <v>717</v>
      </c>
      <c r="AV41" s="4">
        <f t="shared" si="105"/>
        <v>677</v>
      </c>
      <c r="AW41" s="4">
        <f t="shared" si="105"/>
        <v>680</v>
      </c>
      <c r="AX41" s="4">
        <f t="shared" si="105"/>
        <v>658</v>
      </c>
      <c r="AY41" s="4">
        <f t="shared" si="105"/>
        <v>621</v>
      </c>
      <c r="AZ41" s="4">
        <f t="shared" si="105"/>
        <v>651</v>
      </c>
      <c r="BA41" s="4">
        <f t="shared" si="105"/>
        <v>0</v>
      </c>
      <c r="BB41" s="4">
        <f t="shared" si="105"/>
        <v>0</v>
      </c>
      <c r="BC41" s="4">
        <f t="shared" si="105"/>
        <v>0</v>
      </c>
      <c r="BD41" s="4">
        <f t="shared" si="105"/>
        <v>0</v>
      </c>
      <c r="BF41" s="84">
        <f t="shared" ref="BF41:BF45" si="106">IFERROR(AS41/AG41,"-")</f>
        <v>1.2529411764705882</v>
      </c>
      <c r="BG41" s="84">
        <f t="shared" ref="BG41:BG45" si="107">IFERROR(AT41/AH41,"-")</f>
        <v>1.408080808080808</v>
      </c>
      <c r="BH41" s="84">
        <f t="shared" ref="BH41:BH45" si="108">IFERROR(AU41/AI41,"-")</f>
        <v>1.3709369024856597</v>
      </c>
      <c r="BI41" s="84">
        <f t="shared" ref="BI41:BI45" si="109">IFERROR(AV41/AJ41,"-")</f>
        <v>1.2376599634369287</v>
      </c>
      <c r="BJ41" s="84">
        <f t="shared" ref="BJ41:BJ45" si="110">IFERROR(AW41/AK41,"-")</f>
        <v>1.1929824561403508</v>
      </c>
      <c r="BK41" s="84">
        <f t="shared" ref="BK41:BK45" si="111">IFERROR(AX41/AL41,"-")</f>
        <v>1.1646017699115043</v>
      </c>
      <c r="BL41" s="84">
        <f t="shared" ref="BL41:BL45" si="112">IFERROR(AY41/AM41,"-")</f>
        <v>1.1651031894934334</v>
      </c>
      <c r="BM41" s="84">
        <f t="shared" ref="BM41:BM45" si="113">IFERROR(AZ41/AN41,"-")</f>
        <v>1.170863309352518</v>
      </c>
      <c r="BN41" s="84">
        <f t="shared" ref="BN41:BN45" si="114">IFERROR(BA41/AO41,"-")</f>
        <v>0</v>
      </c>
      <c r="BO41" s="84">
        <f t="shared" ref="BO41:BO45" si="115">IFERROR(BB41/AP41,"-")</f>
        <v>0</v>
      </c>
      <c r="BP41" s="84">
        <f t="shared" ref="BP41:BP45" si="116">IFERROR(BC41/AQ41,"-")</f>
        <v>0</v>
      </c>
      <c r="BQ41" s="84">
        <f t="shared" ref="BQ41:BQ45" si="117">IFERROR(BD41/AR41,"-")</f>
        <v>0</v>
      </c>
    </row>
    <row r="42" spans="1:69" x14ac:dyDescent="0.25">
      <c r="A42" s="88"/>
      <c r="B42" s="22" t="s">
        <v>81</v>
      </c>
      <c r="C42" s="73">
        <f>IFERROR(C43/SUM(C24:C28),"-")</f>
        <v>0</v>
      </c>
      <c r="D42" s="73">
        <f t="shared" ref="D42" si="118">IFERROR(D43/SUM(D24:D28),"-")</f>
        <v>0.25</v>
      </c>
      <c r="E42" s="73">
        <f>IFERROR(E43/SUM(E24:E28),"-")</f>
        <v>0.29032258064516131</v>
      </c>
      <c r="F42" s="67">
        <f>IFERROR(E42/D42,"-")</f>
        <v>1.1612903225806452</v>
      </c>
      <c r="H42" s="73">
        <f t="shared" ref="H42:S42" si="119">IFERROR(H43/SUM(H24:H28),"-")</f>
        <v>0</v>
      </c>
      <c r="I42" s="73">
        <f t="shared" si="119"/>
        <v>0</v>
      </c>
      <c r="J42" s="73">
        <f t="shared" si="119"/>
        <v>0</v>
      </c>
      <c r="K42" s="73">
        <f t="shared" si="119"/>
        <v>0</v>
      </c>
      <c r="L42" s="73">
        <f t="shared" si="119"/>
        <v>0.51051625239005738</v>
      </c>
      <c r="M42" s="73">
        <f>IFERROR(M43/SUM(M24:M28),"-")</f>
        <v>0.73097345132743363</v>
      </c>
      <c r="N42" s="73">
        <f t="shared" si="119"/>
        <v>0.77321428571428574</v>
      </c>
      <c r="O42" s="73">
        <f t="shared" si="119"/>
        <v>0.81141045958795566</v>
      </c>
      <c r="P42" s="73">
        <f t="shared" si="119"/>
        <v>0.63319386331938632</v>
      </c>
      <c r="Q42" s="73">
        <f t="shared" si="119"/>
        <v>0.73860182370820671</v>
      </c>
      <c r="R42" s="73">
        <f t="shared" si="119"/>
        <v>0.51920122887864828</v>
      </c>
      <c r="S42" s="73" t="str">
        <f t="shared" si="119"/>
        <v>-</v>
      </c>
      <c r="T42" s="1"/>
      <c r="U42" s="73">
        <f t="shared" ref="U42:BC42" si="120">IFERROR(U43/SUM(U24:U28),"-")</f>
        <v>0</v>
      </c>
      <c r="V42" s="73">
        <f t="shared" si="120"/>
        <v>0</v>
      </c>
      <c r="W42" s="73">
        <f t="shared" si="120"/>
        <v>0</v>
      </c>
      <c r="X42" s="73">
        <f t="shared" si="120"/>
        <v>0</v>
      </c>
      <c r="Y42" s="73">
        <f t="shared" si="120"/>
        <v>0</v>
      </c>
      <c r="Z42" s="73">
        <f t="shared" si="120"/>
        <v>0</v>
      </c>
      <c r="AA42" s="73">
        <f t="shared" si="120"/>
        <v>0</v>
      </c>
      <c r="AB42" s="73">
        <f t="shared" si="120"/>
        <v>0</v>
      </c>
      <c r="AC42" s="73">
        <f t="shared" si="120"/>
        <v>0</v>
      </c>
      <c r="AD42" s="73">
        <f t="shared" si="120"/>
        <v>0</v>
      </c>
      <c r="AE42" s="73">
        <f t="shared" si="120"/>
        <v>0</v>
      </c>
      <c r="AF42" s="73">
        <f t="shared" si="120"/>
        <v>0</v>
      </c>
      <c r="AG42" s="73">
        <f t="shared" si="120"/>
        <v>0.11568627450980393</v>
      </c>
      <c r="AH42" s="73">
        <f t="shared" si="120"/>
        <v>9.8989898989898989E-2</v>
      </c>
      <c r="AI42" s="73">
        <f t="shared" si="120"/>
        <v>0.30401529636711283</v>
      </c>
      <c r="AJ42" s="73">
        <f t="shared" si="120"/>
        <v>0.23217550274223034</v>
      </c>
      <c r="AK42" s="73">
        <f t="shared" si="120"/>
        <v>0.20877192982456141</v>
      </c>
      <c r="AL42" s="73">
        <f t="shared" si="120"/>
        <v>0.29557522123893804</v>
      </c>
      <c r="AM42" s="73">
        <f t="shared" si="120"/>
        <v>0.26641651031894936</v>
      </c>
      <c r="AN42" s="73">
        <f t="shared" si="120"/>
        <v>0.25</v>
      </c>
      <c r="AO42" s="73">
        <f t="shared" si="120"/>
        <v>0.27142857142857141</v>
      </c>
      <c r="AP42" s="73">
        <f t="shared" si="120"/>
        <v>0.25299145299145298</v>
      </c>
      <c r="AQ42" s="73">
        <f t="shared" si="120"/>
        <v>0.29307568438003223</v>
      </c>
      <c r="AR42" s="73">
        <f t="shared" si="120"/>
        <v>0.28843106180665612</v>
      </c>
      <c r="AS42" s="73">
        <f t="shared" si="120"/>
        <v>0.16901408450704225</v>
      </c>
      <c r="AT42" s="73">
        <f t="shared" si="120"/>
        <v>0.24103299856527977</v>
      </c>
      <c r="AU42" s="73">
        <f t="shared" si="120"/>
        <v>0.24825662482566249</v>
      </c>
      <c r="AV42" s="73">
        <f t="shared" si="120"/>
        <v>0.22304283604135894</v>
      </c>
      <c r="AW42" s="73">
        <f t="shared" si="120"/>
        <v>0.22205882352941175</v>
      </c>
      <c r="AX42" s="73">
        <f t="shared" si="120"/>
        <v>0.2796352583586626</v>
      </c>
      <c r="AY42" s="73">
        <f t="shared" si="120"/>
        <v>0.23993558776167473</v>
      </c>
      <c r="AZ42" s="73">
        <f t="shared" si="120"/>
        <v>0.29032258064516131</v>
      </c>
      <c r="BA42" s="73" t="str">
        <f t="shared" si="120"/>
        <v>-</v>
      </c>
      <c r="BB42" s="73" t="str">
        <f t="shared" si="120"/>
        <v>-</v>
      </c>
      <c r="BC42" s="73" t="str">
        <f t="shared" si="120"/>
        <v>-</v>
      </c>
      <c r="BD42" s="73" t="str">
        <f>IFERROR(BD43/SUM(BD24:BD28),"-")</f>
        <v>-</v>
      </c>
      <c r="BF42" s="84">
        <f t="shared" si="106"/>
        <v>1.4609692050608736</v>
      </c>
      <c r="BG42" s="84">
        <f t="shared" si="107"/>
        <v>2.4349251895880304</v>
      </c>
      <c r="BH42" s="84">
        <f t="shared" si="108"/>
        <v>0.81659254581019791</v>
      </c>
      <c r="BI42" s="84">
        <f t="shared" si="109"/>
        <v>0.96066481350097122</v>
      </c>
      <c r="BJ42" s="84">
        <f t="shared" si="110"/>
        <v>1.0636431043005437</v>
      </c>
      <c r="BK42" s="84">
        <f t="shared" si="111"/>
        <v>0.94607138306972682</v>
      </c>
      <c r="BL42" s="84">
        <f t="shared" si="112"/>
        <v>0.90060329772515935</v>
      </c>
      <c r="BM42" s="84">
        <f t="shared" si="113"/>
        <v>1.1612903225806452</v>
      </c>
      <c r="BN42" s="84" t="str">
        <f t="shared" si="114"/>
        <v>-</v>
      </c>
      <c r="BO42" s="84" t="str">
        <f t="shared" si="115"/>
        <v>-</v>
      </c>
      <c r="BP42" s="84" t="str">
        <f t="shared" si="116"/>
        <v>-</v>
      </c>
      <c r="BQ42" s="84" t="str">
        <f t="shared" si="117"/>
        <v>-</v>
      </c>
    </row>
    <row r="43" spans="1:69" x14ac:dyDescent="0.25">
      <c r="A43" s="88" t="s">
        <v>231</v>
      </c>
      <c r="B43" s="22" t="s">
        <v>88</v>
      </c>
      <c r="C43" s="71">
        <f>INDEX(U43:AF43,$B$2)</f>
        <v>0</v>
      </c>
      <c r="D43" s="71">
        <f xml:space="preserve"> INDEX(AG43:AR43,$B$2)</f>
        <v>139</v>
      </c>
      <c r="E43" s="71">
        <f xml:space="preserve"> INDEX(AS43:BD43,$B$2)</f>
        <v>189</v>
      </c>
      <c r="F43" s="67">
        <f>IFERROR(E43/D43,"-")</f>
        <v>1.3597122302158273</v>
      </c>
      <c r="H43" s="4">
        <f>SUM(U43:W43)</f>
        <v>0</v>
      </c>
      <c r="I43" s="4">
        <f>SUM(X43:Z43)</f>
        <v>0</v>
      </c>
      <c r="J43" s="4">
        <f>SUM(AA43:AC43)</f>
        <v>0</v>
      </c>
      <c r="K43" s="4">
        <f>SUM(AD43:AF43)</f>
        <v>0</v>
      </c>
      <c r="L43" s="4">
        <f>SUM(AG43:AI43)</f>
        <v>267</v>
      </c>
      <c r="M43" s="4">
        <f>SUM(AJ43:AL43)</f>
        <v>413</v>
      </c>
      <c r="N43" s="4">
        <f>SUM(AM43:AO43)</f>
        <v>433</v>
      </c>
      <c r="O43" s="4">
        <f>SUM(AP43:AR43)</f>
        <v>512</v>
      </c>
      <c r="P43" s="4">
        <f>SUM(AS43:AU43)</f>
        <v>454</v>
      </c>
      <c r="Q43" s="4">
        <f>SUM(AV43:AX43)</f>
        <v>486</v>
      </c>
      <c r="R43" s="4">
        <f>SUM(AY43:BA43)</f>
        <v>338</v>
      </c>
      <c r="S43" s="4">
        <f>SUM(BB43:BD43)</f>
        <v>0</v>
      </c>
      <c r="T43" s="1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>
        <v>59</v>
      </c>
      <c r="AH43" s="4">
        <v>49</v>
      </c>
      <c r="AI43" s="4">
        <v>159</v>
      </c>
      <c r="AJ43" s="4">
        <v>127</v>
      </c>
      <c r="AK43" s="4">
        <v>119</v>
      </c>
      <c r="AL43" s="4">
        <v>167</v>
      </c>
      <c r="AM43" s="4">
        <v>142</v>
      </c>
      <c r="AN43" s="4">
        <v>139</v>
      </c>
      <c r="AO43" s="4">
        <v>152</v>
      </c>
      <c r="AP43" s="4">
        <v>148</v>
      </c>
      <c r="AQ43" s="4">
        <v>182</v>
      </c>
      <c r="AR43" s="4">
        <v>182</v>
      </c>
      <c r="AS43" s="4">
        <v>108</v>
      </c>
      <c r="AT43" s="4">
        <v>168</v>
      </c>
      <c r="AU43" s="4">
        <v>178</v>
      </c>
      <c r="AV43" s="4">
        <v>151</v>
      </c>
      <c r="AW43" s="4">
        <v>151</v>
      </c>
      <c r="AX43" s="4">
        <v>184</v>
      </c>
      <c r="AY43" s="4">
        <v>149</v>
      </c>
      <c r="AZ43" s="4">
        <v>189</v>
      </c>
      <c r="BA43" s="4"/>
      <c r="BB43" s="4"/>
      <c r="BC43" s="4"/>
      <c r="BD43" s="4"/>
      <c r="BF43" s="84">
        <f t="shared" si="106"/>
        <v>1.8305084745762712</v>
      </c>
      <c r="BG43" s="84">
        <f t="shared" si="107"/>
        <v>3.4285714285714284</v>
      </c>
      <c r="BH43" s="84">
        <f t="shared" si="108"/>
        <v>1.1194968553459119</v>
      </c>
      <c r="BI43" s="84">
        <f t="shared" si="109"/>
        <v>1.188976377952756</v>
      </c>
      <c r="BJ43" s="84">
        <f t="shared" si="110"/>
        <v>1.26890756302521</v>
      </c>
      <c r="BK43" s="84">
        <f t="shared" si="111"/>
        <v>1.1017964071856288</v>
      </c>
      <c r="BL43" s="84">
        <f t="shared" si="112"/>
        <v>1.0492957746478873</v>
      </c>
      <c r="BM43" s="84">
        <f t="shared" si="113"/>
        <v>1.3597122302158273</v>
      </c>
      <c r="BN43" s="84">
        <f t="shared" si="114"/>
        <v>0</v>
      </c>
      <c r="BO43" s="84">
        <f t="shared" si="115"/>
        <v>0</v>
      </c>
      <c r="BP43" s="84">
        <f t="shared" si="116"/>
        <v>0</v>
      </c>
      <c r="BQ43" s="84">
        <f t="shared" si="117"/>
        <v>0</v>
      </c>
    </row>
    <row r="44" spans="1:69" x14ac:dyDescent="0.25">
      <c r="A44" s="88"/>
      <c r="B44" s="22" t="s">
        <v>82</v>
      </c>
      <c r="C44" s="66" t="str">
        <f>IFERROR(C77/C43,"-")</f>
        <v>-</v>
      </c>
      <c r="D44" s="66">
        <f>IFERROR(D77/D43,"-")</f>
        <v>1.7122302158273381</v>
      </c>
      <c r="E44" s="66">
        <f>IFERROR(E77/E43,"-")</f>
        <v>2.3386243386243386</v>
      </c>
      <c r="F44" s="67">
        <f>IFERROR(E44/D44,"-")</f>
        <v>1.3658352229780801</v>
      </c>
      <c r="H44" s="66" t="str">
        <f t="shared" ref="H44:S44" si="121">IFERROR(H77/H43,"-")</f>
        <v>-</v>
      </c>
      <c r="I44" s="66" t="str">
        <f t="shared" si="121"/>
        <v>-</v>
      </c>
      <c r="J44" s="66" t="str">
        <f t="shared" si="121"/>
        <v>-</v>
      </c>
      <c r="K44" s="66" t="str">
        <f t="shared" si="121"/>
        <v>-</v>
      </c>
      <c r="L44" s="66">
        <f t="shared" si="121"/>
        <v>1.1985018726591761</v>
      </c>
      <c r="M44" s="66">
        <f t="shared" si="121"/>
        <v>0.76271186440677963</v>
      </c>
      <c r="N44" s="66">
        <f t="shared" si="121"/>
        <v>0.76212471131639725</v>
      </c>
      <c r="O44" s="66">
        <f t="shared" si="121"/>
        <v>0.744140625</v>
      </c>
      <c r="P44" s="66">
        <f t="shared" si="121"/>
        <v>0.76211453744493396</v>
      </c>
      <c r="Q44" s="66">
        <f t="shared" si="121"/>
        <v>0.83333333333333337</v>
      </c>
      <c r="R44" s="66">
        <f t="shared" si="121"/>
        <v>1.3076923076923077</v>
      </c>
      <c r="S44" s="66" t="str">
        <f t="shared" si="121"/>
        <v>-</v>
      </c>
      <c r="T44" s="1"/>
      <c r="U44" s="66" t="str">
        <f t="shared" ref="U44:BD44" si="122">IFERROR(U77/U43,"-")</f>
        <v>-</v>
      </c>
      <c r="V44" s="66" t="str">
        <f t="shared" si="122"/>
        <v>-</v>
      </c>
      <c r="W44" s="66" t="str">
        <f t="shared" si="122"/>
        <v>-</v>
      </c>
      <c r="X44" s="66" t="str">
        <f t="shared" si="122"/>
        <v>-</v>
      </c>
      <c r="Y44" s="66" t="str">
        <f t="shared" si="122"/>
        <v>-</v>
      </c>
      <c r="Z44" s="66" t="str">
        <f t="shared" si="122"/>
        <v>-</v>
      </c>
      <c r="AA44" s="66" t="str">
        <f t="shared" si="122"/>
        <v>-</v>
      </c>
      <c r="AB44" s="66" t="str">
        <f t="shared" si="122"/>
        <v>-</v>
      </c>
      <c r="AC44" s="66" t="str">
        <f t="shared" si="122"/>
        <v>-</v>
      </c>
      <c r="AD44" s="66" t="str">
        <f t="shared" si="122"/>
        <v>-</v>
      </c>
      <c r="AE44" s="66" t="str">
        <f t="shared" si="122"/>
        <v>-</v>
      </c>
      <c r="AF44" s="66" t="str">
        <f t="shared" si="122"/>
        <v>-</v>
      </c>
      <c r="AG44" s="66">
        <f t="shared" si="122"/>
        <v>1.2033898305084745</v>
      </c>
      <c r="AH44" s="66">
        <f t="shared" si="122"/>
        <v>1.510204081632653</v>
      </c>
      <c r="AI44" s="66">
        <f t="shared" si="122"/>
        <v>2.0125786163522013</v>
      </c>
      <c r="AJ44" s="66">
        <f t="shared" si="122"/>
        <v>1.6220472440944882</v>
      </c>
      <c r="AK44" s="66">
        <f t="shared" si="122"/>
        <v>1.7899159663865547</v>
      </c>
      <c r="AL44" s="66">
        <f t="shared" si="122"/>
        <v>1.8862275449101797</v>
      </c>
      <c r="AM44" s="66">
        <f t="shared" si="122"/>
        <v>1.732394366197183</v>
      </c>
      <c r="AN44" s="66">
        <f t="shared" si="122"/>
        <v>1.7122302158273381</v>
      </c>
      <c r="AO44" s="66">
        <f t="shared" si="122"/>
        <v>2.1710526315789473</v>
      </c>
      <c r="AP44" s="66">
        <f t="shared" si="122"/>
        <v>2.060810810810811</v>
      </c>
      <c r="AQ44" s="66">
        <f t="shared" si="122"/>
        <v>2.0714285714285716</v>
      </c>
      <c r="AR44" s="66">
        <f t="shared" si="122"/>
        <v>2.0934065934065935</v>
      </c>
      <c r="AS44" s="66">
        <f t="shared" si="122"/>
        <v>1.75</v>
      </c>
      <c r="AT44" s="66">
        <f t="shared" si="122"/>
        <v>2.2559523809523809</v>
      </c>
      <c r="AU44" s="66">
        <f t="shared" si="122"/>
        <v>1.9438202247191012</v>
      </c>
      <c r="AV44" s="66">
        <f t="shared" si="122"/>
        <v>1.9139072847682119</v>
      </c>
      <c r="AW44" s="66">
        <f t="shared" si="122"/>
        <v>2.2980132450331126</v>
      </c>
      <c r="AX44" s="66">
        <f t="shared" si="122"/>
        <v>2.2010869565217392</v>
      </c>
      <c r="AY44" s="66">
        <f t="shared" si="122"/>
        <v>2.2684563758389262</v>
      </c>
      <c r="AZ44" s="66">
        <f t="shared" si="122"/>
        <v>2.3386243386243386</v>
      </c>
      <c r="BA44" s="66" t="str">
        <f t="shared" si="122"/>
        <v>-</v>
      </c>
      <c r="BB44" s="66" t="str">
        <f t="shared" si="122"/>
        <v>-</v>
      </c>
      <c r="BC44" s="66" t="str">
        <f t="shared" si="122"/>
        <v>-</v>
      </c>
      <c r="BD44" s="66" t="str">
        <f t="shared" si="122"/>
        <v>-</v>
      </c>
      <c r="BF44" s="84">
        <f t="shared" si="106"/>
        <v>1.4542253521126762</v>
      </c>
      <c r="BG44" s="84">
        <f t="shared" si="107"/>
        <v>1.4938063063063063</v>
      </c>
      <c r="BH44" s="84">
        <f t="shared" si="108"/>
        <v>0.96583567415730343</v>
      </c>
      <c r="BI44" s="84">
        <f t="shared" si="109"/>
        <v>1.1799331318716646</v>
      </c>
      <c r="BJ44" s="84">
        <f t="shared" si="110"/>
        <v>1.2838665547368093</v>
      </c>
      <c r="BK44" s="84">
        <f t="shared" si="111"/>
        <v>1.1669254658385093</v>
      </c>
      <c r="BL44" s="84">
        <f t="shared" si="112"/>
        <v>1.3094341681671851</v>
      </c>
      <c r="BM44" s="84">
        <f t="shared" si="113"/>
        <v>1.3658352229780801</v>
      </c>
      <c r="BN44" s="84" t="str">
        <f t="shared" si="114"/>
        <v>-</v>
      </c>
      <c r="BO44" s="84" t="str">
        <f t="shared" si="115"/>
        <v>-</v>
      </c>
      <c r="BP44" s="84" t="str">
        <f t="shared" si="116"/>
        <v>-</v>
      </c>
      <c r="BQ44" s="84" t="str">
        <f t="shared" si="117"/>
        <v>-</v>
      </c>
    </row>
    <row r="45" spans="1:69" x14ac:dyDescent="0.25">
      <c r="A45" s="16" t="s">
        <v>230</v>
      </c>
      <c r="B45" s="22" t="s">
        <v>80</v>
      </c>
      <c r="C45" s="71">
        <f>SUM(U45                                                       : INDEX(U45:AF45,$B$2))</f>
        <v>304</v>
      </c>
      <c r="D45" s="71">
        <f>SUM(AG45                                                    : INDEX(AG45:AR45,$B$2))</f>
        <v>194</v>
      </c>
      <c r="E45" s="71">
        <f>SUM(AS45                                                    : INDEX(AS45:BD45,$B$2))</f>
        <v>254</v>
      </c>
      <c r="F45" s="67">
        <f>IFERROR(E45/D45,"-")</f>
        <v>1.3092783505154639</v>
      </c>
      <c r="H45" s="1"/>
      <c r="I45" s="1"/>
      <c r="J45" s="1"/>
      <c r="K45" s="1"/>
      <c r="L45" s="92"/>
      <c r="M45" s="92"/>
      <c r="N45" s="92"/>
      <c r="O45" s="92"/>
      <c r="P45" s="92"/>
      <c r="Q45" s="92"/>
      <c r="R45" s="11"/>
      <c r="S45" s="11"/>
      <c r="T45" s="1"/>
      <c r="U45" s="4">
        <v>49</v>
      </c>
      <c r="V45" s="4">
        <v>15</v>
      </c>
      <c r="W45" s="4">
        <v>52</v>
      </c>
      <c r="X45" s="4">
        <v>65</v>
      </c>
      <c r="Y45" s="4">
        <v>36</v>
      </c>
      <c r="Z45" s="4">
        <v>38</v>
      </c>
      <c r="AA45" s="4">
        <v>25</v>
      </c>
      <c r="AB45" s="4">
        <v>24</v>
      </c>
      <c r="AC45" s="4">
        <v>35</v>
      </c>
      <c r="AD45" s="4">
        <v>25</v>
      </c>
      <c r="AE45" s="4">
        <v>18</v>
      </c>
      <c r="AF45" s="4">
        <v>20</v>
      </c>
      <c r="AG45" s="4">
        <v>6</v>
      </c>
      <c r="AH45" s="4">
        <v>3</v>
      </c>
      <c r="AI45" s="4">
        <v>34</v>
      </c>
      <c r="AJ45" s="4">
        <v>17</v>
      </c>
      <c r="AK45" s="4">
        <v>40</v>
      </c>
      <c r="AL45" s="4">
        <v>44</v>
      </c>
      <c r="AM45" s="4">
        <v>22</v>
      </c>
      <c r="AN45" s="4">
        <v>28</v>
      </c>
      <c r="AO45" s="4">
        <v>41</v>
      </c>
      <c r="AP45" s="4">
        <v>54</v>
      </c>
      <c r="AQ45" s="4">
        <v>70</v>
      </c>
      <c r="AR45" s="4">
        <v>39</v>
      </c>
      <c r="AS45" s="4">
        <v>39</v>
      </c>
      <c r="AT45" s="4">
        <v>58</v>
      </c>
      <c r="AU45" s="4">
        <v>20</v>
      </c>
      <c r="AV45" s="4">
        <v>22</v>
      </c>
      <c r="AW45" s="4">
        <v>18</v>
      </c>
      <c r="AX45" s="4">
        <v>20</v>
      </c>
      <c r="AY45" s="4">
        <v>29</v>
      </c>
      <c r="AZ45" s="4">
        <v>48</v>
      </c>
      <c r="BA45" s="4"/>
      <c r="BB45" s="4"/>
      <c r="BC45" s="4"/>
      <c r="BD45" s="4"/>
      <c r="BF45" s="84">
        <f t="shared" si="106"/>
        <v>6.5</v>
      </c>
      <c r="BG45" s="84">
        <f t="shared" si="107"/>
        <v>19.333333333333332</v>
      </c>
      <c r="BH45" s="84">
        <f t="shared" si="108"/>
        <v>0.58823529411764708</v>
      </c>
      <c r="BI45" s="84">
        <f t="shared" si="109"/>
        <v>1.2941176470588236</v>
      </c>
      <c r="BJ45" s="84">
        <f t="shared" si="110"/>
        <v>0.45</v>
      </c>
      <c r="BK45" s="84">
        <f t="shared" si="111"/>
        <v>0.45454545454545453</v>
      </c>
      <c r="BL45" s="84">
        <f t="shared" si="112"/>
        <v>1.3181818181818181</v>
      </c>
      <c r="BM45" s="84">
        <f t="shared" si="113"/>
        <v>1.7142857142857142</v>
      </c>
      <c r="BN45" s="84">
        <f t="shared" si="114"/>
        <v>0</v>
      </c>
      <c r="BO45" s="84">
        <f t="shared" si="115"/>
        <v>0</v>
      </c>
      <c r="BP45" s="84">
        <f t="shared" si="116"/>
        <v>0</v>
      </c>
      <c r="BQ45" s="84">
        <f t="shared" si="117"/>
        <v>0</v>
      </c>
    </row>
    <row r="46" spans="1:69" x14ac:dyDescent="0.25">
      <c r="A46" s="42" t="s">
        <v>33</v>
      </c>
      <c r="B46" s="22"/>
      <c r="C46" s="66"/>
      <c r="D46" s="66"/>
      <c r="E46" s="66"/>
      <c r="F46" s="65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</row>
    <row r="47" spans="1:69" x14ac:dyDescent="0.25">
      <c r="A47" s="42" t="s">
        <v>33</v>
      </c>
    </row>
    <row r="48" spans="1:69" x14ac:dyDescent="0.25">
      <c r="A48" s="43" t="s">
        <v>211</v>
      </c>
      <c r="B48" s="23" t="s">
        <v>51</v>
      </c>
      <c r="C48" s="21" t="str">
        <f>$C$3</f>
        <v>YTD '15</v>
      </c>
      <c r="D48" s="21" t="str">
        <f>$D$3</f>
        <v>YTD '16</v>
      </c>
      <c r="E48" s="21" t="str">
        <f>$E$3</f>
        <v>YTD '17</v>
      </c>
      <c r="F48" s="21" t="str">
        <f>$F$3</f>
        <v>YoY</v>
      </c>
      <c r="G48" s="2" t="s">
        <v>33</v>
      </c>
      <c r="H48" s="27" t="str">
        <f>$H$3</f>
        <v>Q1 '15</v>
      </c>
      <c r="I48" s="27" t="str">
        <f>$I$3</f>
        <v>Q2 '15</v>
      </c>
      <c r="J48" s="27" t="str">
        <f>$J$3</f>
        <v>Q3 '15</v>
      </c>
      <c r="K48" s="27" t="str">
        <f>$K$3</f>
        <v>Q4 '15</v>
      </c>
      <c r="L48" s="30" t="str">
        <f>$L$3</f>
        <v>Q1 '16</v>
      </c>
      <c r="M48" s="30" t="str">
        <f>$M$3</f>
        <v>Q2 '16</v>
      </c>
      <c r="N48" s="30" t="str">
        <f>$N$3</f>
        <v>Q3 '16</v>
      </c>
      <c r="O48" s="30" t="str">
        <f>$O$3</f>
        <v>Q4 '16</v>
      </c>
      <c r="P48" s="27" t="str">
        <f>$P$3</f>
        <v>Q1 '17</v>
      </c>
      <c r="Q48" s="27" t="str">
        <f>$Q$3</f>
        <v>Q2 '17</v>
      </c>
      <c r="R48" s="27" t="str">
        <f>$R$3</f>
        <v>Q3 '17</v>
      </c>
      <c r="S48" s="27" t="str">
        <f>$S$3</f>
        <v>Q4 '17</v>
      </c>
      <c r="T48" s="17" t="s">
        <v>33</v>
      </c>
      <c r="U48" s="27" t="s">
        <v>1</v>
      </c>
      <c r="V48" s="27" t="s">
        <v>2</v>
      </c>
      <c r="W48" s="27" t="s">
        <v>3</v>
      </c>
      <c r="X48" s="27" t="s">
        <v>4</v>
      </c>
      <c r="Y48" s="27" t="s">
        <v>5</v>
      </c>
      <c r="Z48" s="27" t="s">
        <v>6</v>
      </c>
      <c r="AA48" s="27" t="s">
        <v>7</v>
      </c>
      <c r="AB48" s="27" t="s">
        <v>8</v>
      </c>
      <c r="AC48" s="27" t="s">
        <v>9</v>
      </c>
      <c r="AD48" s="27" t="s">
        <v>10</v>
      </c>
      <c r="AE48" s="27" t="s">
        <v>11</v>
      </c>
      <c r="AF48" s="27" t="s">
        <v>12</v>
      </c>
      <c r="AG48" s="29" t="s">
        <v>13</v>
      </c>
      <c r="AH48" s="29" t="s">
        <v>14</v>
      </c>
      <c r="AI48" s="29" t="s">
        <v>15</v>
      </c>
      <c r="AJ48" s="29" t="s">
        <v>16</v>
      </c>
      <c r="AK48" s="29" t="s">
        <v>17</v>
      </c>
      <c r="AL48" s="29" t="s">
        <v>18</v>
      </c>
      <c r="AM48" s="29" t="s">
        <v>19</v>
      </c>
      <c r="AN48" s="29" t="s">
        <v>20</v>
      </c>
      <c r="AO48" s="29" t="s">
        <v>21</v>
      </c>
      <c r="AP48" s="29" t="s">
        <v>22</v>
      </c>
      <c r="AQ48" s="29" t="s">
        <v>23</v>
      </c>
      <c r="AR48" s="29" t="s">
        <v>24</v>
      </c>
      <c r="AS48" s="25" t="s">
        <v>25</v>
      </c>
      <c r="AT48" s="25" t="s">
        <v>26</v>
      </c>
      <c r="AU48" s="25" t="s">
        <v>27</v>
      </c>
      <c r="AV48" s="25" t="s">
        <v>28</v>
      </c>
      <c r="AW48" s="25" t="s">
        <v>29</v>
      </c>
      <c r="AX48" s="25" t="s">
        <v>30</v>
      </c>
      <c r="AY48" s="31" t="s">
        <v>99</v>
      </c>
      <c r="AZ48" s="31" t="s">
        <v>100</v>
      </c>
      <c r="BA48" s="31" t="s">
        <v>101</v>
      </c>
      <c r="BB48" s="31" t="s">
        <v>102</v>
      </c>
      <c r="BC48" s="31" t="s">
        <v>103</v>
      </c>
      <c r="BD48" s="31" t="s">
        <v>104</v>
      </c>
      <c r="BF48" s="32">
        <v>42736</v>
      </c>
      <c r="BG48" s="32">
        <v>42767</v>
      </c>
      <c r="BH48" s="32">
        <v>42795</v>
      </c>
      <c r="BI48" s="32">
        <v>42826</v>
      </c>
      <c r="BJ48" s="32">
        <v>42856</v>
      </c>
      <c r="BK48" s="32">
        <v>42887</v>
      </c>
      <c r="BL48" s="32">
        <v>42917</v>
      </c>
      <c r="BM48" s="32">
        <v>42948</v>
      </c>
      <c r="BN48" s="32">
        <v>42979</v>
      </c>
      <c r="BO48" s="32">
        <v>43009</v>
      </c>
      <c r="BP48" s="32">
        <v>43040</v>
      </c>
      <c r="BQ48" s="32">
        <v>43070</v>
      </c>
    </row>
    <row r="49" spans="1:70" x14ac:dyDescent="0.25">
      <c r="A49" s="16" t="s">
        <v>186</v>
      </c>
      <c r="B49" s="16" t="s">
        <v>58</v>
      </c>
      <c r="C49" s="71">
        <f>SUM(U49                                                  : INDEX(U49:AF49,$B$2))</f>
        <v>24266.007500000003</v>
      </c>
      <c r="D49" s="71">
        <f>SUM(AG49                                                  : INDEX(AG49:AR49,$B$2))</f>
        <v>21697.840999999964</v>
      </c>
      <c r="E49" s="71">
        <f>SUM(AS49                                                   : INDEX(AS49:BD49,$B$2))</f>
        <v>79468.047500000015</v>
      </c>
      <c r="F49" s="67">
        <f>IFERROR(E49/D49,"-")</f>
        <v>3.6624863966880459</v>
      </c>
      <c r="G49" s="4"/>
      <c r="H49" s="4">
        <f t="shared" ref="H49:H56" si="123">SUM(U49:W49)</f>
        <v>5829.3760000000002</v>
      </c>
      <c r="I49" s="4">
        <f t="shared" ref="I49:I59" si="124">SUM(X49:Z49)</f>
        <v>11677.904000000002</v>
      </c>
      <c r="J49" s="4">
        <f t="shared" ref="J49:J59" si="125">SUM(AA49:AC49)</f>
        <v>12217.204</v>
      </c>
      <c r="K49" s="4">
        <f t="shared" ref="K49:K59" si="126">SUM(AD49:AF49)</f>
        <v>13650.35699999998</v>
      </c>
      <c r="L49" s="4">
        <f t="shared" ref="L49:L59" si="127">SUM(AG49:AI49)</f>
        <v>6928.2609999999604</v>
      </c>
      <c r="M49" s="4">
        <f t="shared" ref="M49:M59" si="128">SUM(AJ49:AL49)</f>
        <v>10370.738499999999</v>
      </c>
      <c r="N49" s="4">
        <f t="shared" ref="N49:N59" si="129">SUM(AM49:AO49)</f>
        <v>6973.9675000000007</v>
      </c>
      <c r="O49" s="4">
        <f t="shared" ref="O49:O59" si="130">SUM(AP49:AR49)</f>
        <v>10903.354499999999</v>
      </c>
      <c r="P49" s="4">
        <f t="shared" ref="P49:P59" si="131">SUM(AS49:AU49)</f>
        <v>19177.021000000008</v>
      </c>
      <c r="Q49" s="4">
        <f t="shared" ref="Q49:Q59" si="132">SUM(AV49:AX49)</f>
        <v>35828.57</v>
      </c>
      <c r="R49" s="4">
        <f t="shared" ref="R49:R59" si="133">SUM(AY49:BA49)</f>
        <v>24462.4565</v>
      </c>
      <c r="S49" s="4">
        <f t="shared" ref="S49:S59" si="134">SUM(BB49:BD49)</f>
        <v>0</v>
      </c>
      <c r="T49" s="4"/>
      <c r="U49" s="61">
        <v>1473.904</v>
      </c>
      <c r="V49" s="61">
        <v>1078.319</v>
      </c>
      <c r="W49" s="61">
        <v>3277.1529999999998</v>
      </c>
      <c r="X49" s="61">
        <v>4798.7695000000003</v>
      </c>
      <c r="Y49" s="61">
        <v>2642.3245000000002</v>
      </c>
      <c r="Z49" s="61">
        <v>4236.8100000000004</v>
      </c>
      <c r="AA49" s="61">
        <v>4861.8514999999998</v>
      </c>
      <c r="AB49" s="61">
        <v>1896.876</v>
      </c>
      <c r="AC49" s="61">
        <v>5458.4764999999998</v>
      </c>
      <c r="AD49" s="61">
        <v>4041.5549999999898</v>
      </c>
      <c r="AE49" s="61">
        <v>3524.4515000000001</v>
      </c>
      <c r="AF49" s="61">
        <v>6084.3504999999896</v>
      </c>
      <c r="AG49" s="61">
        <v>1577.261</v>
      </c>
      <c r="AH49" s="61">
        <v>1695.9549999999699</v>
      </c>
      <c r="AI49" s="61">
        <v>3655.0449999999901</v>
      </c>
      <c r="AJ49" s="61">
        <v>5513.5510000000004</v>
      </c>
      <c r="AK49" s="61">
        <v>2476.4769999999999</v>
      </c>
      <c r="AL49" s="4">
        <v>2380.7105000000001</v>
      </c>
      <c r="AM49" s="4">
        <v>2392.8470000000002</v>
      </c>
      <c r="AN49" s="4">
        <v>2005.9945</v>
      </c>
      <c r="AO49" s="4">
        <v>2575.1260000000002</v>
      </c>
      <c r="AP49" s="4">
        <v>2638.56</v>
      </c>
      <c r="AQ49" s="4">
        <v>3233.2505000000001</v>
      </c>
      <c r="AR49" s="4">
        <v>5031.5439999999999</v>
      </c>
      <c r="AS49" s="4">
        <v>3933.4949999999999</v>
      </c>
      <c r="AT49" s="4">
        <v>7272.9260000000104</v>
      </c>
      <c r="AU49" s="4">
        <v>7970.6</v>
      </c>
      <c r="AV49" s="4">
        <v>10699.83</v>
      </c>
      <c r="AW49" s="4">
        <v>10940.55</v>
      </c>
      <c r="AX49" s="4">
        <v>14188.19</v>
      </c>
      <c r="AY49" s="4">
        <v>11862.612499999999</v>
      </c>
      <c r="AZ49" s="4">
        <v>12599.843999999999</v>
      </c>
      <c r="BA49" s="4"/>
      <c r="BB49" s="4"/>
      <c r="BC49" s="4"/>
      <c r="BD49" s="4"/>
      <c r="BE49" s="4"/>
      <c r="BF49" s="84">
        <f t="shared" ref="BF49:BF56" si="135">IFERROR(AS49/AG49,"-")</f>
        <v>2.4938770438120259</v>
      </c>
      <c r="BG49" s="84">
        <f t="shared" ref="BG49:BG56" si="136">IFERROR(AT49/AH49,"-")</f>
        <v>4.2883956237047203</v>
      </c>
      <c r="BH49" s="84">
        <f t="shared" ref="BH49:BH56" si="137">IFERROR(AU49/AI49,"-")</f>
        <v>2.1807118653805966</v>
      </c>
      <c r="BI49" s="84">
        <f t="shared" ref="BI49:BI56" si="138">IFERROR(AV49/AJ49,"-")</f>
        <v>1.9406422467117832</v>
      </c>
      <c r="BJ49" s="84">
        <f t="shared" ref="BJ49:BJ56" si="139">IFERROR(AW49/AK49,"-")</f>
        <v>4.4177878494328837</v>
      </c>
      <c r="BK49" s="84">
        <f t="shared" ref="BK49:BK56" si="140">IFERROR(AX49/AL49,"-")</f>
        <v>5.9596452403599685</v>
      </c>
      <c r="BL49" s="84">
        <f t="shared" ref="BL49:BL56" si="141">IFERROR(AY49/AM49,"-")</f>
        <v>4.9575307155033306</v>
      </c>
      <c r="BM49" s="84">
        <f t="shared" ref="BM49:BM56" si="142">IFERROR(AZ49/AN49,"-")</f>
        <v>6.2810959850587817</v>
      </c>
      <c r="BN49" s="84">
        <f t="shared" ref="BN49:BN56" si="143">IFERROR(BA49/AO49,"-")</f>
        <v>0</v>
      </c>
      <c r="BO49" s="84">
        <f t="shared" ref="BO49:BO56" si="144">IFERROR(BB49/AP49,"-")</f>
        <v>0</v>
      </c>
      <c r="BP49" s="84">
        <f t="shared" ref="BP49:BP56" si="145">IFERROR(BC49/AQ49,"-")</f>
        <v>0</v>
      </c>
      <c r="BQ49" s="84">
        <f t="shared" ref="BQ49:BQ56" si="146">IFERROR(BD49/AR49,"-")</f>
        <v>0</v>
      </c>
    </row>
    <row r="50" spans="1:70" x14ac:dyDescent="0.25">
      <c r="A50" s="16" t="s">
        <v>187</v>
      </c>
      <c r="B50" s="16" t="s">
        <v>44</v>
      </c>
      <c r="C50" s="71">
        <f>SUM(U50                                                 : INDEX(U50:AF50,$B$2))</f>
        <v>12044.433500000001</v>
      </c>
      <c r="D50" s="71">
        <f>SUM(AG50                                                   : INDEX(AG50:AR50,$B$2))</f>
        <v>16449.761999999999</v>
      </c>
      <c r="E50" s="71">
        <f>SUM(AS50                                                   : INDEX(AS50:BD50,$B$2))</f>
        <v>27632.664999999997</v>
      </c>
      <c r="F50" s="67">
        <f t="shared" ref="F50:F58" si="147">IFERROR(E50/D50,"-")</f>
        <v>1.6798215682391027</v>
      </c>
      <c r="G50" s="4"/>
      <c r="H50" s="4">
        <f t="shared" si="123"/>
        <v>2658.1215000000002</v>
      </c>
      <c r="I50" s="4">
        <f t="shared" si="124"/>
        <v>6069.76</v>
      </c>
      <c r="J50" s="4">
        <f t="shared" si="125"/>
        <v>5408.058</v>
      </c>
      <c r="K50" s="4">
        <f t="shared" si="126"/>
        <v>10276.152</v>
      </c>
      <c r="L50" s="4">
        <f t="shared" si="127"/>
        <v>5485.1880000000001</v>
      </c>
      <c r="M50" s="4">
        <f t="shared" si="128"/>
        <v>6836.1589999999997</v>
      </c>
      <c r="N50" s="4">
        <f t="shared" si="129"/>
        <v>8254.1719999999987</v>
      </c>
      <c r="O50" s="4">
        <f t="shared" si="130"/>
        <v>11000.92550000001</v>
      </c>
      <c r="P50" s="4">
        <f t="shared" si="131"/>
        <v>7727.5049999999992</v>
      </c>
      <c r="Q50" s="4">
        <f t="shared" si="132"/>
        <v>12219.49</v>
      </c>
      <c r="R50" s="4">
        <f t="shared" si="133"/>
        <v>7685.67</v>
      </c>
      <c r="S50" s="4">
        <f t="shared" si="134"/>
        <v>0</v>
      </c>
      <c r="T50" s="4"/>
      <c r="U50" s="61">
        <v>771.61900000000003</v>
      </c>
      <c r="V50" s="61">
        <v>387.50799999999998</v>
      </c>
      <c r="W50" s="61">
        <v>1498.9945</v>
      </c>
      <c r="X50" s="61">
        <v>2432.7359999999999</v>
      </c>
      <c r="Y50" s="61">
        <v>1470.8130000000001</v>
      </c>
      <c r="Z50" s="61">
        <v>2166.2109999999998</v>
      </c>
      <c r="AA50" s="61">
        <v>1925.0840000000001</v>
      </c>
      <c r="AB50" s="61">
        <v>1391.4680000000001</v>
      </c>
      <c r="AC50" s="61">
        <v>2091.5059999999999</v>
      </c>
      <c r="AD50" s="61">
        <v>1552.673</v>
      </c>
      <c r="AE50" s="61">
        <v>2970.7020000000002</v>
      </c>
      <c r="AF50" s="61">
        <v>5752.777</v>
      </c>
      <c r="AG50" s="61">
        <v>311.50099999999998</v>
      </c>
      <c r="AH50" s="61">
        <v>496.25200000000001</v>
      </c>
      <c r="AI50" s="61">
        <v>4677.4350000000004</v>
      </c>
      <c r="AJ50" s="61">
        <v>2248.5709999999999</v>
      </c>
      <c r="AK50" s="61">
        <v>1671.1790000000001</v>
      </c>
      <c r="AL50" s="4">
        <v>2916.4090000000001</v>
      </c>
      <c r="AM50" s="4">
        <v>1820.7860000000001</v>
      </c>
      <c r="AN50" s="4">
        <v>2307.6289999999999</v>
      </c>
      <c r="AO50" s="4">
        <v>4125.7569999999996</v>
      </c>
      <c r="AP50" s="4">
        <v>1977.643</v>
      </c>
      <c r="AQ50" s="4">
        <v>3613.904</v>
      </c>
      <c r="AR50" s="4">
        <v>5409.3785000000098</v>
      </c>
      <c r="AS50" s="4">
        <v>1264.491</v>
      </c>
      <c r="AT50" s="4">
        <v>2129.3139999999999</v>
      </c>
      <c r="AU50" s="4">
        <v>4333.7</v>
      </c>
      <c r="AV50" s="4">
        <v>3917.58</v>
      </c>
      <c r="AW50" s="4">
        <v>3298.59</v>
      </c>
      <c r="AX50" s="4">
        <v>5003.32</v>
      </c>
      <c r="AY50" s="4">
        <v>3396.4389999999999</v>
      </c>
      <c r="AZ50" s="4">
        <v>4289.2309999999998</v>
      </c>
      <c r="BA50" s="4"/>
      <c r="BB50" s="4"/>
      <c r="BC50" s="4"/>
      <c r="BD50" s="4"/>
      <c r="BE50" s="4"/>
      <c r="BF50" s="84">
        <f t="shared" si="135"/>
        <v>4.0593481240830691</v>
      </c>
      <c r="BG50" s="84">
        <f t="shared" si="136"/>
        <v>4.2907917751464977</v>
      </c>
      <c r="BH50" s="84">
        <f t="shared" si="137"/>
        <v>0.926512073390651</v>
      </c>
      <c r="BI50" s="84">
        <f t="shared" si="138"/>
        <v>1.7422531910266565</v>
      </c>
      <c r="BJ50" s="84">
        <f t="shared" si="139"/>
        <v>1.9738101065176141</v>
      </c>
      <c r="BK50" s="84">
        <f t="shared" si="140"/>
        <v>1.7155755588465127</v>
      </c>
      <c r="BL50" s="84">
        <f t="shared" si="141"/>
        <v>1.8653696810058951</v>
      </c>
      <c r="BM50" s="84">
        <f t="shared" si="142"/>
        <v>1.8587177574904805</v>
      </c>
      <c r="BN50" s="84">
        <f t="shared" si="143"/>
        <v>0</v>
      </c>
      <c r="BO50" s="84">
        <f t="shared" si="144"/>
        <v>0</v>
      </c>
      <c r="BP50" s="84">
        <f t="shared" si="145"/>
        <v>0</v>
      </c>
      <c r="BQ50" s="84">
        <f t="shared" si="146"/>
        <v>0</v>
      </c>
    </row>
    <row r="51" spans="1:70" x14ac:dyDescent="0.25">
      <c r="A51" s="16" t="s">
        <v>188</v>
      </c>
      <c r="B51" s="16" t="s">
        <v>45</v>
      </c>
      <c r="C51" s="71">
        <f>SUM(U51                                                 : INDEX(U51:AF51,$B$2))</f>
        <v>11726.208999999999</v>
      </c>
      <c r="D51" s="71">
        <f>SUM(AG51                                                   : INDEX(AG51:AR51,$B$2))</f>
        <v>12066.268999999997</v>
      </c>
      <c r="E51" s="71">
        <f>SUM(AS51                                                   : INDEX(AS51:BD51,$B$2))</f>
        <v>16813.231999999996</v>
      </c>
      <c r="F51" s="67">
        <f t="shared" si="147"/>
        <v>1.3934076888224523</v>
      </c>
      <c r="G51" s="4"/>
      <c r="H51" s="4">
        <f t="shared" si="123"/>
        <v>2817.4299999999989</v>
      </c>
      <c r="I51" s="4">
        <f t="shared" si="124"/>
        <v>6032.6</v>
      </c>
      <c r="J51" s="4">
        <f t="shared" si="125"/>
        <v>4988.598</v>
      </c>
      <c r="K51" s="4">
        <f t="shared" si="126"/>
        <v>6994.0189999999902</v>
      </c>
      <c r="L51" s="4">
        <f t="shared" si="127"/>
        <v>2353.6879999999992</v>
      </c>
      <c r="M51" s="4">
        <f t="shared" si="128"/>
        <v>6602.402</v>
      </c>
      <c r="N51" s="4">
        <f t="shared" si="129"/>
        <v>5507.8630000000003</v>
      </c>
      <c r="O51" s="4">
        <f t="shared" si="130"/>
        <v>11814.738000000001</v>
      </c>
      <c r="P51" s="4">
        <f t="shared" si="131"/>
        <v>5629.8029999999999</v>
      </c>
      <c r="Q51" s="4">
        <f t="shared" si="132"/>
        <v>6991.35</v>
      </c>
      <c r="R51" s="4">
        <f t="shared" si="133"/>
        <v>4192.0789999999997</v>
      </c>
      <c r="S51" s="4">
        <f t="shared" si="134"/>
        <v>0</v>
      </c>
      <c r="T51" s="4"/>
      <c r="U51" s="61">
        <v>932.72199999999998</v>
      </c>
      <c r="V51" s="61">
        <v>859.54399999999896</v>
      </c>
      <c r="W51" s="61">
        <v>1025.164</v>
      </c>
      <c r="X51" s="61">
        <v>2136.0569999999998</v>
      </c>
      <c r="Y51" s="61">
        <v>1875.0250000000001</v>
      </c>
      <c r="Z51" s="61">
        <v>2021.518</v>
      </c>
      <c r="AA51" s="61">
        <v>1685.0550000000001</v>
      </c>
      <c r="AB51" s="61">
        <v>1191.124</v>
      </c>
      <c r="AC51" s="61">
        <v>2112.4189999999999</v>
      </c>
      <c r="AD51" s="61">
        <v>1874.9639999999999</v>
      </c>
      <c r="AE51" s="61">
        <v>1439.818</v>
      </c>
      <c r="AF51" s="61">
        <v>3679.2369999999901</v>
      </c>
      <c r="AG51" s="61">
        <v>966.26899999999898</v>
      </c>
      <c r="AH51" s="61">
        <v>305.28300000000002</v>
      </c>
      <c r="AI51" s="61">
        <v>1082.136</v>
      </c>
      <c r="AJ51" s="61">
        <v>2454.2429999999999</v>
      </c>
      <c r="AK51" s="61">
        <v>1950.7380000000001</v>
      </c>
      <c r="AL51" s="4">
        <v>2197.4209999999998</v>
      </c>
      <c r="AM51" s="4">
        <v>1908.9690000000001</v>
      </c>
      <c r="AN51" s="4">
        <v>1201.21</v>
      </c>
      <c r="AO51" s="4">
        <v>2397.6840000000002</v>
      </c>
      <c r="AP51" s="4">
        <v>4009.319</v>
      </c>
      <c r="AQ51" s="4">
        <v>4548.3230000000103</v>
      </c>
      <c r="AR51" s="4">
        <v>3257.09599999999</v>
      </c>
      <c r="AS51" s="4">
        <v>1266.1579999999999</v>
      </c>
      <c r="AT51" s="4">
        <v>1064.2650000000001</v>
      </c>
      <c r="AU51" s="4">
        <v>3299.38</v>
      </c>
      <c r="AV51" s="4">
        <v>1586.81</v>
      </c>
      <c r="AW51" s="4">
        <v>3248.4</v>
      </c>
      <c r="AX51" s="4">
        <v>2156.14</v>
      </c>
      <c r="AY51" s="4">
        <v>1269.6410000000001</v>
      </c>
      <c r="AZ51" s="4">
        <v>2922.4380000000001</v>
      </c>
      <c r="BA51" s="4"/>
      <c r="BB51" s="4"/>
      <c r="BC51" s="4"/>
      <c r="BD51" s="4"/>
      <c r="BE51" s="4"/>
      <c r="BF51" s="84">
        <f t="shared" si="135"/>
        <v>1.3103576747261905</v>
      </c>
      <c r="BG51" s="84">
        <f t="shared" si="136"/>
        <v>3.4861587445091931</v>
      </c>
      <c r="BH51" s="84">
        <f t="shared" si="137"/>
        <v>3.0489513332889766</v>
      </c>
      <c r="BI51" s="84">
        <f t="shared" si="138"/>
        <v>0.64655781843933136</v>
      </c>
      <c r="BJ51" s="84">
        <f t="shared" si="139"/>
        <v>1.6652159336620294</v>
      </c>
      <c r="BK51" s="84">
        <f t="shared" si="140"/>
        <v>0.9812138866425687</v>
      </c>
      <c r="BL51" s="84">
        <f t="shared" si="141"/>
        <v>0.66509251852701645</v>
      </c>
      <c r="BM51" s="84">
        <f t="shared" si="142"/>
        <v>2.4329118139209629</v>
      </c>
      <c r="BN51" s="84">
        <f t="shared" si="143"/>
        <v>0</v>
      </c>
      <c r="BO51" s="84">
        <f t="shared" si="144"/>
        <v>0</v>
      </c>
      <c r="BP51" s="84">
        <f t="shared" si="145"/>
        <v>0</v>
      </c>
      <c r="BQ51" s="84">
        <f t="shared" si="146"/>
        <v>0</v>
      </c>
    </row>
    <row r="52" spans="1:70" x14ac:dyDescent="0.25">
      <c r="A52" s="16" t="s">
        <v>189</v>
      </c>
      <c r="B52" s="16" t="s">
        <v>46</v>
      </c>
      <c r="C52" s="71">
        <f>SUM(U52                                                 : INDEX(U52:AF52,$B$2))</f>
        <v>14733.27099999999</v>
      </c>
      <c r="D52" s="71">
        <f>SUM(AG52                                                 : INDEX(AG52:AR52,$B$2))</f>
        <v>17071.927000000003</v>
      </c>
      <c r="E52" s="71">
        <f>SUM(AS52                                                   : INDEX(AS52:BD52,$B$2))</f>
        <v>19862.1185</v>
      </c>
      <c r="F52" s="67">
        <f t="shared" si="147"/>
        <v>1.1634374080910723</v>
      </c>
      <c r="G52" s="4"/>
      <c r="H52" s="4">
        <f t="shared" si="123"/>
        <v>4523.68</v>
      </c>
      <c r="I52" s="4">
        <f t="shared" si="124"/>
        <v>6323.9429999999902</v>
      </c>
      <c r="J52" s="4">
        <f t="shared" si="125"/>
        <v>6127.51</v>
      </c>
      <c r="K52" s="4">
        <f t="shared" si="126"/>
        <v>8846.6064999999999</v>
      </c>
      <c r="L52" s="4">
        <f t="shared" si="127"/>
        <v>4947.7710000000006</v>
      </c>
      <c r="M52" s="4">
        <f t="shared" si="128"/>
        <v>7079.4679999999989</v>
      </c>
      <c r="N52" s="4">
        <f t="shared" si="129"/>
        <v>7069.9130000000005</v>
      </c>
      <c r="O52" s="4">
        <f t="shared" si="130"/>
        <v>23663.90150000012</v>
      </c>
      <c r="P52" s="4">
        <f t="shared" si="131"/>
        <v>9879.9444999999996</v>
      </c>
      <c r="Q52" s="4">
        <f t="shared" si="132"/>
        <v>6794.35</v>
      </c>
      <c r="R52" s="4">
        <f t="shared" si="133"/>
        <v>3187.8239999999996</v>
      </c>
      <c r="S52" s="4">
        <f t="shared" si="134"/>
        <v>0</v>
      </c>
      <c r="T52" s="4"/>
      <c r="U52" s="61">
        <v>1015.534</v>
      </c>
      <c r="V52" s="61">
        <v>1120.604</v>
      </c>
      <c r="W52" s="61">
        <v>2387.5419999999999</v>
      </c>
      <c r="X52" s="61">
        <v>1265.3800000000001</v>
      </c>
      <c r="Y52" s="61">
        <v>1534.2449999999999</v>
      </c>
      <c r="Z52" s="61">
        <v>3524.3179999999902</v>
      </c>
      <c r="AA52" s="61">
        <v>2506.355</v>
      </c>
      <c r="AB52" s="61">
        <v>1379.2929999999999</v>
      </c>
      <c r="AC52" s="61">
        <v>2241.8620000000001</v>
      </c>
      <c r="AD52" s="61">
        <v>2139.364</v>
      </c>
      <c r="AE52" s="61">
        <v>3167.6849999999999</v>
      </c>
      <c r="AF52" s="61">
        <v>3539.5574999999999</v>
      </c>
      <c r="AG52" s="61">
        <v>1059.297</v>
      </c>
      <c r="AH52" s="61">
        <v>1546.6210000000001</v>
      </c>
      <c r="AI52" s="61">
        <v>2341.8530000000001</v>
      </c>
      <c r="AJ52" s="61">
        <v>868.44099999999901</v>
      </c>
      <c r="AK52" s="61">
        <v>2736.2179999999998</v>
      </c>
      <c r="AL52" s="4">
        <v>3474.8090000000002</v>
      </c>
      <c r="AM52" s="4">
        <v>2775.6619999999998</v>
      </c>
      <c r="AN52" s="4">
        <v>2269.0259999999998</v>
      </c>
      <c r="AO52" s="4">
        <v>2025.2249999999999</v>
      </c>
      <c r="AP52" s="4">
        <v>1506.9870000000001</v>
      </c>
      <c r="AQ52" s="4">
        <v>7030.70550000002</v>
      </c>
      <c r="AR52" s="4">
        <v>15126.209000000101</v>
      </c>
      <c r="AS52" s="4">
        <v>3012.2404999999999</v>
      </c>
      <c r="AT52" s="4">
        <v>4534.0839999999998</v>
      </c>
      <c r="AU52" s="4">
        <v>2333.62</v>
      </c>
      <c r="AV52" s="4">
        <v>1563.44</v>
      </c>
      <c r="AW52" s="4">
        <v>1865.16</v>
      </c>
      <c r="AX52" s="4">
        <v>3365.75</v>
      </c>
      <c r="AY52" s="4">
        <v>1297.454</v>
      </c>
      <c r="AZ52" s="4">
        <v>1890.37</v>
      </c>
      <c r="BA52" s="4"/>
      <c r="BB52" s="4"/>
      <c r="BC52" s="4"/>
      <c r="BD52" s="4"/>
      <c r="BE52" s="4"/>
      <c r="BF52" s="84">
        <f t="shared" si="135"/>
        <v>2.8436222324805978</v>
      </c>
      <c r="BG52" s="84">
        <f t="shared" si="136"/>
        <v>2.9316063857919938</v>
      </c>
      <c r="BH52" s="84">
        <f t="shared" si="137"/>
        <v>0.99648440785992964</v>
      </c>
      <c r="BI52" s="84">
        <f t="shared" si="138"/>
        <v>1.800283496518476</v>
      </c>
      <c r="BJ52" s="84">
        <f t="shared" si="139"/>
        <v>0.68165621306489477</v>
      </c>
      <c r="BK52" s="84">
        <f t="shared" si="140"/>
        <v>0.96861439002834393</v>
      </c>
      <c r="BL52" s="84">
        <f t="shared" si="141"/>
        <v>0.46743947930259522</v>
      </c>
      <c r="BM52" s="84">
        <f t="shared" si="142"/>
        <v>0.83311958523172502</v>
      </c>
      <c r="BN52" s="84">
        <f t="shared" si="143"/>
        <v>0</v>
      </c>
      <c r="BO52" s="84">
        <f t="shared" si="144"/>
        <v>0</v>
      </c>
      <c r="BP52" s="84">
        <f t="shared" si="145"/>
        <v>0</v>
      </c>
      <c r="BQ52" s="84">
        <f t="shared" si="146"/>
        <v>0</v>
      </c>
    </row>
    <row r="53" spans="1:70" x14ac:dyDescent="0.25">
      <c r="A53" s="16" t="s">
        <v>190</v>
      </c>
      <c r="B53" s="16" t="s">
        <v>47</v>
      </c>
      <c r="C53" s="71">
        <f>SUM(U53                                                 : INDEX(U53:AF53,$B$2))</f>
        <v>12022.181</v>
      </c>
      <c r="D53" s="71">
        <f>SUM(AG53                                                 : INDEX(AG53:AR53,$B$2))</f>
        <v>15069.764999999999</v>
      </c>
      <c r="E53" s="71">
        <f>SUM(AS53                                                   : INDEX(AS53:BD53,$B$2))</f>
        <v>15100.9555</v>
      </c>
      <c r="F53" s="67">
        <f t="shared" si="147"/>
        <v>1.0020697403045105</v>
      </c>
      <c r="G53" s="4"/>
      <c r="H53" s="4">
        <f t="shared" si="123"/>
        <v>2732.3040000000001</v>
      </c>
      <c r="I53" s="4">
        <f t="shared" si="124"/>
        <v>5038.9045000000006</v>
      </c>
      <c r="J53" s="4">
        <f t="shared" si="125"/>
        <v>6909.3899999999903</v>
      </c>
      <c r="K53" s="4">
        <f t="shared" si="126"/>
        <v>10250.844000000001</v>
      </c>
      <c r="L53" s="4">
        <f t="shared" si="127"/>
        <v>3570.9929999999999</v>
      </c>
      <c r="M53" s="4">
        <f t="shared" si="128"/>
        <v>7423.9699999999993</v>
      </c>
      <c r="N53" s="4">
        <f t="shared" si="129"/>
        <v>7931.5499999999993</v>
      </c>
      <c r="O53" s="4">
        <f t="shared" si="130"/>
        <v>8536.6314999999995</v>
      </c>
      <c r="P53" s="4">
        <f t="shared" si="131"/>
        <v>10510.999</v>
      </c>
      <c r="Q53" s="4">
        <f t="shared" si="132"/>
        <v>3225.45</v>
      </c>
      <c r="R53" s="4">
        <f t="shared" si="133"/>
        <v>1364.5065</v>
      </c>
      <c r="S53" s="4">
        <f t="shared" si="134"/>
        <v>0</v>
      </c>
      <c r="T53" s="4"/>
      <c r="U53" s="61">
        <v>362.76100000000002</v>
      </c>
      <c r="V53" s="61">
        <v>689.78899999999999</v>
      </c>
      <c r="W53" s="61">
        <v>1679.7539999999999</v>
      </c>
      <c r="X53" s="61">
        <v>1586.1565000000001</v>
      </c>
      <c r="Y53" s="61">
        <v>1734.4480000000001</v>
      </c>
      <c r="Z53" s="61">
        <v>1718.3</v>
      </c>
      <c r="AA53" s="61">
        <v>2182.7195000000002</v>
      </c>
      <c r="AB53" s="61">
        <v>2068.2530000000002</v>
      </c>
      <c r="AC53" s="61">
        <v>2658.41749999999</v>
      </c>
      <c r="AD53" s="61">
        <v>2392.34</v>
      </c>
      <c r="AE53" s="61">
        <v>2845.4960000000001</v>
      </c>
      <c r="AF53" s="61">
        <v>5013.0079999999998</v>
      </c>
      <c r="AG53" s="61">
        <v>654.11800000000005</v>
      </c>
      <c r="AH53" s="61">
        <v>547.61599999999999</v>
      </c>
      <c r="AI53" s="61">
        <v>2369.259</v>
      </c>
      <c r="AJ53" s="61">
        <v>4357.9949999999999</v>
      </c>
      <c r="AK53" s="61">
        <v>1572.2270000000001</v>
      </c>
      <c r="AL53" s="4">
        <v>1493.748</v>
      </c>
      <c r="AM53" s="4">
        <v>1535.3109999999999</v>
      </c>
      <c r="AN53" s="4">
        <v>2539.491</v>
      </c>
      <c r="AO53" s="4">
        <v>3856.748</v>
      </c>
      <c r="AP53" s="4">
        <v>3897.5075000000002</v>
      </c>
      <c r="AQ53" s="4">
        <v>1992.4794999999999</v>
      </c>
      <c r="AR53" s="4">
        <v>2646.6444999999999</v>
      </c>
      <c r="AS53" s="4">
        <v>1240.9359999999999</v>
      </c>
      <c r="AT53" s="4">
        <v>3796.6129999999998</v>
      </c>
      <c r="AU53" s="4">
        <v>5473.45</v>
      </c>
      <c r="AV53" s="4">
        <v>1200.6199999999999</v>
      </c>
      <c r="AW53" s="4">
        <v>1020.13</v>
      </c>
      <c r="AX53" s="4">
        <v>1004.7</v>
      </c>
      <c r="AY53" s="4">
        <v>478.49349999999998</v>
      </c>
      <c r="AZ53" s="4">
        <v>886.01300000000003</v>
      </c>
      <c r="BA53" s="4"/>
      <c r="BB53" s="4"/>
      <c r="BC53" s="4"/>
      <c r="BD53" s="4"/>
      <c r="BE53" s="4"/>
      <c r="BF53" s="84">
        <f t="shared" si="135"/>
        <v>1.8971133648668892</v>
      </c>
      <c r="BG53" s="84">
        <f t="shared" si="136"/>
        <v>6.9329840618243441</v>
      </c>
      <c r="BH53" s="84">
        <f t="shared" si="137"/>
        <v>2.3101948752753496</v>
      </c>
      <c r="BI53" s="84">
        <f t="shared" si="138"/>
        <v>0.27549825091584546</v>
      </c>
      <c r="BJ53" s="84">
        <f t="shared" si="139"/>
        <v>0.64884396464378236</v>
      </c>
      <c r="BK53" s="84">
        <f t="shared" si="140"/>
        <v>0.6726034110171194</v>
      </c>
      <c r="BL53" s="84">
        <f t="shared" si="141"/>
        <v>0.31165900589522255</v>
      </c>
      <c r="BM53" s="84">
        <f t="shared" si="142"/>
        <v>0.34889393189422607</v>
      </c>
      <c r="BN53" s="84">
        <f t="shared" si="143"/>
        <v>0</v>
      </c>
      <c r="BO53" s="84">
        <f t="shared" si="144"/>
        <v>0</v>
      </c>
      <c r="BP53" s="84">
        <f t="shared" si="145"/>
        <v>0</v>
      </c>
      <c r="BQ53" s="84">
        <f t="shared" si="146"/>
        <v>0</v>
      </c>
    </row>
    <row r="54" spans="1:70" x14ac:dyDescent="0.25">
      <c r="A54" s="16" t="s">
        <v>191</v>
      </c>
      <c r="B54" s="16" t="s">
        <v>48</v>
      </c>
      <c r="C54" s="71">
        <f>SUM(U54                                                 : INDEX(U54:AF54,$B$2))</f>
        <v>12943.418</v>
      </c>
      <c r="D54" s="71">
        <f>SUM(AG54                                                 : INDEX(AG54:AR54,$B$2))</f>
        <v>14486.342500000001</v>
      </c>
      <c r="E54" s="71">
        <f>SUM(AS54                                                   : INDEX(AS54:BD54,$B$2))</f>
        <v>18618.683000000001</v>
      </c>
      <c r="F54" s="67">
        <f t="shared" si="147"/>
        <v>1.2852576832281855</v>
      </c>
      <c r="G54" s="4"/>
      <c r="H54" s="4">
        <f t="shared" si="123"/>
        <v>1332.6524999999999</v>
      </c>
      <c r="I54" s="4">
        <f t="shared" si="124"/>
        <v>7397.5754999999999</v>
      </c>
      <c r="J54" s="4">
        <f t="shared" si="125"/>
        <v>7954.7200000000012</v>
      </c>
      <c r="K54" s="4">
        <f t="shared" si="126"/>
        <v>14090.301000000021</v>
      </c>
      <c r="L54" s="4">
        <f t="shared" si="127"/>
        <v>3883.7890000000002</v>
      </c>
      <c r="M54" s="4">
        <f t="shared" si="128"/>
        <v>6032.5419999999995</v>
      </c>
      <c r="N54" s="4">
        <f t="shared" si="129"/>
        <v>7434.0135000000009</v>
      </c>
      <c r="O54" s="4">
        <f t="shared" si="130"/>
        <v>14414.502000000011</v>
      </c>
      <c r="P54" s="4">
        <f t="shared" si="131"/>
        <v>2332.585</v>
      </c>
      <c r="Q54" s="4">
        <f t="shared" si="132"/>
        <v>12926.61</v>
      </c>
      <c r="R54" s="4">
        <f t="shared" si="133"/>
        <v>3359.4880000000003</v>
      </c>
      <c r="S54" s="4">
        <f t="shared" si="134"/>
        <v>0</v>
      </c>
      <c r="T54" s="4"/>
      <c r="U54" s="61">
        <v>338.62200000000001</v>
      </c>
      <c r="V54" s="61">
        <v>546.81200000000001</v>
      </c>
      <c r="W54" s="61">
        <v>447.21850000000001</v>
      </c>
      <c r="X54" s="61">
        <v>1410.0329999999999</v>
      </c>
      <c r="Y54" s="61">
        <v>1576.9490000000001</v>
      </c>
      <c r="Z54" s="61">
        <v>4410.5934999999999</v>
      </c>
      <c r="AA54" s="61">
        <v>2788.393</v>
      </c>
      <c r="AB54" s="61">
        <v>1424.797</v>
      </c>
      <c r="AC54" s="61">
        <v>3741.53</v>
      </c>
      <c r="AD54" s="61">
        <v>3015.6439999999998</v>
      </c>
      <c r="AE54" s="61">
        <v>5298.1670000000104</v>
      </c>
      <c r="AF54" s="61">
        <v>5776.4900000000098</v>
      </c>
      <c r="AG54" s="61">
        <v>897.09</v>
      </c>
      <c r="AH54" s="61">
        <v>819.21799999999996</v>
      </c>
      <c r="AI54" s="61">
        <v>2167.4810000000002</v>
      </c>
      <c r="AJ54" s="61">
        <v>1641.7139999999999</v>
      </c>
      <c r="AK54" s="61">
        <v>1809.37</v>
      </c>
      <c r="AL54" s="4">
        <v>2581.4580000000001</v>
      </c>
      <c r="AM54" s="4">
        <v>2151.1210000000001</v>
      </c>
      <c r="AN54" s="4">
        <v>2418.8905</v>
      </c>
      <c r="AO54" s="4">
        <v>2864.002</v>
      </c>
      <c r="AP54" s="4">
        <v>2571.761</v>
      </c>
      <c r="AQ54" s="4">
        <v>4710.0249999999996</v>
      </c>
      <c r="AR54" s="4">
        <v>7132.7160000000104</v>
      </c>
      <c r="AS54" s="4">
        <v>485.90499999999997</v>
      </c>
      <c r="AT54" s="4">
        <v>536.13</v>
      </c>
      <c r="AU54" s="4">
        <v>1310.55</v>
      </c>
      <c r="AV54" s="4">
        <v>2466.52</v>
      </c>
      <c r="AW54" s="4">
        <v>7865.96</v>
      </c>
      <c r="AX54" s="4">
        <v>2594.13</v>
      </c>
      <c r="AY54" s="4">
        <v>1784.952</v>
      </c>
      <c r="AZ54" s="4">
        <v>1574.5360000000001</v>
      </c>
      <c r="BA54" s="4"/>
      <c r="BB54" s="4"/>
      <c r="BC54" s="4"/>
      <c r="BD54" s="4"/>
      <c r="BE54" s="4"/>
      <c r="BF54" s="84">
        <f t="shared" si="135"/>
        <v>0.5416457657537147</v>
      </c>
      <c r="BG54" s="84">
        <f t="shared" si="136"/>
        <v>0.65444118659502115</v>
      </c>
      <c r="BH54" s="84">
        <f t="shared" si="137"/>
        <v>0.60464197840719236</v>
      </c>
      <c r="BI54" s="84">
        <f t="shared" si="138"/>
        <v>1.5024054128794662</v>
      </c>
      <c r="BJ54" s="84">
        <f t="shared" si="139"/>
        <v>4.3473474192674804</v>
      </c>
      <c r="BK54" s="84">
        <f t="shared" si="140"/>
        <v>1.0049088538337638</v>
      </c>
      <c r="BL54" s="84">
        <f t="shared" si="141"/>
        <v>0.82977759038194498</v>
      </c>
      <c r="BM54" s="84">
        <f t="shared" si="142"/>
        <v>0.65093314476203035</v>
      </c>
      <c r="BN54" s="84">
        <f t="shared" si="143"/>
        <v>0</v>
      </c>
      <c r="BO54" s="84">
        <f t="shared" si="144"/>
        <v>0</v>
      </c>
      <c r="BP54" s="84">
        <f t="shared" si="145"/>
        <v>0</v>
      </c>
      <c r="BQ54" s="84">
        <f t="shared" si="146"/>
        <v>0</v>
      </c>
    </row>
    <row r="55" spans="1:70" x14ac:dyDescent="0.25">
      <c r="A55" s="16" t="s">
        <v>192</v>
      </c>
      <c r="B55" s="16" t="s">
        <v>49</v>
      </c>
      <c r="C55" s="71">
        <f>SUM(U55                                                : INDEX(U55:AF55,$B$2))</f>
        <v>4181.8949999999995</v>
      </c>
      <c r="D55" s="71">
        <f>SUM(AG55                                                 : INDEX(AG55:AR55,$B$2))</f>
        <v>11509.532499999999</v>
      </c>
      <c r="E55" s="71">
        <f>SUM(AS55                                                     : INDEX(AS55:BD55,$B$2))</f>
        <v>16906.408499999998</v>
      </c>
      <c r="F55" s="67">
        <f t="shared" si="147"/>
        <v>1.468904883843023</v>
      </c>
      <c r="G55" s="4"/>
      <c r="H55" s="4">
        <f t="shared" si="123"/>
        <v>1157.1990000000001</v>
      </c>
      <c r="I55" s="4">
        <f t="shared" si="124"/>
        <v>1686.527</v>
      </c>
      <c r="J55" s="4">
        <f t="shared" si="125"/>
        <v>4992.348</v>
      </c>
      <c r="K55" s="4">
        <f t="shared" si="126"/>
        <v>5630.3254999999899</v>
      </c>
      <c r="L55" s="4">
        <f t="shared" si="127"/>
        <v>3520.1509999999998</v>
      </c>
      <c r="M55" s="4">
        <f t="shared" si="128"/>
        <v>5093.2754999999997</v>
      </c>
      <c r="N55" s="4">
        <f t="shared" si="129"/>
        <v>5275.8529999999992</v>
      </c>
      <c r="O55" s="4">
        <f t="shared" si="130"/>
        <v>10658.655999999999</v>
      </c>
      <c r="P55" s="4">
        <f t="shared" si="131"/>
        <v>4891.8855000000003</v>
      </c>
      <c r="Q55" s="4">
        <f t="shared" si="132"/>
        <v>6859.74</v>
      </c>
      <c r="R55" s="4">
        <f t="shared" si="133"/>
        <v>5154.7830000000004</v>
      </c>
      <c r="S55" s="4">
        <f t="shared" si="134"/>
        <v>0</v>
      </c>
      <c r="T55" s="4"/>
      <c r="U55" s="61">
        <v>334.298</v>
      </c>
      <c r="V55" s="61">
        <v>270.85199999999998</v>
      </c>
      <c r="W55" s="61">
        <v>552.04899999999998</v>
      </c>
      <c r="X55" s="61">
        <v>388.04</v>
      </c>
      <c r="Y55" s="61">
        <v>523.77149999999995</v>
      </c>
      <c r="Z55" s="61">
        <v>774.71550000000002</v>
      </c>
      <c r="AA55" s="61">
        <v>632.56500000000005</v>
      </c>
      <c r="AB55" s="61">
        <v>705.60400000000004</v>
      </c>
      <c r="AC55" s="61">
        <v>3654.1790000000001</v>
      </c>
      <c r="AD55" s="61">
        <v>-1191.258</v>
      </c>
      <c r="AE55" s="61">
        <v>2363.9495000000002</v>
      </c>
      <c r="AF55" s="61">
        <v>4457.63399999999</v>
      </c>
      <c r="AG55" s="61">
        <v>596.98699999999997</v>
      </c>
      <c r="AH55" s="61">
        <v>1388.49</v>
      </c>
      <c r="AI55" s="61">
        <v>1534.674</v>
      </c>
      <c r="AJ55" s="61">
        <v>1206.982</v>
      </c>
      <c r="AK55" s="61">
        <v>1457.5889999999999</v>
      </c>
      <c r="AL55" s="4">
        <v>2428.7044999999998</v>
      </c>
      <c r="AM55" s="4">
        <v>1586.0619999999999</v>
      </c>
      <c r="AN55" s="4">
        <v>1310.0440000000001</v>
      </c>
      <c r="AO55" s="4">
        <v>2379.7469999999998</v>
      </c>
      <c r="AP55" s="4">
        <v>1759.1415</v>
      </c>
      <c r="AQ55" s="4">
        <v>2505.2604999999999</v>
      </c>
      <c r="AR55" s="4">
        <v>6394.2539999999999</v>
      </c>
      <c r="AS55" s="4">
        <v>1566.4295</v>
      </c>
      <c r="AT55" s="4">
        <v>1094.9259999999999</v>
      </c>
      <c r="AU55" s="4">
        <v>2230.5300000000002</v>
      </c>
      <c r="AV55" s="4">
        <v>2197.79</v>
      </c>
      <c r="AW55" s="4">
        <v>2466.1999999999998</v>
      </c>
      <c r="AX55" s="4">
        <v>2195.75</v>
      </c>
      <c r="AY55" s="4">
        <v>2746.6840000000002</v>
      </c>
      <c r="AZ55" s="4">
        <v>2408.0990000000002</v>
      </c>
      <c r="BA55" s="4"/>
      <c r="BB55" s="4"/>
      <c r="BC55" s="4"/>
      <c r="BD55" s="4"/>
      <c r="BE55" s="4"/>
      <c r="BF55" s="84">
        <f t="shared" si="135"/>
        <v>2.6238921450550849</v>
      </c>
      <c r="BG55" s="84">
        <f t="shared" si="136"/>
        <v>0.78857319822252947</v>
      </c>
      <c r="BH55" s="84">
        <f t="shared" si="137"/>
        <v>1.4534226812990905</v>
      </c>
      <c r="BI55" s="84">
        <f t="shared" si="138"/>
        <v>1.8208970804867015</v>
      </c>
      <c r="BJ55" s="84">
        <f t="shared" si="139"/>
        <v>1.6919721540159811</v>
      </c>
      <c r="BK55" s="84">
        <f t="shared" si="140"/>
        <v>0.90408281452107497</v>
      </c>
      <c r="BL55" s="84">
        <f t="shared" si="141"/>
        <v>1.7317633232496588</v>
      </c>
      <c r="BM55" s="84">
        <f t="shared" si="142"/>
        <v>1.8381817709939514</v>
      </c>
      <c r="BN55" s="84">
        <f t="shared" si="143"/>
        <v>0</v>
      </c>
      <c r="BO55" s="84">
        <f t="shared" si="144"/>
        <v>0</v>
      </c>
      <c r="BP55" s="84">
        <f t="shared" si="145"/>
        <v>0</v>
      </c>
      <c r="BQ55" s="84">
        <f t="shared" si="146"/>
        <v>0</v>
      </c>
    </row>
    <row r="56" spans="1:70" x14ac:dyDescent="0.25">
      <c r="A56" s="16" t="s">
        <v>193</v>
      </c>
      <c r="B56" s="16" t="s">
        <v>50</v>
      </c>
      <c r="C56" s="71">
        <f>SUM(U56                                                : INDEX(U56:AF56,$B$2))</f>
        <v>0</v>
      </c>
      <c r="D56" s="71">
        <f>SUM(AG56                                                  : INDEX(AG56:AR56,$B$2))</f>
        <v>0</v>
      </c>
      <c r="E56" s="71">
        <f>SUM(AS56                                                    : INDEX(AS56:BD56,$B$2))</f>
        <v>3613.0739999999996</v>
      </c>
      <c r="F56" s="67" t="str">
        <f t="shared" si="147"/>
        <v>-</v>
      </c>
      <c r="G56" s="4"/>
      <c r="H56" s="4">
        <f t="shared" si="123"/>
        <v>0</v>
      </c>
      <c r="I56" s="4">
        <f t="shared" si="124"/>
        <v>0</v>
      </c>
      <c r="J56" s="4">
        <f t="shared" si="125"/>
        <v>0</v>
      </c>
      <c r="K56" s="4">
        <f t="shared" si="126"/>
        <v>0</v>
      </c>
      <c r="L56" s="4">
        <f t="shared" si="127"/>
        <v>0</v>
      </c>
      <c r="M56" s="4">
        <f t="shared" si="128"/>
        <v>0</v>
      </c>
      <c r="N56" s="4">
        <f t="shared" si="129"/>
        <v>0</v>
      </c>
      <c r="O56" s="4">
        <f t="shared" si="130"/>
        <v>0</v>
      </c>
      <c r="P56" s="4">
        <f t="shared" si="131"/>
        <v>1149.702</v>
      </c>
      <c r="Q56" s="4">
        <f t="shared" si="132"/>
        <v>1567.3899999999999</v>
      </c>
      <c r="R56" s="4">
        <f t="shared" si="133"/>
        <v>895.98199999999997</v>
      </c>
      <c r="S56" s="4">
        <f t="shared" si="134"/>
        <v>0</v>
      </c>
      <c r="T56" s="62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4"/>
      <c r="AM56" s="4"/>
      <c r="AN56" s="4"/>
      <c r="AO56" s="4"/>
      <c r="AP56" s="4"/>
      <c r="AQ56" s="4"/>
      <c r="AR56" s="4"/>
      <c r="AS56" s="4"/>
      <c r="AT56" s="4">
        <v>541.452</v>
      </c>
      <c r="AU56" s="4">
        <v>608.25</v>
      </c>
      <c r="AV56" s="4">
        <v>830.05</v>
      </c>
      <c r="AW56" s="4">
        <v>482.97</v>
      </c>
      <c r="AX56" s="4">
        <v>254.37</v>
      </c>
      <c r="AY56" s="4">
        <v>387.68799999999999</v>
      </c>
      <c r="AZ56" s="4">
        <v>508.29399999999998</v>
      </c>
      <c r="BA56" s="4"/>
      <c r="BB56" s="4"/>
      <c r="BC56" s="4"/>
      <c r="BD56" s="4"/>
      <c r="BE56" s="4"/>
      <c r="BF56" s="84" t="str">
        <f t="shared" si="135"/>
        <v>-</v>
      </c>
      <c r="BG56" s="84" t="str">
        <f t="shared" si="136"/>
        <v>-</v>
      </c>
      <c r="BH56" s="84" t="str">
        <f t="shared" si="137"/>
        <v>-</v>
      </c>
      <c r="BI56" s="84" t="str">
        <f t="shared" si="138"/>
        <v>-</v>
      </c>
      <c r="BJ56" s="84" t="str">
        <f t="shared" si="139"/>
        <v>-</v>
      </c>
      <c r="BK56" s="84" t="str">
        <f t="shared" si="140"/>
        <v>-</v>
      </c>
      <c r="BL56" s="84" t="str">
        <f t="shared" si="141"/>
        <v>-</v>
      </c>
      <c r="BM56" s="84" t="str">
        <f t="shared" si="142"/>
        <v>-</v>
      </c>
      <c r="BN56" s="84" t="str">
        <f t="shared" si="143"/>
        <v>-</v>
      </c>
      <c r="BO56" s="84" t="str">
        <f t="shared" si="144"/>
        <v>-</v>
      </c>
      <c r="BP56" s="84" t="str">
        <f t="shared" si="145"/>
        <v>-</v>
      </c>
      <c r="BQ56" s="84" t="str">
        <f t="shared" si="146"/>
        <v>-</v>
      </c>
    </row>
    <row r="57" spans="1:70" x14ac:dyDescent="0.25">
      <c r="A57" s="16" t="s">
        <v>372</v>
      </c>
      <c r="B57" s="16" t="s">
        <v>373</v>
      </c>
      <c r="C57" s="71">
        <f>SUM(U57                                                : INDEX(U57:AF57,$B$2))</f>
        <v>27095.882599999997</v>
      </c>
      <c r="D57" s="71">
        <f>SUM(AG57                                                  : INDEX(AG57:AR57,$B$2))</f>
        <v>10490.176100000001</v>
      </c>
      <c r="E57" s="71">
        <f>SUM(AS57                                                    : INDEX(AS57:BD57,$B$2))</f>
        <v>26881.484600000003</v>
      </c>
      <c r="F57" s="6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62"/>
      <c r="U57" s="61">
        <v>0</v>
      </c>
      <c r="V57" s="61">
        <v>0</v>
      </c>
      <c r="W57" s="61">
        <v>792.65</v>
      </c>
      <c r="X57" s="61">
        <v>1106.6690000000001</v>
      </c>
      <c r="Y57" s="61">
        <v>212.9</v>
      </c>
      <c r="Z57" s="61">
        <v>16147.084999999999</v>
      </c>
      <c r="AA57" s="61">
        <v>3481.585</v>
      </c>
      <c r="AB57" s="61">
        <v>5354.9935999999998</v>
      </c>
      <c r="AC57" s="61">
        <v>5932.9480000000003</v>
      </c>
      <c r="AD57" s="61">
        <v>3172.6113999999998</v>
      </c>
      <c r="AE57" s="61">
        <v>2567.877</v>
      </c>
      <c r="AF57" s="61">
        <v>3953.7190000000001</v>
      </c>
      <c r="AG57" s="61">
        <v>450.49400000000003</v>
      </c>
      <c r="AH57" s="61">
        <v>1381.87</v>
      </c>
      <c r="AI57" s="61">
        <v>1194.8430000000001</v>
      </c>
      <c r="AJ57" s="61">
        <v>1646.8620000000001</v>
      </c>
      <c r="AK57" s="61">
        <v>1813.299</v>
      </c>
      <c r="AL57" s="4">
        <v>1070.7864</v>
      </c>
      <c r="AM57" s="4">
        <v>1961.0217</v>
      </c>
      <c r="AN57" s="4">
        <v>971</v>
      </c>
      <c r="AO57" s="4">
        <v>2933.761</v>
      </c>
      <c r="AP57" s="4">
        <v>4070.6505000000002</v>
      </c>
      <c r="AQ57" s="4">
        <v>5327.8155999999999</v>
      </c>
      <c r="AR57" s="4">
        <v>2640.0866999999998</v>
      </c>
      <c r="AS57" s="4">
        <v>4861.7790000000005</v>
      </c>
      <c r="AT57" s="4">
        <v>4861.7790000000005</v>
      </c>
      <c r="AU57" s="4">
        <v>3315.1</v>
      </c>
      <c r="AV57" s="4">
        <v>744.16</v>
      </c>
      <c r="AW57" s="4">
        <v>2678.91</v>
      </c>
      <c r="AX57" s="4">
        <v>4838.45</v>
      </c>
      <c r="AY57" s="4">
        <v>2121.7336</v>
      </c>
      <c r="AZ57" s="4">
        <v>3459.5729999999999</v>
      </c>
      <c r="BA57" s="4"/>
      <c r="BB57" s="4"/>
      <c r="BC57" s="4"/>
      <c r="BD57" s="4"/>
      <c r="BE57" s="4"/>
      <c r="BF57" s="84"/>
      <c r="BG57" s="84"/>
      <c r="BH57" s="84"/>
      <c r="BI57" s="84"/>
      <c r="BJ57" s="84"/>
      <c r="BK57" s="84"/>
      <c r="BL57" s="84"/>
      <c r="BM57" s="84"/>
      <c r="BN57" s="84"/>
      <c r="BO57" s="84"/>
      <c r="BP57" s="84"/>
      <c r="BQ57" s="84"/>
    </row>
    <row r="58" spans="1:70" x14ac:dyDescent="0.25">
      <c r="A58" s="16"/>
      <c r="B58" s="3" t="s">
        <v>153</v>
      </c>
      <c r="C58" s="72">
        <f>SUM(C49:C55)</f>
        <v>91917.415000000008</v>
      </c>
      <c r="D58" s="72">
        <f>SUM(D49:D55)</f>
        <v>108351.43899999997</v>
      </c>
      <c r="E58" s="72">
        <f>SUM(E49:E55)</f>
        <v>194402.11000000002</v>
      </c>
      <c r="F58" s="68">
        <f t="shared" si="147"/>
        <v>1.7941811552682754</v>
      </c>
      <c r="G58" s="4"/>
      <c r="H58" s="4">
        <f>SUM(U58:W58)</f>
        <v>21050.762999999999</v>
      </c>
      <c r="I58" s="4">
        <f>SUM(X58:Z58)</f>
        <v>44227.213999999993</v>
      </c>
      <c r="J58" s="4">
        <f t="shared" si="125"/>
        <v>48597.827999999987</v>
      </c>
      <c r="K58" s="4">
        <f t="shared" si="126"/>
        <v>69738.604999999981</v>
      </c>
      <c r="L58" s="4">
        <f t="shared" si="127"/>
        <v>30689.84099999996</v>
      </c>
      <c r="M58" s="4">
        <f t="shared" si="128"/>
        <v>49438.555000000008</v>
      </c>
      <c r="N58" s="4">
        <f t="shared" si="129"/>
        <v>48447.331999999995</v>
      </c>
      <c r="O58" s="4">
        <f t="shared" si="130"/>
        <v>90992.709000000148</v>
      </c>
      <c r="P58" s="4">
        <f t="shared" si="131"/>
        <v>60149.743000000017</v>
      </c>
      <c r="Q58" s="4">
        <f t="shared" si="132"/>
        <v>84845.56</v>
      </c>
      <c r="R58" s="4">
        <f>SUM(AY58:BA58)</f>
        <v>49406.807000000001</v>
      </c>
      <c r="S58" s="4">
        <f t="shared" si="134"/>
        <v>0</v>
      </c>
      <c r="T58" s="62"/>
      <c r="U58" s="61">
        <f t="shared" ref="U58:BD58" si="148">SUM(U49:U55)</f>
        <v>5229.46</v>
      </c>
      <c r="V58" s="61">
        <f t="shared" si="148"/>
        <v>4953.427999999999</v>
      </c>
      <c r="W58" s="61">
        <f t="shared" si="148"/>
        <v>10867.875</v>
      </c>
      <c r="X58" s="61">
        <f t="shared" si="148"/>
        <v>14017.172000000002</v>
      </c>
      <c r="Y58" s="61">
        <f t="shared" si="148"/>
        <v>11357.576000000001</v>
      </c>
      <c r="Z58" s="61">
        <f t="shared" si="148"/>
        <v>18852.465999999989</v>
      </c>
      <c r="AA58" s="61">
        <f t="shared" si="148"/>
        <v>16582.022999999997</v>
      </c>
      <c r="AB58" s="61">
        <f t="shared" si="148"/>
        <v>10057.414999999999</v>
      </c>
      <c r="AC58" s="61">
        <f t="shared" si="148"/>
        <v>21958.389999999992</v>
      </c>
      <c r="AD58" s="61">
        <f t="shared" si="148"/>
        <v>13825.28199999999</v>
      </c>
      <c r="AE58" s="61">
        <f t="shared" si="148"/>
        <v>21610.269000000011</v>
      </c>
      <c r="AF58" s="61">
        <f t="shared" si="148"/>
        <v>34303.053999999975</v>
      </c>
      <c r="AG58" s="61">
        <f t="shared" si="148"/>
        <v>6062.5229999999992</v>
      </c>
      <c r="AH58" s="61">
        <f t="shared" si="148"/>
        <v>6799.4349999999695</v>
      </c>
      <c r="AI58" s="61">
        <f t="shared" si="148"/>
        <v>17827.882999999991</v>
      </c>
      <c r="AJ58" s="61">
        <f t="shared" si="148"/>
        <v>18291.496999999999</v>
      </c>
      <c r="AK58" s="61">
        <f t="shared" si="148"/>
        <v>13673.798000000003</v>
      </c>
      <c r="AL58" s="61">
        <f t="shared" si="148"/>
        <v>17473.260000000002</v>
      </c>
      <c r="AM58" s="61">
        <f t="shared" si="148"/>
        <v>14170.758</v>
      </c>
      <c r="AN58" s="61">
        <f t="shared" si="148"/>
        <v>14052.285</v>
      </c>
      <c r="AO58" s="61">
        <f t="shared" si="148"/>
        <v>20224.288999999997</v>
      </c>
      <c r="AP58" s="61">
        <f t="shared" si="148"/>
        <v>18360.918999999998</v>
      </c>
      <c r="AQ58" s="61">
        <f t="shared" si="148"/>
        <v>27633.948000000037</v>
      </c>
      <c r="AR58" s="61">
        <f t="shared" si="148"/>
        <v>44997.842000000113</v>
      </c>
      <c r="AS58" s="61">
        <f t="shared" si="148"/>
        <v>12769.655000000001</v>
      </c>
      <c r="AT58" s="61">
        <f t="shared" si="148"/>
        <v>20428.258000000013</v>
      </c>
      <c r="AU58" s="61">
        <f t="shared" si="148"/>
        <v>26951.829999999998</v>
      </c>
      <c r="AV58" s="61">
        <f t="shared" si="148"/>
        <v>23632.59</v>
      </c>
      <c r="AW58" s="61">
        <f t="shared" si="148"/>
        <v>30704.99</v>
      </c>
      <c r="AX58" s="61">
        <f t="shared" si="148"/>
        <v>30507.980000000003</v>
      </c>
      <c r="AY58" s="61">
        <f t="shared" si="148"/>
        <v>22836.276000000005</v>
      </c>
      <c r="AZ58" s="61">
        <f t="shared" si="148"/>
        <v>26570.530999999995</v>
      </c>
      <c r="BA58" s="61">
        <f t="shared" si="148"/>
        <v>0</v>
      </c>
      <c r="BB58" s="61">
        <f t="shared" si="148"/>
        <v>0</v>
      </c>
      <c r="BC58" s="61">
        <f t="shared" si="148"/>
        <v>0</v>
      </c>
      <c r="BD58" s="61">
        <f t="shared" si="148"/>
        <v>0</v>
      </c>
      <c r="BE58" s="4"/>
      <c r="BF58" s="84">
        <f t="shared" ref="BF58:BF59" si="149">IFERROR(AS58/AG58,"-")</f>
        <v>2.1063268543476044</v>
      </c>
      <c r="BG58" s="84">
        <f t="shared" ref="BG58:BG59" si="150">IFERROR(AT58/AH58,"-")</f>
        <v>3.0044052189630617</v>
      </c>
      <c r="BH58" s="84">
        <f t="shared" ref="BH58:BH59" si="151">IFERROR(AU58/AI58,"-")</f>
        <v>1.5117796095027105</v>
      </c>
      <c r="BI58" s="84">
        <f t="shared" ref="BI58:BI59" si="152">IFERROR(AV58/AJ58,"-")</f>
        <v>1.2919986811358306</v>
      </c>
      <c r="BJ58" s="84">
        <f t="shared" ref="BJ58:BJ59" si="153">IFERROR(AW58/AK58,"-")</f>
        <v>2.245534854325038</v>
      </c>
      <c r="BK58" s="84">
        <f t="shared" ref="BK58:BK59" si="154">IFERROR(AX58/AL58,"-")</f>
        <v>1.745981001827936</v>
      </c>
      <c r="BL58" s="84">
        <f t="shared" ref="BL58:BL59" si="155">IFERROR(AY58/AM58,"-")</f>
        <v>1.611507020301949</v>
      </c>
      <c r="BM58" s="84">
        <f t="shared" ref="BM58:BM59" si="156">IFERROR(AZ58/AN58,"-")</f>
        <v>1.890833483664756</v>
      </c>
      <c r="BN58" s="84">
        <f t="shared" ref="BN58:BN59" si="157">IFERROR(BA58/AO58,"-")</f>
        <v>0</v>
      </c>
      <c r="BO58" s="84">
        <f t="shared" ref="BO58:BO59" si="158">IFERROR(BB58/AP58,"-")</f>
        <v>0</v>
      </c>
      <c r="BP58" s="84">
        <f t="shared" ref="BP58:BP59" si="159">IFERROR(BC58/AQ58,"-")</f>
        <v>0</v>
      </c>
      <c r="BQ58" s="84">
        <f t="shared" ref="BQ58:BQ59" si="160">IFERROR(BD58/AR58,"-")</f>
        <v>0</v>
      </c>
    </row>
    <row r="59" spans="1:70" s="35" customFormat="1" x14ac:dyDescent="0.25">
      <c r="A59" s="16" t="s">
        <v>210</v>
      </c>
      <c r="B59" s="3" t="s">
        <v>61</v>
      </c>
      <c r="C59" s="72">
        <f>SUM(C49:C56)</f>
        <v>91917.415000000008</v>
      </c>
      <c r="D59" s="72">
        <f>SUM(D49:D56)</f>
        <v>108351.43899999997</v>
      </c>
      <c r="E59" s="72">
        <f>SUM(E49:E56)</f>
        <v>198015.18400000001</v>
      </c>
      <c r="F59" s="68">
        <f>IFERROR(E59/D59,"-")</f>
        <v>1.8275270345048216</v>
      </c>
      <c r="G59" s="63"/>
      <c r="H59" s="4">
        <f>SUM(U59:W59)</f>
        <v>21050.762999999999</v>
      </c>
      <c r="I59" s="4">
        <f t="shared" si="124"/>
        <v>44227.214</v>
      </c>
      <c r="J59" s="4">
        <f t="shared" si="125"/>
        <v>48597.828000000001</v>
      </c>
      <c r="K59" s="4">
        <f t="shared" si="126"/>
        <v>69738.604999999996</v>
      </c>
      <c r="L59" s="4">
        <f t="shared" si="127"/>
        <v>30689.840999999971</v>
      </c>
      <c r="M59" s="4">
        <f t="shared" si="128"/>
        <v>49438.554999999993</v>
      </c>
      <c r="N59" s="4">
        <f t="shared" si="129"/>
        <v>48447.331999999995</v>
      </c>
      <c r="O59" s="4">
        <f t="shared" si="130"/>
        <v>90992.70900000009</v>
      </c>
      <c r="P59" s="4">
        <f t="shared" si="131"/>
        <v>61299.445</v>
      </c>
      <c r="Q59" s="4">
        <f t="shared" si="132"/>
        <v>86412.95</v>
      </c>
      <c r="R59" s="4">
        <f t="shared" si="133"/>
        <v>50302.79</v>
      </c>
      <c r="S59" s="4">
        <f t="shared" si="134"/>
        <v>0</v>
      </c>
      <c r="T59" s="18"/>
      <c r="U59" s="64">
        <v>5229.46</v>
      </c>
      <c r="V59" s="64">
        <v>4953.4279999999999</v>
      </c>
      <c r="W59" s="64">
        <v>10867.875</v>
      </c>
      <c r="X59" s="64">
        <v>14017.172</v>
      </c>
      <c r="Y59" s="64">
        <v>11357.575999999999</v>
      </c>
      <c r="Z59" s="64">
        <v>18852.466</v>
      </c>
      <c r="AA59" s="64">
        <v>16582.023000000001</v>
      </c>
      <c r="AB59" s="64">
        <v>10057.415000000001</v>
      </c>
      <c r="AC59" s="64">
        <v>21958.39</v>
      </c>
      <c r="AD59" s="64">
        <v>13825.281999999999</v>
      </c>
      <c r="AE59" s="64">
        <v>21610.269</v>
      </c>
      <c r="AF59" s="64">
        <v>34303.053999999996</v>
      </c>
      <c r="AG59" s="64">
        <v>6062.5230000000001</v>
      </c>
      <c r="AH59" s="64">
        <v>6799.4349999999704</v>
      </c>
      <c r="AI59" s="64">
        <v>17827.883000000002</v>
      </c>
      <c r="AJ59" s="64">
        <v>18291.496999999999</v>
      </c>
      <c r="AK59" s="64">
        <v>13673.798000000001</v>
      </c>
      <c r="AL59" s="64">
        <v>17473.259999999998</v>
      </c>
      <c r="AM59" s="64">
        <v>14170.758</v>
      </c>
      <c r="AN59" s="64">
        <v>14052.285</v>
      </c>
      <c r="AO59" s="64">
        <v>20224.289000000001</v>
      </c>
      <c r="AP59" s="64">
        <v>18360.919000000002</v>
      </c>
      <c r="AQ59" s="64">
        <v>27633.948</v>
      </c>
      <c r="AR59" s="64">
        <v>44997.842000000099</v>
      </c>
      <c r="AS59" s="63">
        <v>12769.655000000001</v>
      </c>
      <c r="AT59" s="63">
        <v>20969.71</v>
      </c>
      <c r="AU59" s="63">
        <v>27560.080000000002</v>
      </c>
      <c r="AV59" s="63">
        <v>24462.639999999999</v>
      </c>
      <c r="AW59" s="63">
        <v>31187.96</v>
      </c>
      <c r="AX59" s="63">
        <v>30762.35</v>
      </c>
      <c r="AY59" s="63">
        <v>23223.964</v>
      </c>
      <c r="AZ59" s="63">
        <v>27078.826000000001</v>
      </c>
      <c r="BA59" s="63"/>
      <c r="BB59" s="63"/>
      <c r="BC59" s="63"/>
      <c r="BD59" s="63"/>
      <c r="BE59" s="63"/>
      <c r="BF59" s="84">
        <f t="shared" si="149"/>
        <v>2.1063268543476044</v>
      </c>
      <c r="BG59" s="84">
        <f t="shared" si="150"/>
        <v>3.0840371295556306</v>
      </c>
      <c r="BH59" s="84">
        <f t="shared" si="151"/>
        <v>1.5458975134624788</v>
      </c>
      <c r="BI59" s="84">
        <f t="shared" si="152"/>
        <v>1.3373776897538785</v>
      </c>
      <c r="BJ59" s="84">
        <f t="shared" si="153"/>
        <v>2.2808556920323086</v>
      </c>
      <c r="BK59" s="84">
        <f t="shared" si="154"/>
        <v>1.760538674523243</v>
      </c>
      <c r="BL59" s="84">
        <f t="shared" si="155"/>
        <v>1.6388653309865286</v>
      </c>
      <c r="BM59" s="84">
        <f t="shared" si="156"/>
        <v>1.9270051810079287</v>
      </c>
      <c r="BN59" s="84">
        <f t="shared" si="157"/>
        <v>0</v>
      </c>
      <c r="BO59" s="84">
        <f t="shared" si="158"/>
        <v>0</v>
      </c>
      <c r="BP59" s="84">
        <f t="shared" si="159"/>
        <v>0</v>
      </c>
      <c r="BQ59" s="84">
        <f t="shared" si="160"/>
        <v>0</v>
      </c>
      <c r="BR59" s="33"/>
    </row>
    <row r="60" spans="1:70" x14ac:dyDescent="0.25">
      <c r="A60" s="16" t="s">
        <v>374</v>
      </c>
      <c r="B60" s="3" t="s">
        <v>375</v>
      </c>
      <c r="C60" s="69">
        <f t="shared" ref="C60:D60" si="161">C59+0.1*C57</f>
        <v>94627.003260000012</v>
      </c>
      <c r="D60" s="69">
        <f t="shared" si="161"/>
        <v>109400.45660999996</v>
      </c>
      <c r="E60" s="69">
        <f>E59+0.1*E57</f>
        <v>200703.33246000001</v>
      </c>
      <c r="F60" s="69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>
        <v>5229.46</v>
      </c>
      <c r="V60" s="4">
        <v>4953.4279999999999</v>
      </c>
      <c r="W60" s="4">
        <v>10947.14</v>
      </c>
      <c r="X60" s="4">
        <v>14127.838900000001</v>
      </c>
      <c r="Y60" s="4">
        <v>11378.866</v>
      </c>
      <c r="Z60" s="4">
        <v>20467.174500000001</v>
      </c>
      <c r="AA60" s="4">
        <v>16930.181499999999</v>
      </c>
      <c r="AB60" s="4">
        <v>10592.914360000001</v>
      </c>
      <c r="AC60" s="4">
        <v>22551.684799999999</v>
      </c>
      <c r="AD60" s="4">
        <v>14142.54314</v>
      </c>
      <c r="AE60" s="4">
        <v>21867.056700000001</v>
      </c>
      <c r="AF60" s="4">
        <v>34698.425900000002</v>
      </c>
      <c r="AG60" s="4">
        <v>6107.5724</v>
      </c>
      <c r="AH60" s="4">
        <v>6937.6219999999703</v>
      </c>
      <c r="AI60" s="4">
        <v>17947.367300000002</v>
      </c>
      <c r="AJ60" s="4">
        <v>18456.183199999999</v>
      </c>
      <c r="AK60" s="4">
        <v>13855.127899999999</v>
      </c>
      <c r="AL60" s="4">
        <v>17580.338640000002</v>
      </c>
      <c r="AM60" s="4">
        <v>14366.86017</v>
      </c>
      <c r="AN60" s="4">
        <v>14149.385</v>
      </c>
      <c r="AO60" s="4">
        <v>20517.665099999998</v>
      </c>
      <c r="AP60" s="4">
        <v>18767.984049999999</v>
      </c>
      <c r="AQ60" s="4">
        <v>28166.72956</v>
      </c>
      <c r="AR60" s="4">
        <v>45261.850670000102</v>
      </c>
      <c r="AS60" s="4">
        <v>13255.832900000001</v>
      </c>
      <c r="AT60" s="4">
        <v>21455.887900000002</v>
      </c>
      <c r="AU60" s="4">
        <v>27891.59</v>
      </c>
      <c r="AV60" s="4">
        <v>24537.06</v>
      </c>
      <c r="AW60" s="4">
        <v>31455.85</v>
      </c>
      <c r="AX60" s="4">
        <v>31246.2</v>
      </c>
      <c r="AY60" s="4">
        <v>23436.1374</v>
      </c>
      <c r="AZ60" s="4">
        <v>27424.782999999999</v>
      </c>
      <c r="BA60" s="4"/>
      <c r="BB60" s="4"/>
      <c r="BC60" s="4"/>
      <c r="BD60" s="4"/>
      <c r="BE60" s="4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</row>
    <row r="61" spans="1:70" x14ac:dyDescent="0.25">
      <c r="C61" s="69"/>
      <c r="D61" s="69"/>
      <c r="E61" s="69"/>
      <c r="F61" s="69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</row>
    <row r="62" spans="1:70" x14ac:dyDescent="0.25">
      <c r="A62" s="43" t="s">
        <v>60</v>
      </c>
      <c r="B62" s="23" t="s">
        <v>60</v>
      </c>
      <c r="C62" s="21" t="str">
        <f>$C$3</f>
        <v>YTD '15</v>
      </c>
      <c r="D62" s="21" t="str">
        <f>$D$3</f>
        <v>YTD '16</v>
      </c>
      <c r="E62" s="21" t="str">
        <f>$E$3</f>
        <v>YTD '17</v>
      </c>
      <c r="F62" s="21" t="str">
        <f>$F$3</f>
        <v>YoY</v>
      </c>
      <c r="G62" s="2" t="s">
        <v>33</v>
      </c>
      <c r="H62" s="27" t="str">
        <f>$H$3</f>
        <v>Q1 '15</v>
      </c>
      <c r="I62" s="27" t="str">
        <f>$I$3</f>
        <v>Q2 '15</v>
      </c>
      <c r="J62" s="27" t="str">
        <f>$J$3</f>
        <v>Q3 '15</v>
      </c>
      <c r="K62" s="27" t="str">
        <f>$K$3</f>
        <v>Q4 '15</v>
      </c>
      <c r="L62" s="30" t="str">
        <f>$L$3</f>
        <v>Q1 '16</v>
      </c>
      <c r="M62" s="30" t="str">
        <f>$M$3</f>
        <v>Q2 '16</v>
      </c>
      <c r="N62" s="30" t="str">
        <f>$N$3</f>
        <v>Q3 '16</v>
      </c>
      <c r="O62" s="30" t="str">
        <f>$O$3</f>
        <v>Q4 '16</v>
      </c>
      <c r="P62" s="27" t="str">
        <f>$P$3</f>
        <v>Q1 '17</v>
      </c>
      <c r="Q62" s="27" t="str">
        <f>$Q$3</f>
        <v>Q2 '17</v>
      </c>
      <c r="R62" s="27" t="str">
        <f>$R$3</f>
        <v>Q3 '17</v>
      </c>
      <c r="S62" s="27" t="str">
        <f>$S$3</f>
        <v>Q4 '17</v>
      </c>
      <c r="T62" s="17" t="s">
        <v>33</v>
      </c>
      <c r="U62" s="27" t="s">
        <v>1</v>
      </c>
      <c r="V62" s="27" t="s">
        <v>2</v>
      </c>
      <c r="W62" s="27" t="s">
        <v>3</v>
      </c>
      <c r="X62" s="27" t="s">
        <v>4</v>
      </c>
      <c r="Y62" s="27" t="s">
        <v>5</v>
      </c>
      <c r="Z62" s="27" t="s">
        <v>6</v>
      </c>
      <c r="AA62" s="27" t="s">
        <v>7</v>
      </c>
      <c r="AB62" s="27" t="s">
        <v>8</v>
      </c>
      <c r="AC62" s="27" t="s">
        <v>9</v>
      </c>
      <c r="AD62" s="27" t="s">
        <v>10</v>
      </c>
      <c r="AE62" s="27" t="s">
        <v>11</v>
      </c>
      <c r="AF62" s="27" t="s">
        <v>12</v>
      </c>
      <c r="AG62" s="29" t="s">
        <v>13</v>
      </c>
      <c r="AH62" s="29" t="s">
        <v>14</v>
      </c>
      <c r="AI62" s="29" t="s">
        <v>15</v>
      </c>
      <c r="AJ62" s="29" t="s">
        <v>16</v>
      </c>
      <c r="AK62" s="29" t="s">
        <v>17</v>
      </c>
      <c r="AL62" s="29" t="s">
        <v>18</v>
      </c>
      <c r="AM62" s="29" t="s">
        <v>19</v>
      </c>
      <c r="AN62" s="29" t="s">
        <v>20</v>
      </c>
      <c r="AO62" s="29" t="s">
        <v>21</v>
      </c>
      <c r="AP62" s="29" t="s">
        <v>22</v>
      </c>
      <c r="AQ62" s="29" t="s">
        <v>23</v>
      </c>
      <c r="AR62" s="29" t="s">
        <v>24</v>
      </c>
      <c r="AS62" s="25" t="s">
        <v>25</v>
      </c>
      <c r="AT62" s="25" t="s">
        <v>26</v>
      </c>
      <c r="AU62" s="25" t="s">
        <v>27</v>
      </c>
      <c r="AV62" s="25" t="s">
        <v>28</v>
      </c>
      <c r="AW62" s="25" t="s">
        <v>29</v>
      </c>
      <c r="AX62" s="25" t="s">
        <v>30</v>
      </c>
      <c r="AY62" s="31" t="s">
        <v>99</v>
      </c>
      <c r="AZ62" s="31" t="s">
        <v>100</v>
      </c>
      <c r="BA62" s="31" t="s">
        <v>101</v>
      </c>
      <c r="BB62" s="31" t="s">
        <v>102</v>
      </c>
      <c r="BC62" s="31" t="s">
        <v>103</v>
      </c>
      <c r="BD62" s="31" t="s">
        <v>104</v>
      </c>
      <c r="BF62" s="32">
        <v>42736</v>
      </c>
      <c r="BG62" s="32">
        <v>42767</v>
      </c>
      <c r="BH62" s="32">
        <v>42795</v>
      </c>
      <c r="BI62" s="32">
        <v>42826</v>
      </c>
      <c r="BJ62" s="32">
        <v>42856</v>
      </c>
      <c r="BK62" s="32">
        <v>42887</v>
      </c>
      <c r="BL62" s="32">
        <v>42917</v>
      </c>
      <c r="BM62" s="32">
        <v>42948</v>
      </c>
      <c r="BN62" s="32">
        <v>42979</v>
      </c>
      <c r="BO62" s="32">
        <v>43009</v>
      </c>
      <c r="BP62" s="32">
        <v>43040</v>
      </c>
      <c r="BQ62" s="32">
        <v>43070</v>
      </c>
    </row>
    <row r="63" spans="1:70" x14ac:dyDescent="0.25">
      <c r="A63" s="16" t="s">
        <v>202</v>
      </c>
      <c r="B63" s="16" t="s">
        <v>58</v>
      </c>
      <c r="C63" s="65">
        <f t="shared" ref="C63:E70" si="162">IFERROR(C49/C$59,"")</f>
        <v>0.26399793227431384</v>
      </c>
      <c r="D63" s="65">
        <f t="shared" si="162"/>
        <v>0.20025429473068623</v>
      </c>
      <c r="E63" s="65">
        <f t="shared" si="162"/>
        <v>0.40132299904839625</v>
      </c>
      <c r="F63" s="65">
        <f>IFERROR(E63/D63,"")</f>
        <v>2.0040668770081513</v>
      </c>
      <c r="H63" s="2">
        <f t="shared" ref="H63:S63" si="163">IFERROR(H49/H$59,"")</f>
        <v>0.27691993872146109</v>
      </c>
      <c r="I63" s="2">
        <f t="shared" si="163"/>
        <v>0.26404340097027146</v>
      </c>
      <c r="J63" s="2">
        <f t="shared" si="163"/>
        <v>0.25139403349466566</v>
      </c>
      <c r="K63" s="2">
        <f t="shared" si="163"/>
        <v>0.19573602024302006</v>
      </c>
      <c r="L63" s="2">
        <f t="shared" si="163"/>
        <v>0.22575095778436802</v>
      </c>
      <c r="M63" s="2">
        <f t="shared" si="163"/>
        <v>0.20977025926425238</v>
      </c>
      <c r="N63" s="2">
        <f t="shared" si="163"/>
        <v>0.14394946454430146</v>
      </c>
      <c r="O63" s="2">
        <f t="shared" si="163"/>
        <v>0.11982668303676934</v>
      </c>
      <c r="P63" s="2">
        <f t="shared" si="163"/>
        <v>0.31284167417829001</v>
      </c>
      <c r="Q63" s="2">
        <f t="shared" si="163"/>
        <v>0.41462037807990587</v>
      </c>
      <c r="R63" s="75">
        <f t="shared" si="163"/>
        <v>0.48630416921208547</v>
      </c>
      <c r="S63" s="75" t="str">
        <f t="shared" si="163"/>
        <v/>
      </c>
      <c r="T63" s="1"/>
      <c r="U63" s="2">
        <f t="shared" ref="U63:BD63" si="164">IFERROR(U49/U$59,"")</f>
        <v>0.28184630917915043</v>
      </c>
      <c r="V63" s="2">
        <f t="shared" si="164"/>
        <v>0.21769146538518375</v>
      </c>
      <c r="W63" s="2">
        <f t="shared" si="164"/>
        <v>0.30154496624225063</v>
      </c>
      <c r="X63" s="2">
        <f t="shared" si="164"/>
        <v>0.34234933408821694</v>
      </c>
      <c r="Y63" s="2">
        <f t="shared" si="164"/>
        <v>0.23264863030632596</v>
      </c>
      <c r="Z63" s="2">
        <f t="shared" si="164"/>
        <v>0.22473505588075324</v>
      </c>
      <c r="AA63" s="2">
        <f t="shared" si="164"/>
        <v>0.29320014210570083</v>
      </c>
      <c r="AB63" s="2">
        <f t="shared" si="164"/>
        <v>0.18860472596586694</v>
      </c>
      <c r="AC63" s="2">
        <f t="shared" si="164"/>
        <v>0.24858272851515981</v>
      </c>
      <c r="AD63" s="2">
        <f t="shared" si="164"/>
        <v>0.29233074594789388</v>
      </c>
      <c r="AE63" s="2">
        <f t="shared" si="164"/>
        <v>0.16309151450173989</v>
      </c>
      <c r="AF63" s="2">
        <f t="shared" si="164"/>
        <v>0.17737051925464101</v>
      </c>
      <c r="AG63" s="2">
        <f t="shared" si="164"/>
        <v>0.26016577586592249</v>
      </c>
      <c r="AH63" s="2">
        <f t="shared" si="164"/>
        <v>0.24942587141431272</v>
      </c>
      <c r="AI63" s="2">
        <f t="shared" si="164"/>
        <v>0.20501845339684974</v>
      </c>
      <c r="AJ63" s="2">
        <f t="shared" si="164"/>
        <v>0.30142699637979331</v>
      </c>
      <c r="AK63" s="2">
        <f t="shared" si="164"/>
        <v>0.18111112947551219</v>
      </c>
      <c r="AL63" s="2">
        <f t="shared" si="164"/>
        <v>0.13624878814829061</v>
      </c>
      <c r="AM63" s="2">
        <f t="shared" si="164"/>
        <v>0.16885808084507548</v>
      </c>
      <c r="AN63" s="2">
        <f t="shared" si="164"/>
        <v>0.14275219297075173</v>
      </c>
      <c r="AO63" s="2">
        <f t="shared" si="164"/>
        <v>0.12732838222396842</v>
      </c>
      <c r="AP63" s="2">
        <f t="shared" si="164"/>
        <v>0.14370522521231097</v>
      </c>
      <c r="AQ63" s="2">
        <f t="shared" si="164"/>
        <v>0.11700284374856608</v>
      </c>
      <c r="AR63" s="2">
        <f t="shared" si="164"/>
        <v>0.11181745115687967</v>
      </c>
      <c r="AS63" s="2">
        <f t="shared" si="164"/>
        <v>0.30803455535799518</v>
      </c>
      <c r="AT63" s="2">
        <f t="shared" si="164"/>
        <v>0.34683007061137283</v>
      </c>
      <c r="AU63" s="2">
        <f t="shared" si="164"/>
        <v>0.2892081590474338</v>
      </c>
      <c r="AV63" s="2">
        <f t="shared" si="164"/>
        <v>0.43739473744452767</v>
      </c>
      <c r="AW63" s="2">
        <f t="shared" si="164"/>
        <v>0.35079402436068274</v>
      </c>
      <c r="AX63" s="2">
        <f t="shared" si="164"/>
        <v>0.46121931516935477</v>
      </c>
      <c r="AY63" s="2">
        <f t="shared" si="164"/>
        <v>0.5107918915134384</v>
      </c>
      <c r="AZ63" s="2">
        <f t="shared" si="164"/>
        <v>0.4653024470115506</v>
      </c>
      <c r="BA63" s="2" t="str">
        <f t="shared" si="164"/>
        <v/>
      </c>
      <c r="BB63" s="2" t="str">
        <f t="shared" si="164"/>
        <v/>
      </c>
      <c r="BC63" s="2" t="str">
        <f t="shared" si="164"/>
        <v/>
      </c>
      <c r="BD63" s="2" t="str">
        <f t="shared" si="164"/>
        <v/>
      </c>
      <c r="BF63" s="84">
        <f t="shared" ref="BF63:BF70" si="165">IFERROR(AS63/AG63,"-")</f>
        <v>1.1839933762722967</v>
      </c>
      <c r="BG63" s="84">
        <f t="shared" ref="BG63:BG70" si="166">IFERROR(AT63/AH63,"-")</f>
        <v>1.3905136169105143</v>
      </c>
      <c r="BH63" s="84">
        <f t="shared" ref="BH63:BH70" si="167">IFERROR(AU63/AI63,"-")</f>
        <v>1.4106445261667246</v>
      </c>
      <c r="BI63" s="84">
        <f t="shared" ref="BI63:BI70" si="168">IFERROR(AV63/AJ63,"-")</f>
        <v>1.4510801709791685</v>
      </c>
      <c r="BJ63" s="84">
        <f t="shared" ref="BJ63:BJ70" si="169">IFERROR(AW63/AK63,"-")</f>
        <v>1.9368993246111534</v>
      </c>
      <c r="BK63" s="84">
        <f t="shared" ref="BK63:BK70" si="170">IFERROR(AX63/AL63,"-")</f>
        <v>3.3851259995602483</v>
      </c>
      <c r="BL63" s="84">
        <f t="shared" ref="BL63:BL70" si="171">IFERROR(AY63/AM63,"-")</f>
        <v>3.0249774778743435</v>
      </c>
      <c r="BM63" s="84">
        <f t="shared" ref="BM63:BM70" si="172">IFERROR(AZ63/AN63,"-")</f>
        <v>3.2595117267787659</v>
      </c>
      <c r="BN63" s="84" t="str">
        <f t="shared" ref="BN63:BN70" si="173">IFERROR(BA63/AO63,"-")</f>
        <v>-</v>
      </c>
      <c r="BO63" s="84" t="str">
        <f t="shared" ref="BO63:BO70" si="174">IFERROR(BB63/AP63,"-")</f>
        <v>-</v>
      </c>
      <c r="BP63" s="84" t="str">
        <f t="shared" ref="BP63:BP70" si="175">IFERROR(BC63/AQ63,"-")</f>
        <v>-</v>
      </c>
      <c r="BQ63" s="84" t="str">
        <f t="shared" ref="BQ63:BQ70" si="176">IFERROR(BD63/AR63,"-")</f>
        <v>-</v>
      </c>
    </row>
    <row r="64" spans="1:70" x14ac:dyDescent="0.25">
      <c r="A64" s="16" t="s">
        <v>194</v>
      </c>
      <c r="B64" s="16" t="s">
        <v>44</v>
      </c>
      <c r="C64" s="65">
        <f t="shared" si="162"/>
        <v>0.13103538105374266</v>
      </c>
      <c r="D64" s="65">
        <f t="shared" si="162"/>
        <v>0.1518185835999834</v>
      </c>
      <c r="E64" s="65">
        <f t="shared" si="162"/>
        <v>0.13954821262595699</v>
      </c>
      <c r="F64" s="65">
        <f t="shared" ref="F64:F72" si="177">IFERROR(E64/D64,"")</f>
        <v>0.9191774110713824</v>
      </c>
      <c r="H64" s="2">
        <f t="shared" ref="H64:S64" si="178">IFERROR(H50/H$59,"")</f>
        <v>0.12627197883516147</v>
      </c>
      <c r="I64" s="2">
        <f t="shared" si="178"/>
        <v>0.1372403877847698</v>
      </c>
      <c r="J64" s="2">
        <f t="shared" si="178"/>
        <v>0.11128188691889687</v>
      </c>
      <c r="K64" s="2">
        <f t="shared" si="178"/>
        <v>0.14735241692890186</v>
      </c>
      <c r="L64" s="2">
        <f t="shared" si="178"/>
        <v>0.1787297627250661</v>
      </c>
      <c r="M64" s="2">
        <f t="shared" si="178"/>
        <v>0.13827586587027069</v>
      </c>
      <c r="N64" s="2">
        <f t="shared" si="178"/>
        <v>0.17037412916773206</v>
      </c>
      <c r="O64" s="2">
        <f t="shared" si="178"/>
        <v>0.12089897774117264</v>
      </c>
      <c r="P64" s="2">
        <f t="shared" si="178"/>
        <v>0.12606158179735558</v>
      </c>
      <c r="Q64" s="2">
        <f t="shared" si="178"/>
        <v>0.14140808756095008</v>
      </c>
      <c r="R64" s="75">
        <f t="shared" si="178"/>
        <v>0.15278814554818929</v>
      </c>
      <c r="S64" s="75" t="str">
        <f t="shared" si="178"/>
        <v/>
      </c>
      <c r="T64" s="1"/>
      <c r="U64" s="2">
        <f t="shared" ref="U64:BD64" si="179">IFERROR(U50/U$59,"")</f>
        <v>0.1475523285387019</v>
      </c>
      <c r="V64" s="2">
        <f t="shared" si="179"/>
        <v>7.8230268008336851E-2</v>
      </c>
      <c r="W64" s="2">
        <f t="shared" si="179"/>
        <v>0.13792894195047331</v>
      </c>
      <c r="X64" s="2">
        <f t="shared" si="179"/>
        <v>0.17355398078870687</v>
      </c>
      <c r="Y64" s="2">
        <f t="shared" si="179"/>
        <v>0.1295006082283755</v>
      </c>
      <c r="Z64" s="2">
        <f t="shared" si="179"/>
        <v>0.11490332352276884</v>
      </c>
      <c r="AA64" s="2">
        <f t="shared" si="179"/>
        <v>0.11609464056345839</v>
      </c>
      <c r="AB64" s="2">
        <f t="shared" si="179"/>
        <v>0.13835244941170272</v>
      </c>
      <c r="AC64" s="2">
        <f t="shared" si="179"/>
        <v>9.5248604292026876E-2</v>
      </c>
      <c r="AD64" s="2">
        <f t="shared" si="179"/>
        <v>0.11230678694293542</v>
      </c>
      <c r="AE64" s="2">
        <f t="shared" si="179"/>
        <v>0.13746714582775441</v>
      </c>
      <c r="AF64" s="2">
        <f t="shared" si="179"/>
        <v>0.16770451400624564</v>
      </c>
      <c r="AG64" s="2">
        <f t="shared" si="179"/>
        <v>5.138141331587525E-2</v>
      </c>
      <c r="AH64" s="2">
        <f t="shared" si="179"/>
        <v>7.2984299430761845E-2</v>
      </c>
      <c r="AI64" s="2">
        <f t="shared" si="179"/>
        <v>0.26236626076130293</v>
      </c>
      <c r="AJ64" s="2">
        <f t="shared" si="179"/>
        <v>0.12292985095752414</v>
      </c>
      <c r="AK64" s="2">
        <f t="shared" si="179"/>
        <v>0.12221761649543163</v>
      </c>
      <c r="AL64" s="2">
        <f t="shared" si="179"/>
        <v>0.16690697671756732</v>
      </c>
      <c r="AM64" s="2">
        <f t="shared" si="179"/>
        <v>0.1284889629757279</v>
      </c>
      <c r="AN64" s="2">
        <f t="shared" si="179"/>
        <v>0.16421734970504798</v>
      </c>
      <c r="AO64" s="2">
        <f t="shared" si="179"/>
        <v>0.20400010106659372</v>
      </c>
      <c r="AP64" s="2">
        <f t="shared" si="179"/>
        <v>0.10770936901360982</v>
      </c>
      <c r="AQ64" s="2">
        <f t="shared" si="179"/>
        <v>0.13077769416081986</v>
      </c>
      <c r="AR64" s="2">
        <f t="shared" si="179"/>
        <v>0.12021417604870914</v>
      </c>
      <c r="AS64" s="2">
        <f t="shared" si="179"/>
        <v>9.9023113780286151E-2</v>
      </c>
      <c r="AT64" s="2">
        <f t="shared" si="179"/>
        <v>0.10154236753870224</v>
      </c>
      <c r="AU64" s="2">
        <f t="shared" si="179"/>
        <v>0.15724555226254786</v>
      </c>
      <c r="AV64" s="2">
        <f t="shared" si="179"/>
        <v>0.16014542992906736</v>
      </c>
      <c r="AW64" s="2">
        <f t="shared" si="179"/>
        <v>0.10576485284706022</v>
      </c>
      <c r="AX64" s="2">
        <f t="shared" si="179"/>
        <v>0.16264427132517509</v>
      </c>
      <c r="AY64" s="2">
        <f t="shared" si="179"/>
        <v>0.14624716951851974</v>
      </c>
      <c r="AZ64" s="2">
        <f t="shared" si="179"/>
        <v>0.15839796747466081</v>
      </c>
      <c r="BA64" s="2" t="str">
        <f t="shared" si="179"/>
        <v/>
      </c>
      <c r="BB64" s="2" t="str">
        <f t="shared" si="179"/>
        <v/>
      </c>
      <c r="BC64" s="2" t="str">
        <f t="shared" si="179"/>
        <v/>
      </c>
      <c r="BD64" s="2" t="str">
        <f t="shared" si="179"/>
        <v/>
      </c>
      <c r="BF64" s="84">
        <f t="shared" si="165"/>
        <v>1.9272166215344471</v>
      </c>
      <c r="BG64" s="84">
        <f t="shared" si="166"/>
        <v>1.3912905697619613</v>
      </c>
      <c r="BH64" s="84">
        <f t="shared" si="167"/>
        <v>0.59933602669135733</v>
      </c>
      <c r="BI64" s="84">
        <f t="shared" si="168"/>
        <v>1.3027383396438208</v>
      </c>
      <c r="BJ64" s="84">
        <f t="shared" si="169"/>
        <v>0.86538140637862626</v>
      </c>
      <c r="BK64" s="84">
        <f t="shared" si="170"/>
        <v>0.97446059190440315</v>
      </c>
      <c r="BL64" s="84">
        <f t="shared" si="171"/>
        <v>1.1382080307251483</v>
      </c>
      <c r="BM64" s="84">
        <f t="shared" si="172"/>
        <v>0.96456292687198153</v>
      </c>
      <c r="BN64" s="84" t="str">
        <f t="shared" si="173"/>
        <v>-</v>
      </c>
      <c r="BO64" s="84" t="str">
        <f t="shared" si="174"/>
        <v>-</v>
      </c>
      <c r="BP64" s="84" t="str">
        <f t="shared" si="175"/>
        <v>-</v>
      </c>
      <c r="BQ64" s="84" t="str">
        <f t="shared" si="176"/>
        <v>-</v>
      </c>
    </row>
    <row r="65" spans="1:69" x14ac:dyDescent="0.25">
      <c r="A65" s="16" t="s">
        <v>195</v>
      </c>
      <c r="B65" s="16" t="s">
        <v>45</v>
      </c>
      <c r="C65" s="65">
        <f t="shared" si="162"/>
        <v>0.12757331132517161</v>
      </c>
      <c r="D65" s="65">
        <f t="shared" si="162"/>
        <v>0.1113623327143814</v>
      </c>
      <c r="E65" s="65">
        <f t="shared" si="162"/>
        <v>8.490880174118362E-2</v>
      </c>
      <c r="F65" s="65">
        <f t="shared" si="177"/>
        <v>0.76245530846552079</v>
      </c>
      <c r="H65" s="2">
        <f t="shared" ref="H65:S65" si="180">IFERROR(H51/H$59,"")</f>
        <v>0.13383980428642892</v>
      </c>
      <c r="I65" s="2">
        <f t="shared" si="180"/>
        <v>0.13640018111925387</v>
      </c>
      <c r="J65" s="2">
        <f t="shared" si="180"/>
        <v>0.10265063697908475</v>
      </c>
      <c r="K65" s="2">
        <f t="shared" si="180"/>
        <v>0.10028905797585126</v>
      </c>
      <c r="L65" s="2">
        <f t="shared" si="180"/>
        <v>7.6692740115532093E-2</v>
      </c>
      <c r="M65" s="2">
        <f t="shared" si="180"/>
        <v>0.13354763301637762</v>
      </c>
      <c r="N65" s="2">
        <f t="shared" si="180"/>
        <v>0.11368764331542552</v>
      </c>
      <c r="O65" s="2">
        <f t="shared" si="180"/>
        <v>0.12984268882466166</v>
      </c>
      <c r="P65" s="2">
        <f t="shared" si="180"/>
        <v>9.1841010958582089E-2</v>
      </c>
      <c r="Q65" s="2">
        <f t="shared" si="180"/>
        <v>8.0906276200500046E-2</v>
      </c>
      <c r="R65" s="75">
        <f t="shared" si="180"/>
        <v>8.3336908350411576E-2</v>
      </c>
      <c r="S65" s="75" t="str">
        <f t="shared" si="180"/>
        <v/>
      </c>
      <c r="T65" s="1"/>
      <c r="U65" s="2">
        <f t="shared" ref="U65:BD65" si="181">IFERROR(U51/U$59,"")</f>
        <v>0.17835914224413227</v>
      </c>
      <c r="V65" s="2">
        <f t="shared" si="181"/>
        <v>0.17352508202400418</v>
      </c>
      <c r="W65" s="2">
        <f t="shared" si="181"/>
        <v>9.4329756277101093E-2</v>
      </c>
      <c r="X65" s="2">
        <f t="shared" si="181"/>
        <v>0.15238858451619197</v>
      </c>
      <c r="Y65" s="2">
        <f t="shared" si="181"/>
        <v>0.16509024460853269</v>
      </c>
      <c r="Z65" s="2">
        <f t="shared" si="181"/>
        <v>0.10722830636586217</v>
      </c>
      <c r="AA65" s="2">
        <f t="shared" si="181"/>
        <v>0.10161938624738369</v>
      </c>
      <c r="AB65" s="2">
        <f t="shared" si="181"/>
        <v>0.11843242025908247</v>
      </c>
      <c r="AC65" s="2">
        <f t="shared" si="181"/>
        <v>9.6200996521147497E-2</v>
      </c>
      <c r="AD65" s="2">
        <f t="shared" si="181"/>
        <v>0.13561849949968471</v>
      </c>
      <c r="AE65" s="2">
        <f t="shared" si="181"/>
        <v>6.6626565361125309E-2</v>
      </c>
      <c r="AF65" s="2">
        <f t="shared" si="181"/>
        <v>0.10725683491621447</v>
      </c>
      <c r="AG65" s="2">
        <f t="shared" si="181"/>
        <v>0.15938397264637164</v>
      </c>
      <c r="AH65" s="2">
        <f t="shared" si="181"/>
        <v>4.4898289343158856E-2</v>
      </c>
      <c r="AI65" s="2">
        <f t="shared" si="181"/>
        <v>6.0699074590067695E-2</v>
      </c>
      <c r="AJ65" s="2">
        <f t="shared" si="181"/>
        <v>0.13417398258874055</v>
      </c>
      <c r="AK65" s="2">
        <f t="shared" si="181"/>
        <v>0.14266248484875965</v>
      </c>
      <c r="AL65" s="2">
        <f t="shared" si="181"/>
        <v>0.12575907415101703</v>
      </c>
      <c r="AM65" s="2">
        <f t="shared" si="181"/>
        <v>0.13471184815942802</v>
      </c>
      <c r="AN65" s="2">
        <f t="shared" si="181"/>
        <v>8.5481471518688956E-2</v>
      </c>
      <c r="AO65" s="2">
        <f t="shared" si="181"/>
        <v>0.11855467453021463</v>
      </c>
      <c r="AP65" s="2">
        <f t="shared" si="181"/>
        <v>0.21836156458181638</v>
      </c>
      <c r="AQ65" s="2">
        <f t="shared" si="181"/>
        <v>0.16459186360197284</v>
      </c>
      <c r="AR65" s="2">
        <f t="shared" si="181"/>
        <v>7.2383382296421744E-2</v>
      </c>
      <c r="AS65" s="2">
        <f t="shared" si="181"/>
        <v>9.915365763601286E-2</v>
      </c>
      <c r="AT65" s="2">
        <f t="shared" si="181"/>
        <v>5.075249013934862E-2</v>
      </c>
      <c r="AU65" s="2">
        <f t="shared" si="181"/>
        <v>0.11971590793640657</v>
      </c>
      <c r="AV65" s="2">
        <f t="shared" si="181"/>
        <v>6.4866670154979184E-2</v>
      </c>
      <c r="AW65" s="2">
        <f t="shared" si="181"/>
        <v>0.10415557798586378</v>
      </c>
      <c r="AX65" s="2">
        <f t="shared" si="181"/>
        <v>7.0090223926325523E-2</v>
      </c>
      <c r="AY65" s="2">
        <f t="shared" si="181"/>
        <v>5.4669435415935025E-2</v>
      </c>
      <c r="AZ65" s="2">
        <f t="shared" si="181"/>
        <v>0.10792336418129796</v>
      </c>
      <c r="BA65" s="2" t="str">
        <f t="shared" si="181"/>
        <v/>
      </c>
      <c r="BB65" s="2" t="str">
        <f t="shared" si="181"/>
        <v/>
      </c>
      <c r="BC65" s="2" t="str">
        <f t="shared" si="181"/>
        <v/>
      </c>
      <c r="BD65" s="2" t="str">
        <f t="shared" si="181"/>
        <v/>
      </c>
      <c r="BF65" s="84">
        <f t="shared" si="165"/>
        <v>0.62210557303655012</v>
      </c>
      <c r="BG65" s="84">
        <f t="shared" si="166"/>
        <v>1.1303880589179234</v>
      </c>
      <c r="BH65" s="84">
        <f t="shared" si="167"/>
        <v>1.9722855536910593</v>
      </c>
      <c r="BI65" s="84">
        <f t="shared" si="168"/>
        <v>0.48345192490710626</v>
      </c>
      <c r="BJ65" s="84">
        <f t="shared" si="169"/>
        <v>0.73008386259556546</v>
      </c>
      <c r="BK65" s="84">
        <f t="shared" si="170"/>
        <v>0.5573373086554223</v>
      </c>
      <c r="BL65" s="84">
        <f t="shared" si="171"/>
        <v>0.40582499730265115</v>
      </c>
      <c r="BM65" s="84">
        <f t="shared" si="172"/>
        <v>1.2625351700655094</v>
      </c>
      <c r="BN65" s="84" t="str">
        <f t="shared" si="173"/>
        <v>-</v>
      </c>
      <c r="BO65" s="84" t="str">
        <f t="shared" si="174"/>
        <v>-</v>
      </c>
      <c r="BP65" s="84" t="str">
        <f t="shared" si="175"/>
        <v>-</v>
      </c>
      <c r="BQ65" s="84" t="str">
        <f t="shared" si="176"/>
        <v>-</v>
      </c>
    </row>
    <row r="66" spans="1:69" x14ac:dyDescent="0.25">
      <c r="A66" s="16" t="s">
        <v>196</v>
      </c>
      <c r="B66" s="16" t="s">
        <v>46</v>
      </c>
      <c r="C66" s="65">
        <f t="shared" si="162"/>
        <v>0.16028813473485942</v>
      </c>
      <c r="D66" s="65">
        <f t="shared" si="162"/>
        <v>0.15756068546537724</v>
      </c>
      <c r="E66" s="65">
        <f t="shared" si="162"/>
        <v>0.10030603764204264</v>
      </c>
      <c r="F66" s="65">
        <f t="shared" si="177"/>
        <v>0.63661843908443849</v>
      </c>
      <c r="H66" s="2">
        <f t="shared" ref="H66:S66" si="182">IFERROR(H52/H$59,"")</f>
        <v>0.21489387344297214</v>
      </c>
      <c r="I66" s="2">
        <f t="shared" si="182"/>
        <v>0.14298759582731099</v>
      </c>
      <c r="J66" s="2">
        <f t="shared" si="182"/>
        <v>0.12608608763338147</v>
      </c>
      <c r="K66" s="2">
        <f t="shared" si="182"/>
        <v>0.12685379209979897</v>
      </c>
      <c r="L66" s="2">
        <f t="shared" si="182"/>
        <v>0.16121852830713607</v>
      </c>
      <c r="M66" s="2">
        <f t="shared" si="182"/>
        <v>0.14319730825466076</v>
      </c>
      <c r="N66" s="2">
        <f t="shared" si="182"/>
        <v>0.14592987287721026</v>
      </c>
      <c r="O66" s="2">
        <f t="shared" si="182"/>
        <v>0.26006371015946012</v>
      </c>
      <c r="P66" s="2">
        <f t="shared" si="182"/>
        <v>0.16117510525584694</v>
      </c>
      <c r="Q66" s="2">
        <f t="shared" si="182"/>
        <v>7.8626525306681475E-2</v>
      </c>
      <c r="R66" s="75">
        <f t="shared" si="182"/>
        <v>6.3372707557572835E-2</v>
      </c>
      <c r="S66" s="75" t="str">
        <f t="shared" si="182"/>
        <v/>
      </c>
      <c r="T66" s="1"/>
      <c r="U66" s="2">
        <f t="shared" ref="U66:BD66" si="183">IFERROR(U52/U$59,"")</f>
        <v>0.19419481170139938</v>
      </c>
      <c r="V66" s="2">
        <f t="shared" si="183"/>
        <v>0.22622797787713883</v>
      </c>
      <c r="W66" s="2">
        <f t="shared" si="183"/>
        <v>0.21968802548796337</v>
      </c>
      <c r="X66" s="2">
        <f t="shared" si="183"/>
        <v>9.0273558746371954E-2</v>
      </c>
      <c r="Y66" s="2">
        <f t="shared" si="183"/>
        <v>0.13508560277298606</v>
      </c>
      <c r="Z66" s="2">
        <f t="shared" si="183"/>
        <v>0.18694201596756574</v>
      </c>
      <c r="AA66" s="2">
        <f t="shared" si="183"/>
        <v>0.15114892796855967</v>
      </c>
      <c r="AB66" s="2">
        <f t="shared" si="183"/>
        <v>0.13714189978239932</v>
      </c>
      <c r="AC66" s="2">
        <f t="shared" si="183"/>
        <v>0.10209591868984931</v>
      </c>
      <c r="AD66" s="2">
        <f t="shared" si="183"/>
        <v>0.15474288336397046</v>
      </c>
      <c r="AE66" s="2">
        <f t="shared" si="183"/>
        <v>0.14658239561941594</v>
      </c>
      <c r="AF66" s="2">
        <f t="shared" si="183"/>
        <v>0.10318490884222729</v>
      </c>
      <c r="AG66" s="2">
        <f t="shared" si="183"/>
        <v>0.17472873917344314</v>
      </c>
      <c r="AH66" s="2">
        <f t="shared" si="183"/>
        <v>0.2274631642187927</v>
      </c>
      <c r="AI66" s="2">
        <f t="shared" si="183"/>
        <v>0.13135900656292168</v>
      </c>
      <c r="AJ66" s="2">
        <f t="shared" si="183"/>
        <v>4.7477852687508246E-2</v>
      </c>
      <c r="AK66" s="2">
        <f t="shared" si="183"/>
        <v>0.20010665654121845</v>
      </c>
      <c r="AL66" s="2">
        <f t="shared" si="183"/>
        <v>0.19886437905691329</v>
      </c>
      <c r="AM66" s="2">
        <f t="shared" si="183"/>
        <v>0.19587251437079087</v>
      </c>
      <c r="AN66" s="2">
        <f t="shared" si="183"/>
        <v>0.16147025199104628</v>
      </c>
      <c r="AO66" s="2">
        <f t="shared" si="183"/>
        <v>0.10013825455124775</v>
      </c>
      <c r="AP66" s="2">
        <f t="shared" si="183"/>
        <v>8.2075793700740141E-2</v>
      </c>
      <c r="AQ66" s="2">
        <f t="shared" si="183"/>
        <v>0.25442276651892159</v>
      </c>
      <c r="AR66" s="2">
        <f t="shared" si="183"/>
        <v>0.33615409823431236</v>
      </c>
      <c r="AS66" s="2">
        <f t="shared" si="183"/>
        <v>0.23589051544462242</v>
      </c>
      <c r="AT66" s="2">
        <f t="shared" si="183"/>
        <v>0.21622063442937456</v>
      </c>
      <c r="AU66" s="2">
        <f t="shared" si="183"/>
        <v>8.4673919669318809E-2</v>
      </c>
      <c r="AV66" s="2">
        <f t="shared" si="183"/>
        <v>6.3911335816575807E-2</v>
      </c>
      <c r="AW66" s="2">
        <f t="shared" si="183"/>
        <v>5.9803847382130799E-2</v>
      </c>
      <c r="AX66" s="2">
        <f t="shared" si="183"/>
        <v>0.10941134211137966</v>
      </c>
      <c r="AY66" s="2">
        <f t="shared" si="183"/>
        <v>5.5867034585482478E-2</v>
      </c>
      <c r="AZ66" s="2">
        <f t="shared" si="183"/>
        <v>6.9809895008003664E-2</v>
      </c>
      <c r="BA66" s="2" t="str">
        <f t="shared" si="183"/>
        <v/>
      </c>
      <c r="BB66" s="2" t="str">
        <f t="shared" si="183"/>
        <v/>
      </c>
      <c r="BC66" s="2" t="str">
        <f t="shared" si="183"/>
        <v/>
      </c>
      <c r="BD66" s="2" t="str">
        <f t="shared" si="183"/>
        <v/>
      </c>
      <c r="BF66" s="84">
        <f t="shared" si="165"/>
        <v>1.350038445652993</v>
      </c>
      <c r="BG66" s="84">
        <f t="shared" si="166"/>
        <v>0.95057428384929987</v>
      </c>
      <c r="BH66" s="84">
        <f t="shared" si="167"/>
        <v>0.64459926947422164</v>
      </c>
      <c r="BI66" s="84">
        <f t="shared" si="168"/>
        <v>1.3461294519200386</v>
      </c>
      <c r="BJ66" s="84">
        <f t="shared" si="169"/>
        <v>0.29885986011570914</v>
      </c>
      <c r="BK66" s="84">
        <f t="shared" si="170"/>
        <v>0.55018069415069593</v>
      </c>
      <c r="BL66" s="84">
        <f t="shared" si="171"/>
        <v>0.28522140926687134</v>
      </c>
      <c r="BM66" s="84">
        <f t="shared" si="172"/>
        <v>0.4323390478877478</v>
      </c>
      <c r="BN66" s="84" t="str">
        <f t="shared" si="173"/>
        <v>-</v>
      </c>
      <c r="BO66" s="84" t="str">
        <f t="shared" si="174"/>
        <v>-</v>
      </c>
      <c r="BP66" s="84" t="str">
        <f t="shared" si="175"/>
        <v>-</v>
      </c>
      <c r="BQ66" s="84" t="str">
        <f t="shared" si="176"/>
        <v>-</v>
      </c>
    </row>
    <row r="67" spans="1:69" x14ac:dyDescent="0.25">
      <c r="A67" s="16" t="s">
        <v>197</v>
      </c>
      <c r="B67" s="16" t="s">
        <v>47</v>
      </c>
      <c r="C67" s="65">
        <f t="shared" si="162"/>
        <v>0.13079328873641627</v>
      </c>
      <c r="D67" s="65">
        <f t="shared" si="162"/>
        <v>0.13908227836272671</v>
      </c>
      <c r="E67" s="65">
        <f t="shared" si="162"/>
        <v>7.6261603756608884E-2</v>
      </c>
      <c r="F67" s="65">
        <f t="shared" si="177"/>
        <v>0.54832006388131316</v>
      </c>
      <c r="H67" s="2">
        <f t="shared" ref="H67:S67" si="184">IFERROR(H53/H$59,"")</f>
        <v>0.12979596036495211</v>
      </c>
      <c r="I67" s="2">
        <f t="shared" si="184"/>
        <v>0.11393221603332285</v>
      </c>
      <c r="J67" s="2">
        <f t="shared" si="184"/>
        <v>0.14217487250664762</v>
      </c>
      <c r="K67" s="2">
        <f t="shared" si="184"/>
        <v>0.14698951893287801</v>
      </c>
      <c r="L67" s="2">
        <f t="shared" si="184"/>
        <v>0.11635749432523952</v>
      </c>
      <c r="M67" s="2">
        <f t="shared" si="184"/>
        <v>0.15016559444344602</v>
      </c>
      <c r="N67" s="2">
        <f t="shared" si="184"/>
        <v>0.16371489765421965</v>
      </c>
      <c r="O67" s="2">
        <f t="shared" si="184"/>
        <v>9.3816654035434766E-2</v>
      </c>
      <c r="P67" s="2">
        <f t="shared" si="184"/>
        <v>0.17146972537842717</v>
      </c>
      <c r="Q67" s="2">
        <f t="shared" si="184"/>
        <v>3.7326002641965124E-2</v>
      </c>
      <c r="R67" s="75">
        <f t="shared" si="184"/>
        <v>2.712586120968638E-2</v>
      </c>
      <c r="S67" s="75" t="str">
        <f t="shared" si="184"/>
        <v/>
      </c>
      <c r="T67" s="1"/>
      <c r="U67" s="2">
        <f t="shared" ref="U67:BD67" si="185">IFERROR(U53/U$59,"")</f>
        <v>6.9368730232184594E-2</v>
      </c>
      <c r="V67" s="2">
        <f t="shared" si="185"/>
        <v>0.13925487561341357</v>
      </c>
      <c r="W67" s="2">
        <f t="shared" si="185"/>
        <v>0.15456140229805734</v>
      </c>
      <c r="X67" s="2">
        <f t="shared" si="185"/>
        <v>0.11315809636922483</v>
      </c>
      <c r="Y67" s="2">
        <f t="shared" si="185"/>
        <v>0.15271286760484809</v>
      </c>
      <c r="Z67" s="2">
        <f t="shared" si="185"/>
        <v>9.1144574932531364E-2</v>
      </c>
      <c r="AA67" s="2">
        <f t="shared" si="185"/>
        <v>0.13163167726881092</v>
      </c>
      <c r="AB67" s="2">
        <f t="shared" si="185"/>
        <v>0.20564459157745801</v>
      </c>
      <c r="AC67" s="2">
        <f t="shared" si="185"/>
        <v>0.1210661391841565</v>
      </c>
      <c r="AD67" s="2">
        <f t="shared" si="185"/>
        <v>0.17304095496930916</v>
      </c>
      <c r="AE67" s="2">
        <f t="shared" si="185"/>
        <v>0.13167332623207975</v>
      </c>
      <c r="AF67" s="2">
        <f t="shared" si="185"/>
        <v>0.14613882484049381</v>
      </c>
      <c r="AG67" s="2">
        <f t="shared" si="185"/>
        <v>0.10789534324240915</v>
      </c>
      <c r="AH67" s="2">
        <f t="shared" si="185"/>
        <v>8.0538456504106945E-2</v>
      </c>
      <c r="AI67" s="2">
        <f t="shared" si="185"/>
        <v>0.13289626143496677</v>
      </c>
      <c r="AJ67" s="2">
        <f t="shared" si="185"/>
        <v>0.23825250606880344</v>
      </c>
      <c r="AK67" s="2">
        <f t="shared" si="185"/>
        <v>0.11498100235208975</v>
      </c>
      <c r="AL67" s="2">
        <f t="shared" si="185"/>
        <v>8.54876537062918E-2</v>
      </c>
      <c r="AM67" s="2">
        <f t="shared" si="185"/>
        <v>0.10834360448467188</v>
      </c>
      <c r="AN67" s="2">
        <f t="shared" si="185"/>
        <v>0.18071729971317832</v>
      </c>
      <c r="AO67" s="2">
        <f t="shared" si="185"/>
        <v>0.190698817644467</v>
      </c>
      <c r="AP67" s="2">
        <f t="shared" si="185"/>
        <v>0.21227191841541262</v>
      </c>
      <c r="AQ67" s="2">
        <f t="shared" si="185"/>
        <v>7.2102600033842432E-2</v>
      </c>
      <c r="AR67" s="2">
        <f t="shared" si="185"/>
        <v>5.8817142830982744E-2</v>
      </c>
      <c r="AS67" s="2">
        <f t="shared" si="185"/>
        <v>9.7178506388778702E-2</v>
      </c>
      <c r="AT67" s="2">
        <f t="shared" si="185"/>
        <v>0.18105224154268229</v>
      </c>
      <c r="AU67" s="2">
        <f t="shared" si="185"/>
        <v>0.19860065718241746</v>
      </c>
      <c r="AV67" s="2">
        <f t="shared" si="185"/>
        <v>4.907973955386663E-2</v>
      </c>
      <c r="AW67" s="2">
        <f t="shared" si="185"/>
        <v>3.2709096715527401E-2</v>
      </c>
      <c r="AX67" s="2">
        <f t="shared" si="185"/>
        <v>3.2660053604487309E-2</v>
      </c>
      <c r="AY67" s="2">
        <f t="shared" si="185"/>
        <v>2.0603437897165185E-2</v>
      </c>
      <c r="AZ67" s="2">
        <f t="shared" si="185"/>
        <v>3.2719771529238377E-2</v>
      </c>
      <c r="BA67" s="2" t="str">
        <f t="shared" si="185"/>
        <v/>
      </c>
      <c r="BB67" s="2" t="str">
        <f t="shared" si="185"/>
        <v/>
      </c>
      <c r="BC67" s="2" t="str">
        <f t="shared" si="185"/>
        <v/>
      </c>
      <c r="BD67" s="2" t="str">
        <f t="shared" si="185"/>
        <v/>
      </c>
      <c r="BF67" s="84">
        <f t="shared" si="165"/>
        <v>0.90067377764809675</v>
      </c>
      <c r="BG67" s="84">
        <f t="shared" si="166"/>
        <v>2.2480222418149993</v>
      </c>
      <c r="BH67" s="84">
        <f t="shared" si="167"/>
        <v>1.494403642645759</v>
      </c>
      <c r="BI67" s="84">
        <f t="shared" si="168"/>
        <v>0.20599883864261725</v>
      </c>
      <c r="BJ67" s="84">
        <f t="shared" si="169"/>
        <v>0.28447392218209272</v>
      </c>
      <c r="BK67" s="84">
        <f t="shared" si="170"/>
        <v>0.38204409863319905</v>
      </c>
      <c r="BL67" s="84">
        <f t="shared" si="171"/>
        <v>0.19016755068436084</v>
      </c>
      <c r="BM67" s="84">
        <f t="shared" si="172"/>
        <v>0.18105500459097651</v>
      </c>
      <c r="BN67" s="84" t="str">
        <f t="shared" si="173"/>
        <v>-</v>
      </c>
      <c r="BO67" s="84" t="str">
        <f t="shared" si="174"/>
        <v>-</v>
      </c>
      <c r="BP67" s="84" t="str">
        <f t="shared" si="175"/>
        <v>-</v>
      </c>
      <c r="BQ67" s="84" t="str">
        <f t="shared" si="176"/>
        <v>-</v>
      </c>
    </row>
    <row r="68" spans="1:69" x14ac:dyDescent="0.25">
      <c r="A68" s="16" t="s">
        <v>198</v>
      </c>
      <c r="B68" s="16" t="s">
        <v>48</v>
      </c>
      <c r="C68" s="65">
        <f t="shared" si="162"/>
        <v>0.14081573116476348</v>
      </c>
      <c r="D68" s="65">
        <f t="shared" si="162"/>
        <v>0.13369773981497379</v>
      </c>
      <c r="E68" s="65">
        <f t="shared" si="162"/>
        <v>9.4026541924178905E-2</v>
      </c>
      <c r="F68" s="65">
        <f t="shared" si="177"/>
        <v>0.70327697427274072</v>
      </c>
      <c r="H68" s="2">
        <f t="shared" ref="H68:S68" si="186">IFERROR(H54/H$59,"")</f>
        <v>6.3306612686675534E-2</v>
      </c>
      <c r="I68" s="2">
        <f t="shared" si="186"/>
        <v>0.16726297749616334</v>
      </c>
      <c r="J68" s="2">
        <f t="shared" si="186"/>
        <v>0.16368468154585017</v>
      </c>
      <c r="K68" s="2">
        <f t="shared" si="186"/>
        <v>0.20204449171301925</v>
      </c>
      <c r="L68" s="2">
        <f t="shared" si="186"/>
        <v>0.12654966182457589</v>
      </c>
      <c r="M68" s="2">
        <f t="shared" si="186"/>
        <v>0.12202100162514863</v>
      </c>
      <c r="N68" s="2">
        <f t="shared" si="186"/>
        <v>0.15344526092788766</v>
      </c>
      <c r="O68" s="2">
        <f t="shared" si="186"/>
        <v>0.15841381313309397</v>
      </c>
      <c r="P68" s="2">
        <f t="shared" si="186"/>
        <v>3.8052302104855926E-2</v>
      </c>
      <c r="Q68" s="2">
        <f t="shared" si="186"/>
        <v>0.1495911203124069</v>
      </c>
      <c r="R68" s="75">
        <f t="shared" si="186"/>
        <v>6.678532145036091E-2</v>
      </c>
      <c r="S68" s="75" t="str">
        <f t="shared" si="186"/>
        <v/>
      </c>
      <c r="T68" s="1"/>
      <c r="U68" s="2">
        <f t="shared" ref="U68:BD68" si="187">IFERROR(U54/U$59,"")</f>
        <v>6.4752766059975597E-2</v>
      </c>
      <c r="V68" s="2">
        <f t="shared" si="187"/>
        <v>0.11039062241340744</v>
      </c>
      <c r="W68" s="2">
        <f t="shared" si="187"/>
        <v>4.1150500902890401E-2</v>
      </c>
      <c r="X68" s="2">
        <f t="shared" si="187"/>
        <v>0.10059325804092294</v>
      </c>
      <c r="Y68" s="2">
        <f t="shared" si="187"/>
        <v>0.13884556000329651</v>
      </c>
      <c r="Z68" s="2">
        <f t="shared" si="187"/>
        <v>0.23395313377040436</v>
      </c>
      <c r="AA68" s="2">
        <f t="shared" si="187"/>
        <v>0.16815758849206758</v>
      </c>
      <c r="AB68" s="2">
        <f t="shared" si="187"/>
        <v>0.14166632280760016</v>
      </c>
      <c r="AC68" s="2">
        <f t="shared" si="187"/>
        <v>0.1703918183436946</v>
      </c>
      <c r="AD68" s="2">
        <f t="shared" si="187"/>
        <v>0.21812531563551471</v>
      </c>
      <c r="AE68" s="2">
        <f t="shared" si="187"/>
        <v>0.24516895185339943</v>
      </c>
      <c r="AF68" s="2">
        <f t="shared" si="187"/>
        <v>0.16839579356403692</v>
      </c>
      <c r="AG68" s="2">
        <f t="shared" si="187"/>
        <v>0.14797304686514179</v>
      </c>
      <c r="AH68" s="2">
        <f t="shared" si="187"/>
        <v>0.12048324603441367</v>
      </c>
      <c r="AI68" s="2">
        <f t="shared" si="187"/>
        <v>0.12157814811775465</v>
      </c>
      <c r="AJ68" s="2">
        <f t="shared" si="187"/>
        <v>8.9752850737148518E-2</v>
      </c>
      <c r="AK68" s="2">
        <f t="shared" si="187"/>
        <v>0.13232387958341932</v>
      </c>
      <c r="AL68" s="2">
        <f t="shared" si="187"/>
        <v>0.14773762881110911</v>
      </c>
      <c r="AM68" s="2">
        <f t="shared" si="187"/>
        <v>0.15179999545543013</v>
      </c>
      <c r="AN68" s="2">
        <f t="shared" si="187"/>
        <v>0.17213502999690086</v>
      </c>
      <c r="AO68" s="2">
        <f t="shared" si="187"/>
        <v>0.14161199931428986</v>
      </c>
      <c r="AP68" s="2">
        <f t="shared" si="187"/>
        <v>0.14006711755549925</v>
      </c>
      <c r="AQ68" s="2">
        <f t="shared" si="187"/>
        <v>0.17044343428597317</v>
      </c>
      <c r="AR68" s="2">
        <f t="shared" si="187"/>
        <v>0.15851240155027868</v>
      </c>
      <c r="AS68" s="2">
        <f t="shared" si="187"/>
        <v>3.8051537022730834E-2</v>
      </c>
      <c r="AT68" s="2">
        <f t="shared" si="187"/>
        <v>2.5566877176651466E-2</v>
      </c>
      <c r="AU68" s="2">
        <f t="shared" si="187"/>
        <v>4.7552474448550215E-2</v>
      </c>
      <c r="AV68" s="2">
        <f t="shared" si="187"/>
        <v>0.1008280381839409</v>
      </c>
      <c r="AW68" s="2">
        <f t="shared" si="187"/>
        <v>0.25221143030836257</v>
      </c>
      <c r="AX68" s="2">
        <f t="shared" si="187"/>
        <v>8.4328082867531254E-2</v>
      </c>
      <c r="AY68" s="2">
        <f t="shared" si="187"/>
        <v>7.685819698997122E-2</v>
      </c>
      <c r="AZ68" s="2">
        <f t="shared" si="187"/>
        <v>5.814639083688488E-2</v>
      </c>
      <c r="BA68" s="2" t="str">
        <f t="shared" si="187"/>
        <v/>
      </c>
      <c r="BB68" s="2" t="str">
        <f t="shared" si="187"/>
        <v/>
      </c>
      <c r="BC68" s="2" t="str">
        <f t="shared" si="187"/>
        <v/>
      </c>
      <c r="BD68" s="2" t="str">
        <f t="shared" si="187"/>
        <v/>
      </c>
      <c r="BF68" s="84">
        <f t="shared" si="165"/>
        <v>0.25715181128499615</v>
      </c>
      <c r="BG68" s="84">
        <f t="shared" si="166"/>
        <v>0.21220275862545063</v>
      </c>
      <c r="BH68" s="84">
        <f t="shared" si="167"/>
        <v>0.39112681994870668</v>
      </c>
      <c r="BI68" s="84">
        <f t="shared" si="168"/>
        <v>1.123396497780637</v>
      </c>
      <c r="BJ68" s="84">
        <f t="shared" si="169"/>
        <v>1.9060159897243945</v>
      </c>
      <c r="BK68" s="84">
        <f t="shared" si="170"/>
        <v>0.57079623888745001</v>
      </c>
      <c r="BL68" s="84">
        <f t="shared" si="171"/>
        <v>0.50631224829342958</v>
      </c>
      <c r="BM68" s="84">
        <f t="shared" si="172"/>
        <v>0.33779522295916031</v>
      </c>
      <c r="BN68" s="84" t="str">
        <f t="shared" si="173"/>
        <v>-</v>
      </c>
      <c r="BO68" s="84" t="str">
        <f t="shared" si="174"/>
        <v>-</v>
      </c>
      <c r="BP68" s="84" t="str">
        <f t="shared" si="175"/>
        <v>-</v>
      </c>
      <c r="BQ68" s="84" t="str">
        <f t="shared" si="176"/>
        <v>-</v>
      </c>
    </row>
    <row r="69" spans="1:69" x14ac:dyDescent="0.25">
      <c r="A69" s="16" t="s">
        <v>199</v>
      </c>
      <c r="B69" s="16" t="s">
        <v>49</v>
      </c>
      <c r="C69" s="65">
        <f t="shared" si="162"/>
        <v>4.5496220710732553E-2</v>
      </c>
      <c r="D69" s="65">
        <f t="shared" si="162"/>
        <v>0.10622408531187115</v>
      </c>
      <c r="E69" s="65">
        <f t="shared" si="162"/>
        <v>8.5379354039839678E-2</v>
      </c>
      <c r="F69" s="65">
        <f t="shared" si="177"/>
        <v>0.8037664319647293</v>
      </c>
      <c r="H69" s="2">
        <f t="shared" ref="H69:S69" si="188">IFERROR(H55/H$59,"")</f>
        <v>5.4971831662348779E-2</v>
      </c>
      <c r="I69" s="2">
        <f t="shared" si="188"/>
        <v>3.8133240768907582E-2</v>
      </c>
      <c r="J69" s="2">
        <f t="shared" si="188"/>
        <v>0.10272780092147328</v>
      </c>
      <c r="K69" s="2">
        <f t="shared" si="188"/>
        <v>8.0734702106530387E-2</v>
      </c>
      <c r="L69" s="2">
        <f t="shared" si="188"/>
        <v>0.11470085491808195</v>
      </c>
      <c r="M69" s="2">
        <f t="shared" si="188"/>
        <v>0.10302233752584396</v>
      </c>
      <c r="N69" s="2">
        <f t="shared" si="188"/>
        <v>0.10889873151322346</v>
      </c>
      <c r="O69" s="2">
        <f t="shared" si="188"/>
        <v>0.11713747306940811</v>
      </c>
      <c r="P69" s="2">
        <f t="shared" si="188"/>
        <v>7.9803096096547052E-2</v>
      </c>
      <c r="Q69" s="2">
        <f t="shared" si="188"/>
        <v>7.938324059067535E-2</v>
      </c>
      <c r="R69" s="75">
        <f t="shared" si="188"/>
        <v>0.10247509134185202</v>
      </c>
      <c r="S69" s="75" t="str">
        <f t="shared" si="188"/>
        <v/>
      </c>
      <c r="T69" s="1"/>
      <c r="U69" s="2">
        <f t="shared" ref="U69:BD69" si="189">IFERROR(U55/U$59,"")</f>
        <v>6.3925912044455829E-2</v>
      </c>
      <c r="V69" s="2">
        <f t="shared" si="189"/>
        <v>5.4679708678515161E-2</v>
      </c>
      <c r="W69" s="2">
        <f t="shared" si="189"/>
        <v>5.0796406841263818E-2</v>
      </c>
      <c r="X69" s="2">
        <f t="shared" si="189"/>
        <v>2.7683187450364452E-2</v>
      </c>
      <c r="Y69" s="2">
        <f t="shared" si="189"/>
        <v>4.6116486475635293E-2</v>
      </c>
      <c r="Z69" s="2">
        <f t="shared" si="189"/>
        <v>4.1093589560113782E-2</v>
      </c>
      <c r="AA69" s="2">
        <f t="shared" si="189"/>
        <v>3.8147637354018868E-2</v>
      </c>
      <c r="AB69" s="2">
        <f t="shared" si="189"/>
        <v>7.0157590195890296E-2</v>
      </c>
      <c r="AC69" s="2">
        <f t="shared" si="189"/>
        <v>0.16641379445396498</v>
      </c>
      <c r="AD69" s="2">
        <f t="shared" si="189"/>
        <v>-8.616518635930899E-2</v>
      </c>
      <c r="AE69" s="2">
        <f t="shared" si="189"/>
        <v>0.10939010060448577</v>
      </c>
      <c r="AF69" s="2">
        <f t="shared" si="189"/>
        <v>0.12994860457614038</v>
      </c>
      <c r="AG69" s="2">
        <f t="shared" si="189"/>
        <v>9.8471708890836368E-2</v>
      </c>
      <c r="AH69" s="2">
        <f t="shared" si="189"/>
        <v>0.2042066730544532</v>
      </c>
      <c r="AI69" s="2">
        <f t="shared" si="189"/>
        <v>8.6082795136135898E-2</v>
      </c>
      <c r="AJ69" s="2">
        <f t="shared" si="189"/>
        <v>6.5985960580481742E-2</v>
      </c>
      <c r="AK69" s="2">
        <f t="shared" si="189"/>
        <v>0.10659723070356897</v>
      </c>
      <c r="AL69" s="2">
        <f t="shared" si="189"/>
        <v>0.13899549940881095</v>
      </c>
      <c r="AM69" s="2">
        <f t="shared" si="189"/>
        <v>0.11192499370887569</v>
      </c>
      <c r="AN69" s="2">
        <f t="shared" si="189"/>
        <v>9.3226404104385874E-2</v>
      </c>
      <c r="AO69" s="2">
        <f t="shared" si="189"/>
        <v>0.11766777066921857</v>
      </c>
      <c r="AP69" s="2">
        <f t="shared" si="189"/>
        <v>9.5809011520610693E-2</v>
      </c>
      <c r="AQ69" s="2">
        <f t="shared" si="189"/>
        <v>9.0658797649905101E-2</v>
      </c>
      <c r="AR69" s="2">
        <f t="shared" si="189"/>
        <v>0.14210134788241591</v>
      </c>
      <c r="AS69" s="2">
        <f t="shared" si="189"/>
        <v>0.1226681143695738</v>
      </c>
      <c r="AT69" s="2">
        <f t="shared" si="189"/>
        <v>5.2214646745233954E-2</v>
      </c>
      <c r="AU69" s="2">
        <f t="shared" si="189"/>
        <v>8.0933364489508011E-2</v>
      </c>
      <c r="AV69" s="2">
        <f t="shared" si="189"/>
        <v>8.9842715258860048E-2</v>
      </c>
      <c r="AW69" s="2">
        <f t="shared" si="189"/>
        <v>7.9075386783874282E-2</v>
      </c>
      <c r="AX69" s="2">
        <f t="shared" si="189"/>
        <v>7.1377836868769778E-2</v>
      </c>
      <c r="AY69" s="2">
        <f t="shared" si="189"/>
        <v>0.11826938760325327</v>
      </c>
      <c r="AZ69" s="2">
        <f t="shared" si="189"/>
        <v>8.8929224627389683E-2</v>
      </c>
      <c r="BA69" s="2" t="str">
        <f t="shared" si="189"/>
        <v/>
      </c>
      <c r="BB69" s="2" t="str">
        <f t="shared" si="189"/>
        <v/>
      </c>
      <c r="BC69" s="2" t="str">
        <f t="shared" si="189"/>
        <v/>
      </c>
      <c r="BD69" s="2" t="str">
        <f t="shared" si="189"/>
        <v/>
      </c>
      <c r="BF69" s="84">
        <f t="shared" si="165"/>
        <v>1.2457193619495428</v>
      </c>
      <c r="BG69" s="84">
        <f t="shared" si="166"/>
        <v>0.25569510518057625</v>
      </c>
      <c r="BH69" s="84">
        <f t="shared" si="167"/>
        <v>0.94018048974264479</v>
      </c>
      <c r="BI69" s="84">
        <f t="shared" si="168"/>
        <v>1.3615428868278836</v>
      </c>
      <c r="BJ69" s="84">
        <f t="shared" si="169"/>
        <v>0.74181464435761157</v>
      </c>
      <c r="BK69" s="84">
        <f t="shared" si="170"/>
        <v>0.51352624489541654</v>
      </c>
      <c r="BL69" s="84">
        <f t="shared" si="171"/>
        <v>1.0566843355013247</v>
      </c>
      <c r="BM69" s="84">
        <f t="shared" si="172"/>
        <v>0.9539059827708829</v>
      </c>
      <c r="BN69" s="84" t="str">
        <f t="shared" si="173"/>
        <v>-</v>
      </c>
      <c r="BO69" s="84" t="str">
        <f t="shared" si="174"/>
        <v>-</v>
      </c>
      <c r="BP69" s="84" t="str">
        <f t="shared" si="175"/>
        <v>-</v>
      </c>
      <c r="BQ69" s="84" t="str">
        <f t="shared" si="176"/>
        <v>-</v>
      </c>
    </row>
    <row r="70" spans="1:69" x14ac:dyDescent="0.25">
      <c r="A70" s="16" t="s">
        <v>200</v>
      </c>
      <c r="B70" s="16" t="s">
        <v>50</v>
      </c>
      <c r="C70" s="70">
        <f t="shared" si="162"/>
        <v>0</v>
      </c>
      <c r="D70" s="65">
        <f t="shared" si="162"/>
        <v>0</v>
      </c>
      <c r="E70" s="65">
        <f t="shared" si="162"/>
        <v>1.8246449221793009E-2</v>
      </c>
      <c r="F70" s="65" t="str">
        <f>IFERROR(E70/D70,"")</f>
        <v/>
      </c>
      <c r="H70" s="2">
        <f t="shared" ref="H70:S70" si="190">IFERROR(H56/H$59,"")</f>
        <v>0</v>
      </c>
      <c r="I70" s="2">
        <f t="shared" si="190"/>
        <v>0</v>
      </c>
      <c r="J70" s="2">
        <f t="shared" si="190"/>
        <v>0</v>
      </c>
      <c r="K70" s="2">
        <f t="shared" si="190"/>
        <v>0</v>
      </c>
      <c r="L70" s="2">
        <f t="shared" si="190"/>
        <v>0</v>
      </c>
      <c r="M70" s="2">
        <f t="shared" si="190"/>
        <v>0</v>
      </c>
      <c r="N70" s="2">
        <f t="shared" si="190"/>
        <v>0</v>
      </c>
      <c r="O70" s="2">
        <f t="shared" si="190"/>
        <v>0</v>
      </c>
      <c r="P70" s="2">
        <f t="shared" si="190"/>
        <v>1.8755504230095393E-2</v>
      </c>
      <c r="Q70" s="2">
        <f t="shared" si="190"/>
        <v>1.8138369306915224E-2</v>
      </c>
      <c r="R70" s="75">
        <f t="shared" si="190"/>
        <v>1.7811775450228506E-2</v>
      </c>
      <c r="S70" s="75" t="str">
        <f t="shared" si="190"/>
        <v/>
      </c>
      <c r="T70" s="1"/>
      <c r="U70" s="2">
        <f t="shared" ref="U70:BD70" si="191">IFERROR(U56/U$59,"")</f>
        <v>0</v>
      </c>
      <c r="V70" s="2">
        <f t="shared" si="191"/>
        <v>0</v>
      </c>
      <c r="W70" s="2">
        <f t="shared" si="191"/>
        <v>0</v>
      </c>
      <c r="X70" s="2">
        <f t="shared" si="191"/>
        <v>0</v>
      </c>
      <c r="Y70" s="2">
        <f t="shared" si="191"/>
        <v>0</v>
      </c>
      <c r="Z70" s="2">
        <f t="shared" si="191"/>
        <v>0</v>
      </c>
      <c r="AA70" s="2">
        <f t="shared" si="191"/>
        <v>0</v>
      </c>
      <c r="AB70" s="2">
        <f t="shared" si="191"/>
        <v>0</v>
      </c>
      <c r="AC70" s="2">
        <f t="shared" si="191"/>
        <v>0</v>
      </c>
      <c r="AD70" s="2">
        <f t="shared" si="191"/>
        <v>0</v>
      </c>
      <c r="AE70" s="2">
        <f t="shared" si="191"/>
        <v>0</v>
      </c>
      <c r="AF70" s="2">
        <f t="shared" si="191"/>
        <v>0</v>
      </c>
      <c r="AG70" s="2">
        <f t="shared" si="191"/>
        <v>0</v>
      </c>
      <c r="AH70" s="2">
        <f t="shared" si="191"/>
        <v>0</v>
      </c>
      <c r="AI70" s="2">
        <f t="shared" si="191"/>
        <v>0</v>
      </c>
      <c r="AJ70" s="2">
        <f t="shared" si="191"/>
        <v>0</v>
      </c>
      <c r="AK70" s="2">
        <f t="shared" si="191"/>
        <v>0</v>
      </c>
      <c r="AL70" s="2">
        <f t="shared" si="191"/>
        <v>0</v>
      </c>
      <c r="AM70" s="2">
        <f t="shared" si="191"/>
        <v>0</v>
      </c>
      <c r="AN70" s="2">
        <f t="shared" si="191"/>
        <v>0</v>
      </c>
      <c r="AO70" s="2">
        <f t="shared" si="191"/>
        <v>0</v>
      </c>
      <c r="AP70" s="2">
        <f t="shared" si="191"/>
        <v>0</v>
      </c>
      <c r="AQ70" s="2">
        <f t="shared" si="191"/>
        <v>0</v>
      </c>
      <c r="AR70" s="2">
        <f t="shared" si="191"/>
        <v>0</v>
      </c>
      <c r="AS70" s="2">
        <f t="shared" si="191"/>
        <v>0</v>
      </c>
      <c r="AT70" s="2">
        <f t="shared" si="191"/>
        <v>2.5820671816634565E-2</v>
      </c>
      <c r="AU70" s="2">
        <f t="shared" si="191"/>
        <v>2.2069964963817228E-2</v>
      </c>
      <c r="AV70" s="2">
        <f t="shared" si="191"/>
        <v>3.3931333658182433E-2</v>
      </c>
      <c r="AW70" s="2">
        <f t="shared" si="191"/>
        <v>1.5485783616498163E-2</v>
      </c>
      <c r="AX70" s="2">
        <f t="shared" si="191"/>
        <v>8.2688741269766452E-3</v>
      </c>
      <c r="AY70" s="2">
        <f t="shared" si="191"/>
        <v>1.6693446476234632E-2</v>
      </c>
      <c r="AZ70" s="2">
        <f t="shared" si="191"/>
        <v>1.8770902401751093E-2</v>
      </c>
      <c r="BA70" s="2" t="str">
        <f t="shared" si="191"/>
        <v/>
      </c>
      <c r="BB70" s="2" t="str">
        <f t="shared" si="191"/>
        <v/>
      </c>
      <c r="BC70" s="2" t="str">
        <f t="shared" si="191"/>
        <v/>
      </c>
      <c r="BD70" s="2" t="str">
        <f t="shared" si="191"/>
        <v/>
      </c>
      <c r="BF70" s="84" t="str">
        <f t="shared" si="165"/>
        <v>-</v>
      </c>
      <c r="BG70" s="84" t="str">
        <f t="shared" si="166"/>
        <v>-</v>
      </c>
      <c r="BH70" s="84" t="str">
        <f t="shared" si="167"/>
        <v>-</v>
      </c>
      <c r="BI70" s="84" t="str">
        <f t="shared" si="168"/>
        <v>-</v>
      </c>
      <c r="BJ70" s="84" t="str">
        <f t="shared" si="169"/>
        <v>-</v>
      </c>
      <c r="BK70" s="84" t="str">
        <f t="shared" si="170"/>
        <v>-</v>
      </c>
      <c r="BL70" s="84" t="str">
        <f t="shared" si="171"/>
        <v>-</v>
      </c>
      <c r="BM70" s="84" t="str">
        <f t="shared" si="172"/>
        <v>-</v>
      </c>
      <c r="BN70" s="84" t="str">
        <f t="shared" si="173"/>
        <v>-</v>
      </c>
      <c r="BO70" s="84" t="str">
        <f t="shared" si="174"/>
        <v>-</v>
      </c>
      <c r="BP70" s="84" t="str">
        <f t="shared" si="175"/>
        <v>-</v>
      </c>
      <c r="BQ70" s="84" t="str">
        <f t="shared" si="176"/>
        <v>-</v>
      </c>
    </row>
    <row r="71" spans="1:69" x14ac:dyDescent="0.25">
      <c r="A71" s="16"/>
      <c r="B71" s="3" t="s">
        <v>153</v>
      </c>
      <c r="C71" s="65">
        <f t="shared" ref="C71" si="192">IFERROR(C58/C$59,"")</f>
        <v>1</v>
      </c>
      <c r="D71" s="65">
        <f>IFERROR(D58/D$59,"")</f>
        <v>1</v>
      </c>
      <c r="E71" s="65">
        <f>IFERROR(E58/E$59,"")</f>
        <v>0.98175355077820703</v>
      </c>
      <c r="F71" s="65">
        <f>IFERROR(E71/D71,"")</f>
        <v>0.98175355077820703</v>
      </c>
      <c r="H71" s="2">
        <f>IFERROR(H58/H$59,"")</f>
        <v>1</v>
      </c>
      <c r="I71" s="2">
        <f t="shared" ref="I71:S71" si="193">IFERROR(I58/I$59,"")</f>
        <v>0.99999999999999989</v>
      </c>
      <c r="J71" s="2">
        <f t="shared" si="193"/>
        <v>0.99999999999999967</v>
      </c>
      <c r="K71" s="2">
        <f t="shared" si="193"/>
        <v>0.99999999999999978</v>
      </c>
      <c r="L71" s="2">
        <f t="shared" si="193"/>
        <v>0.99999999999999967</v>
      </c>
      <c r="M71" s="2">
        <f t="shared" si="193"/>
        <v>1.0000000000000002</v>
      </c>
      <c r="N71" s="2">
        <f t="shared" si="193"/>
        <v>1</v>
      </c>
      <c r="O71" s="2">
        <f t="shared" si="193"/>
        <v>1.0000000000000007</v>
      </c>
      <c r="P71" s="2">
        <f t="shared" si="193"/>
        <v>0.98124449576990491</v>
      </c>
      <c r="Q71" s="2">
        <f t="shared" si="193"/>
        <v>0.98186163069308474</v>
      </c>
      <c r="R71" s="75">
        <f t="shared" si="193"/>
        <v>0.98218820467015844</v>
      </c>
      <c r="S71" s="75" t="str">
        <f t="shared" si="193"/>
        <v/>
      </c>
      <c r="T71" s="1"/>
      <c r="U71" s="2">
        <f t="shared" ref="U71:BD71" si="194">IFERROR(U58/U$59,"")</f>
        <v>1</v>
      </c>
      <c r="V71" s="2">
        <f t="shared" si="194"/>
        <v>0.99999999999999978</v>
      </c>
      <c r="W71" s="2">
        <f t="shared" si="194"/>
        <v>1</v>
      </c>
      <c r="X71" s="2">
        <f t="shared" si="194"/>
        <v>1.0000000000000002</v>
      </c>
      <c r="Y71" s="2">
        <f t="shared" si="194"/>
        <v>1.0000000000000002</v>
      </c>
      <c r="Z71" s="2">
        <f t="shared" si="194"/>
        <v>0.99999999999999944</v>
      </c>
      <c r="AA71" s="2">
        <f t="shared" si="194"/>
        <v>0.99999999999999978</v>
      </c>
      <c r="AB71" s="2">
        <f t="shared" si="194"/>
        <v>0.99999999999999978</v>
      </c>
      <c r="AC71" s="2">
        <f t="shared" si="194"/>
        <v>0.99999999999999967</v>
      </c>
      <c r="AD71" s="2">
        <f t="shared" si="194"/>
        <v>0.99999999999999933</v>
      </c>
      <c r="AE71" s="2">
        <f t="shared" si="194"/>
        <v>1.0000000000000004</v>
      </c>
      <c r="AF71" s="2">
        <f t="shared" si="194"/>
        <v>0.99999999999999933</v>
      </c>
      <c r="AG71" s="2">
        <f t="shared" si="194"/>
        <v>0.99999999999999989</v>
      </c>
      <c r="AH71" s="2">
        <f t="shared" si="194"/>
        <v>0.99999999999999989</v>
      </c>
      <c r="AI71" s="2">
        <f t="shared" si="194"/>
        <v>0.99999999999999933</v>
      </c>
      <c r="AJ71" s="2">
        <f t="shared" si="194"/>
        <v>1</v>
      </c>
      <c r="AK71" s="2">
        <f t="shared" si="194"/>
        <v>1.0000000000000002</v>
      </c>
      <c r="AL71" s="2">
        <f t="shared" si="194"/>
        <v>1.0000000000000002</v>
      </c>
      <c r="AM71" s="2">
        <f t="shared" si="194"/>
        <v>1</v>
      </c>
      <c r="AN71" s="2">
        <f t="shared" si="194"/>
        <v>1</v>
      </c>
      <c r="AO71" s="2">
        <f t="shared" si="194"/>
        <v>0.99999999999999978</v>
      </c>
      <c r="AP71" s="2">
        <f t="shared" si="194"/>
        <v>0.99999999999999978</v>
      </c>
      <c r="AQ71" s="2">
        <f t="shared" si="194"/>
        <v>1.0000000000000013</v>
      </c>
      <c r="AR71" s="2">
        <f t="shared" si="194"/>
        <v>1.0000000000000002</v>
      </c>
      <c r="AS71" s="2">
        <f t="shared" si="194"/>
        <v>1</v>
      </c>
      <c r="AT71" s="2">
        <f t="shared" si="194"/>
        <v>0.97417932818336606</v>
      </c>
      <c r="AU71" s="2">
        <f t="shared" si="194"/>
        <v>0.97793003503618259</v>
      </c>
      <c r="AV71" s="2">
        <f t="shared" si="194"/>
        <v>0.96606866634181754</v>
      </c>
      <c r="AW71" s="2">
        <f t="shared" si="194"/>
        <v>0.98451421638350189</v>
      </c>
      <c r="AX71" s="2">
        <f t="shared" si="194"/>
        <v>0.99173112587302348</v>
      </c>
      <c r="AY71" s="2">
        <f t="shared" si="194"/>
        <v>0.98330655352376561</v>
      </c>
      <c r="AZ71" s="2">
        <f t="shared" si="194"/>
        <v>0.98122906066902582</v>
      </c>
      <c r="BA71" s="2" t="str">
        <f t="shared" si="194"/>
        <v/>
      </c>
      <c r="BB71" s="2" t="str">
        <f t="shared" si="194"/>
        <v/>
      </c>
      <c r="BC71" s="2" t="str">
        <f t="shared" si="194"/>
        <v/>
      </c>
      <c r="BD71" s="2" t="str">
        <f t="shared" si="194"/>
        <v/>
      </c>
      <c r="BF71" s="84">
        <f t="shared" ref="BF71:BF72" si="195">IFERROR(AS71/AG71,"-")</f>
        <v>1.0000000000000002</v>
      </c>
      <c r="BG71" s="84">
        <f t="shared" ref="BG71:BG72" si="196">IFERROR(AT71/AH71,"-")</f>
        <v>0.97417932818336617</v>
      </c>
      <c r="BH71" s="84">
        <f t="shared" ref="BH71:BH72" si="197">IFERROR(AU71/AI71,"-")</f>
        <v>0.97793003503618325</v>
      </c>
      <c r="BI71" s="84">
        <f t="shared" ref="BI71:BI72" si="198">IFERROR(AV71/AJ71,"-")</f>
        <v>0.96606866634181754</v>
      </c>
      <c r="BJ71" s="84">
        <f t="shared" ref="BJ71:BJ72" si="199">IFERROR(AW71/AK71,"-")</f>
        <v>0.98451421638350167</v>
      </c>
      <c r="BK71" s="84">
        <f t="shared" ref="BK71:BK72" si="200">IFERROR(AX71/AL71,"-")</f>
        <v>0.99173112587302326</v>
      </c>
      <c r="BL71" s="84">
        <f t="shared" ref="BL71:BL72" si="201">IFERROR(AY71/AM71,"-")</f>
        <v>0.98330655352376561</v>
      </c>
      <c r="BM71" s="84">
        <f t="shared" ref="BM71:BM72" si="202">IFERROR(AZ71/AN71,"-")</f>
        <v>0.98122906066902582</v>
      </c>
      <c r="BN71" s="84" t="str">
        <f t="shared" ref="BN71:BN72" si="203">IFERROR(BA71/AO71,"-")</f>
        <v>-</v>
      </c>
      <c r="BO71" s="84" t="str">
        <f t="shared" ref="BO71:BO72" si="204">IFERROR(BB71/AP71,"-")</f>
        <v>-</v>
      </c>
      <c r="BP71" s="84" t="str">
        <f t="shared" ref="BP71:BP72" si="205">IFERROR(BC71/AQ71,"-")</f>
        <v>-</v>
      </c>
      <c r="BQ71" s="84" t="str">
        <f t="shared" ref="BQ71:BQ72" si="206">IFERROR(BD71/AR71,"-")</f>
        <v>-</v>
      </c>
    </row>
    <row r="72" spans="1:69" x14ac:dyDescent="0.25">
      <c r="A72" s="3" t="s">
        <v>201</v>
      </c>
      <c r="B72" s="3" t="s">
        <v>61</v>
      </c>
      <c r="C72" s="65">
        <f>IFERROR(C59/C$59,"")</f>
        <v>1</v>
      </c>
      <c r="D72" s="65">
        <f>IFERROR(D59/D$59,"")</f>
        <v>1</v>
      </c>
      <c r="E72" s="65">
        <f>IFERROR(E59/E$59,"")</f>
        <v>1</v>
      </c>
      <c r="F72" s="65">
        <f t="shared" si="177"/>
        <v>1</v>
      </c>
      <c r="G72" s="33"/>
      <c r="H72" s="2">
        <f>IFERROR(H59/H$59,"")</f>
        <v>1</v>
      </c>
      <c r="I72" s="2">
        <f t="shared" ref="I72:S72" si="207">IFERROR(I59/I$59,"")</f>
        <v>1</v>
      </c>
      <c r="J72" s="2">
        <f t="shared" si="207"/>
        <v>1</v>
      </c>
      <c r="K72" s="2">
        <f t="shared" si="207"/>
        <v>1</v>
      </c>
      <c r="L72" s="2">
        <f t="shared" si="207"/>
        <v>1</v>
      </c>
      <c r="M72" s="2">
        <f t="shared" si="207"/>
        <v>1</v>
      </c>
      <c r="N72" s="2">
        <f t="shared" si="207"/>
        <v>1</v>
      </c>
      <c r="O72" s="2">
        <f t="shared" si="207"/>
        <v>1</v>
      </c>
      <c r="P72" s="2">
        <f t="shared" si="207"/>
        <v>1</v>
      </c>
      <c r="Q72" s="2">
        <f t="shared" si="207"/>
        <v>1</v>
      </c>
      <c r="R72" s="75">
        <f t="shared" si="207"/>
        <v>1</v>
      </c>
      <c r="S72" s="75" t="str">
        <f t="shared" si="207"/>
        <v/>
      </c>
      <c r="T72" s="34"/>
      <c r="U72" s="2">
        <f>IFERROR(U59/U$59,"")</f>
        <v>1</v>
      </c>
      <c r="V72" s="2">
        <f>IFERROR(V59/V$59,"")</f>
        <v>1</v>
      </c>
      <c r="W72" s="2">
        <f>IFERROR(W59/W$59,"")</f>
        <v>1</v>
      </c>
      <c r="X72" s="2">
        <f t="shared" ref="X72:BC72" si="208">IFERROR(X59/X$59,"")</f>
        <v>1</v>
      </c>
      <c r="Y72" s="2">
        <f t="shared" si="208"/>
        <v>1</v>
      </c>
      <c r="Z72" s="2">
        <f t="shared" si="208"/>
        <v>1</v>
      </c>
      <c r="AA72" s="2">
        <f t="shared" si="208"/>
        <v>1</v>
      </c>
      <c r="AB72" s="2">
        <f t="shared" si="208"/>
        <v>1</v>
      </c>
      <c r="AC72" s="2">
        <f t="shared" si="208"/>
        <v>1</v>
      </c>
      <c r="AD72" s="2">
        <f t="shared" si="208"/>
        <v>1</v>
      </c>
      <c r="AE72" s="2">
        <f t="shared" si="208"/>
        <v>1</v>
      </c>
      <c r="AF72" s="2">
        <f t="shared" si="208"/>
        <v>1</v>
      </c>
      <c r="AG72" s="2">
        <f t="shared" si="208"/>
        <v>1</v>
      </c>
      <c r="AH72" s="2">
        <f t="shared" si="208"/>
        <v>1</v>
      </c>
      <c r="AI72" s="2">
        <f t="shared" si="208"/>
        <v>1</v>
      </c>
      <c r="AJ72" s="2">
        <f t="shared" si="208"/>
        <v>1</v>
      </c>
      <c r="AK72" s="2">
        <f t="shared" si="208"/>
        <v>1</v>
      </c>
      <c r="AL72" s="2">
        <f t="shared" si="208"/>
        <v>1</v>
      </c>
      <c r="AM72" s="2">
        <f t="shared" si="208"/>
        <v>1</v>
      </c>
      <c r="AN72" s="2">
        <f t="shared" si="208"/>
        <v>1</v>
      </c>
      <c r="AO72" s="2">
        <f t="shared" si="208"/>
        <v>1</v>
      </c>
      <c r="AP72" s="2">
        <f t="shared" si="208"/>
        <v>1</v>
      </c>
      <c r="AQ72" s="2">
        <f t="shared" si="208"/>
        <v>1</v>
      </c>
      <c r="AR72" s="2">
        <f t="shared" si="208"/>
        <v>1</v>
      </c>
      <c r="AS72" s="2">
        <f t="shared" si="208"/>
        <v>1</v>
      </c>
      <c r="AT72" s="2">
        <f t="shared" si="208"/>
        <v>1</v>
      </c>
      <c r="AU72" s="2">
        <f t="shared" si="208"/>
        <v>1</v>
      </c>
      <c r="AV72" s="2">
        <f t="shared" si="208"/>
        <v>1</v>
      </c>
      <c r="AW72" s="2">
        <f t="shared" si="208"/>
        <v>1</v>
      </c>
      <c r="AX72" s="2">
        <f t="shared" si="208"/>
        <v>1</v>
      </c>
      <c r="AY72" s="2">
        <f t="shared" si="208"/>
        <v>1</v>
      </c>
      <c r="AZ72" s="2">
        <f t="shared" si="208"/>
        <v>1</v>
      </c>
      <c r="BA72" s="2" t="str">
        <f t="shared" si="208"/>
        <v/>
      </c>
      <c r="BB72" s="2" t="str">
        <f t="shared" si="208"/>
        <v/>
      </c>
      <c r="BC72" s="2" t="str">
        <f t="shared" si="208"/>
        <v/>
      </c>
      <c r="BD72" s="2" t="str">
        <f>IFERROR(BD59/BD$59,"")</f>
        <v/>
      </c>
      <c r="BE72" s="33"/>
      <c r="BF72" s="84">
        <f t="shared" si="195"/>
        <v>1</v>
      </c>
      <c r="BG72" s="84">
        <f t="shared" si="196"/>
        <v>1</v>
      </c>
      <c r="BH72" s="84">
        <f t="shared" si="197"/>
        <v>1</v>
      </c>
      <c r="BI72" s="84">
        <f t="shared" si="198"/>
        <v>1</v>
      </c>
      <c r="BJ72" s="84">
        <f t="shared" si="199"/>
        <v>1</v>
      </c>
      <c r="BK72" s="84">
        <f t="shared" si="200"/>
        <v>1</v>
      </c>
      <c r="BL72" s="84">
        <f t="shared" si="201"/>
        <v>1</v>
      </c>
      <c r="BM72" s="84">
        <f t="shared" si="202"/>
        <v>1</v>
      </c>
      <c r="BN72" s="84" t="str">
        <f t="shared" si="203"/>
        <v>-</v>
      </c>
      <c r="BO72" s="84" t="str">
        <f t="shared" si="204"/>
        <v>-</v>
      </c>
      <c r="BP72" s="84" t="str">
        <f t="shared" si="205"/>
        <v>-</v>
      </c>
      <c r="BQ72" s="84" t="str">
        <f t="shared" si="206"/>
        <v>-</v>
      </c>
    </row>
    <row r="73" spans="1:69" x14ac:dyDescent="0.25">
      <c r="A73" s="3" t="s">
        <v>33</v>
      </c>
      <c r="B73" s="3"/>
      <c r="C73" s="66"/>
      <c r="D73" s="66"/>
      <c r="E73" s="66"/>
      <c r="F73" s="65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</row>
    <row r="74" spans="1:69" x14ac:dyDescent="0.25">
      <c r="A74" s="42" t="s">
        <v>33</v>
      </c>
      <c r="C74" s="66"/>
      <c r="D74" s="66"/>
      <c r="E74" s="66"/>
      <c r="F74" s="65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</row>
    <row r="75" spans="1:69" x14ac:dyDescent="0.25">
      <c r="A75" s="43" t="s">
        <v>212</v>
      </c>
      <c r="B75" s="23" t="s">
        <v>59</v>
      </c>
      <c r="C75" s="21" t="str">
        <f>$C$3</f>
        <v>YTD '15</v>
      </c>
      <c r="D75" s="21" t="str">
        <f>$D$3</f>
        <v>YTD '16</v>
      </c>
      <c r="E75" s="21" t="str">
        <f>$E$3</f>
        <v>YTD '17</v>
      </c>
      <c r="F75" s="21" t="str">
        <f>$F$3</f>
        <v>YoY</v>
      </c>
      <c r="G75" s="2" t="s">
        <v>33</v>
      </c>
      <c r="H75" s="27" t="str">
        <f>$H$3</f>
        <v>Q1 '15</v>
      </c>
      <c r="I75" s="27" t="str">
        <f>$I$3</f>
        <v>Q2 '15</v>
      </c>
      <c r="J75" s="27" t="str">
        <f>$J$3</f>
        <v>Q3 '15</v>
      </c>
      <c r="K75" s="27" t="str">
        <f>$K$3</f>
        <v>Q4 '15</v>
      </c>
      <c r="L75" s="30" t="str">
        <f>$L$3</f>
        <v>Q1 '16</v>
      </c>
      <c r="M75" s="30" t="str">
        <f>$M$3</f>
        <v>Q2 '16</v>
      </c>
      <c r="N75" s="30" t="str">
        <f>$N$3</f>
        <v>Q3 '16</v>
      </c>
      <c r="O75" s="30" t="str">
        <f>$O$3</f>
        <v>Q4 '16</v>
      </c>
      <c r="P75" s="27" t="str">
        <f>$P$3</f>
        <v>Q1 '17</v>
      </c>
      <c r="Q75" s="27" t="str">
        <f>$Q$3</f>
        <v>Q2 '17</v>
      </c>
      <c r="R75" s="27" t="str">
        <f>$R$3</f>
        <v>Q3 '17</v>
      </c>
      <c r="S75" s="27" t="str">
        <f>$S$3</f>
        <v>Q4 '17</v>
      </c>
      <c r="T75" s="17" t="s">
        <v>33</v>
      </c>
      <c r="U75" s="27" t="s">
        <v>1</v>
      </c>
      <c r="V75" s="27" t="s">
        <v>2</v>
      </c>
      <c r="W75" s="27" t="s">
        <v>3</v>
      </c>
      <c r="X75" s="27" t="s">
        <v>4</v>
      </c>
      <c r="Y75" s="27" t="s">
        <v>5</v>
      </c>
      <c r="Z75" s="27" t="s">
        <v>6</v>
      </c>
      <c r="AA75" s="27" t="s">
        <v>7</v>
      </c>
      <c r="AB75" s="27" t="s">
        <v>8</v>
      </c>
      <c r="AC75" s="27" t="s">
        <v>9</v>
      </c>
      <c r="AD75" s="27" t="s">
        <v>10</v>
      </c>
      <c r="AE75" s="27" t="s">
        <v>11</v>
      </c>
      <c r="AF75" s="27" t="s">
        <v>12</v>
      </c>
      <c r="AG75" s="29" t="s">
        <v>13</v>
      </c>
      <c r="AH75" s="29" t="s">
        <v>14</v>
      </c>
      <c r="AI75" s="29" t="s">
        <v>15</v>
      </c>
      <c r="AJ75" s="29" t="s">
        <v>16</v>
      </c>
      <c r="AK75" s="29" t="s">
        <v>17</v>
      </c>
      <c r="AL75" s="29" t="s">
        <v>18</v>
      </c>
      <c r="AM75" s="29" t="s">
        <v>19</v>
      </c>
      <c r="AN75" s="29" t="s">
        <v>20</v>
      </c>
      <c r="AO75" s="29" t="s">
        <v>21</v>
      </c>
      <c r="AP75" s="29" t="s">
        <v>22</v>
      </c>
      <c r="AQ75" s="29" t="s">
        <v>23</v>
      </c>
      <c r="AR75" s="29" t="s">
        <v>24</v>
      </c>
      <c r="AS75" s="25" t="s">
        <v>25</v>
      </c>
      <c r="AT75" s="25" t="s">
        <v>26</v>
      </c>
      <c r="AU75" s="25" t="s">
        <v>27</v>
      </c>
      <c r="AV75" s="25" t="s">
        <v>28</v>
      </c>
      <c r="AW75" s="25" t="s">
        <v>29</v>
      </c>
      <c r="AX75" s="25" t="s">
        <v>30</v>
      </c>
      <c r="AY75" s="31" t="s">
        <v>99</v>
      </c>
      <c r="AZ75" s="31" t="s">
        <v>100</v>
      </c>
      <c r="BA75" s="31" t="s">
        <v>101</v>
      </c>
      <c r="BB75" s="31" t="s">
        <v>102</v>
      </c>
      <c r="BC75" s="31" t="s">
        <v>103</v>
      </c>
      <c r="BD75" s="31" t="s">
        <v>104</v>
      </c>
      <c r="BF75" s="32">
        <v>42736</v>
      </c>
      <c r="BG75" s="32">
        <v>42767</v>
      </c>
      <c r="BH75" s="32">
        <v>42795</v>
      </c>
      <c r="BI75" s="32">
        <v>42826</v>
      </c>
      <c r="BJ75" s="32">
        <v>42856</v>
      </c>
      <c r="BK75" s="32">
        <v>42887</v>
      </c>
      <c r="BL75" s="32">
        <v>42917</v>
      </c>
      <c r="BM75" s="32">
        <v>42948</v>
      </c>
      <c r="BN75" s="32">
        <v>42979</v>
      </c>
      <c r="BO75" s="32">
        <v>43009</v>
      </c>
      <c r="BP75" s="32">
        <v>43040</v>
      </c>
      <c r="BQ75" s="32">
        <v>43070</v>
      </c>
    </row>
    <row r="76" spans="1:69" x14ac:dyDescent="0.25">
      <c r="A76" s="16" t="s">
        <v>135</v>
      </c>
      <c r="B76" s="16" t="s">
        <v>58</v>
      </c>
      <c r="C76" s="81">
        <f>INDEX(U76:AF76,$B$2)</f>
        <v>53</v>
      </c>
      <c r="D76" s="81">
        <f>INDEX(AG76:AR76,$B$2)</f>
        <v>70</v>
      </c>
      <c r="E76" s="81">
        <f>INDEX(AS76:BD76,$B$2)</f>
        <v>239</v>
      </c>
      <c r="F76" s="65">
        <f>IFERROR(E76/D76,"")</f>
        <v>3.4142857142857141</v>
      </c>
      <c r="H76" s="4">
        <f>W76</f>
        <v>43</v>
      </c>
      <c r="I76" s="4">
        <f>Z76</f>
        <v>53</v>
      </c>
      <c r="J76" s="4">
        <f>AC76</f>
        <v>53</v>
      </c>
      <c r="K76" s="69">
        <f>AF76</f>
        <v>51</v>
      </c>
      <c r="L76" s="4">
        <f>AI76</f>
        <v>81</v>
      </c>
      <c r="M76" s="4">
        <f>AL76</f>
        <v>77</v>
      </c>
      <c r="N76" s="4">
        <f>AO76</f>
        <v>68</v>
      </c>
      <c r="O76" s="4">
        <f>AR76</f>
        <v>61</v>
      </c>
      <c r="P76" s="4">
        <f>INDEX(AS76:AU76,IF($B$2&gt;3,3,$B$2))</f>
        <v>95</v>
      </c>
      <c r="Q76" s="4">
        <f>INDEX(AV76:AX76,IF($B$2&gt;6,3,$B$2-3))</f>
        <v>234</v>
      </c>
      <c r="R76" s="4">
        <f>IFERROR(INDEX(AY76:BA76,IF($B$2&gt;9,3,$B$2-6)),"-")</f>
        <v>239</v>
      </c>
      <c r="S76" s="69" t="str">
        <f>IFERROR(INDEX(BB76:BD76,IF($B$2&gt;12,3,$B$2-9)),"-")</f>
        <v>-</v>
      </c>
      <c r="U76" s="4">
        <v>34</v>
      </c>
      <c r="V76">
        <v>39</v>
      </c>
      <c r="W76">
        <v>43</v>
      </c>
      <c r="X76">
        <v>50</v>
      </c>
      <c r="Y76">
        <v>52</v>
      </c>
      <c r="Z76">
        <v>53</v>
      </c>
      <c r="AA76">
        <v>53</v>
      </c>
      <c r="AB76">
        <v>53</v>
      </c>
      <c r="AC76">
        <v>53</v>
      </c>
      <c r="AD76">
        <v>53</v>
      </c>
      <c r="AE76">
        <v>50</v>
      </c>
      <c r="AF76">
        <v>51</v>
      </c>
      <c r="AG76">
        <v>80</v>
      </c>
      <c r="AH76">
        <v>80</v>
      </c>
      <c r="AI76">
        <v>81</v>
      </c>
      <c r="AJ76">
        <v>81</v>
      </c>
      <c r="AK76">
        <v>80</v>
      </c>
      <c r="AL76">
        <v>77</v>
      </c>
      <c r="AM76">
        <v>70</v>
      </c>
      <c r="AN76">
        <v>70</v>
      </c>
      <c r="AO76">
        <v>68</v>
      </c>
      <c r="AP76">
        <v>67</v>
      </c>
      <c r="AQ76">
        <v>65</v>
      </c>
      <c r="AR76">
        <v>61</v>
      </c>
      <c r="AS76" s="15">
        <v>97</v>
      </c>
      <c r="AT76" s="15">
        <v>95</v>
      </c>
      <c r="AU76" s="15">
        <v>95</v>
      </c>
      <c r="AV76" s="15">
        <v>249</v>
      </c>
      <c r="AW76" s="15">
        <v>241</v>
      </c>
      <c r="AX76" s="15">
        <v>234</v>
      </c>
      <c r="AY76" s="15">
        <v>246</v>
      </c>
      <c r="AZ76" s="15">
        <v>239</v>
      </c>
      <c r="BA76" s="15"/>
      <c r="BB76" s="15"/>
      <c r="BC76" s="15"/>
      <c r="BD76" s="15"/>
      <c r="BF76" s="84">
        <f t="shared" ref="BF76:BF85" si="209">IFERROR(AS76/AG76,"-")</f>
        <v>1.2124999999999999</v>
      </c>
      <c r="BG76" s="84">
        <f t="shared" ref="BG76:BG85" si="210">IFERROR(AT76/AH76,"-")</f>
        <v>1.1875</v>
      </c>
      <c r="BH76" s="84">
        <f t="shared" ref="BH76:BH85" si="211">IFERROR(AU76/AI76,"-")</f>
        <v>1.1728395061728396</v>
      </c>
      <c r="BI76" s="84">
        <f t="shared" ref="BI76:BI85" si="212">IFERROR(AV76/AJ76,"-")</f>
        <v>3.074074074074074</v>
      </c>
      <c r="BJ76" s="84">
        <f t="shared" ref="BJ76:BJ85" si="213">IFERROR(AW76/AK76,"-")</f>
        <v>3.0125000000000002</v>
      </c>
      <c r="BK76" s="84">
        <f t="shared" ref="BK76:BK85" si="214">IFERROR(AX76/AL76,"-")</f>
        <v>3.0389610389610389</v>
      </c>
      <c r="BL76" s="84">
        <f t="shared" ref="BL76:BL85" si="215">IFERROR(AY76/AM76,"-")</f>
        <v>3.5142857142857142</v>
      </c>
      <c r="BM76" s="84">
        <f t="shared" ref="BM76:BM85" si="216">IFERROR(AZ76/AN76,"-")</f>
        <v>3.4142857142857141</v>
      </c>
      <c r="BN76" s="84">
        <f t="shared" ref="BN76:BN85" si="217">IFERROR(BA76/AO76,"-")</f>
        <v>0</v>
      </c>
      <c r="BO76" s="84">
        <f t="shared" ref="BO76:BO85" si="218">IFERROR(BB76/AP76,"-")</f>
        <v>0</v>
      </c>
      <c r="BP76" s="84">
        <f t="shared" ref="BP76:BP85" si="219">IFERROR(BC76/AQ76,"-")</f>
        <v>0</v>
      </c>
      <c r="BQ76" s="84">
        <f t="shared" ref="BQ76:BQ85" si="220">IFERROR(BD76/AR76,"-")</f>
        <v>0</v>
      </c>
    </row>
    <row r="77" spans="1:69" x14ac:dyDescent="0.25">
      <c r="A77" s="16" t="s">
        <v>136</v>
      </c>
      <c r="B77" s="16" t="s">
        <v>44</v>
      </c>
      <c r="C77" s="81">
        <f t="shared" ref="C77:C83" si="221">INDEX(U77:AF77,$B$2)</f>
        <v>227</v>
      </c>
      <c r="D77" s="81">
        <f t="shared" ref="D77:D83" si="222">INDEX(AG77:AR77,$B$2)</f>
        <v>238</v>
      </c>
      <c r="E77" s="81">
        <f t="shared" ref="E77:E83" si="223">INDEX(AS77:BD77,$B$2)</f>
        <v>442</v>
      </c>
      <c r="F77" s="65">
        <f t="shared" ref="F77:F83" si="224">IFERROR(E77/D77,"")</f>
        <v>1.8571428571428572</v>
      </c>
      <c r="H77" s="4">
        <f t="shared" ref="H77:H85" si="225">W77</f>
        <v>224</v>
      </c>
      <c r="I77" s="4">
        <f t="shared" ref="I77:I85" si="226">Z77</f>
        <v>256</v>
      </c>
      <c r="J77" s="4">
        <f t="shared" ref="J77:J85" si="227">AC77</f>
        <v>224</v>
      </c>
      <c r="K77" s="69">
        <f t="shared" ref="K77:K85" si="228">AF77</f>
        <v>248</v>
      </c>
      <c r="L77" s="4">
        <f t="shared" ref="L77:L85" si="229">AI77</f>
        <v>320</v>
      </c>
      <c r="M77" s="4">
        <f t="shared" ref="M77:M85" si="230">AL77</f>
        <v>315</v>
      </c>
      <c r="N77" s="4">
        <f t="shared" ref="N77:N85" si="231">AO77</f>
        <v>330</v>
      </c>
      <c r="O77" s="4">
        <f t="shared" ref="O77:O85" si="232">AR77</f>
        <v>381</v>
      </c>
      <c r="P77" s="4">
        <f t="shared" ref="P77:P85" si="233">INDEX(AS77:AU77,IF($B$2&gt;3,3,$B$2))</f>
        <v>346</v>
      </c>
      <c r="Q77" s="4">
        <f t="shared" ref="Q77:Q85" si="234">INDEX(AV77:AX77,IF($B$2&gt;6,3,$B$2-3))</f>
        <v>405</v>
      </c>
      <c r="R77" s="4">
        <f t="shared" ref="R77:R84" si="235">IFERROR(INDEX(AY77:BA77,IF($B$2&gt;9,3,$B$2-6)),"-")</f>
        <v>442</v>
      </c>
      <c r="S77" s="69" t="str">
        <f t="shared" ref="S77:S85" si="236">IFERROR(INDEX(BB77:BD77,IF($B$2&gt;12,3,$B$2-9)),"-")</f>
        <v>-</v>
      </c>
      <c r="U77" s="4">
        <v>215</v>
      </c>
      <c r="V77">
        <v>68</v>
      </c>
      <c r="W77">
        <v>224</v>
      </c>
      <c r="X77">
        <v>301</v>
      </c>
      <c r="Y77">
        <v>221</v>
      </c>
      <c r="Z77">
        <v>256</v>
      </c>
      <c r="AA77">
        <v>229</v>
      </c>
      <c r="AB77">
        <v>227</v>
      </c>
      <c r="AC77">
        <v>224</v>
      </c>
      <c r="AD77">
        <v>185</v>
      </c>
      <c r="AE77">
        <v>311</v>
      </c>
      <c r="AF77">
        <v>248</v>
      </c>
      <c r="AG77">
        <v>71</v>
      </c>
      <c r="AH77">
        <v>74</v>
      </c>
      <c r="AI77">
        <v>320</v>
      </c>
      <c r="AJ77">
        <v>206</v>
      </c>
      <c r="AK77">
        <v>213</v>
      </c>
      <c r="AL77">
        <v>315</v>
      </c>
      <c r="AM77">
        <v>246</v>
      </c>
      <c r="AN77">
        <v>238</v>
      </c>
      <c r="AO77">
        <v>330</v>
      </c>
      <c r="AP77">
        <v>305</v>
      </c>
      <c r="AQ77">
        <v>377</v>
      </c>
      <c r="AR77">
        <v>381</v>
      </c>
      <c r="AS77" s="15">
        <v>189</v>
      </c>
      <c r="AT77" s="15">
        <v>379</v>
      </c>
      <c r="AU77" s="15">
        <v>346</v>
      </c>
      <c r="AV77" s="15">
        <v>289</v>
      </c>
      <c r="AW77" s="15">
        <v>347</v>
      </c>
      <c r="AX77" s="15">
        <v>405</v>
      </c>
      <c r="AY77" s="15">
        <v>338</v>
      </c>
      <c r="AZ77" s="15">
        <v>442</v>
      </c>
      <c r="BA77" s="15"/>
      <c r="BB77" s="15"/>
      <c r="BC77" s="15"/>
      <c r="BD77" s="15"/>
      <c r="BF77" s="84">
        <f t="shared" si="209"/>
        <v>2.6619718309859155</v>
      </c>
      <c r="BG77" s="84">
        <f t="shared" si="210"/>
        <v>5.1216216216216219</v>
      </c>
      <c r="BH77" s="84">
        <f t="shared" si="211"/>
        <v>1.08125</v>
      </c>
      <c r="BI77" s="84">
        <f t="shared" si="212"/>
        <v>1.4029126213592233</v>
      </c>
      <c r="BJ77" s="84">
        <f t="shared" si="213"/>
        <v>1.6291079812206573</v>
      </c>
      <c r="BK77" s="84">
        <f t="shared" si="214"/>
        <v>1.2857142857142858</v>
      </c>
      <c r="BL77" s="84">
        <f t="shared" si="215"/>
        <v>1.3739837398373984</v>
      </c>
      <c r="BM77" s="84">
        <f t="shared" si="216"/>
        <v>1.8571428571428572</v>
      </c>
      <c r="BN77" s="84">
        <f t="shared" si="217"/>
        <v>0</v>
      </c>
      <c r="BO77" s="84">
        <f t="shared" si="218"/>
        <v>0</v>
      </c>
      <c r="BP77" s="84">
        <f t="shared" si="219"/>
        <v>0</v>
      </c>
      <c r="BQ77" s="84">
        <f t="shared" si="220"/>
        <v>0</v>
      </c>
    </row>
    <row r="78" spans="1:69" x14ac:dyDescent="0.25">
      <c r="A78" s="16" t="s">
        <v>137</v>
      </c>
      <c r="B78" s="16" t="s">
        <v>45</v>
      </c>
      <c r="C78" s="81">
        <f t="shared" si="221"/>
        <v>228</v>
      </c>
      <c r="D78" s="81">
        <f t="shared" si="222"/>
        <v>245</v>
      </c>
      <c r="E78" s="81">
        <f t="shared" si="223"/>
        <v>337</v>
      </c>
      <c r="F78" s="65">
        <f t="shared" si="224"/>
        <v>1.3755102040816327</v>
      </c>
      <c r="H78" s="4">
        <f t="shared" si="225"/>
        <v>68</v>
      </c>
      <c r="I78" s="4">
        <f t="shared" si="226"/>
        <v>215</v>
      </c>
      <c r="J78" s="4">
        <f t="shared" si="227"/>
        <v>215</v>
      </c>
      <c r="K78" s="69">
        <f t="shared" si="228"/>
        <v>305</v>
      </c>
      <c r="L78" s="4">
        <f t="shared" si="229"/>
        <v>72</v>
      </c>
      <c r="M78" s="4">
        <f t="shared" si="230"/>
        <v>213</v>
      </c>
      <c r="N78" s="4">
        <f t="shared" si="231"/>
        <v>234</v>
      </c>
      <c r="O78" s="4">
        <f t="shared" si="232"/>
        <v>377</v>
      </c>
      <c r="P78" s="4">
        <f t="shared" si="233"/>
        <v>379</v>
      </c>
      <c r="Q78" s="4">
        <f t="shared" si="234"/>
        <v>324</v>
      </c>
      <c r="R78" s="4">
        <f t="shared" si="235"/>
        <v>337</v>
      </c>
      <c r="S78" s="69" t="str">
        <f t="shared" si="236"/>
        <v>-</v>
      </c>
      <c r="U78" s="4">
        <v>237</v>
      </c>
      <c r="V78">
        <v>214</v>
      </c>
      <c r="W78">
        <v>68</v>
      </c>
      <c r="X78">
        <v>223</v>
      </c>
      <c r="Y78">
        <v>297</v>
      </c>
      <c r="Z78">
        <v>215</v>
      </c>
      <c r="AA78">
        <v>249</v>
      </c>
      <c r="AB78">
        <v>228</v>
      </c>
      <c r="AC78">
        <v>215</v>
      </c>
      <c r="AD78">
        <v>222</v>
      </c>
      <c r="AE78">
        <v>181</v>
      </c>
      <c r="AF78">
        <v>305</v>
      </c>
      <c r="AG78">
        <v>246</v>
      </c>
      <c r="AH78">
        <v>71</v>
      </c>
      <c r="AI78">
        <v>72</v>
      </c>
      <c r="AJ78">
        <v>319</v>
      </c>
      <c r="AK78">
        <v>206</v>
      </c>
      <c r="AL78">
        <v>213</v>
      </c>
      <c r="AM78">
        <v>314</v>
      </c>
      <c r="AN78">
        <v>245</v>
      </c>
      <c r="AO78">
        <v>234</v>
      </c>
      <c r="AP78">
        <v>329</v>
      </c>
      <c r="AQ78">
        <v>304</v>
      </c>
      <c r="AR78">
        <v>377</v>
      </c>
      <c r="AS78" s="15">
        <v>379</v>
      </c>
      <c r="AT78" s="15">
        <v>189</v>
      </c>
      <c r="AU78" s="15">
        <v>379</v>
      </c>
      <c r="AV78" s="15">
        <v>321</v>
      </c>
      <c r="AW78" s="15">
        <v>286</v>
      </c>
      <c r="AX78" s="15">
        <v>324</v>
      </c>
      <c r="AY78" s="15">
        <v>392</v>
      </c>
      <c r="AZ78" s="15">
        <v>337</v>
      </c>
      <c r="BA78" s="15"/>
      <c r="BB78" s="15"/>
      <c r="BC78" s="15"/>
      <c r="BD78" s="15"/>
      <c r="BF78" s="84">
        <f t="shared" si="209"/>
        <v>1.5406504065040652</v>
      </c>
      <c r="BG78" s="84">
        <f t="shared" si="210"/>
        <v>2.6619718309859155</v>
      </c>
      <c r="BH78" s="84">
        <f t="shared" si="211"/>
        <v>5.2638888888888893</v>
      </c>
      <c r="BI78" s="84">
        <f t="shared" si="212"/>
        <v>1.0062695924764891</v>
      </c>
      <c r="BJ78" s="84">
        <f t="shared" si="213"/>
        <v>1.3883495145631068</v>
      </c>
      <c r="BK78" s="84">
        <f t="shared" si="214"/>
        <v>1.5211267605633803</v>
      </c>
      <c r="BL78" s="84">
        <f t="shared" si="215"/>
        <v>1.2484076433121019</v>
      </c>
      <c r="BM78" s="84">
        <f t="shared" si="216"/>
        <v>1.3755102040816327</v>
      </c>
      <c r="BN78" s="84">
        <f t="shared" si="217"/>
        <v>0</v>
      </c>
      <c r="BO78" s="84">
        <f t="shared" si="218"/>
        <v>0</v>
      </c>
      <c r="BP78" s="84">
        <f t="shared" si="219"/>
        <v>0</v>
      </c>
      <c r="BQ78" s="84">
        <f t="shared" si="220"/>
        <v>0</v>
      </c>
    </row>
    <row r="79" spans="1:69" x14ac:dyDescent="0.25">
      <c r="A79" s="16" t="s">
        <v>138</v>
      </c>
      <c r="B79" s="16" t="s">
        <v>46</v>
      </c>
      <c r="C79" s="81">
        <f t="shared" si="221"/>
        <v>430</v>
      </c>
      <c r="D79" s="81">
        <f t="shared" si="222"/>
        <v>499</v>
      </c>
      <c r="E79" s="81">
        <f t="shared" si="223"/>
        <v>680</v>
      </c>
      <c r="F79" s="65">
        <f t="shared" si="224"/>
        <v>1.3627254509018036</v>
      </c>
      <c r="H79" s="4">
        <f t="shared" si="225"/>
        <v>439</v>
      </c>
      <c r="I79" s="4">
        <f t="shared" si="226"/>
        <v>435</v>
      </c>
      <c r="J79" s="4">
        <f t="shared" si="227"/>
        <v>414</v>
      </c>
      <c r="K79" s="69">
        <f t="shared" si="228"/>
        <v>350</v>
      </c>
      <c r="L79" s="4">
        <f t="shared" si="229"/>
        <v>292</v>
      </c>
      <c r="M79" s="4">
        <f t="shared" si="230"/>
        <v>492</v>
      </c>
      <c r="N79" s="4">
        <f t="shared" si="231"/>
        <v>525</v>
      </c>
      <c r="O79" s="4">
        <f t="shared" si="232"/>
        <v>603</v>
      </c>
      <c r="P79" s="4">
        <f t="shared" si="233"/>
        <v>561</v>
      </c>
      <c r="Q79" s="4">
        <f t="shared" si="234"/>
        <v>579</v>
      </c>
      <c r="R79" s="4">
        <f t="shared" si="235"/>
        <v>680</v>
      </c>
      <c r="S79" s="69" t="str">
        <f t="shared" si="236"/>
        <v>-</v>
      </c>
      <c r="U79" s="4">
        <v>296</v>
      </c>
      <c r="V79">
        <v>430</v>
      </c>
      <c r="W79">
        <v>439</v>
      </c>
      <c r="X79">
        <v>270</v>
      </c>
      <c r="Y79">
        <v>256</v>
      </c>
      <c r="Z79">
        <v>435</v>
      </c>
      <c r="AA79">
        <v>430</v>
      </c>
      <c r="AB79">
        <v>430</v>
      </c>
      <c r="AC79">
        <v>414</v>
      </c>
      <c r="AD79">
        <v>397</v>
      </c>
      <c r="AE79">
        <v>398</v>
      </c>
      <c r="AF79">
        <v>350</v>
      </c>
      <c r="AG79">
        <v>464</v>
      </c>
      <c r="AH79">
        <v>530</v>
      </c>
      <c r="AI79">
        <v>292</v>
      </c>
      <c r="AJ79">
        <v>140</v>
      </c>
      <c r="AK79">
        <v>384</v>
      </c>
      <c r="AL79">
        <v>492</v>
      </c>
      <c r="AM79">
        <v>400</v>
      </c>
      <c r="AN79">
        <v>499</v>
      </c>
      <c r="AO79">
        <v>525</v>
      </c>
      <c r="AP79">
        <v>462</v>
      </c>
      <c r="AQ79">
        <v>538</v>
      </c>
      <c r="AR79">
        <v>603</v>
      </c>
      <c r="AS79" s="15">
        <v>658</v>
      </c>
      <c r="AT79" s="15">
        <v>750</v>
      </c>
      <c r="AU79" s="15">
        <v>561</v>
      </c>
      <c r="AV79" s="15">
        <v>516</v>
      </c>
      <c r="AW79" s="15">
        <v>670</v>
      </c>
      <c r="AX79" s="15">
        <v>579</v>
      </c>
      <c r="AY79" s="15">
        <v>535</v>
      </c>
      <c r="AZ79" s="15">
        <v>680</v>
      </c>
      <c r="BA79" s="15"/>
      <c r="BB79" s="15"/>
      <c r="BC79" s="15"/>
      <c r="BD79" s="15"/>
      <c r="BF79" s="84">
        <f t="shared" si="209"/>
        <v>1.4181034482758621</v>
      </c>
      <c r="BG79" s="84">
        <f t="shared" si="210"/>
        <v>1.4150943396226414</v>
      </c>
      <c r="BH79" s="84">
        <f t="shared" si="211"/>
        <v>1.9212328767123288</v>
      </c>
      <c r="BI79" s="84">
        <f t="shared" si="212"/>
        <v>3.6857142857142855</v>
      </c>
      <c r="BJ79" s="84">
        <f t="shared" si="213"/>
        <v>1.7447916666666667</v>
      </c>
      <c r="BK79" s="84">
        <f t="shared" si="214"/>
        <v>1.1768292682926829</v>
      </c>
      <c r="BL79" s="84">
        <f t="shared" si="215"/>
        <v>1.3374999999999999</v>
      </c>
      <c r="BM79" s="84">
        <f t="shared" si="216"/>
        <v>1.3627254509018036</v>
      </c>
      <c r="BN79" s="84">
        <f t="shared" si="217"/>
        <v>0</v>
      </c>
      <c r="BO79" s="84">
        <f t="shared" si="218"/>
        <v>0</v>
      </c>
      <c r="BP79" s="84">
        <f t="shared" si="219"/>
        <v>0</v>
      </c>
      <c r="BQ79" s="84">
        <f t="shared" si="220"/>
        <v>0</v>
      </c>
    </row>
    <row r="80" spans="1:69" x14ac:dyDescent="0.25">
      <c r="A80" s="16" t="s">
        <v>139</v>
      </c>
      <c r="B80" s="16" t="s">
        <v>47</v>
      </c>
      <c r="C80" s="81">
        <f t="shared" si="221"/>
        <v>351</v>
      </c>
      <c r="D80" s="81">
        <f t="shared" si="222"/>
        <v>461</v>
      </c>
      <c r="E80" s="81">
        <f t="shared" si="223"/>
        <v>232</v>
      </c>
      <c r="F80" s="65">
        <f t="shared" si="224"/>
        <v>0.50325379609544474</v>
      </c>
      <c r="H80" s="4">
        <f t="shared" si="225"/>
        <v>313</v>
      </c>
      <c r="I80" s="4">
        <f t="shared" si="226"/>
        <v>247</v>
      </c>
      <c r="J80" s="4">
        <f t="shared" si="227"/>
        <v>390</v>
      </c>
      <c r="K80" s="69">
        <f t="shared" si="228"/>
        <v>341</v>
      </c>
      <c r="L80" s="4">
        <f t="shared" si="229"/>
        <v>479</v>
      </c>
      <c r="M80" s="4">
        <f t="shared" si="230"/>
        <v>238</v>
      </c>
      <c r="N80" s="4">
        <f t="shared" si="231"/>
        <v>509</v>
      </c>
      <c r="O80" s="4">
        <f t="shared" si="232"/>
        <v>540</v>
      </c>
      <c r="P80" s="4">
        <f t="shared" si="233"/>
        <v>481</v>
      </c>
      <c r="Q80" s="4">
        <f t="shared" si="234"/>
        <v>291</v>
      </c>
      <c r="R80" s="4">
        <f t="shared" si="235"/>
        <v>232</v>
      </c>
      <c r="S80" s="69" t="str">
        <f t="shared" si="236"/>
        <v>-</v>
      </c>
      <c r="U80" s="4">
        <v>288</v>
      </c>
      <c r="V80">
        <v>289</v>
      </c>
      <c r="W80">
        <v>313</v>
      </c>
      <c r="X80">
        <v>357</v>
      </c>
      <c r="Y80">
        <v>348</v>
      </c>
      <c r="Z80">
        <v>247</v>
      </c>
      <c r="AA80">
        <v>247</v>
      </c>
      <c r="AB80">
        <v>351</v>
      </c>
      <c r="AC80">
        <v>390</v>
      </c>
      <c r="AD80">
        <v>419</v>
      </c>
      <c r="AE80">
        <v>347</v>
      </c>
      <c r="AF80">
        <v>341</v>
      </c>
      <c r="AG80">
        <v>371</v>
      </c>
      <c r="AH80">
        <v>387</v>
      </c>
      <c r="AI80">
        <v>479</v>
      </c>
      <c r="AJ80">
        <v>490</v>
      </c>
      <c r="AK80">
        <v>409</v>
      </c>
      <c r="AL80">
        <v>238</v>
      </c>
      <c r="AM80">
        <v>354</v>
      </c>
      <c r="AN80">
        <v>461</v>
      </c>
      <c r="AO80">
        <v>509</v>
      </c>
      <c r="AP80">
        <v>571</v>
      </c>
      <c r="AQ80">
        <v>599</v>
      </c>
      <c r="AR80">
        <v>540</v>
      </c>
      <c r="AS80" s="15">
        <v>563</v>
      </c>
      <c r="AT80" s="15">
        <v>444</v>
      </c>
      <c r="AU80" s="15">
        <v>481</v>
      </c>
      <c r="AV80" s="15">
        <v>387</v>
      </c>
      <c r="AW80" s="15">
        <v>293</v>
      </c>
      <c r="AX80" s="15">
        <v>291</v>
      </c>
      <c r="AY80" s="15">
        <v>231</v>
      </c>
      <c r="AZ80" s="15">
        <v>232</v>
      </c>
      <c r="BA80" s="15"/>
      <c r="BB80" s="15"/>
      <c r="BC80" s="15"/>
      <c r="BD80" s="15"/>
      <c r="BF80" s="84">
        <f t="shared" si="209"/>
        <v>1.5175202156334231</v>
      </c>
      <c r="BG80" s="84">
        <f t="shared" si="210"/>
        <v>1.1472868217054264</v>
      </c>
      <c r="BH80" s="84">
        <f t="shared" si="211"/>
        <v>1.0041753653444676</v>
      </c>
      <c r="BI80" s="84">
        <f t="shared" si="212"/>
        <v>0.78979591836734697</v>
      </c>
      <c r="BJ80" s="84">
        <f t="shared" si="213"/>
        <v>0.71638141809290956</v>
      </c>
      <c r="BK80" s="84">
        <f t="shared" si="214"/>
        <v>1.2226890756302522</v>
      </c>
      <c r="BL80" s="84">
        <f t="shared" si="215"/>
        <v>0.65254237288135597</v>
      </c>
      <c r="BM80" s="84">
        <f t="shared" si="216"/>
        <v>0.50325379609544474</v>
      </c>
      <c r="BN80" s="84">
        <f t="shared" si="217"/>
        <v>0</v>
      </c>
      <c r="BO80" s="84">
        <f t="shared" si="218"/>
        <v>0</v>
      </c>
      <c r="BP80" s="84">
        <f t="shared" si="219"/>
        <v>0</v>
      </c>
      <c r="BQ80" s="84">
        <f t="shared" si="220"/>
        <v>0</v>
      </c>
    </row>
    <row r="81" spans="1:69" x14ac:dyDescent="0.25">
      <c r="A81" s="16" t="s">
        <v>140</v>
      </c>
      <c r="B81" s="16" t="s">
        <v>48</v>
      </c>
      <c r="C81" s="81">
        <f>INDEX(U81:AF81,$B$2)</f>
        <v>308</v>
      </c>
      <c r="D81" s="81">
        <f t="shared" si="222"/>
        <v>471</v>
      </c>
      <c r="E81" s="81">
        <f t="shared" si="223"/>
        <v>301</v>
      </c>
      <c r="F81" s="65">
        <f t="shared" si="224"/>
        <v>0.63906581740976642</v>
      </c>
      <c r="H81" s="4">
        <f t="shared" si="225"/>
        <v>299</v>
      </c>
      <c r="I81" s="4">
        <f t="shared" si="226"/>
        <v>295</v>
      </c>
      <c r="J81" s="4">
        <f t="shared" si="227"/>
        <v>269</v>
      </c>
      <c r="K81" s="69">
        <f t="shared" si="228"/>
        <v>413</v>
      </c>
      <c r="L81" s="4">
        <f t="shared" si="229"/>
        <v>504</v>
      </c>
      <c r="M81" s="4">
        <f t="shared" si="230"/>
        <v>509</v>
      </c>
      <c r="N81" s="4">
        <f t="shared" si="231"/>
        <v>417</v>
      </c>
      <c r="O81" s="4">
        <f t="shared" si="232"/>
        <v>533</v>
      </c>
      <c r="P81" s="4">
        <f t="shared" si="233"/>
        <v>310</v>
      </c>
      <c r="Q81" s="4">
        <f t="shared" si="234"/>
        <v>339</v>
      </c>
      <c r="R81" s="4">
        <f t="shared" si="235"/>
        <v>301</v>
      </c>
      <c r="S81" s="69" t="str">
        <f t="shared" si="236"/>
        <v>-</v>
      </c>
      <c r="U81" s="4">
        <v>198</v>
      </c>
      <c r="V81">
        <v>253</v>
      </c>
      <c r="W81">
        <v>299</v>
      </c>
      <c r="X81">
        <v>341</v>
      </c>
      <c r="Y81">
        <v>320</v>
      </c>
      <c r="Z81">
        <v>295</v>
      </c>
      <c r="AA81">
        <v>306</v>
      </c>
      <c r="AB81">
        <v>308</v>
      </c>
      <c r="AC81">
        <v>269</v>
      </c>
      <c r="AD81">
        <v>339</v>
      </c>
      <c r="AE81">
        <v>411</v>
      </c>
      <c r="AF81">
        <v>413</v>
      </c>
      <c r="AG81">
        <v>432</v>
      </c>
      <c r="AH81">
        <v>480</v>
      </c>
      <c r="AI81">
        <v>504</v>
      </c>
      <c r="AJ81">
        <v>517</v>
      </c>
      <c r="AK81">
        <v>466</v>
      </c>
      <c r="AL81">
        <v>509</v>
      </c>
      <c r="AM81">
        <v>512</v>
      </c>
      <c r="AN81">
        <v>471</v>
      </c>
      <c r="AO81">
        <v>417</v>
      </c>
      <c r="AP81">
        <v>496</v>
      </c>
      <c r="AQ81">
        <v>551</v>
      </c>
      <c r="AR81">
        <v>533</v>
      </c>
      <c r="AS81" s="15">
        <v>609</v>
      </c>
      <c r="AT81" s="15">
        <v>327</v>
      </c>
      <c r="AU81" s="15">
        <v>310</v>
      </c>
      <c r="AV81" s="15">
        <v>243</v>
      </c>
      <c r="AW81" s="15">
        <v>281</v>
      </c>
      <c r="AX81" s="15">
        <v>339</v>
      </c>
      <c r="AY81" s="15">
        <v>326</v>
      </c>
      <c r="AZ81" s="15">
        <v>301</v>
      </c>
      <c r="BA81" s="15"/>
      <c r="BB81" s="15"/>
      <c r="BC81" s="15"/>
      <c r="BD81" s="15"/>
      <c r="BF81" s="84">
        <f t="shared" si="209"/>
        <v>1.4097222222222223</v>
      </c>
      <c r="BG81" s="84">
        <f t="shared" si="210"/>
        <v>0.68125000000000002</v>
      </c>
      <c r="BH81" s="84">
        <f t="shared" si="211"/>
        <v>0.61507936507936511</v>
      </c>
      <c r="BI81" s="84">
        <f t="shared" si="212"/>
        <v>0.47001934235976789</v>
      </c>
      <c r="BJ81" s="84">
        <f t="shared" si="213"/>
        <v>0.60300429184549353</v>
      </c>
      <c r="BK81" s="84">
        <f t="shared" si="214"/>
        <v>0.66601178781925341</v>
      </c>
      <c r="BL81" s="84">
        <f t="shared" si="215"/>
        <v>0.63671875</v>
      </c>
      <c r="BM81" s="84">
        <f t="shared" si="216"/>
        <v>0.63906581740976642</v>
      </c>
      <c r="BN81" s="84">
        <f t="shared" si="217"/>
        <v>0</v>
      </c>
      <c r="BO81" s="84">
        <f t="shared" si="218"/>
        <v>0</v>
      </c>
      <c r="BP81" s="84">
        <f t="shared" si="219"/>
        <v>0</v>
      </c>
      <c r="BQ81" s="84">
        <f t="shared" si="220"/>
        <v>0</v>
      </c>
    </row>
    <row r="82" spans="1:69" x14ac:dyDescent="0.25">
      <c r="A82" s="16" t="s">
        <v>141</v>
      </c>
      <c r="B82" s="16" t="s">
        <v>49</v>
      </c>
      <c r="C82" s="81">
        <f t="shared" si="221"/>
        <v>146</v>
      </c>
      <c r="D82" s="81">
        <f t="shared" si="222"/>
        <v>516</v>
      </c>
      <c r="E82" s="81">
        <f t="shared" si="223"/>
        <v>298</v>
      </c>
      <c r="F82" s="65">
        <f t="shared" si="224"/>
        <v>0.57751937984496127</v>
      </c>
      <c r="H82" s="4">
        <f t="shared" si="225"/>
        <v>88</v>
      </c>
      <c r="I82" s="4">
        <f t="shared" si="226"/>
        <v>115</v>
      </c>
      <c r="J82" s="4">
        <f t="shared" si="227"/>
        <v>164</v>
      </c>
      <c r="K82" s="69">
        <f t="shared" si="228"/>
        <v>217</v>
      </c>
      <c r="L82" s="4">
        <f t="shared" si="229"/>
        <v>319</v>
      </c>
      <c r="M82" s="4">
        <f t="shared" si="230"/>
        <v>449</v>
      </c>
      <c r="N82" s="4">
        <f t="shared" si="231"/>
        <v>541</v>
      </c>
      <c r="O82" s="4">
        <f t="shared" si="232"/>
        <v>649</v>
      </c>
      <c r="P82" s="4">
        <f t="shared" si="233"/>
        <v>362</v>
      </c>
      <c r="Q82" s="4">
        <f t="shared" si="234"/>
        <v>319</v>
      </c>
      <c r="R82" s="4">
        <f t="shared" si="235"/>
        <v>298</v>
      </c>
      <c r="S82" s="69" t="str">
        <f t="shared" si="236"/>
        <v>-</v>
      </c>
      <c r="U82" s="4">
        <v>86</v>
      </c>
      <c r="V82">
        <v>90</v>
      </c>
      <c r="W82">
        <v>88</v>
      </c>
      <c r="X82">
        <v>88</v>
      </c>
      <c r="Y82">
        <v>93</v>
      </c>
      <c r="Z82">
        <v>115</v>
      </c>
      <c r="AA82">
        <v>128</v>
      </c>
      <c r="AB82">
        <v>146</v>
      </c>
      <c r="AC82">
        <v>164</v>
      </c>
      <c r="AD82">
        <v>183</v>
      </c>
      <c r="AE82">
        <v>194</v>
      </c>
      <c r="AF82">
        <v>217</v>
      </c>
      <c r="AG82">
        <v>273</v>
      </c>
      <c r="AH82">
        <v>315</v>
      </c>
      <c r="AI82">
        <v>319</v>
      </c>
      <c r="AJ82">
        <v>367</v>
      </c>
      <c r="AK82">
        <v>439</v>
      </c>
      <c r="AL82">
        <v>449</v>
      </c>
      <c r="AM82">
        <v>482</v>
      </c>
      <c r="AN82">
        <v>516</v>
      </c>
      <c r="AO82">
        <v>541</v>
      </c>
      <c r="AP82">
        <v>582</v>
      </c>
      <c r="AQ82">
        <v>597</v>
      </c>
      <c r="AR82">
        <v>649</v>
      </c>
      <c r="AS82" s="15">
        <v>725</v>
      </c>
      <c r="AT82" s="15">
        <v>380</v>
      </c>
      <c r="AU82" s="15">
        <v>362</v>
      </c>
      <c r="AV82" s="15">
        <v>322</v>
      </c>
      <c r="AW82" s="15">
        <v>318</v>
      </c>
      <c r="AX82" s="15">
        <v>319</v>
      </c>
      <c r="AY82" s="15">
        <v>342</v>
      </c>
      <c r="AZ82" s="15">
        <v>298</v>
      </c>
      <c r="BA82" s="15"/>
      <c r="BB82" s="15"/>
      <c r="BC82" s="15"/>
      <c r="BD82" s="15"/>
      <c r="BF82" s="84">
        <f t="shared" si="209"/>
        <v>2.6556776556776556</v>
      </c>
      <c r="BG82" s="84">
        <f t="shared" si="210"/>
        <v>1.2063492063492063</v>
      </c>
      <c r="BH82" s="84">
        <f t="shared" si="211"/>
        <v>1.134796238244514</v>
      </c>
      <c r="BI82" s="84">
        <f t="shared" si="212"/>
        <v>0.87738419618528607</v>
      </c>
      <c r="BJ82" s="84">
        <f t="shared" si="213"/>
        <v>0.72437357630979504</v>
      </c>
      <c r="BK82" s="84">
        <f t="shared" si="214"/>
        <v>0.71046770601336307</v>
      </c>
      <c r="BL82" s="84">
        <f t="shared" si="215"/>
        <v>0.70954356846473032</v>
      </c>
      <c r="BM82" s="84">
        <f t="shared" si="216"/>
        <v>0.57751937984496127</v>
      </c>
      <c r="BN82" s="84">
        <f t="shared" si="217"/>
        <v>0</v>
      </c>
      <c r="BO82" s="84">
        <f t="shared" si="218"/>
        <v>0</v>
      </c>
      <c r="BP82" s="84">
        <f t="shared" si="219"/>
        <v>0</v>
      </c>
      <c r="BQ82" s="84">
        <f t="shared" si="220"/>
        <v>0</v>
      </c>
    </row>
    <row r="83" spans="1:69" x14ac:dyDescent="0.25">
      <c r="A83" s="16" t="s">
        <v>142</v>
      </c>
      <c r="B83" s="16" t="s">
        <v>50</v>
      </c>
      <c r="C83" s="81">
        <f t="shared" si="221"/>
        <v>0</v>
      </c>
      <c r="D83" s="81">
        <f t="shared" si="222"/>
        <v>0</v>
      </c>
      <c r="E83" s="81">
        <f t="shared" si="223"/>
        <v>1937</v>
      </c>
      <c r="F83" s="65" t="str">
        <f t="shared" si="224"/>
        <v/>
      </c>
      <c r="G83" s="11"/>
      <c r="H83" s="4">
        <f t="shared" si="225"/>
        <v>0</v>
      </c>
      <c r="I83" s="4">
        <f t="shared" si="226"/>
        <v>0</v>
      </c>
      <c r="J83" s="4">
        <f t="shared" si="227"/>
        <v>0</v>
      </c>
      <c r="K83" s="69">
        <f t="shared" si="228"/>
        <v>0</v>
      </c>
      <c r="L83" s="4">
        <f t="shared" si="229"/>
        <v>0</v>
      </c>
      <c r="M83" s="4">
        <f t="shared" si="230"/>
        <v>0</v>
      </c>
      <c r="N83" s="4">
        <f t="shared" si="231"/>
        <v>0</v>
      </c>
      <c r="O83" s="4">
        <f t="shared" si="232"/>
        <v>0</v>
      </c>
      <c r="P83" s="4">
        <f t="shared" si="233"/>
        <v>902</v>
      </c>
      <c r="Q83" s="4">
        <f t="shared" si="234"/>
        <v>1550</v>
      </c>
      <c r="R83" s="4">
        <f t="shared" si="235"/>
        <v>1937</v>
      </c>
      <c r="S83" s="69" t="str">
        <f t="shared" si="236"/>
        <v>-</v>
      </c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>
        <v>799</v>
      </c>
      <c r="AU83" s="11">
        <v>902</v>
      </c>
      <c r="AV83" s="11">
        <v>1130</v>
      </c>
      <c r="AW83" s="11">
        <v>1301</v>
      </c>
      <c r="AX83" s="11">
        <v>1550</v>
      </c>
      <c r="AY83" s="11">
        <v>1761</v>
      </c>
      <c r="AZ83" s="11">
        <v>1937</v>
      </c>
      <c r="BA83" s="11"/>
      <c r="BB83" s="11"/>
      <c r="BC83" s="11"/>
      <c r="BD83" s="11"/>
      <c r="BE83" s="11"/>
      <c r="BF83" s="84" t="str">
        <f t="shared" si="209"/>
        <v>-</v>
      </c>
      <c r="BG83" s="84" t="str">
        <f t="shared" si="210"/>
        <v>-</v>
      </c>
      <c r="BH83" s="84" t="str">
        <f t="shared" si="211"/>
        <v>-</v>
      </c>
      <c r="BI83" s="84" t="str">
        <f t="shared" si="212"/>
        <v>-</v>
      </c>
      <c r="BJ83" s="84" t="str">
        <f t="shared" si="213"/>
        <v>-</v>
      </c>
      <c r="BK83" s="84" t="str">
        <f t="shared" si="214"/>
        <v>-</v>
      </c>
      <c r="BL83" s="84" t="str">
        <f t="shared" si="215"/>
        <v>-</v>
      </c>
      <c r="BM83" s="84" t="str">
        <f t="shared" si="216"/>
        <v>-</v>
      </c>
      <c r="BN83" s="84" t="str">
        <f t="shared" si="217"/>
        <v>-</v>
      </c>
      <c r="BO83" s="84" t="str">
        <f t="shared" si="218"/>
        <v>-</v>
      </c>
      <c r="BP83" s="84" t="str">
        <f t="shared" si="219"/>
        <v>-</v>
      </c>
      <c r="BQ83" s="84" t="str">
        <f t="shared" si="220"/>
        <v>-</v>
      </c>
    </row>
    <row r="84" spans="1:69" x14ac:dyDescent="0.25">
      <c r="A84" s="3"/>
      <c r="B84" s="3" t="s">
        <v>153</v>
      </c>
      <c r="C84" s="81">
        <f>SUM(C76:C82)</f>
        <v>1743</v>
      </c>
      <c r="D84" s="81">
        <f t="shared" ref="D84:E84" si="237">SUM(D76:D82)</f>
        <v>2500</v>
      </c>
      <c r="E84" s="81">
        <f t="shared" si="237"/>
        <v>2529</v>
      </c>
      <c r="F84" s="65">
        <f>IFERROR(E84/D84,"")</f>
        <v>1.0116000000000001</v>
      </c>
      <c r="G84" s="11"/>
      <c r="H84" s="4">
        <f t="shared" si="225"/>
        <v>1474</v>
      </c>
      <c r="I84" s="4">
        <f t="shared" si="226"/>
        <v>1616</v>
      </c>
      <c r="J84" s="4">
        <f t="shared" si="227"/>
        <v>1729</v>
      </c>
      <c r="K84" s="69">
        <f t="shared" si="228"/>
        <v>1925</v>
      </c>
      <c r="L84" s="4">
        <f t="shared" si="229"/>
        <v>2067</v>
      </c>
      <c r="M84" s="4">
        <f t="shared" si="230"/>
        <v>2293</v>
      </c>
      <c r="N84" s="4">
        <f t="shared" si="231"/>
        <v>2624</v>
      </c>
      <c r="O84" s="4">
        <f t="shared" si="232"/>
        <v>3144</v>
      </c>
      <c r="P84" s="4">
        <f t="shared" si="233"/>
        <v>2534</v>
      </c>
      <c r="Q84" s="4">
        <f t="shared" si="234"/>
        <v>2491</v>
      </c>
      <c r="R84" s="4">
        <f t="shared" si="235"/>
        <v>2529</v>
      </c>
      <c r="S84" s="69" t="str">
        <f t="shared" si="236"/>
        <v>-</v>
      </c>
      <c r="T84" s="11"/>
      <c r="U84" s="61">
        <f>SUM(U76:U82)</f>
        <v>1354</v>
      </c>
      <c r="V84" s="61">
        <f>SUM(V76:V82)</f>
        <v>1383</v>
      </c>
      <c r="W84" s="61">
        <f t="shared" ref="W84:BD84" si="238">SUM(W76:W82)</f>
        <v>1474</v>
      </c>
      <c r="X84" s="61">
        <f t="shared" si="238"/>
        <v>1630</v>
      </c>
      <c r="Y84" s="61">
        <f t="shared" si="238"/>
        <v>1587</v>
      </c>
      <c r="Z84" s="61">
        <f t="shared" si="238"/>
        <v>1616</v>
      </c>
      <c r="AA84" s="61">
        <f t="shared" si="238"/>
        <v>1642</v>
      </c>
      <c r="AB84" s="61">
        <f t="shared" si="238"/>
        <v>1743</v>
      </c>
      <c r="AC84" s="61">
        <f t="shared" si="238"/>
        <v>1729</v>
      </c>
      <c r="AD84" s="61">
        <f t="shared" si="238"/>
        <v>1798</v>
      </c>
      <c r="AE84" s="61">
        <f t="shared" si="238"/>
        <v>1892</v>
      </c>
      <c r="AF84" s="61">
        <f t="shared" si="238"/>
        <v>1925</v>
      </c>
      <c r="AG84" s="61">
        <f t="shared" si="238"/>
        <v>1937</v>
      </c>
      <c r="AH84" s="61">
        <f t="shared" si="238"/>
        <v>1937</v>
      </c>
      <c r="AI84" s="61">
        <f t="shared" si="238"/>
        <v>2067</v>
      </c>
      <c r="AJ84" s="61">
        <f>SUM(AJ76:AJ82)</f>
        <v>2120</v>
      </c>
      <c r="AK84" s="61">
        <f t="shared" si="238"/>
        <v>2197</v>
      </c>
      <c r="AL84" s="61">
        <f t="shared" si="238"/>
        <v>2293</v>
      </c>
      <c r="AM84" s="61">
        <f t="shared" si="238"/>
        <v>2378</v>
      </c>
      <c r="AN84" s="61">
        <f t="shared" si="238"/>
        <v>2500</v>
      </c>
      <c r="AO84" s="61">
        <f t="shared" si="238"/>
        <v>2624</v>
      </c>
      <c r="AP84" s="61">
        <f t="shared" si="238"/>
        <v>2812</v>
      </c>
      <c r="AQ84" s="61">
        <f t="shared" si="238"/>
        <v>3031</v>
      </c>
      <c r="AR84" s="61">
        <f t="shared" si="238"/>
        <v>3144</v>
      </c>
      <c r="AS84" s="61">
        <f t="shared" si="238"/>
        <v>3220</v>
      </c>
      <c r="AT84" s="61">
        <f t="shared" si="238"/>
        <v>2564</v>
      </c>
      <c r="AU84" s="61">
        <f t="shared" si="238"/>
        <v>2534</v>
      </c>
      <c r="AV84" s="61">
        <f t="shared" si="238"/>
        <v>2327</v>
      </c>
      <c r="AW84" s="61">
        <f t="shared" si="238"/>
        <v>2436</v>
      </c>
      <c r="AX84" s="61">
        <f t="shared" si="238"/>
        <v>2491</v>
      </c>
      <c r="AY84" s="61">
        <f t="shared" si="238"/>
        <v>2410</v>
      </c>
      <c r="AZ84" s="61">
        <f t="shared" si="238"/>
        <v>2529</v>
      </c>
      <c r="BA84" s="61">
        <f t="shared" si="238"/>
        <v>0</v>
      </c>
      <c r="BB84" s="61">
        <f t="shared" si="238"/>
        <v>0</v>
      </c>
      <c r="BC84" s="61">
        <f t="shared" si="238"/>
        <v>0</v>
      </c>
      <c r="BD84" s="61">
        <f t="shared" si="238"/>
        <v>0</v>
      </c>
      <c r="BE84" s="11"/>
      <c r="BF84" s="84">
        <f t="shared" si="209"/>
        <v>1.6623644811564275</v>
      </c>
      <c r="BG84" s="84">
        <f t="shared" si="210"/>
        <v>1.3236964377903975</v>
      </c>
      <c r="BH84" s="84">
        <f t="shared" si="211"/>
        <v>1.2259313014029996</v>
      </c>
      <c r="BI84" s="84">
        <f t="shared" si="212"/>
        <v>1.0976415094339622</v>
      </c>
      <c r="BJ84" s="84">
        <f t="shared" si="213"/>
        <v>1.1087847064178424</v>
      </c>
      <c r="BK84" s="84">
        <f t="shared" si="214"/>
        <v>1.0863497601395551</v>
      </c>
      <c r="BL84" s="84">
        <f t="shared" si="215"/>
        <v>1.0134566862910008</v>
      </c>
      <c r="BM84" s="84">
        <f t="shared" si="216"/>
        <v>1.0116000000000001</v>
      </c>
      <c r="BN84" s="84">
        <f t="shared" si="217"/>
        <v>0</v>
      </c>
      <c r="BO84" s="84">
        <f t="shared" si="218"/>
        <v>0</v>
      </c>
      <c r="BP84" s="84">
        <f t="shared" si="219"/>
        <v>0</v>
      </c>
      <c r="BQ84" s="84">
        <f t="shared" si="220"/>
        <v>0</v>
      </c>
    </row>
    <row r="85" spans="1:69" x14ac:dyDescent="0.25">
      <c r="A85" s="3" t="s">
        <v>113</v>
      </c>
      <c r="B85" s="3" t="s">
        <v>61</v>
      </c>
      <c r="C85" s="81">
        <f>SUM(C76:C83)</f>
        <v>1743</v>
      </c>
      <c r="D85" s="81">
        <f>SUM(D76:D83)</f>
        <v>2500</v>
      </c>
      <c r="E85" s="81">
        <f>SUM(E76:E83)</f>
        <v>4466</v>
      </c>
      <c r="F85" s="65">
        <f>IFERROR(E85/D85,"")</f>
        <v>1.7864</v>
      </c>
      <c r="G85" s="33"/>
      <c r="H85" s="4">
        <f t="shared" si="225"/>
        <v>1476</v>
      </c>
      <c r="I85" s="4">
        <f t="shared" si="226"/>
        <v>1621</v>
      </c>
      <c r="J85" s="4">
        <f t="shared" si="227"/>
        <v>1734</v>
      </c>
      <c r="K85" s="69">
        <f t="shared" si="228"/>
        <v>1928</v>
      </c>
      <c r="L85" s="4">
        <f t="shared" si="229"/>
        <v>2068</v>
      </c>
      <c r="M85" s="4">
        <f t="shared" si="230"/>
        <v>2295</v>
      </c>
      <c r="N85" s="4">
        <f t="shared" si="231"/>
        <v>2624</v>
      </c>
      <c r="O85" s="4">
        <f t="shared" si="232"/>
        <v>3144</v>
      </c>
      <c r="P85" s="4">
        <f t="shared" si="233"/>
        <v>3436</v>
      </c>
      <c r="Q85" s="4">
        <f t="shared" si="234"/>
        <v>4041</v>
      </c>
      <c r="R85" s="4">
        <f>IFERROR(INDEX(AY85:BA85,IF($B$2&gt;9,3,$B$2-6)),"-")</f>
        <v>4466</v>
      </c>
      <c r="S85" s="69" t="str">
        <f t="shared" si="236"/>
        <v>-</v>
      </c>
      <c r="T85" s="35"/>
      <c r="U85" s="36">
        <v>1354</v>
      </c>
      <c r="V85" s="36">
        <v>1383</v>
      </c>
      <c r="W85" s="36">
        <v>1476</v>
      </c>
      <c r="X85" s="36">
        <v>1632</v>
      </c>
      <c r="Y85" s="36">
        <v>1590</v>
      </c>
      <c r="Z85" s="36">
        <v>1621</v>
      </c>
      <c r="AA85" s="36">
        <v>1650</v>
      </c>
      <c r="AB85" s="36">
        <v>1751</v>
      </c>
      <c r="AC85" s="36">
        <v>1734</v>
      </c>
      <c r="AD85" s="36">
        <v>1802</v>
      </c>
      <c r="AE85" s="36">
        <v>1897</v>
      </c>
      <c r="AF85" s="36">
        <v>1928</v>
      </c>
      <c r="AG85" s="36">
        <v>1939</v>
      </c>
      <c r="AH85" s="36">
        <v>1938</v>
      </c>
      <c r="AI85" s="36">
        <v>2068</v>
      </c>
      <c r="AJ85" s="36">
        <v>2121</v>
      </c>
      <c r="AK85" s="36">
        <v>2197</v>
      </c>
      <c r="AL85" s="36">
        <v>2295</v>
      </c>
      <c r="AM85" s="36">
        <v>2378</v>
      </c>
      <c r="AN85" s="36">
        <v>2500</v>
      </c>
      <c r="AO85" s="36">
        <v>2624</v>
      </c>
      <c r="AP85" s="36">
        <v>2812</v>
      </c>
      <c r="AQ85" s="36">
        <v>3031</v>
      </c>
      <c r="AR85" s="36">
        <v>3144</v>
      </c>
      <c r="AS85" s="14">
        <v>3220</v>
      </c>
      <c r="AT85" s="14">
        <v>3363</v>
      </c>
      <c r="AU85" s="14">
        <v>3436</v>
      </c>
      <c r="AV85" s="14">
        <v>3457</v>
      </c>
      <c r="AW85" s="14">
        <v>3737</v>
      </c>
      <c r="AX85" s="14">
        <v>4041</v>
      </c>
      <c r="AY85" s="14">
        <v>4171</v>
      </c>
      <c r="AZ85" s="14">
        <v>4466</v>
      </c>
      <c r="BA85" s="14"/>
      <c r="BB85" s="14"/>
      <c r="BC85" s="14"/>
      <c r="BD85" s="14"/>
      <c r="BE85" s="33"/>
      <c r="BF85" s="84">
        <f t="shared" si="209"/>
        <v>1.6606498194945849</v>
      </c>
      <c r="BG85" s="84">
        <f t="shared" si="210"/>
        <v>1.7352941176470589</v>
      </c>
      <c r="BH85" s="84">
        <f t="shared" si="211"/>
        <v>1.6615087040618957</v>
      </c>
      <c r="BI85" s="84">
        <f t="shared" si="212"/>
        <v>1.6298915605846298</v>
      </c>
      <c r="BJ85" s="84">
        <f t="shared" si="213"/>
        <v>1.7009558488848429</v>
      </c>
      <c r="BK85" s="84">
        <f t="shared" si="214"/>
        <v>1.7607843137254902</v>
      </c>
      <c r="BL85" s="84">
        <f t="shared" si="215"/>
        <v>1.7539949537426409</v>
      </c>
      <c r="BM85" s="84">
        <f t="shared" si="216"/>
        <v>1.7864</v>
      </c>
      <c r="BN85" s="84">
        <f t="shared" si="217"/>
        <v>0</v>
      </c>
      <c r="BO85" s="84">
        <f t="shared" si="218"/>
        <v>0</v>
      </c>
      <c r="BP85" s="84">
        <f t="shared" si="219"/>
        <v>0</v>
      </c>
      <c r="BQ85" s="84">
        <f t="shared" si="220"/>
        <v>0</v>
      </c>
    </row>
    <row r="86" spans="1:69" x14ac:dyDescent="0.25">
      <c r="A86" s="42" t="s">
        <v>33</v>
      </c>
    </row>
    <row r="87" spans="1:69" x14ac:dyDescent="0.25">
      <c r="A87" s="43" t="s">
        <v>32</v>
      </c>
      <c r="B87" s="23" t="s">
        <v>52</v>
      </c>
      <c r="C87" s="21" t="str">
        <f>$C$3</f>
        <v>YTD '15</v>
      </c>
      <c r="D87" s="21" t="str">
        <f>$D$3</f>
        <v>YTD '16</v>
      </c>
      <c r="E87" s="21" t="str">
        <f>$E$3</f>
        <v>YTD '17</v>
      </c>
      <c r="F87" s="21" t="str">
        <f>$F$3</f>
        <v>YoY</v>
      </c>
      <c r="G87" s="2" t="s">
        <v>33</v>
      </c>
      <c r="H87" s="27" t="str">
        <f>$H$3</f>
        <v>Q1 '15</v>
      </c>
      <c r="I87" s="27" t="str">
        <f>$I$3</f>
        <v>Q2 '15</v>
      </c>
      <c r="J87" s="27" t="str">
        <f>$J$3</f>
        <v>Q3 '15</v>
      </c>
      <c r="K87" s="27" t="str">
        <f>$K$3</f>
        <v>Q4 '15</v>
      </c>
      <c r="L87" s="30" t="str">
        <f>$L$3</f>
        <v>Q1 '16</v>
      </c>
      <c r="M87" s="30" t="str">
        <f>$M$3</f>
        <v>Q2 '16</v>
      </c>
      <c r="N87" s="30" t="str">
        <f>$N$3</f>
        <v>Q3 '16</v>
      </c>
      <c r="O87" s="30" t="str">
        <f>$O$3</f>
        <v>Q4 '16</v>
      </c>
      <c r="P87" s="27" t="str">
        <f>$P$3</f>
        <v>Q1 '17</v>
      </c>
      <c r="Q87" s="27" t="str">
        <f>$Q$3</f>
        <v>Q2 '17</v>
      </c>
      <c r="R87" s="27" t="str">
        <f>$R$3</f>
        <v>Q3 '17</v>
      </c>
      <c r="S87" s="27" t="str">
        <f>$S$3</f>
        <v>Q4 '17</v>
      </c>
      <c r="T87" s="17" t="s">
        <v>33</v>
      </c>
      <c r="U87" s="27" t="s">
        <v>1</v>
      </c>
      <c r="V87" s="27" t="s">
        <v>2</v>
      </c>
      <c r="W87" s="27" t="s">
        <v>3</v>
      </c>
      <c r="X87" s="27" t="s">
        <v>4</v>
      </c>
      <c r="Y87" s="27" t="s">
        <v>5</v>
      </c>
      <c r="Z87" s="27" t="s">
        <v>6</v>
      </c>
      <c r="AA87" s="27" t="s">
        <v>7</v>
      </c>
      <c r="AB87" s="27" t="s">
        <v>8</v>
      </c>
      <c r="AC87" s="27" t="s">
        <v>9</v>
      </c>
      <c r="AD87" s="27" t="s">
        <v>10</v>
      </c>
      <c r="AE87" s="27" t="s">
        <v>11</v>
      </c>
      <c r="AF87" s="27" t="s">
        <v>12</v>
      </c>
      <c r="AG87" s="29" t="s">
        <v>13</v>
      </c>
      <c r="AH87" s="29" t="s">
        <v>14</v>
      </c>
      <c r="AI87" s="29" t="s">
        <v>15</v>
      </c>
      <c r="AJ87" s="29" t="s">
        <v>16</v>
      </c>
      <c r="AK87" s="29" t="s">
        <v>17</v>
      </c>
      <c r="AL87" s="29" t="s">
        <v>18</v>
      </c>
      <c r="AM87" s="29" t="s">
        <v>19</v>
      </c>
      <c r="AN87" s="29" t="s">
        <v>20</v>
      </c>
      <c r="AO87" s="29" t="s">
        <v>21</v>
      </c>
      <c r="AP87" s="29" t="s">
        <v>22</v>
      </c>
      <c r="AQ87" s="29" t="s">
        <v>23</v>
      </c>
      <c r="AR87" s="29" t="s">
        <v>24</v>
      </c>
      <c r="AS87" s="25" t="s">
        <v>25</v>
      </c>
      <c r="AT87" s="25" t="s">
        <v>26</v>
      </c>
      <c r="AU87" s="25" t="s">
        <v>27</v>
      </c>
      <c r="AV87" s="25" t="s">
        <v>28</v>
      </c>
      <c r="AW87" s="25" t="s">
        <v>29</v>
      </c>
      <c r="AX87" s="25" t="s">
        <v>30</v>
      </c>
      <c r="AY87" s="31" t="s">
        <v>99</v>
      </c>
      <c r="AZ87" s="31" t="s">
        <v>100</v>
      </c>
      <c r="BA87" s="31" t="s">
        <v>101</v>
      </c>
      <c r="BB87" s="31" t="s">
        <v>102</v>
      </c>
      <c r="BC87" s="31" t="s">
        <v>103</v>
      </c>
      <c r="BD87" s="31" t="s">
        <v>104</v>
      </c>
      <c r="BF87" s="32">
        <v>42736</v>
      </c>
      <c r="BG87" s="32">
        <v>42767</v>
      </c>
      <c r="BH87" s="32">
        <v>42795</v>
      </c>
      <c r="BI87" s="32">
        <v>42826</v>
      </c>
      <c r="BJ87" s="32">
        <v>42856</v>
      </c>
      <c r="BK87" s="32">
        <v>42887</v>
      </c>
      <c r="BL87" s="32">
        <v>42917</v>
      </c>
      <c r="BM87" s="32">
        <v>42948</v>
      </c>
      <c r="BN87" s="32">
        <v>42979</v>
      </c>
      <c r="BO87" s="32">
        <v>43009</v>
      </c>
      <c r="BP87" s="32">
        <v>43040</v>
      </c>
      <c r="BQ87" s="32">
        <v>43070</v>
      </c>
    </row>
    <row r="88" spans="1:69" x14ac:dyDescent="0.25">
      <c r="A88" s="16" t="s">
        <v>143</v>
      </c>
      <c r="B88" s="16" t="s">
        <v>58</v>
      </c>
      <c r="C88" s="71">
        <f>SUM(U88                                                  : INDEX(U88:AF88,$B$2))</f>
        <v>280</v>
      </c>
      <c r="D88" s="71">
        <f>SUM(AG88                                                   : INDEX(AG88:AR88,$B$2))</f>
        <v>303</v>
      </c>
      <c r="E88" s="71">
        <f>SUM(AS88                                                    : INDEX(AS88:BD88,$B$2))</f>
        <v>941</v>
      </c>
      <c r="F88" s="65">
        <f t="shared" ref="F88:F95" si="239">IFERROR(E88/D88,"")</f>
        <v>3.1056105610561056</v>
      </c>
      <c r="G88" s="33"/>
      <c r="H88" s="4">
        <f>SUM(U88:W88)</f>
        <v>82</v>
      </c>
      <c r="I88" s="4">
        <f t="shared" ref="I88:I97" si="240">SUM(X88:Z88)</f>
        <v>126</v>
      </c>
      <c r="J88" s="4">
        <f>SUM(AA88:AC88)</f>
        <v>120</v>
      </c>
      <c r="K88" s="4">
        <f t="shared" ref="K88:K97" si="241">SUM(AD88:AF88)</f>
        <v>126</v>
      </c>
      <c r="L88" s="4">
        <f t="shared" ref="L88:L97" si="242">SUM(AG88:AI88)</f>
        <v>113</v>
      </c>
      <c r="M88" s="4">
        <f t="shared" ref="M88:M97" si="243">SUM(AJ88:AL88)</f>
        <v>124</v>
      </c>
      <c r="N88" s="4">
        <f t="shared" ref="N88:N97" si="244">SUM(AM88:AO88)</f>
        <v>104</v>
      </c>
      <c r="O88" s="4">
        <f t="shared" ref="O88:O97" si="245">SUM(AP88:AR88)</f>
        <v>100</v>
      </c>
      <c r="P88" s="4">
        <f t="shared" ref="P88:P97" si="246">SUM(AS88:AU88)</f>
        <v>193</v>
      </c>
      <c r="Q88" s="4">
        <f t="shared" ref="Q88:Q97" si="247">SUM(AV88:AX88)</f>
        <v>438</v>
      </c>
      <c r="R88" s="4">
        <f t="shared" ref="R88:R97" si="248">SUM(AY88:BA88)</f>
        <v>310</v>
      </c>
      <c r="S88" s="4">
        <f t="shared" ref="S88:S97" si="249">SUM(BB88:BD88)</f>
        <v>0</v>
      </c>
      <c r="U88">
        <v>27</v>
      </c>
      <c r="V88">
        <v>25</v>
      </c>
      <c r="W88">
        <v>30</v>
      </c>
      <c r="X88">
        <v>42</v>
      </c>
      <c r="Y88">
        <v>43</v>
      </c>
      <c r="Z88">
        <v>41</v>
      </c>
      <c r="AA88">
        <v>38</v>
      </c>
      <c r="AB88">
        <v>34</v>
      </c>
      <c r="AC88">
        <v>48</v>
      </c>
      <c r="AD88">
        <v>42</v>
      </c>
      <c r="AE88">
        <v>42</v>
      </c>
      <c r="AF88">
        <v>42</v>
      </c>
      <c r="AG88">
        <v>33</v>
      </c>
      <c r="AH88">
        <v>33</v>
      </c>
      <c r="AI88">
        <v>47</v>
      </c>
      <c r="AJ88">
        <v>38</v>
      </c>
      <c r="AK88">
        <v>37</v>
      </c>
      <c r="AL88">
        <v>49</v>
      </c>
      <c r="AM88">
        <v>31</v>
      </c>
      <c r="AN88">
        <v>35</v>
      </c>
      <c r="AO88">
        <v>38</v>
      </c>
      <c r="AP88">
        <v>31</v>
      </c>
      <c r="AQ88">
        <v>31</v>
      </c>
      <c r="AR88" s="4">
        <v>38</v>
      </c>
      <c r="AS88" s="4">
        <v>55</v>
      </c>
      <c r="AT88" s="4">
        <v>65</v>
      </c>
      <c r="AU88" s="4">
        <v>73</v>
      </c>
      <c r="AV88" s="4">
        <v>148</v>
      </c>
      <c r="AW88" s="4">
        <v>149</v>
      </c>
      <c r="AX88" s="4">
        <v>141</v>
      </c>
      <c r="AY88" s="4">
        <v>156</v>
      </c>
      <c r="AZ88" s="4">
        <v>154</v>
      </c>
      <c r="BA88" s="4"/>
      <c r="BB88" s="4"/>
      <c r="BC88" s="4"/>
      <c r="BD88" s="4"/>
      <c r="BF88" s="84">
        <f t="shared" ref="BF88:BF97" si="250">IFERROR(AS88/AG88,"-")</f>
        <v>1.6666666666666667</v>
      </c>
      <c r="BG88" s="84">
        <f t="shared" ref="BG88:BG97" si="251">IFERROR(AT88/AH88,"-")</f>
        <v>1.9696969696969697</v>
      </c>
      <c r="BH88" s="84">
        <f t="shared" ref="BH88:BH97" si="252">IFERROR(AU88/AI88,"-")</f>
        <v>1.553191489361702</v>
      </c>
      <c r="BI88" s="84">
        <f t="shared" ref="BI88:BI97" si="253">IFERROR(AV88/AJ88,"-")</f>
        <v>3.8947368421052633</v>
      </c>
      <c r="BJ88" s="84">
        <f t="shared" ref="BJ88:BJ97" si="254">IFERROR(AW88/AK88,"-")</f>
        <v>4.0270270270270272</v>
      </c>
      <c r="BK88" s="84">
        <f t="shared" ref="BK88:BK97" si="255">IFERROR(AX88/AL88,"-")</f>
        <v>2.8775510204081631</v>
      </c>
      <c r="BL88" s="84">
        <f t="shared" ref="BL88:BL97" si="256">IFERROR(AY88/AM88,"-")</f>
        <v>5.032258064516129</v>
      </c>
      <c r="BM88" s="84">
        <f t="shared" ref="BM88:BM97" si="257">IFERROR(AZ88/AN88,"-")</f>
        <v>4.4000000000000004</v>
      </c>
      <c r="BN88" s="84">
        <f t="shared" ref="BN88:BN97" si="258">IFERROR(BA88/AO88,"-")</f>
        <v>0</v>
      </c>
      <c r="BO88" s="84">
        <f t="shared" ref="BO88:BO97" si="259">IFERROR(BB88/AP88,"-")</f>
        <v>0</v>
      </c>
      <c r="BP88" s="84">
        <f t="shared" ref="BP88:BP97" si="260">IFERROR(BC88/AQ88,"-")</f>
        <v>0</v>
      </c>
      <c r="BQ88" s="84">
        <f t="shared" ref="BQ88:BQ97" si="261">IFERROR(BD88/AR88,"-")</f>
        <v>0</v>
      </c>
    </row>
    <row r="89" spans="1:69" x14ac:dyDescent="0.25">
      <c r="A89" s="16" t="s">
        <v>144</v>
      </c>
      <c r="B89" s="16" t="s">
        <v>44</v>
      </c>
      <c r="C89" s="71">
        <f>SUM(U89                                                  : INDEX(U89:AF89,$B$2))</f>
        <v>553</v>
      </c>
      <c r="D89" s="71">
        <f>SUM(AG89                                                   : INDEX(AG89:AR89,$B$2))</f>
        <v>563</v>
      </c>
      <c r="E89" s="71">
        <f>SUM(AS89                                                    : INDEX(AS89:BD89,$B$2))</f>
        <v>1191</v>
      </c>
      <c r="F89" s="65">
        <f t="shared" si="239"/>
        <v>2.1154529307282415</v>
      </c>
      <c r="G89" s="33"/>
      <c r="H89" s="4">
        <f t="shared" ref="H89:H97" si="262">SUM(U89:W89)</f>
        <v>126</v>
      </c>
      <c r="I89" s="4">
        <f t="shared" si="240"/>
        <v>256</v>
      </c>
      <c r="J89" s="4">
        <f t="shared" ref="J89:J97" si="263">SUM(AA89:AC89)</f>
        <v>250</v>
      </c>
      <c r="K89" s="4">
        <f t="shared" si="241"/>
        <v>306</v>
      </c>
      <c r="L89" s="4">
        <f t="shared" si="242"/>
        <v>150</v>
      </c>
      <c r="M89" s="4">
        <f t="shared" si="243"/>
        <v>259</v>
      </c>
      <c r="N89" s="4">
        <f t="shared" si="244"/>
        <v>281</v>
      </c>
      <c r="O89" s="4">
        <f t="shared" si="245"/>
        <v>390</v>
      </c>
      <c r="P89" s="4">
        <f t="shared" si="246"/>
        <v>312</v>
      </c>
      <c r="Q89" s="4">
        <f t="shared" si="247"/>
        <v>505</v>
      </c>
      <c r="R89" s="4">
        <f t="shared" si="248"/>
        <v>374</v>
      </c>
      <c r="S89" s="4">
        <f t="shared" si="249"/>
        <v>0</v>
      </c>
      <c r="U89">
        <v>45</v>
      </c>
      <c r="V89">
        <v>20</v>
      </c>
      <c r="W89">
        <v>61</v>
      </c>
      <c r="X89">
        <v>76</v>
      </c>
      <c r="Y89">
        <v>73</v>
      </c>
      <c r="Z89">
        <v>107</v>
      </c>
      <c r="AA89">
        <v>95</v>
      </c>
      <c r="AB89">
        <v>76</v>
      </c>
      <c r="AC89">
        <v>79</v>
      </c>
      <c r="AD89">
        <v>71</v>
      </c>
      <c r="AE89">
        <v>120</v>
      </c>
      <c r="AF89">
        <v>115</v>
      </c>
      <c r="AG89">
        <v>13</v>
      </c>
      <c r="AH89">
        <v>23</v>
      </c>
      <c r="AI89">
        <v>114</v>
      </c>
      <c r="AJ89">
        <v>69</v>
      </c>
      <c r="AK89">
        <v>74</v>
      </c>
      <c r="AL89">
        <v>116</v>
      </c>
      <c r="AM89">
        <v>79</v>
      </c>
      <c r="AN89">
        <v>75</v>
      </c>
      <c r="AO89">
        <v>127</v>
      </c>
      <c r="AP89">
        <v>89</v>
      </c>
      <c r="AQ89">
        <v>127</v>
      </c>
      <c r="AR89" s="4">
        <v>174</v>
      </c>
      <c r="AS89" s="4">
        <v>47</v>
      </c>
      <c r="AT89" s="4">
        <v>122</v>
      </c>
      <c r="AU89" s="4">
        <v>143</v>
      </c>
      <c r="AV89" s="4">
        <v>143</v>
      </c>
      <c r="AW89" s="4">
        <v>154</v>
      </c>
      <c r="AX89" s="4">
        <v>208</v>
      </c>
      <c r="AY89" s="4">
        <v>155</v>
      </c>
      <c r="AZ89" s="4">
        <v>219</v>
      </c>
      <c r="BA89" s="4"/>
      <c r="BB89" s="4"/>
      <c r="BC89" s="4"/>
      <c r="BD89" s="4"/>
      <c r="BF89" s="84">
        <f t="shared" si="250"/>
        <v>3.6153846153846154</v>
      </c>
      <c r="BG89" s="84">
        <f t="shared" si="251"/>
        <v>5.3043478260869561</v>
      </c>
      <c r="BH89" s="84">
        <f t="shared" si="252"/>
        <v>1.2543859649122806</v>
      </c>
      <c r="BI89" s="84">
        <f t="shared" si="253"/>
        <v>2.0724637681159419</v>
      </c>
      <c r="BJ89" s="84">
        <f t="shared" si="254"/>
        <v>2.0810810810810811</v>
      </c>
      <c r="BK89" s="84">
        <f t="shared" si="255"/>
        <v>1.7931034482758621</v>
      </c>
      <c r="BL89" s="84">
        <f t="shared" si="256"/>
        <v>1.9620253164556962</v>
      </c>
      <c r="BM89" s="84">
        <f t="shared" si="257"/>
        <v>2.92</v>
      </c>
      <c r="BN89" s="84">
        <f t="shared" si="258"/>
        <v>0</v>
      </c>
      <c r="BO89" s="84">
        <f t="shared" si="259"/>
        <v>0</v>
      </c>
      <c r="BP89" s="84">
        <f t="shared" si="260"/>
        <v>0</v>
      </c>
      <c r="BQ89" s="84">
        <f t="shared" si="261"/>
        <v>0</v>
      </c>
    </row>
    <row r="90" spans="1:69" x14ac:dyDescent="0.25">
      <c r="A90" s="16" t="s">
        <v>145</v>
      </c>
      <c r="B90" s="16" t="s">
        <v>45</v>
      </c>
      <c r="C90" s="71">
        <f>SUM(U90                                                  : INDEX(U90:AF90,$B$2))</f>
        <v>474</v>
      </c>
      <c r="D90" s="71">
        <f>SUM(AG90                                                   : INDEX(AG90:AR90,$B$2))</f>
        <v>444</v>
      </c>
      <c r="E90" s="71">
        <f>SUM(AS90                                                    : INDEX(AS90:BD90,$B$2))</f>
        <v>583</v>
      </c>
      <c r="F90" s="65">
        <f t="shared" si="239"/>
        <v>1.3130630630630631</v>
      </c>
      <c r="G90" s="33"/>
      <c r="H90" s="4">
        <f t="shared" si="262"/>
        <v>123</v>
      </c>
      <c r="I90" s="4">
        <f t="shared" si="240"/>
        <v>223</v>
      </c>
      <c r="J90" s="4">
        <f t="shared" si="263"/>
        <v>191</v>
      </c>
      <c r="K90" s="4">
        <f t="shared" si="241"/>
        <v>236</v>
      </c>
      <c r="L90" s="4">
        <f t="shared" si="242"/>
        <v>75</v>
      </c>
      <c r="M90" s="4">
        <f t="shared" si="243"/>
        <v>214</v>
      </c>
      <c r="N90" s="4">
        <f t="shared" si="244"/>
        <v>226</v>
      </c>
      <c r="O90" s="4">
        <f t="shared" si="245"/>
        <v>311</v>
      </c>
      <c r="P90" s="4">
        <f t="shared" si="246"/>
        <v>196</v>
      </c>
      <c r="Q90" s="4">
        <f t="shared" si="247"/>
        <v>238</v>
      </c>
      <c r="R90" s="4">
        <f t="shared" si="248"/>
        <v>149</v>
      </c>
      <c r="S90" s="4">
        <f t="shared" si="249"/>
        <v>0</v>
      </c>
      <c r="U90">
        <v>60</v>
      </c>
      <c r="V90">
        <v>42</v>
      </c>
      <c r="W90">
        <v>21</v>
      </c>
      <c r="X90">
        <v>72</v>
      </c>
      <c r="Y90">
        <v>80</v>
      </c>
      <c r="Z90">
        <v>71</v>
      </c>
      <c r="AA90">
        <v>79</v>
      </c>
      <c r="AB90">
        <v>49</v>
      </c>
      <c r="AC90">
        <v>63</v>
      </c>
      <c r="AD90">
        <v>63</v>
      </c>
      <c r="AE90">
        <v>48</v>
      </c>
      <c r="AF90">
        <v>125</v>
      </c>
      <c r="AG90">
        <v>37</v>
      </c>
      <c r="AH90">
        <v>14</v>
      </c>
      <c r="AI90">
        <v>24</v>
      </c>
      <c r="AJ90">
        <v>87</v>
      </c>
      <c r="AK90">
        <v>59</v>
      </c>
      <c r="AL90">
        <v>68</v>
      </c>
      <c r="AM90">
        <v>85</v>
      </c>
      <c r="AN90">
        <v>70</v>
      </c>
      <c r="AO90">
        <v>71</v>
      </c>
      <c r="AP90">
        <v>99</v>
      </c>
      <c r="AQ90">
        <v>106</v>
      </c>
      <c r="AR90" s="4">
        <v>106</v>
      </c>
      <c r="AS90" s="4">
        <v>55</v>
      </c>
      <c r="AT90" s="4">
        <v>46</v>
      </c>
      <c r="AU90" s="4">
        <v>95</v>
      </c>
      <c r="AV90" s="4">
        <v>74</v>
      </c>
      <c r="AW90" s="4">
        <v>76</v>
      </c>
      <c r="AX90" s="4">
        <v>88</v>
      </c>
      <c r="AY90" s="4">
        <v>56</v>
      </c>
      <c r="AZ90" s="4">
        <v>93</v>
      </c>
      <c r="BA90" s="4"/>
      <c r="BB90" s="4"/>
      <c r="BC90" s="4"/>
      <c r="BD90" s="4"/>
      <c r="BF90" s="84">
        <f t="shared" si="250"/>
        <v>1.4864864864864864</v>
      </c>
      <c r="BG90" s="84">
        <f t="shared" si="251"/>
        <v>3.2857142857142856</v>
      </c>
      <c r="BH90" s="84">
        <f t="shared" si="252"/>
        <v>3.9583333333333335</v>
      </c>
      <c r="BI90" s="84">
        <f t="shared" si="253"/>
        <v>0.85057471264367812</v>
      </c>
      <c r="BJ90" s="84">
        <f t="shared" si="254"/>
        <v>1.2881355932203389</v>
      </c>
      <c r="BK90" s="84">
        <f t="shared" si="255"/>
        <v>1.2941176470588236</v>
      </c>
      <c r="BL90" s="84">
        <f t="shared" si="256"/>
        <v>0.6588235294117647</v>
      </c>
      <c r="BM90" s="84">
        <f t="shared" si="257"/>
        <v>1.3285714285714285</v>
      </c>
      <c r="BN90" s="84">
        <f t="shared" si="258"/>
        <v>0</v>
      </c>
      <c r="BO90" s="84">
        <f t="shared" si="259"/>
        <v>0</v>
      </c>
      <c r="BP90" s="84">
        <f t="shared" si="260"/>
        <v>0</v>
      </c>
      <c r="BQ90" s="84">
        <f t="shared" si="261"/>
        <v>0</v>
      </c>
    </row>
    <row r="91" spans="1:69" x14ac:dyDescent="0.25">
      <c r="A91" s="16" t="s">
        <v>146</v>
      </c>
      <c r="B91" s="16" t="s">
        <v>46</v>
      </c>
      <c r="C91" s="71">
        <f>SUM(U91                                                  : INDEX(U91:AF91,$B$2))</f>
        <v>673</v>
      </c>
      <c r="D91" s="71">
        <f>SUM(AG91                                                   : INDEX(AG91:AR91,$B$2))</f>
        <v>513</v>
      </c>
      <c r="E91" s="71">
        <f>SUM(AS91                                                    : INDEX(AS91:BD91,$B$2))</f>
        <v>661</v>
      </c>
      <c r="F91" s="65">
        <f t="shared" si="239"/>
        <v>1.2884990253411306</v>
      </c>
      <c r="G91" s="33"/>
      <c r="H91" s="4">
        <f t="shared" si="262"/>
        <v>214</v>
      </c>
      <c r="I91" s="4">
        <f t="shared" si="240"/>
        <v>262</v>
      </c>
      <c r="J91" s="4">
        <f t="shared" si="263"/>
        <v>307</v>
      </c>
      <c r="K91" s="4">
        <f t="shared" si="241"/>
        <v>304</v>
      </c>
      <c r="L91" s="4">
        <f t="shared" si="242"/>
        <v>160</v>
      </c>
      <c r="M91" s="4">
        <f t="shared" si="243"/>
        <v>204</v>
      </c>
      <c r="N91" s="4">
        <f t="shared" si="244"/>
        <v>221</v>
      </c>
      <c r="O91" s="4">
        <f t="shared" si="245"/>
        <v>337</v>
      </c>
      <c r="P91" s="4">
        <f t="shared" si="246"/>
        <v>295</v>
      </c>
      <c r="Q91" s="4">
        <f t="shared" si="247"/>
        <v>234</v>
      </c>
      <c r="R91" s="4">
        <f t="shared" si="248"/>
        <v>132</v>
      </c>
      <c r="S91" s="4">
        <f t="shared" si="249"/>
        <v>0</v>
      </c>
      <c r="U91">
        <v>60</v>
      </c>
      <c r="V91">
        <v>62</v>
      </c>
      <c r="W91">
        <v>92</v>
      </c>
      <c r="X91">
        <v>52</v>
      </c>
      <c r="Y91">
        <v>72</v>
      </c>
      <c r="Z91">
        <v>138</v>
      </c>
      <c r="AA91">
        <v>123</v>
      </c>
      <c r="AB91">
        <v>74</v>
      </c>
      <c r="AC91">
        <v>110</v>
      </c>
      <c r="AD91">
        <v>76</v>
      </c>
      <c r="AE91">
        <v>107</v>
      </c>
      <c r="AF91">
        <v>121</v>
      </c>
      <c r="AG91">
        <v>50</v>
      </c>
      <c r="AH91">
        <v>56</v>
      </c>
      <c r="AI91">
        <v>54</v>
      </c>
      <c r="AJ91">
        <v>25</v>
      </c>
      <c r="AK91">
        <v>80</v>
      </c>
      <c r="AL91">
        <v>99</v>
      </c>
      <c r="AM91">
        <v>73</v>
      </c>
      <c r="AN91">
        <v>76</v>
      </c>
      <c r="AO91">
        <v>72</v>
      </c>
      <c r="AP91">
        <v>64</v>
      </c>
      <c r="AQ91">
        <v>107</v>
      </c>
      <c r="AR91" s="4">
        <v>166</v>
      </c>
      <c r="AS91" s="4">
        <v>84</v>
      </c>
      <c r="AT91" s="4">
        <v>124</v>
      </c>
      <c r="AU91" s="4">
        <v>87</v>
      </c>
      <c r="AV91" s="4">
        <v>67</v>
      </c>
      <c r="AW91" s="4">
        <v>81</v>
      </c>
      <c r="AX91" s="4">
        <v>86</v>
      </c>
      <c r="AY91" s="4">
        <v>60</v>
      </c>
      <c r="AZ91" s="4">
        <v>72</v>
      </c>
      <c r="BA91" s="4"/>
      <c r="BB91" s="4"/>
      <c r="BC91" s="4"/>
      <c r="BD91" s="4"/>
      <c r="BF91" s="84">
        <f t="shared" si="250"/>
        <v>1.68</v>
      </c>
      <c r="BG91" s="84">
        <f t="shared" si="251"/>
        <v>2.2142857142857144</v>
      </c>
      <c r="BH91" s="84">
        <f t="shared" si="252"/>
        <v>1.6111111111111112</v>
      </c>
      <c r="BI91" s="84">
        <f t="shared" si="253"/>
        <v>2.68</v>
      </c>
      <c r="BJ91" s="84">
        <f t="shared" si="254"/>
        <v>1.0125</v>
      </c>
      <c r="BK91" s="84">
        <f t="shared" si="255"/>
        <v>0.86868686868686873</v>
      </c>
      <c r="BL91" s="84">
        <f t="shared" si="256"/>
        <v>0.82191780821917804</v>
      </c>
      <c r="BM91" s="84">
        <f t="shared" si="257"/>
        <v>0.94736842105263153</v>
      </c>
      <c r="BN91" s="84">
        <f t="shared" si="258"/>
        <v>0</v>
      </c>
      <c r="BO91" s="84">
        <f t="shared" si="259"/>
        <v>0</v>
      </c>
      <c r="BP91" s="84">
        <f t="shared" si="260"/>
        <v>0</v>
      </c>
      <c r="BQ91" s="84">
        <f t="shared" si="261"/>
        <v>0</v>
      </c>
    </row>
    <row r="92" spans="1:69" x14ac:dyDescent="0.25">
      <c r="A92" s="16" t="s">
        <v>147</v>
      </c>
      <c r="B92" s="16" t="s">
        <v>47</v>
      </c>
      <c r="C92" s="71">
        <f>SUM(U92                                                  : INDEX(U92:AF92,$B$2))</f>
        <v>545</v>
      </c>
      <c r="D92" s="71">
        <f>SUM(AG92                                                   : INDEX(AG92:AR92,$B$2))</f>
        <v>471</v>
      </c>
      <c r="E92" s="71">
        <f>SUM(AS92                                                    : INDEX(AS92:BD92,$B$2))</f>
        <v>474</v>
      </c>
      <c r="F92" s="65">
        <f t="shared" si="239"/>
        <v>1.0063694267515924</v>
      </c>
      <c r="G92" s="33"/>
      <c r="H92" s="4">
        <f t="shared" si="262"/>
        <v>144</v>
      </c>
      <c r="I92" s="4">
        <f t="shared" si="240"/>
        <v>247</v>
      </c>
      <c r="J92" s="4">
        <f t="shared" si="263"/>
        <v>291</v>
      </c>
      <c r="K92" s="4">
        <f t="shared" si="241"/>
        <v>315</v>
      </c>
      <c r="L92" s="4">
        <f t="shared" si="242"/>
        <v>155</v>
      </c>
      <c r="M92" s="4">
        <f t="shared" si="243"/>
        <v>175</v>
      </c>
      <c r="N92" s="4">
        <f t="shared" si="244"/>
        <v>229</v>
      </c>
      <c r="O92" s="4">
        <f t="shared" si="245"/>
        <v>204</v>
      </c>
      <c r="P92" s="4">
        <f t="shared" si="246"/>
        <v>276</v>
      </c>
      <c r="Q92" s="4">
        <f t="shared" si="247"/>
        <v>126</v>
      </c>
      <c r="R92" s="4">
        <f t="shared" si="248"/>
        <v>72</v>
      </c>
      <c r="S92" s="4">
        <f t="shared" si="249"/>
        <v>0</v>
      </c>
      <c r="U92">
        <v>51</v>
      </c>
      <c r="V92">
        <v>35</v>
      </c>
      <c r="W92">
        <v>58</v>
      </c>
      <c r="X92">
        <v>80</v>
      </c>
      <c r="Y92">
        <v>97</v>
      </c>
      <c r="Z92">
        <v>70</v>
      </c>
      <c r="AA92">
        <v>71</v>
      </c>
      <c r="AB92">
        <v>83</v>
      </c>
      <c r="AC92">
        <v>137</v>
      </c>
      <c r="AD92">
        <v>99</v>
      </c>
      <c r="AE92">
        <v>91</v>
      </c>
      <c r="AF92">
        <v>125</v>
      </c>
      <c r="AG92">
        <v>36</v>
      </c>
      <c r="AH92">
        <v>35</v>
      </c>
      <c r="AI92">
        <v>84</v>
      </c>
      <c r="AJ92">
        <v>76</v>
      </c>
      <c r="AK92">
        <v>49</v>
      </c>
      <c r="AL92">
        <v>50</v>
      </c>
      <c r="AM92">
        <v>61</v>
      </c>
      <c r="AN92">
        <v>80</v>
      </c>
      <c r="AO92">
        <v>88</v>
      </c>
      <c r="AP92">
        <v>65</v>
      </c>
      <c r="AQ92">
        <v>48</v>
      </c>
      <c r="AR92" s="4">
        <v>91</v>
      </c>
      <c r="AS92" s="4">
        <v>41</v>
      </c>
      <c r="AT92" s="4">
        <v>87</v>
      </c>
      <c r="AU92" s="4">
        <v>148</v>
      </c>
      <c r="AV92" s="4">
        <v>50</v>
      </c>
      <c r="AW92" s="4">
        <v>39</v>
      </c>
      <c r="AX92" s="4">
        <v>37</v>
      </c>
      <c r="AY92" s="4">
        <v>29</v>
      </c>
      <c r="AZ92" s="4">
        <v>43</v>
      </c>
      <c r="BA92" s="4"/>
      <c r="BB92" s="4"/>
      <c r="BC92" s="4"/>
      <c r="BD92" s="4"/>
      <c r="BF92" s="84">
        <f t="shared" si="250"/>
        <v>1.1388888888888888</v>
      </c>
      <c r="BG92" s="84">
        <f t="shared" si="251"/>
        <v>2.4857142857142858</v>
      </c>
      <c r="BH92" s="84">
        <f t="shared" si="252"/>
        <v>1.7619047619047619</v>
      </c>
      <c r="BI92" s="84">
        <f t="shared" si="253"/>
        <v>0.65789473684210531</v>
      </c>
      <c r="BJ92" s="84">
        <f t="shared" si="254"/>
        <v>0.79591836734693877</v>
      </c>
      <c r="BK92" s="84">
        <f t="shared" si="255"/>
        <v>0.74</v>
      </c>
      <c r="BL92" s="84">
        <f t="shared" si="256"/>
        <v>0.47540983606557374</v>
      </c>
      <c r="BM92" s="84">
        <f t="shared" si="257"/>
        <v>0.53749999999999998</v>
      </c>
      <c r="BN92" s="84">
        <f t="shared" si="258"/>
        <v>0</v>
      </c>
      <c r="BO92" s="84">
        <f t="shared" si="259"/>
        <v>0</v>
      </c>
      <c r="BP92" s="84">
        <f t="shared" si="260"/>
        <v>0</v>
      </c>
      <c r="BQ92" s="84">
        <f t="shared" si="261"/>
        <v>0</v>
      </c>
    </row>
    <row r="93" spans="1:69" x14ac:dyDescent="0.25">
      <c r="A93" s="16" t="s">
        <v>148</v>
      </c>
      <c r="B93" s="16" t="s">
        <v>48</v>
      </c>
      <c r="C93" s="71">
        <f>SUM(U93                                                  : INDEX(U93:AF93,$B$2))</f>
        <v>478</v>
      </c>
      <c r="D93" s="71">
        <f>SUM(AG93                                                   : INDEX(AG93:AR93,$B$2))</f>
        <v>565</v>
      </c>
      <c r="E93" s="71">
        <f>SUM(AS93                                                    : INDEX(AS93:BD93,$B$2))</f>
        <v>342</v>
      </c>
      <c r="F93" s="65">
        <f t="shared" si="239"/>
        <v>0.6053097345132743</v>
      </c>
      <c r="G93" s="33"/>
      <c r="H93" s="4">
        <f t="shared" si="262"/>
        <v>91</v>
      </c>
      <c r="I93" s="4">
        <f t="shared" si="240"/>
        <v>226</v>
      </c>
      <c r="J93" s="4">
        <f t="shared" si="263"/>
        <v>262</v>
      </c>
      <c r="K93" s="4">
        <f t="shared" si="241"/>
        <v>365</v>
      </c>
      <c r="L93" s="4">
        <f t="shared" si="242"/>
        <v>170</v>
      </c>
      <c r="M93" s="4">
        <f t="shared" si="243"/>
        <v>240</v>
      </c>
      <c r="N93" s="4">
        <f t="shared" si="244"/>
        <v>216</v>
      </c>
      <c r="O93" s="4">
        <f t="shared" si="245"/>
        <v>257</v>
      </c>
      <c r="P93" s="4">
        <f t="shared" si="246"/>
        <v>117</v>
      </c>
      <c r="Q93" s="4">
        <f t="shared" si="247"/>
        <v>153</v>
      </c>
      <c r="R93" s="4">
        <f t="shared" si="248"/>
        <v>72</v>
      </c>
      <c r="S93" s="4">
        <f t="shared" si="249"/>
        <v>0</v>
      </c>
      <c r="U93">
        <v>31</v>
      </c>
      <c r="V93">
        <v>32</v>
      </c>
      <c r="W93">
        <v>28</v>
      </c>
      <c r="X93">
        <v>60</v>
      </c>
      <c r="Y93">
        <v>75</v>
      </c>
      <c r="Z93">
        <v>91</v>
      </c>
      <c r="AA93">
        <v>86</v>
      </c>
      <c r="AB93">
        <v>75</v>
      </c>
      <c r="AC93">
        <v>101</v>
      </c>
      <c r="AD93">
        <v>92</v>
      </c>
      <c r="AE93">
        <v>131</v>
      </c>
      <c r="AF93">
        <v>142</v>
      </c>
      <c r="AG93">
        <v>45</v>
      </c>
      <c r="AH93">
        <v>44</v>
      </c>
      <c r="AI93">
        <v>81</v>
      </c>
      <c r="AJ93">
        <v>77</v>
      </c>
      <c r="AK93">
        <v>69</v>
      </c>
      <c r="AL93">
        <v>94</v>
      </c>
      <c r="AM93">
        <v>81</v>
      </c>
      <c r="AN93">
        <v>74</v>
      </c>
      <c r="AO93">
        <v>61</v>
      </c>
      <c r="AP93">
        <v>65</v>
      </c>
      <c r="AQ93">
        <v>80</v>
      </c>
      <c r="AR93" s="4">
        <v>112</v>
      </c>
      <c r="AS93" s="4">
        <v>28</v>
      </c>
      <c r="AT93" s="4">
        <v>34</v>
      </c>
      <c r="AU93" s="4">
        <v>55</v>
      </c>
      <c r="AV93" s="4">
        <v>45</v>
      </c>
      <c r="AW93" s="4">
        <v>53</v>
      </c>
      <c r="AX93" s="4">
        <v>55</v>
      </c>
      <c r="AY93" s="4">
        <v>34</v>
      </c>
      <c r="AZ93" s="4">
        <v>38</v>
      </c>
      <c r="BA93" s="4"/>
      <c r="BB93" s="4"/>
      <c r="BC93" s="4"/>
      <c r="BD93" s="4"/>
      <c r="BF93" s="84">
        <f t="shared" si="250"/>
        <v>0.62222222222222223</v>
      </c>
      <c r="BG93" s="84">
        <f t="shared" si="251"/>
        <v>0.77272727272727271</v>
      </c>
      <c r="BH93" s="84">
        <f t="shared" si="252"/>
        <v>0.67901234567901236</v>
      </c>
      <c r="BI93" s="84">
        <f t="shared" si="253"/>
        <v>0.58441558441558439</v>
      </c>
      <c r="BJ93" s="84">
        <f t="shared" si="254"/>
        <v>0.76811594202898548</v>
      </c>
      <c r="BK93" s="84">
        <f t="shared" si="255"/>
        <v>0.58510638297872342</v>
      </c>
      <c r="BL93" s="84">
        <f t="shared" si="256"/>
        <v>0.41975308641975306</v>
      </c>
      <c r="BM93" s="84">
        <f t="shared" si="257"/>
        <v>0.51351351351351349</v>
      </c>
      <c r="BN93" s="84">
        <f t="shared" si="258"/>
        <v>0</v>
      </c>
      <c r="BO93" s="84">
        <f t="shared" si="259"/>
        <v>0</v>
      </c>
      <c r="BP93" s="84">
        <f t="shared" si="260"/>
        <v>0</v>
      </c>
      <c r="BQ93" s="84">
        <f t="shared" si="261"/>
        <v>0</v>
      </c>
    </row>
    <row r="94" spans="1:69" x14ac:dyDescent="0.25">
      <c r="A94" s="16" t="s">
        <v>149</v>
      </c>
      <c r="B94" s="16" t="s">
        <v>49</v>
      </c>
      <c r="C94" s="71">
        <f>SUM(U94                                                  : INDEX(U94:AF94,$B$2))</f>
        <v>173</v>
      </c>
      <c r="D94" s="71">
        <f>SUM(AG94                                                   : INDEX(AG94:AR94,$B$2))</f>
        <v>452</v>
      </c>
      <c r="E94" s="71">
        <f>SUM(AS94                                                    : INDEX(AS94:BD94,$B$2))</f>
        <v>418</v>
      </c>
      <c r="F94" s="65">
        <f t="shared" si="239"/>
        <v>0.9247787610619469</v>
      </c>
      <c r="G94" s="33"/>
      <c r="H94" s="4">
        <f t="shared" si="262"/>
        <v>48</v>
      </c>
      <c r="I94" s="4">
        <f t="shared" si="240"/>
        <v>71</v>
      </c>
      <c r="J94" s="4">
        <f t="shared" si="263"/>
        <v>115</v>
      </c>
      <c r="K94" s="4">
        <f t="shared" si="241"/>
        <v>212</v>
      </c>
      <c r="L94" s="4">
        <f t="shared" si="242"/>
        <v>112</v>
      </c>
      <c r="M94" s="4">
        <f t="shared" si="243"/>
        <v>217</v>
      </c>
      <c r="N94" s="4">
        <f t="shared" si="244"/>
        <v>197</v>
      </c>
      <c r="O94" s="4">
        <f t="shared" si="245"/>
        <v>273</v>
      </c>
      <c r="P94" s="4">
        <f t="shared" si="246"/>
        <v>162</v>
      </c>
      <c r="Q94" s="4">
        <f t="shared" si="247"/>
        <v>156</v>
      </c>
      <c r="R94" s="4">
        <f t="shared" si="248"/>
        <v>100</v>
      </c>
      <c r="S94" s="4">
        <f t="shared" si="249"/>
        <v>0</v>
      </c>
      <c r="U94">
        <v>21</v>
      </c>
      <c r="V94">
        <v>11</v>
      </c>
      <c r="W94">
        <v>16</v>
      </c>
      <c r="X94">
        <v>18</v>
      </c>
      <c r="Y94">
        <v>26</v>
      </c>
      <c r="Z94">
        <v>27</v>
      </c>
      <c r="AA94">
        <v>24</v>
      </c>
      <c r="AB94">
        <v>30</v>
      </c>
      <c r="AC94">
        <v>61</v>
      </c>
      <c r="AD94">
        <v>51</v>
      </c>
      <c r="AE94">
        <v>71</v>
      </c>
      <c r="AF94">
        <v>90</v>
      </c>
      <c r="AG94">
        <v>27</v>
      </c>
      <c r="AH94">
        <v>28</v>
      </c>
      <c r="AI94">
        <v>57</v>
      </c>
      <c r="AJ94">
        <v>54</v>
      </c>
      <c r="AK94">
        <v>57</v>
      </c>
      <c r="AL94">
        <v>106</v>
      </c>
      <c r="AM94">
        <v>69</v>
      </c>
      <c r="AN94">
        <v>54</v>
      </c>
      <c r="AO94">
        <v>74</v>
      </c>
      <c r="AP94">
        <v>63</v>
      </c>
      <c r="AQ94">
        <v>75</v>
      </c>
      <c r="AR94" s="4">
        <v>135</v>
      </c>
      <c r="AS94" s="4">
        <v>50</v>
      </c>
      <c r="AT94" s="4">
        <v>44</v>
      </c>
      <c r="AU94" s="4">
        <v>68</v>
      </c>
      <c r="AV94" s="4">
        <v>58</v>
      </c>
      <c r="AW94" s="4">
        <v>51</v>
      </c>
      <c r="AX94" s="4">
        <v>47</v>
      </c>
      <c r="AY94" s="4">
        <v>50</v>
      </c>
      <c r="AZ94" s="4">
        <v>50</v>
      </c>
      <c r="BA94" s="4"/>
      <c r="BB94" s="4"/>
      <c r="BC94" s="4"/>
      <c r="BD94" s="4"/>
      <c r="BF94" s="84">
        <f t="shared" si="250"/>
        <v>1.8518518518518519</v>
      </c>
      <c r="BG94" s="84">
        <f t="shared" si="251"/>
        <v>1.5714285714285714</v>
      </c>
      <c r="BH94" s="84">
        <f t="shared" si="252"/>
        <v>1.1929824561403508</v>
      </c>
      <c r="BI94" s="84">
        <f t="shared" si="253"/>
        <v>1.0740740740740742</v>
      </c>
      <c r="BJ94" s="84">
        <f t="shared" si="254"/>
        <v>0.89473684210526316</v>
      </c>
      <c r="BK94" s="84">
        <f t="shared" si="255"/>
        <v>0.44339622641509435</v>
      </c>
      <c r="BL94" s="84">
        <f t="shared" si="256"/>
        <v>0.72463768115942029</v>
      </c>
      <c r="BM94" s="84">
        <f t="shared" si="257"/>
        <v>0.92592592592592593</v>
      </c>
      <c r="BN94" s="84">
        <f t="shared" si="258"/>
        <v>0</v>
      </c>
      <c r="BO94" s="84">
        <f t="shared" si="259"/>
        <v>0</v>
      </c>
      <c r="BP94" s="84">
        <f t="shared" si="260"/>
        <v>0</v>
      </c>
      <c r="BQ94" s="84">
        <f t="shared" si="261"/>
        <v>0</v>
      </c>
    </row>
    <row r="95" spans="1:69" x14ac:dyDescent="0.25">
      <c r="A95" s="16" t="s">
        <v>150</v>
      </c>
      <c r="B95" s="16" t="s">
        <v>50</v>
      </c>
      <c r="C95" s="71">
        <f>SUM(U95                                                  : INDEX(U95:AF95,$B$2))</f>
        <v>0</v>
      </c>
      <c r="D95" s="71">
        <f>SUM(AG95                                                   : INDEX(AG95:AR95,$B$2))</f>
        <v>0</v>
      </c>
      <c r="E95" s="71">
        <f>SUM(AS95                                                    : INDEX(AS95:BD95,$B$2))</f>
        <v>188</v>
      </c>
      <c r="F95" s="65" t="str">
        <f t="shared" si="239"/>
        <v/>
      </c>
      <c r="G95" s="33"/>
      <c r="H95" s="4">
        <f t="shared" si="262"/>
        <v>0</v>
      </c>
      <c r="I95" s="4">
        <f t="shared" si="240"/>
        <v>0</v>
      </c>
      <c r="J95" s="4">
        <f t="shared" si="263"/>
        <v>0</v>
      </c>
      <c r="K95" s="4">
        <f t="shared" si="241"/>
        <v>0</v>
      </c>
      <c r="L95" s="4">
        <f t="shared" si="242"/>
        <v>0</v>
      </c>
      <c r="M95" s="4">
        <f t="shared" si="243"/>
        <v>0</v>
      </c>
      <c r="N95" s="4">
        <f t="shared" si="244"/>
        <v>0</v>
      </c>
      <c r="O95" s="4">
        <f t="shared" si="245"/>
        <v>0</v>
      </c>
      <c r="P95" s="4">
        <f t="shared" si="246"/>
        <v>62</v>
      </c>
      <c r="Q95" s="4">
        <f t="shared" si="247"/>
        <v>73</v>
      </c>
      <c r="R95" s="4">
        <f t="shared" si="248"/>
        <v>53</v>
      </c>
      <c r="S95" s="4">
        <f t="shared" si="249"/>
        <v>0</v>
      </c>
      <c r="T95" s="7"/>
      <c r="AR95" s="4"/>
      <c r="AS95" s="4"/>
      <c r="AT95" s="4">
        <v>31</v>
      </c>
      <c r="AU95" s="4">
        <v>31</v>
      </c>
      <c r="AV95" s="4">
        <v>35</v>
      </c>
      <c r="AW95" s="4">
        <v>23</v>
      </c>
      <c r="AX95" s="4">
        <v>15</v>
      </c>
      <c r="AY95" s="4">
        <v>20</v>
      </c>
      <c r="AZ95" s="4">
        <v>33</v>
      </c>
      <c r="BA95" s="4"/>
      <c r="BB95" s="4"/>
      <c r="BC95" s="4"/>
      <c r="BD95" s="4"/>
      <c r="BF95" s="84" t="str">
        <f t="shared" si="250"/>
        <v>-</v>
      </c>
      <c r="BG95" s="84" t="str">
        <f t="shared" si="251"/>
        <v>-</v>
      </c>
      <c r="BH95" s="84" t="str">
        <f t="shared" si="252"/>
        <v>-</v>
      </c>
      <c r="BI95" s="84" t="str">
        <f t="shared" si="253"/>
        <v>-</v>
      </c>
      <c r="BJ95" s="84" t="str">
        <f t="shared" si="254"/>
        <v>-</v>
      </c>
      <c r="BK95" s="84" t="str">
        <f t="shared" si="255"/>
        <v>-</v>
      </c>
      <c r="BL95" s="84" t="str">
        <f t="shared" si="256"/>
        <v>-</v>
      </c>
      <c r="BM95" s="84" t="str">
        <f t="shared" si="257"/>
        <v>-</v>
      </c>
      <c r="BN95" s="84" t="str">
        <f t="shared" si="258"/>
        <v>-</v>
      </c>
      <c r="BO95" s="84" t="str">
        <f t="shared" si="259"/>
        <v>-</v>
      </c>
      <c r="BP95" s="84" t="str">
        <f t="shared" si="260"/>
        <v>-</v>
      </c>
      <c r="BQ95" s="84" t="str">
        <f t="shared" si="261"/>
        <v>-</v>
      </c>
    </row>
    <row r="96" spans="1:69" x14ac:dyDescent="0.25">
      <c r="A96" s="16" t="s">
        <v>151</v>
      </c>
      <c r="B96" s="3" t="s">
        <v>153</v>
      </c>
      <c r="C96" s="72">
        <f>SUM(C88:C94)</f>
        <v>3176</v>
      </c>
      <c r="D96" s="72">
        <f t="shared" ref="D96" si="264">SUM(D88:D94)</f>
        <v>3311</v>
      </c>
      <c r="E96" s="72">
        <f>SUM(E88:E94)</f>
        <v>4610</v>
      </c>
      <c r="F96" s="65">
        <f>IFERROR(E96/D96,"")</f>
        <v>1.3923286016309273</v>
      </c>
      <c r="G96" s="33"/>
      <c r="H96" s="4">
        <f t="shared" si="262"/>
        <v>828</v>
      </c>
      <c r="I96" s="4">
        <f t="shared" si="240"/>
        <v>1411</v>
      </c>
      <c r="J96" s="4">
        <f t="shared" si="263"/>
        <v>1536</v>
      </c>
      <c r="K96" s="4">
        <f t="shared" si="241"/>
        <v>1864</v>
      </c>
      <c r="L96" s="4">
        <f t="shared" si="242"/>
        <v>935</v>
      </c>
      <c r="M96" s="4">
        <f t="shared" si="243"/>
        <v>1433</v>
      </c>
      <c r="N96" s="4">
        <f t="shared" si="244"/>
        <v>1474</v>
      </c>
      <c r="O96" s="4">
        <f t="shared" si="245"/>
        <v>1872</v>
      </c>
      <c r="P96" s="4">
        <f t="shared" si="246"/>
        <v>1551</v>
      </c>
      <c r="Q96" s="4">
        <f t="shared" si="247"/>
        <v>1850</v>
      </c>
      <c r="R96" s="4">
        <f t="shared" si="248"/>
        <v>1209</v>
      </c>
      <c r="S96" s="4">
        <f t="shared" si="249"/>
        <v>0</v>
      </c>
      <c r="T96" s="7"/>
      <c r="U96" s="61">
        <f>SUM(U88:U94)</f>
        <v>295</v>
      </c>
      <c r="V96" s="61">
        <f t="shared" ref="V96:AY96" si="265">SUM(V88:V94)</f>
        <v>227</v>
      </c>
      <c r="W96" s="61">
        <f t="shared" si="265"/>
        <v>306</v>
      </c>
      <c r="X96" s="61">
        <f t="shared" si="265"/>
        <v>400</v>
      </c>
      <c r="Y96" s="61">
        <f t="shared" si="265"/>
        <v>466</v>
      </c>
      <c r="Z96" s="61">
        <f t="shared" si="265"/>
        <v>545</v>
      </c>
      <c r="AA96" s="61">
        <f t="shared" si="265"/>
        <v>516</v>
      </c>
      <c r="AB96" s="61">
        <f t="shared" si="265"/>
        <v>421</v>
      </c>
      <c r="AC96" s="61">
        <f t="shared" si="265"/>
        <v>599</v>
      </c>
      <c r="AD96" s="61">
        <f t="shared" si="265"/>
        <v>494</v>
      </c>
      <c r="AE96" s="61">
        <f t="shared" si="265"/>
        <v>610</v>
      </c>
      <c r="AF96" s="61">
        <f t="shared" si="265"/>
        <v>760</v>
      </c>
      <c r="AG96" s="61">
        <f t="shared" si="265"/>
        <v>241</v>
      </c>
      <c r="AH96" s="61">
        <f t="shared" si="265"/>
        <v>233</v>
      </c>
      <c r="AI96" s="61">
        <f t="shared" si="265"/>
        <v>461</v>
      </c>
      <c r="AJ96" s="61">
        <f>SUM(AJ88:AJ94)</f>
        <v>426</v>
      </c>
      <c r="AK96" s="61">
        <f t="shared" si="265"/>
        <v>425</v>
      </c>
      <c r="AL96" s="61">
        <f t="shared" si="265"/>
        <v>582</v>
      </c>
      <c r="AM96" s="61">
        <f t="shared" si="265"/>
        <v>479</v>
      </c>
      <c r="AN96" s="61">
        <f t="shared" si="265"/>
        <v>464</v>
      </c>
      <c r="AO96" s="61">
        <f t="shared" si="265"/>
        <v>531</v>
      </c>
      <c r="AP96" s="61">
        <f t="shared" si="265"/>
        <v>476</v>
      </c>
      <c r="AQ96" s="61">
        <f t="shared" si="265"/>
        <v>574</v>
      </c>
      <c r="AR96" s="61">
        <f t="shared" si="265"/>
        <v>822</v>
      </c>
      <c r="AS96" s="61">
        <f t="shared" si="265"/>
        <v>360</v>
      </c>
      <c r="AT96" s="61">
        <f t="shared" si="265"/>
        <v>522</v>
      </c>
      <c r="AU96" s="61">
        <f t="shared" si="265"/>
        <v>669</v>
      </c>
      <c r="AV96" s="61">
        <f t="shared" si="265"/>
        <v>585</v>
      </c>
      <c r="AW96" s="61">
        <f t="shared" si="265"/>
        <v>603</v>
      </c>
      <c r="AX96" s="61">
        <f t="shared" si="265"/>
        <v>662</v>
      </c>
      <c r="AY96" s="61">
        <f t="shared" si="265"/>
        <v>540</v>
      </c>
      <c r="AZ96" s="61">
        <v>669</v>
      </c>
      <c r="BA96" s="61"/>
      <c r="BB96" s="61"/>
      <c r="BC96" s="61"/>
      <c r="BD96" s="61"/>
      <c r="BF96" s="84">
        <f t="shared" si="250"/>
        <v>1.4937759336099585</v>
      </c>
      <c r="BG96" s="84">
        <f t="shared" si="251"/>
        <v>2.2403433476394849</v>
      </c>
      <c r="BH96" s="84">
        <f t="shared" si="252"/>
        <v>1.4511930585683297</v>
      </c>
      <c r="BI96" s="84">
        <f t="shared" si="253"/>
        <v>1.3732394366197183</v>
      </c>
      <c r="BJ96" s="84">
        <f t="shared" si="254"/>
        <v>1.4188235294117648</v>
      </c>
      <c r="BK96" s="84">
        <f t="shared" si="255"/>
        <v>1.1374570446735395</v>
      </c>
      <c r="BL96" s="84">
        <f t="shared" si="256"/>
        <v>1.1273486430062631</v>
      </c>
      <c r="BM96" s="84">
        <f t="shared" si="257"/>
        <v>1.4418103448275863</v>
      </c>
      <c r="BN96" s="84">
        <f t="shared" si="258"/>
        <v>0</v>
      </c>
      <c r="BO96" s="84">
        <f t="shared" si="259"/>
        <v>0</v>
      </c>
      <c r="BP96" s="84">
        <f t="shared" si="260"/>
        <v>0</v>
      </c>
      <c r="BQ96" s="84">
        <f t="shared" si="261"/>
        <v>0</v>
      </c>
    </row>
    <row r="97" spans="1:71" x14ac:dyDescent="0.25">
      <c r="A97" s="3" t="s">
        <v>152</v>
      </c>
      <c r="B97" s="3" t="s">
        <v>61</v>
      </c>
      <c r="C97" s="72">
        <f>SUM(C88:C95)</f>
        <v>3176</v>
      </c>
      <c r="D97" s="72">
        <f t="shared" ref="D97:E97" si="266">SUM(D88:D95)</f>
        <v>3311</v>
      </c>
      <c r="E97" s="72">
        <f t="shared" si="266"/>
        <v>4798</v>
      </c>
      <c r="F97" s="65">
        <f>IFERROR(E97/D97,"")</f>
        <v>1.4491090305043794</v>
      </c>
      <c r="G97" s="33"/>
      <c r="H97" s="4">
        <f t="shared" si="262"/>
        <v>828</v>
      </c>
      <c r="I97" s="4">
        <f t="shared" si="240"/>
        <v>1411</v>
      </c>
      <c r="J97" s="4">
        <f t="shared" si="263"/>
        <v>1536</v>
      </c>
      <c r="K97" s="4">
        <f t="shared" si="241"/>
        <v>1864</v>
      </c>
      <c r="L97" s="4">
        <f t="shared" si="242"/>
        <v>935</v>
      </c>
      <c r="M97" s="4">
        <f t="shared" si="243"/>
        <v>1433</v>
      </c>
      <c r="N97" s="4">
        <f t="shared" si="244"/>
        <v>1474</v>
      </c>
      <c r="O97" s="4">
        <f t="shared" si="245"/>
        <v>1872</v>
      </c>
      <c r="P97" s="4">
        <f t="shared" si="246"/>
        <v>1613</v>
      </c>
      <c r="Q97" s="4">
        <f t="shared" si="247"/>
        <v>1923</v>
      </c>
      <c r="R97" s="4">
        <f t="shared" si="248"/>
        <v>1262</v>
      </c>
      <c r="S97" s="4">
        <f t="shared" si="249"/>
        <v>0</v>
      </c>
      <c r="T97" s="19"/>
      <c r="U97" s="18">
        <v>295</v>
      </c>
      <c r="V97" s="18">
        <v>227</v>
      </c>
      <c r="W97" s="18">
        <v>306</v>
      </c>
      <c r="X97" s="18">
        <v>400</v>
      </c>
      <c r="Y97" s="18">
        <v>466</v>
      </c>
      <c r="Z97" s="18">
        <v>545</v>
      </c>
      <c r="AA97" s="18">
        <v>516</v>
      </c>
      <c r="AB97" s="18">
        <v>421</v>
      </c>
      <c r="AC97" s="18">
        <v>599</v>
      </c>
      <c r="AD97" s="18">
        <v>494</v>
      </c>
      <c r="AE97" s="18">
        <v>610</v>
      </c>
      <c r="AF97" s="18">
        <v>760</v>
      </c>
      <c r="AG97" s="18">
        <v>241</v>
      </c>
      <c r="AH97" s="18">
        <v>233</v>
      </c>
      <c r="AI97" s="18">
        <v>461</v>
      </c>
      <c r="AJ97" s="18">
        <v>426</v>
      </c>
      <c r="AK97" s="18">
        <v>425</v>
      </c>
      <c r="AL97" s="18">
        <v>582</v>
      </c>
      <c r="AM97" s="18">
        <v>479</v>
      </c>
      <c r="AN97" s="18">
        <v>464</v>
      </c>
      <c r="AO97" s="18">
        <v>531</v>
      </c>
      <c r="AP97" s="18">
        <v>476</v>
      </c>
      <c r="AQ97" s="18">
        <v>574</v>
      </c>
      <c r="AR97" s="18">
        <v>822</v>
      </c>
      <c r="AS97" s="63">
        <v>360</v>
      </c>
      <c r="AT97" s="63">
        <v>553</v>
      </c>
      <c r="AU97" s="63">
        <v>700</v>
      </c>
      <c r="AV97" s="63">
        <v>620</v>
      </c>
      <c r="AW97" s="63">
        <v>626</v>
      </c>
      <c r="AX97" s="63">
        <v>677</v>
      </c>
      <c r="AY97" s="63">
        <v>560</v>
      </c>
      <c r="AZ97" s="63">
        <v>702</v>
      </c>
      <c r="BA97" s="63"/>
      <c r="BB97" s="63"/>
      <c r="BC97" s="63"/>
      <c r="BD97" s="63"/>
      <c r="BE97" s="33"/>
      <c r="BF97" s="84">
        <f t="shared" si="250"/>
        <v>1.4937759336099585</v>
      </c>
      <c r="BG97" s="84">
        <f t="shared" si="251"/>
        <v>2.3733905579399144</v>
      </c>
      <c r="BH97" s="84">
        <f t="shared" si="252"/>
        <v>1.5184381778741864</v>
      </c>
      <c r="BI97" s="84">
        <f t="shared" si="253"/>
        <v>1.4553990610328638</v>
      </c>
      <c r="BJ97" s="84">
        <f t="shared" si="254"/>
        <v>1.4729411764705882</v>
      </c>
      <c r="BK97" s="84">
        <f t="shared" si="255"/>
        <v>1.1632302405498283</v>
      </c>
      <c r="BL97" s="84">
        <f t="shared" si="256"/>
        <v>1.1691022964509394</v>
      </c>
      <c r="BM97" s="84">
        <f t="shared" si="257"/>
        <v>1.5129310344827587</v>
      </c>
      <c r="BN97" s="84">
        <f t="shared" si="258"/>
        <v>0</v>
      </c>
      <c r="BO97" s="84">
        <f t="shared" si="259"/>
        <v>0</v>
      </c>
      <c r="BP97" s="84">
        <f t="shared" si="260"/>
        <v>0</v>
      </c>
      <c r="BQ97" s="84">
        <f t="shared" si="261"/>
        <v>0</v>
      </c>
    </row>
    <row r="98" spans="1:71" x14ac:dyDescent="0.25">
      <c r="A98" s="42" t="s">
        <v>33</v>
      </c>
    </row>
    <row r="99" spans="1:71" x14ac:dyDescent="0.25">
      <c r="A99" s="43" t="s">
        <v>31</v>
      </c>
      <c r="B99" s="23" t="s">
        <v>31</v>
      </c>
      <c r="C99" s="21" t="str">
        <f>$C$3</f>
        <v>YTD '15</v>
      </c>
      <c r="D99" s="21" t="str">
        <f>$D$3</f>
        <v>YTD '16</v>
      </c>
      <c r="E99" s="21" t="str">
        <f>$E$3</f>
        <v>YTD '17</v>
      </c>
      <c r="F99" s="21" t="str">
        <f>$F$3</f>
        <v>YoY</v>
      </c>
      <c r="G99" s="2" t="s">
        <v>33</v>
      </c>
      <c r="H99" s="27" t="str">
        <f>$H$3</f>
        <v>Q1 '15</v>
      </c>
      <c r="I99" s="27" t="str">
        <f>$I$3</f>
        <v>Q2 '15</v>
      </c>
      <c r="J99" s="27" t="str">
        <f>$J$3</f>
        <v>Q3 '15</v>
      </c>
      <c r="K99" s="27" t="str">
        <f>$K$3</f>
        <v>Q4 '15</v>
      </c>
      <c r="L99" s="30" t="str">
        <f>$L$3</f>
        <v>Q1 '16</v>
      </c>
      <c r="M99" s="30" t="str">
        <f>$M$3</f>
        <v>Q2 '16</v>
      </c>
      <c r="N99" s="30" t="str">
        <f>$N$3</f>
        <v>Q3 '16</v>
      </c>
      <c r="O99" s="30" t="str">
        <f>$O$3</f>
        <v>Q4 '16</v>
      </c>
      <c r="P99" s="27" t="str">
        <f>$P$3</f>
        <v>Q1 '17</v>
      </c>
      <c r="Q99" s="27" t="str">
        <f>$Q$3</f>
        <v>Q2 '17</v>
      </c>
      <c r="R99" s="27" t="str">
        <f>$R$3</f>
        <v>Q3 '17</v>
      </c>
      <c r="S99" s="27" t="str">
        <f>$S$3</f>
        <v>Q4 '17</v>
      </c>
      <c r="T99" s="17" t="s">
        <v>33</v>
      </c>
      <c r="U99" s="27" t="s">
        <v>1</v>
      </c>
      <c r="V99" s="27" t="s">
        <v>2</v>
      </c>
      <c r="W99" s="27" t="s">
        <v>3</v>
      </c>
      <c r="X99" s="27" t="s">
        <v>4</v>
      </c>
      <c r="Y99" s="27" t="s">
        <v>5</v>
      </c>
      <c r="Z99" s="27" t="s">
        <v>6</v>
      </c>
      <c r="AA99" s="27" t="s">
        <v>7</v>
      </c>
      <c r="AB99" s="27" t="s">
        <v>8</v>
      </c>
      <c r="AC99" s="27" t="s">
        <v>9</v>
      </c>
      <c r="AD99" s="27" t="s">
        <v>10</v>
      </c>
      <c r="AE99" s="27" t="s">
        <v>11</v>
      </c>
      <c r="AF99" s="27" t="s">
        <v>12</v>
      </c>
      <c r="AG99" s="29" t="s">
        <v>13</v>
      </c>
      <c r="AH99" s="29" t="s">
        <v>14</v>
      </c>
      <c r="AI99" s="29" t="s">
        <v>15</v>
      </c>
      <c r="AJ99" s="29" t="s">
        <v>16</v>
      </c>
      <c r="AK99" s="29" t="s">
        <v>17</v>
      </c>
      <c r="AL99" s="29" t="s">
        <v>18</v>
      </c>
      <c r="AM99" s="29" t="s">
        <v>19</v>
      </c>
      <c r="AN99" s="29" t="s">
        <v>20</v>
      </c>
      <c r="AO99" s="29" t="s">
        <v>21</v>
      </c>
      <c r="AP99" s="29" t="s">
        <v>22</v>
      </c>
      <c r="AQ99" s="29" t="s">
        <v>23</v>
      </c>
      <c r="AR99" s="29" t="s">
        <v>24</v>
      </c>
      <c r="AS99" s="25" t="s">
        <v>25</v>
      </c>
      <c r="AT99" s="25" t="s">
        <v>26</v>
      </c>
      <c r="AU99" s="25" t="s">
        <v>27</v>
      </c>
      <c r="AV99" s="25" t="s">
        <v>28</v>
      </c>
      <c r="AW99" s="25" t="s">
        <v>29</v>
      </c>
      <c r="AX99" s="25" t="s">
        <v>30</v>
      </c>
      <c r="AY99" s="31" t="s">
        <v>99</v>
      </c>
      <c r="AZ99" s="31" t="s">
        <v>100</v>
      </c>
      <c r="BA99" s="31" t="s">
        <v>101</v>
      </c>
      <c r="BB99" s="31" t="s">
        <v>102</v>
      </c>
      <c r="BC99" s="31" t="s">
        <v>103</v>
      </c>
      <c r="BD99" s="31" t="s">
        <v>104</v>
      </c>
      <c r="BF99" s="32">
        <v>42736</v>
      </c>
      <c r="BG99" s="32">
        <v>42767</v>
      </c>
      <c r="BH99" s="32">
        <v>42795</v>
      </c>
      <c r="BI99" s="32">
        <v>42826</v>
      </c>
      <c r="BJ99" s="32">
        <v>42856</v>
      </c>
      <c r="BK99" s="32">
        <v>42887</v>
      </c>
      <c r="BL99" s="32">
        <v>42917</v>
      </c>
      <c r="BM99" s="32">
        <v>42948</v>
      </c>
      <c r="BN99" s="32">
        <v>42979</v>
      </c>
      <c r="BO99" s="32">
        <v>43009</v>
      </c>
      <c r="BP99" s="32">
        <v>43040</v>
      </c>
      <c r="BQ99" s="32">
        <v>43070</v>
      </c>
    </row>
    <row r="100" spans="1:71" x14ac:dyDescent="0.25">
      <c r="A100" s="44" t="s">
        <v>154</v>
      </c>
      <c r="B100" s="16" t="s">
        <v>58</v>
      </c>
      <c r="C100" s="73">
        <f>2*SUM(U88:INDEX(U88:AF88,$B$2))/(SUM(U76:INDEX(U76:AF76,$B$2))*2+U76-INDEX(U76:AF76,$B$2))</f>
        <v>0.76190476190476186</v>
      </c>
      <c r="D100" s="73">
        <f>2*SUM(AG88:INDEX(AG88:AR88,$B$2))/(SUM(AG76:INDEX(AG76:AR76,$B$2))*2+AF76-INDEX(AG76:AR76,$B$2))</f>
        <v>0.49712879409351929</v>
      </c>
      <c r="E100" s="73">
        <f>2*SUM(AS88:INDEX(AS88:BD88,$B$2))/(SUM(AS76:INDEX(AS76:BD76,$B$2))*2+AR76-INDEX(AS76:BD76,$B$2))</f>
        <v>0.66879886282871359</v>
      </c>
      <c r="F100" s="65">
        <f>IFERROR(E100/D100,"")</f>
        <v>1.3453231250630393</v>
      </c>
      <c r="G100" s="8"/>
      <c r="H100" s="8">
        <f>IFERROR(H88/(AVERAGE(U76,U76)+AVERAGE(U76,V76)+AVERAGE(V76,W76)),"")</f>
        <v>0.73542600896860988</v>
      </c>
      <c r="I100" s="8">
        <f>IFERROR(I88/(AVERAGE(W76,X76)+AVERAGE(X76,Y76)+AVERAGE(Y76,Z76)),"")</f>
        <v>0.84</v>
      </c>
      <c r="J100" s="8">
        <f>IFERROR(J88/(AVERAGE(Z76,AA76)+AVERAGE(AA76,AB76)+AVERAGE(AB76,AC76)),"")</f>
        <v>0.75471698113207553</v>
      </c>
      <c r="K100" s="8">
        <f>IFERROR(K88/(AVERAGE(AC76,AD76)+AVERAGE(AD76,AE76)+AVERAGE(AE76,AF76)),"")</f>
        <v>0.81290322580645158</v>
      </c>
      <c r="L100" s="8">
        <f>IFERROR(L88/(AVERAGE(AF76,AG76)+AVERAGE(AG76,AH76)+AVERAGE(AH76,AI76)),"")</f>
        <v>0.5</v>
      </c>
      <c r="M100" s="8">
        <f>IFERROR(M88/(AVERAGE(AI76,AJ76)+AVERAGE(AJ76,AK76)+AVERAGE(AK76,AL76)),"")</f>
        <v>0.51666666666666672</v>
      </c>
      <c r="N100" s="8">
        <f>IFERROR(N88/(AVERAGE(AL76,AM76)+AVERAGE(AM76,AN76)+AVERAGE(AN76,AO76)),"")</f>
        <v>0.48941176470588238</v>
      </c>
      <c r="O100" s="8">
        <f>IFERROR(O88/(AVERAGE(AO76,AP76)+AVERAGE(AP76,AQ76)+AVERAGE(AQ76,AR76)),"")</f>
        <v>0.5089058524173028</v>
      </c>
      <c r="P100" s="8">
        <f>IFERROR(P88/(AVERAGE(AR76,AS76)+AVERAGE(AS76,AT76)+AVERAGE(AT76,AU76)),"")</f>
        <v>0.71481481481481479</v>
      </c>
      <c r="Q100" s="8">
        <f>IFERROR(Q88/(AVERAGE(AU76,AV76)+AVERAGE(AV76,AW76)+AVERAGE(AW76,AX76)),"")</f>
        <v>0.66921313980137509</v>
      </c>
      <c r="R100" s="8">
        <f>2*SUM(AY88:INDEX(AY88:BA88,R$110))/(SUM(AY76:INDEX(AY76:BA76,R$110))*2+AX76-INDEX(AY76:BA76,R$110))</f>
        <v>0.6424870466321243</v>
      </c>
      <c r="S100" s="8" t="str">
        <f>IFERROR(2*SUM(BB88:INDEX(BB88:BD88,S$110))/(SUM(BB76:INDEX(BB76:BD76,S$110))*2+BA76-INDEX(BB76:BD76,S$110)),"")</f>
        <v/>
      </c>
      <c r="T100" s="8"/>
      <c r="U100" s="8">
        <v>0.79411764705882304</v>
      </c>
      <c r="V100" s="8">
        <v>0.64102564102564097</v>
      </c>
      <c r="W100" s="8">
        <v>0.69767441860465096</v>
      </c>
      <c r="X100" s="8">
        <v>0.84</v>
      </c>
      <c r="Y100" s="8">
        <v>0.82692307692307698</v>
      </c>
      <c r="Z100" s="8">
        <v>0.77358490566037696</v>
      </c>
      <c r="AA100" s="8">
        <v>0.71698113207547198</v>
      </c>
      <c r="AB100" s="8">
        <v>0.64150943396226401</v>
      </c>
      <c r="AC100" s="8">
        <v>0.90566037735849103</v>
      </c>
      <c r="AD100" s="8">
        <v>0.79245283018867896</v>
      </c>
      <c r="AE100" s="8">
        <v>0.84</v>
      </c>
      <c r="AF100" s="8">
        <v>0.82352941176470595</v>
      </c>
      <c r="AG100" s="8">
        <v>0.50381679389313005</v>
      </c>
      <c r="AH100" s="8">
        <v>0.41249999999999998</v>
      </c>
      <c r="AI100" s="8">
        <v>0.58385093167701896</v>
      </c>
      <c r="AJ100" s="8">
        <v>0.469135802469136</v>
      </c>
      <c r="AK100" s="8">
        <v>0.45962732919254701</v>
      </c>
      <c r="AL100" s="8">
        <v>0.62420382165605104</v>
      </c>
      <c r="AM100" s="8">
        <v>0.421768707482993</v>
      </c>
      <c r="AN100" s="8">
        <v>0.5</v>
      </c>
      <c r="AO100" s="8">
        <v>0.55072463768115898</v>
      </c>
      <c r="AP100" s="8">
        <v>0.45925925925925898</v>
      </c>
      <c r="AQ100" s="8">
        <v>0.46969696969697</v>
      </c>
      <c r="AR100" s="8">
        <v>0.60317460317460303</v>
      </c>
      <c r="AS100" s="8">
        <v>0.69620253164556967</v>
      </c>
      <c r="AT100" s="8">
        <v>0.67708333333333304</v>
      </c>
      <c r="AU100" s="8">
        <v>0.768421052631579</v>
      </c>
      <c r="AV100" s="8">
        <v>0.5943775</v>
      </c>
      <c r="AW100" s="8">
        <f t="shared" ref="AW100:BD100" si="267">IF(ISBLANK(AW88)=FALSE,IFERROR(AW88/AVERAGE(AW76,AV76),""),"")</f>
        <v>0.60816326530612241</v>
      </c>
      <c r="AX100" s="8">
        <f t="shared" si="267"/>
        <v>0.59368421052631581</v>
      </c>
      <c r="AY100" s="8">
        <f t="shared" si="267"/>
        <v>0.65</v>
      </c>
      <c r="AZ100" s="8">
        <v>0.64435145999999999</v>
      </c>
      <c r="BA100" s="8" t="str">
        <f t="shared" si="267"/>
        <v/>
      </c>
      <c r="BB100" s="8" t="str">
        <f t="shared" si="267"/>
        <v/>
      </c>
      <c r="BC100" s="8" t="str">
        <f t="shared" si="267"/>
        <v/>
      </c>
      <c r="BD100" s="8" t="str">
        <f t="shared" si="267"/>
        <v/>
      </c>
      <c r="BE100" s="8"/>
      <c r="BF100" s="84">
        <f t="shared" ref="BF100:BF107" si="268">IFERROR(AS100/AG100,"-")</f>
        <v>1.3818565400843874</v>
      </c>
      <c r="BG100" s="84">
        <f t="shared" ref="BG100:BG107" si="269">IFERROR(AT100/AH100,"-")</f>
        <v>1.6414141414141408</v>
      </c>
      <c r="BH100" s="84">
        <f t="shared" ref="BH100:BH107" si="270">IFERROR(AU100/AI100,"-")</f>
        <v>1.3161254199328101</v>
      </c>
      <c r="BI100" s="84">
        <f t="shared" ref="BI100:BI107" si="271">IFERROR(AV100/AJ100,"-")</f>
        <v>1.2669625657894732</v>
      </c>
      <c r="BJ100" s="84">
        <f t="shared" ref="BJ100:BJ107" si="272">IFERROR(AW100/AK100,"-")</f>
        <v>1.3231660231660218</v>
      </c>
      <c r="BK100" s="84">
        <f t="shared" ref="BK100:BK107" si="273">IFERROR(AX100/AL100,"-")</f>
        <v>0.95110633727175076</v>
      </c>
      <c r="BL100" s="84">
        <f t="shared" ref="BL100:BL107" si="274">IFERROR(AY100/AM100,"-")</f>
        <v>1.5411290322580653</v>
      </c>
      <c r="BM100" s="84">
        <f t="shared" ref="BM100:BM107" si="275">IFERROR(AZ100/AN100,"-")</f>
        <v>1.28870292</v>
      </c>
      <c r="BN100" s="84" t="str">
        <f t="shared" ref="BN100:BN107" si="276">IFERROR(BA100/AO100,"-")</f>
        <v>-</v>
      </c>
      <c r="BO100" s="84" t="str">
        <f t="shared" ref="BO100:BO107" si="277">IFERROR(BB100/AP100,"-")</f>
        <v>-</v>
      </c>
      <c r="BP100" s="84" t="str">
        <f t="shared" ref="BP100:BP107" si="278">IFERROR(BC100/AQ100,"-")</f>
        <v>-</v>
      </c>
      <c r="BQ100" s="84" t="str">
        <f t="shared" ref="BQ100:BQ107" si="279">IFERROR(BD100/AR100,"-")</f>
        <v>-</v>
      </c>
      <c r="BR100" s="8"/>
      <c r="BS100" s="8"/>
    </row>
    <row r="101" spans="1:71" x14ac:dyDescent="0.25">
      <c r="A101" s="44" t="s">
        <v>155</v>
      </c>
      <c r="B101" s="22" t="s">
        <v>44</v>
      </c>
      <c r="C101" s="73">
        <f>2*SUM(U89:INDEX(U89:AF89,$B$2))/(SUM(U77:INDEX(U77:AF77,$B$2))*2+U77-INDEX(U77:AF77,$B$2))</f>
        <v>0.31873198847262246</v>
      </c>
      <c r="D101" s="73">
        <f>2*SUM(AG89:INDEX(AG89:AR89,$B$2))/(SUM(AG77:INDEX(AG77:AR77,$B$2))*2+AF77-INDEX(AG77:AR77,$B$2))</f>
        <v>0.33353080568720378</v>
      </c>
      <c r="E101" s="73">
        <f>2*SUM(AS89:INDEX(AS89:BD89,$B$2))/(SUM(AS77:INDEX(AS77:BD77,$B$2))*2+AR77-INDEX(AS77:BD77,$B$2))</f>
        <v>0.4403771491957848</v>
      </c>
      <c r="F101" s="65">
        <f t="shared" ref="F101:F109" si="280">IFERROR(E101/D101,"")</f>
        <v>1.3203492501642713</v>
      </c>
      <c r="G101" s="8"/>
      <c r="H101" s="8">
        <f t="shared" ref="H101:H109" si="281">IFERROR(H89/(AVERAGE(U77,U77)+AVERAGE(U77,V77)+AVERAGE(V77,W77)),"")</f>
        <v>0.2507462686567164</v>
      </c>
      <c r="I101" s="8">
        <f t="shared" ref="I101:I109" si="282">IFERROR(I89/(AVERAGE(W77,X77)+AVERAGE(X77,Y77)+AVERAGE(Y77,Z77)),"")</f>
        <v>0.33595800524934383</v>
      </c>
      <c r="J101" s="8">
        <f t="shared" ref="J101:J109" si="283">IFERROR(J89/(AVERAGE(Z77,AA77)+AVERAGE(AA77,AB77)+AVERAGE(AB77,AC77)),"")</f>
        <v>0.35919540229885055</v>
      </c>
      <c r="K101" s="8">
        <f t="shared" ref="K101:K109" si="284">IFERROR(K89/(AVERAGE(AC77,AD77)+AVERAGE(AD77,AE77)+AVERAGE(AE77,AF77)),"")</f>
        <v>0.41803278688524592</v>
      </c>
      <c r="L101" s="8">
        <f t="shared" ref="L101:L109" si="285">IFERROR(L89/(AVERAGE(AF77,AG77)+AVERAGE(AG77,AH77)+AVERAGE(AH77,AI77)),"")</f>
        <v>0.34965034965034963</v>
      </c>
      <c r="M101" s="8">
        <f t="shared" ref="M101:M109" si="286">IFERROR(M89/(AVERAGE(AI77,AJ77)+AVERAGE(AJ77,AK77)+AVERAGE(AK77,AL77)),"")</f>
        <v>0.35166327223353699</v>
      </c>
      <c r="N101" s="8">
        <f t="shared" ref="N101:N109" si="287">IFERROR(N89/(AVERAGE(AL77,AM77)+AVERAGE(AM77,AN77)+AVERAGE(AN77,AO77)),"")</f>
        <v>0.34841909485430872</v>
      </c>
      <c r="O101" s="8">
        <f t="shared" ref="O101:O109" si="288">IFERROR(O89/(AVERAGE(AO77,AP77)+AVERAGE(AP77,AQ77)+AVERAGE(AQ77,AR77)),"")</f>
        <v>0.37590361445783133</v>
      </c>
      <c r="P101" s="8">
        <f t="shared" ref="P101:P108" si="289">IFERROR(P89/(AVERAGE(AR77,AS77)+AVERAGE(AS77,AT77)+AVERAGE(AT77,AU77)),"")</f>
        <v>0.33494363929146537</v>
      </c>
      <c r="Q101" s="8">
        <f t="shared" ref="Q101:Q109" si="290">IFERROR(Q89/(AVERAGE(AU77,AV77)+AVERAGE(AV77,AW77)+AVERAGE(AW77,AX77)),"")</f>
        <v>0.49925852694018785</v>
      </c>
      <c r="R101" s="8">
        <f>2*SUM(AY89:INDEX(AY89:BA89,R$110))/(SUM(AY77:INDEX(AY77:BA77,R$110))*2+AX77-INDEX(AY77:BA77,R$110))</f>
        <v>0.49113591595535128</v>
      </c>
      <c r="S101" s="8" t="str">
        <f>IFERROR(2*SUM(BB89:INDEX(BB89:BD89,S$110))/(SUM(BB77:INDEX(BB77:BD77,S$110))*2+BA77-INDEX(BB77:BD77,S$110)),"")</f>
        <v/>
      </c>
      <c r="T101" s="8"/>
      <c r="U101" s="8">
        <v>0.209302325581395</v>
      </c>
      <c r="V101" s="8">
        <v>0.29411764705882398</v>
      </c>
      <c r="W101" s="8">
        <v>0.27232142857142899</v>
      </c>
      <c r="X101" s="8">
        <v>0.25249169435215901</v>
      </c>
      <c r="Y101" s="8">
        <v>0.33031674208144801</v>
      </c>
      <c r="Z101" s="8">
        <v>0.41796875</v>
      </c>
      <c r="AA101" s="8">
        <v>0.41484716157205198</v>
      </c>
      <c r="AB101" s="8">
        <v>0.33480176211453699</v>
      </c>
      <c r="AC101" s="8">
        <v>0.35267857142857101</v>
      </c>
      <c r="AD101" s="8">
        <v>0.38378378378378403</v>
      </c>
      <c r="AE101" s="8">
        <v>0.38585209003215398</v>
      </c>
      <c r="AF101" s="8">
        <v>0.46370967741935498</v>
      </c>
      <c r="AG101" s="8">
        <v>8.1504702194357403E-2</v>
      </c>
      <c r="AH101" s="8">
        <v>0.31724137931034502</v>
      </c>
      <c r="AI101" s="8">
        <v>0.57868020304568502</v>
      </c>
      <c r="AJ101" s="8">
        <v>0.262357414448669</v>
      </c>
      <c r="AK101" s="8">
        <v>0.35322195704057302</v>
      </c>
      <c r="AL101" s="8">
        <v>0.439393939393939</v>
      </c>
      <c r="AM101" s="8">
        <v>0.28163992869875198</v>
      </c>
      <c r="AN101" s="8">
        <v>0.30991735537190102</v>
      </c>
      <c r="AO101" s="8">
        <v>0.44718309859154898</v>
      </c>
      <c r="AP101" s="8">
        <v>0.28031496062992101</v>
      </c>
      <c r="AQ101" s="8">
        <v>0.37243401759530798</v>
      </c>
      <c r="AR101" s="8">
        <v>0.45910290237467</v>
      </c>
      <c r="AS101" s="8">
        <v>0.1649122807017544</v>
      </c>
      <c r="AT101" s="8">
        <v>0.42957746478873199</v>
      </c>
      <c r="AU101" s="8">
        <v>0.39448275862068999</v>
      </c>
      <c r="AV101" s="8">
        <v>0.98961940000000004</v>
      </c>
      <c r="AW101" s="8">
        <f t="shared" ref="AW101:AX107" si="291">IF(ISBLANK(AW89)=FALSE,IFERROR(AW89/AVERAGE(AW77,AV77),""),"")</f>
        <v>0.48427672955974843</v>
      </c>
      <c r="AX101" s="8">
        <f t="shared" si="291"/>
        <v>0.55319148936170215</v>
      </c>
      <c r="AY101" s="8">
        <v>0.91715975999999999</v>
      </c>
      <c r="AZ101" s="8">
        <v>0.99095023000000004</v>
      </c>
      <c r="BA101" s="8"/>
      <c r="BB101" s="8"/>
      <c r="BC101" s="8"/>
      <c r="BD101" s="8"/>
      <c r="BE101" s="8"/>
      <c r="BF101" s="84">
        <f t="shared" si="268"/>
        <v>2.0233468286099856</v>
      </c>
      <c r="BG101" s="84">
        <f t="shared" si="269"/>
        <v>1.3541028781383935</v>
      </c>
      <c r="BH101" s="84">
        <f t="shared" si="270"/>
        <v>0.68169388989715762</v>
      </c>
      <c r="BI101" s="84">
        <f t="shared" si="271"/>
        <v>3.772027568115945</v>
      </c>
      <c r="BJ101" s="84">
        <f t="shared" si="272"/>
        <v>1.3710266870644221</v>
      </c>
      <c r="BK101" s="84">
        <f t="shared" si="273"/>
        <v>1.2589875275128406</v>
      </c>
      <c r="BL101" s="84">
        <f t="shared" si="274"/>
        <v>3.2564976288607621</v>
      </c>
      <c r="BM101" s="84">
        <f t="shared" si="275"/>
        <v>3.1974660754666648</v>
      </c>
      <c r="BN101" s="84">
        <f t="shared" si="276"/>
        <v>0</v>
      </c>
      <c r="BO101" s="84">
        <f t="shared" si="277"/>
        <v>0</v>
      </c>
      <c r="BP101" s="84">
        <f t="shared" si="278"/>
        <v>0</v>
      </c>
      <c r="BQ101" s="84">
        <f t="shared" si="279"/>
        <v>0</v>
      </c>
      <c r="BR101" s="8"/>
      <c r="BS101" s="8"/>
    </row>
    <row r="102" spans="1:71" x14ac:dyDescent="0.25">
      <c r="A102" s="44" t="s">
        <v>156</v>
      </c>
      <c r="B102" s="22" t="s">
        <v>45</v>
      </c>
      <c r="C102" s="73">
        <f>2*SUM(U90:INDEX(U90:AF90,$B$2))/(SUM(U78:INDEX(U78:AF78,$B$2))*2+U78-INDEX(U78:AF78,$B$2))</f>
        <v>0.27312013828867759</v>
      </c>
      <c r="D102" s="73">
        <f>2*SUM(AG90:INDEX(AG90:AR90,$B$2))/(SUM(AG78:INDEX(AG78:AR78,$B$2))*2+AF78-INDEX(AG78:AR78,$B$2))</f>
        <v>0.25874125874125875</v>
      </c>
      <c r="E102" s="73">
        <f>2*SUM(AS90:INDEX(AS90:BD90,$B$2))/(SUM(AS78:INDEX(AS78:BD78,$B$2))*2+AR78-INDEX(AS78:BD78,$B$2))</f>
        <v>0.2219261515036163</v>
      </c>
      <c r="F102" s="65">
        <f t="shared" si="280"/>
        <v>0.85771458554100355</v>
      </c>
      <c r="G102" s="8"/>
      <c r="H102" s="8">
        <f t="shared" si="281"/>
        <v>0.20381110190555096</v>
      </c>
      <c r="I102" s="8">
        <f t="shared" si="282"/>
        <v>0.33711262282690851</v>
      </c>
      <c r="J102" s="8">
        <f t="shared" si="283"/>
        <v>0.27601156069364163</v>
      </c>
      <c r="K102" s="8">
        <f t="shared" si="284"/>
        <v>0.35595776772247362</v>
      </c>
      <c r="L102" s="8">
        <f t="shared" si="285"/>
        <v>0.14836795252225518</v>
      </c>
      <c r="M102" s="8">
        <f t="shared" si="286"/>
        <v>0.32059925093632957</v>
      </c>
      <c r="N102" s="8">
        <f t="shared" si="287"/>
        <v>0.28881789137380193</v>
      </c>
      <c r="O102" s="8">
        <f t="shared" si="288"/>
        <v>0.33137986148108683</v>
      </c>
      <c r="P102" s="8">
        <f t="shared" si="289"/>
        <v>0.20718816067653276</v>
      </c>
      <c r="Q102" s="8">
        <f t="shared" si="290"/>
        <v>0.24830464267083985</v>
      </c>
      <c r="R102" s="8">
        <f>2*SUM(AY90:INDEX(AY90:BA90,R$110))/(SUM(AY78:INDEX(AY78:BA78,R$110))*2+AX78-INDEX(AY78:BA78,R$110))</f>
        <v>0.20622837370242214</v>
      </c>
      <c r="S102" s="8" t="str">
        <f>IFERROR(2*SUM(BB90:INDEX(BB90:BD90,S$110))/(SUM(BB78:INDEX(BB78:BD78,S$110))*2+BA78-INDEX(BB78:BD78,S$110)),"")</f>
        <v/>
      </c>
      <c r="T102" s="8"/>
      <c r="U102" s="8">
        <v>0.253164556962025</v>
      </c>
      <c r="V102" s="8">
        <v>0.19626168224299101</v>
      </c>
      <c r="W102" s="8">
        <v>0.308823529411765</v>
      </c>
      <c r="X102" s="8">
        <v>0.32286995515695099</v>
      </c>
      <c r="Y102" s="8">
        <v>0.26936026936026902</v>
      </c>
      <c r="Z102" s="8">
        <v>0.330232558139535</v>
      </c>
      <c r="AA102" s="8">
        <v>0.317269076305221</v>
      </c>
      <c r="AB102" s="8">
        <v>0.214912280701754</v>
      </c>
      <c r="AC102" s="8">
        <v>0.293023255813953</v>
      </c>
      <c r="AD102" s="8">
        <v>0.28378378378378399</v>
      </c>
      <c r="AE102" s="8">
        <v>0.26519337016574601</v>
      </c>
      <c r="AF102" s="8">
        <v>0.409836065573771</v>
      </c>
      <c r="AG102" s="8">
        <v>0.13430127041742301</v>
      </c>
      <c r="AH102" s="8">
        <v>8.83280757097792E-2</v>
      </c>
      <c r="AI102" s="8">
        <v>0.33566433566433601</v>
      </c>
      <c r="AJ102" s="8">
        <v>0.445012787723785</v>
      </c>
      <c r="AK102" s="8">
        <v>0.224761904761905</v>
      </c>
      <c r="AL102" s="8">
        <v>0.32458233890214799</v>
      </c>
      <c r="AM102" s="8">
        <v>0.32258064516128998</v>
      </c>
      <c r="AN102" s="8">
        <v>0.25044722719141299</v>
      </c>
      <c r="AO102" s="8">
        <v>0.29645093945720302</v>
      </c>
      <c r="AP102" s="8">
        <v>0.35168738898756702</v>
      </c>
      <c r="AQ102" s="8">
        <v>0.33491311216429698</v>
      </c>
      <c r="AR102" s="8">
        <v>0.31130690161527202</v>
      </c>
      <c r="AS102" s="8">
        <v>0.14550264550264549</v>
      </c>
      <c r="AT102" s="8">
        <v>0.161971830985915</v>
      </c>
      <c r="AU102" s="8">
        <v>0.33450704225352101</v>
      </c>
      <c r="AV102" s="8">
        <v>0.2305296</v>
      </c>
      <c r="AW102" s="8">
        <f t="shared" si="291"/>
        <v>0.25041186161449752</v>
      </c>
      <c r="AX102" s="8">
        <f t="shared" si="291"/>
        <v>0.28852459016393445</v>
      </c>
      <c r="AY102" s="8">
        <v>0.14285713999999999</v>
      </c>
      <c r="AZ102" s="8">
        <v>0.27596439</v>
      </c>
      <c r="BA102" s="8"/>
      <c r="BB102" s="8"/>
      <c r="BC102" s="8"/>
      <c r="BD102" s="8"/>
      <c r="BE102" s="8"/>
      <c r="BF102" s="84">
        <f t="shared" si="268"/>
        <v>1.0834048334048321</v>
      </c>
      <c r="BG102" s="84">
        <f t="shared" si="269"/>
        <v>1.8337525150905372</v>
      </c>
      <c r="BH102" s="84">
        <f t="shared" si="270"/>
        <v>0.99655223004694704</v>
      </c>
      <c r="BI102" s="84">
        <f t="shared" si="271"/>
        <v>0.51802915862068988</v>
      </c>
      <c r="BJ102" s="84">
        <f t="shared" si="272"/>
        <v>1.1141205707424666</v>
      </c>
      <c r="BK102" s="84">
        <f t="shared" si="273"/>
        <v>0.88891031822565092</v>
      </c>
      <c r="BL102" s="84">
        <f t="shared" si="274"/>
        <v>0.44285713400000043</v>
      </c>
      <c r="BM102" s="84">
        <f t="shared" si="275"/>
        <v>1.1018863857857153</v>
      </c>
      <c r="BN102" s="84">
        <f t="shared" si="276"/>
        <v>0</v>
      </c>
      <c r="BO102" s="84">
        <f t="shared" si="277"/>
        <v>0</v>
      </c>
      <c r="BP102" s="84">
        <f t="shared" si="278"/>
        <v>0</v>
      </c>
      <c r="BQ102" s="84">
        <f t="shared" si="279"/>
        <v>0</v>
      </c>
      <c r="BR102" s="8"/>
      <c r="BS102" s="8"/>
    </row>
    <row r="103" spans="1:71" x14ac:dyDescent="0.25">
      <c r="A103" s="44" t="s">
        <v>157</v>
      </c>
      <c r="B103" s="22" t="s">
        <v>46</v>
      </c>
      <c r="C103" s="73">
        <f>2*SUM(U91:INDEX(U91:AF91,$B$2))/(SUM(U79:INDEX(U79:AF79,$B$2))*2+U79-INDEX(U79:AF79,$B$2))</f>
        <v>0.23055841041452552</v>
      </c>
      <c r="D103" s="73">
        <f>2*SUM(AG91:INDEX(AG91:AR91,$B$2))/(SUM(AG79:INDEX(AG79:AR79,$B$2))*2+AF79-INDEX(AG79:AR79,$B$2))</f>
        <v>0.16408124100431792</v>
      </c>
      <c r="E103" s="73">
        <f>2*SUM(AS91:INDEX(AS91:BD91,$B$2))/(SUM(AS79:INDEX(AS79:BD79,$B$2))*2+AR79-INDEX(AS79:BD79,$B$2))</f>
        <v>0.1346095102331738</v>
      </c>
      <c r="F103" s="65">
        <f t="shared" si="280"/>
        <v>0.82038330164525908</v>
      </c>
      <c r="G103" s="8"/>
      <c r="H103" s="8">
        <f t="shared" si="281"/>
        <v>0.1957018747142204</v>
      </c>
      <c r="I103" s="8">
        <f t="shared" si="282"/>
        <v>0.27206645898234683</v>
      </c>
      <c r="J103" s="8">
        <f t="shared" si="283"/>
        <v>0.23900350330868042</v>
      </c>
      <c r="K103" s="8">
        <f t="shared" si="284"/>
        <v>0.25828377230246391</v>
      </c>
      <c r="L103" s="8">
        <f t="shared" si="285"/>
        <v>0.12167300380228137</v>
      </c>
      <c r="M103" s="8">
        <f t="shared" si="286"/>
        <v>0.22270742358078602</v>
      </c>
      <c r="N103" s="8">
        <f t="shared" si="287"/>
        <v>0.15701598579040851</v>
      </c>
      <c r="O103" s="8">
        <f t="shared" si="288"/>
        <v>0.21547314578005114</v>
      </c>
      <c r="P103" s="8">
        <f t="shared" si="289"/>
        <v>0.14824120603015076</v>
      </c>
      <c r="Q103" s="8">
        <f t="shared" si="290"/>
        <v>0.13325740318906606</v>
      </c>
      <c r="R103" s="8">
        <f>2*SUM(AY91:INDEX(AY91:BA91,R$110))/(SUM(AY79:INDEX(AY79:BA79,R$110))*2+AX79-INDEX(AY79:BA79,R$110))</f>
        <v>0.11335337054529841</v>
      </c>
      <c r="S103" s="8" t="str">
        <f>IFERROR(2*SUM(BB91:INDEX(BB91:BD91,S$110))/(SUM(BB79:INDEX(BB79:BD79,S$110))*2+BA79-INDEX(BB79:BD79,S$110)),"")</f>
        <v/>
      </c>
      <c r="T103" s="8"/>
      <c r="U103" s="8">
        <v>0.20270270270270299</v>
      </c>
      <c r="V103" s="8">
        <v>0.144186046511628</v>
      </c>
      <c r="W103" s="8">
        <v>0.20956719817767699</v>
      </c>
      <c r="X103" s="8">
        <v>0.19259259259259301</v>
      </c>
      <c r="Y103" s="8">
        <v>0.28125</v>
      </c>
      <c r="Z103" s="8">
        <v>0.31724137931034502</v>
      </c>
      <c r="AA103" s="8">
        <v>0.28604651162790701</v>
      </c>
      <c r="AB103" s="8">
        <v>0.17209302325581399</v>
      </c>
      <c r="AC103" s="8">
        <v>0.26570048309178701</v>
      </c>
      <c r="AD103" s="8">
        <v>0.19143576826196501</v>
      </c>
      <c r="AE103" s="8">
        <v>0.26884422110552803</v>
      </c>
      <c r="AF103" s="8">
        <v>0.34571428571428597</v>
      </c>
      <c r="AG103" s="8">
        <v>0.12285012285012301</v>
      </c>
      <c r="AH103" s="8">
        <v>0.11267605633802801</v>
      </c>
      <c r="AI103" s="8">
        <v>0.13138686131386901</v>
      </c>
      <c r="AJ103" s="8">
        <v>0.115740740740741</v>
      </c>
      <c r="AK103" s="8">
        <v>0.30534351145038202</v>
      </c>
      <c r="AL103" s="8">
        <v>0.22602739726027399</v>
      </c>
      <c r="AM103" s="8">
        <v>0.16367713004484299</v>
      </c>
      <c r="AN103" s="8">
        <v>0.16907675194660701</v>
      </c>
      <c r="AO103" s="8">
        <v>0.140625</v>
      </c>
      <c r="AP103" s="8">
        <v>0.12968591691995901</v>
      </c>
      <c r="AQ103" s="8">
        <v>0.214</v>
      </c>
      <c r="AR103" s="8">
        <v>0.29097283085013098</v>
      </c>
      <c r="AS103" s="8">
        <v>0.13322759714512292</v>
      </c>
      <c r="AT103" s="8">
        <v>0.17613636363636401</v>
      </c>
      <c r="AU103" s="8">
        <v>0.132723112128146</v>
      </c>
      <c r="AV103" s="8">
        <v>0.12984499999999999</v>
      </c>
      <c r="AW103" s="8">
        <f t="shared" si="291"/>
        <v>0.13659359190556492</v>
      </c>
      <c r="AX103" s="8">
        <f t="shared" si="291"/>
        <v>0.13771016813450759</v>
      </c>
      <c r="AY103" s="8">
        <v>0.11225444</v>
      </c>
      <c r="AZ103" s="8">
        <v>0.10588235</v>
      </c>
      <c r="BA103" s="8"/>
      <c r="BB103" s="8"/>
      <c r="BC103" s="8"/>
      <c r="BD103" s="8"/>
      <c r="BE103" s="8"/>
      <c r="BF103" s="84">
        <f t="shared" si="268"/>
        <v>1.0844726407612992</v>
      </c>
      <c r="BG103" s="84">
        <f t="shared" si="269"/>
        <v>1.5632102272727328</v>
      </c>
      <c r="BH103" s="84">
        <f t="shared" si="270"/>
        <v>1.0101703534197748</v>
      </c>
      <c r="BI103" s="84">
        <f t="shared" si="271"/>
        <v>1.1218607999999974</v>
      </c>
      <c r="BJ103" s="84">
        <f t="shared" si="272"/>
        <v>0.44734401349072461</v>
      </c>
      <c r="BK103" s="84">
        <f t="shared" si="273"/>
        <v>0.60926316811024572</v>
      </c>
      <c r="BL103" s="84">
        <f t="shared" si="274"/>
        <v>0.68582849643835642</v>
      </c>
      <c r="BM103" s="84">
        <f t="shared" si="275"/>
        <v>0.62623837269736959</v>
      </c>
      <c r="BN103" s="84">
        <f t="shared" si="276"/>
        <v>0</v>
      </c>
      <c r="BO103" s="84">
        <f t="shared" si="277"/>
        <v>0</v>
      </c>
      <c r="BP103" s="84">
        <f t="shared" si="278"/>
        <v>0</v>
      </c>
      <c r="BQ103" s="84">
        <f t="shared" si="279"/>
        <v>0</v>
      </c>
      <c r="BR103" s="8"/>
      <c r="BS103" s="8"/>
    </row>
    <row r="104" spans="1:71" x14ac:dyDescent="0.25">
      <c r="A104" s="44" t="s">
        <v>158</v>
      </c>
      <c r="B104" s="22" t="s">
        <v>47</v>
      </c>
      <c r="C104" s="73">
        <f>2*SUM(U92:INDEX(U92:AF92,$B$2))/(SUM(U80:INDEX(U80:AF80,$B$2))*2+U80-INDEX(U80:AF80,$B$2))</f>
        <v>0.22628191820635249</v>
      </c>
      <c r="D104" s="73">
        <f>2*SUM(AG92:INDEX(AG92:AR92,$B$2))/(SUM(AG80:INDEX(AG80:AR80,$B$2))*2+AF80-INDEX(AG80:AR80,$B$2))</f>
        <v>0.15052732502396932</v>
      </c>
      <c r="E104" s="73">
        <f>2*SUM(AS92:INDEX(AS92:BD92,$B$2))/(SUM(AS80:INDEX(AS80:BD80,$B$2))*2+AR80-INDEX(AS80:BD80,$B$2))</f>
        <v>0.15409622886866059</v>
      </c>
      <c r="F104" s="65">
        <f t="shared" si="280"/>
        <v>1.0237093421019936</v>
      </c>
      <c r="G104" s="8"/>
      <c r="H104" s="8">
        <f t="shared" si="281"/>
        <v>0.1641025641025641</v>
      </c>
      <c r="I104" s="8">
        <f t="shared" si="282"/>
        <v>0.25076142131979695</v>
      </c>
      <c r="J104" s="8">
        <f t="shared" si="283"/>
        <v>0.31751227495908346</v>
      </c>
      <c r="K104" s="8">
        <f t="shared" si="284"/>
        <v>0.27839151568714099</v>
      </c>
      <c r="L104" s="8">
        <f t="shared" si="285"/>
        <v>0.1327054794520548</v>
      </c>
      <c r="M104" s="8">
        <f t="shared" si="286"/>
        <v>0.13916500994035785</v>
      </c>
      <c r="N104" s="8">
        <f t="shared" si="287"/>
        <v>0.19267984854859066</v>
      </c>
      <c r="O104" s="8">
        <f t="shared" si="288"/>
        <v>0.12038949542637946</v>
      </c>
      <c r="P104" s="8">
        <f t="shared" si="289"/>
        <v>0.18187808896210872</v>
      </c>
      <c r="Q104" s="8">
        <f t="shared" si="290"/>
        <v>0.11819887429643527</v>
      </c>
      <c r="R104" s="8">
        <f>2*SUM(AY92:INDEX(AY92:BA92,R$110))/(SUM(AY80:INDEX(AY80:BA80,R$110))*2+AX80-INDEX(AY80:BA80,R$110))</f>
        <v>0.14619289340101524</v>
      </c>
      <c r="S104" s="8" t="str">
        <f>IFERROR(2*SUM(BB92:INDEX(BB92:BD92,S$110))/(SUM(BB80:INDEX(BB80:BD80,S$110))*2+BA80-INDEX(BB80:BD80,S$110)),"")</f>
        <v/>
      </c>
      <c r="T104" s="8"/>
      <c r="U104" s="8">
        <v>0.17708333333333301</v>
      </c>
      <c r="V104" s="8">
        <v>0.121107266435986</v>
      </c>
      <c r="W104" s="8">
        <v>0.18530351437699699</v>
      </c>
      <c r="X104" s="8">
        <v>0.224089635854342</v>
      </c>
      <c r="Y104" s="8">
        <v>0.27873563218390801</v>
      </c>
      <c r="Z104" s="8">
        <v>0.28340080971659898</v>
      </c>
      <c r="AA104" s="8">
        <v>0.28744939271255099</v>
      </c>
      <c r="AB104" s="8">
        <v>0.236467236467236</v>
      </c>
      <c r="AC104" s="8">
        <v>0.35128205128205098</v>
      </c>
      <c r="AD104" s="8">
        <v>0.23627684964200499</v>
      </c>
      <c r="AE104" s="8">
        <v>0.26224783861671502</v>
      </c>
      <c r="AF104" s="8">
        <v>0.36656891495601202</v>
      </c>
      <c r="AG104" s="8">
        <v>0.101123595505618</v>
      </c>
      <c r="AH104" s="8">
        <v>9.2348284960422203E-2</v>
      </c>
      <c r="AI104" s="8">
        <v>0.193995381062356</v>
      </c>
      <c r="AJ104" s="8">
        <v>0.15686274509803899</v>
      </c>
      <c r="AK104" s="8">
        <v>0.109010011123471</v>
      </c>
      <c r="AL104" s="8">
        <v>0.15455950540958299</v>
      </c>
      <c r="AM104" s="8">
        <v>0.206081081081081</v>
      </c>
      <c r="AN104" s="8">
        <v>0.19631901840490801</v>
      </c>
      <c r="AO104" s="8">
        <v>0.18144329896907199</v>
      </c>
      <c r="AP104" s="8">
        <v>0.12037037037037</v>
      </c>
      <c r="AQ104" s="8">
        <v>8.2051282051282107E-2</v>
      </c>
      <c r="AR104" s="8">
        <v>0.15978928884986801</v>
      </c>
      <c r="AS104" s="8">
        <v>7.4342701722574803E-2</v>
      </c>
      <c r="AT104" s="8">
        <v>0.17279046673286999</v>
      </c>
      <c r="AU104" s="8">
        <v>0.32</v>
      </c>
      <c r="AV104" s="8">
        <v>0.12936610000000001</v>
      </c>
      <c r="AW104" s="8">
        <f t="shared" si="291"/>
        <v>0.11470588235294117</v>
      </c>
      <c r="AX104" s="8">
        <f t="shared" si="291"/>
        <v>0.12671232876712329</v>
      </c>
      <c r="AY104" s="8">
        <v>0.12554113</v>
      </c>
      <c r="AZ104" s="8">
        <v>0.18574514</v>
      </c>
      <c r="BA104" s="8"/>
      <c r="BB104" s="8"/>
      <c r="BC104" s="8"/>
      <c r="BD104" s="8"/>
      <c r="BE104" s="8"/>
      <c r="BF104" s="84">
        <f t="shared" si="268"/>
        <v>0.73516671703435066</v>
      </c>
      <c r="BG104" s="84">
        <f t="shared" si="269"/>
        <v>1.8710739111930772</v>
      </c>
      <c r="BH104" s="84">
        <f t="shared" si="270"/>
        <v>1.6495238095238067</v>
      </c>
      <c r="BI104" s="84">
        <f t="shared" si="271"/>
        <v>0.82470888750000126</v>
      </c>
      <c r="BJ104" s="84">
        <f t="shared" si="272"/>
        <v>1.0522509003601395</v>
      </c>
      <c r="BK104" s="84">
        <f t="shared" si="273"/>
        <v>0.81982876712328612</v>
      </c>
      <c r="BL104" s="84">
        <f t="shared" si="274"/>
        <v>0.60918318819672157</v>
      </c>
      <c r="BM104" s="84">
        <f t="shared" si="275"/>
        <v>0.94613930687499981</v>
      </c>
      <c r="BN104" s="84">
        <f t="shared" si="276"/>
        <v>0</v>
      </c>
      <c r="BO104" s="84">
        <f t="shared" si="277"/>
        <v>0</v>
      </c>
      <c r="BP104" s="84">
        <f t="shared" si="278"/>
        <v>0</v>
      </c>
      <c r="BQ104" s="84">
        <f t="shared" si="279"/>
        <v>0</v>
      </c>
      <c r="BR104" s="8"/>
      <c r="BS104" s="8"/>
    </row>
    <row r="105" spans="1:71" x14ac:dyDescent="0.25">
      <c r="A105" s="44" t="s">
        <v>159</v>
      </c>
      <c r="B105" s="22" t="s">
        <v>48</v>
      </c>
      <c r="C105" s="73">
        <f>2*SUM(U93:INDEX(U93:AF93,$B$2))/(SUM(U81:INDEX(U81:AF81,$B$2))*2+U81-INDEX(U81:AF81,$B$2))</f>
        <v>0.211037527593819</v>
      </c>
      <c r="D105" s="73">
        <f>2*SUM(AG93:INDEX(AG93:AR93,$B$2))/(SUM(AG81:INDEX(AG81:AR81,$B$2))*2+AF81-INDEX(AG81:AR81,$B$2))</f>
        <v>0.14629725530813051</v>
      </c>
      <c r="E105" s="73">
        <f>2*SUM(AS93:INDEX(AS93:BD93,$B$2))/(SUM(AS81:INDEX(AS81:BD81,$B$2))*2+AR81-INDEX(AS81:BD81,$B$2))</f>
        <v>0.11991584852734923</v>
      </c>
      <c r="F105" s="65">
        <f t="shared" si="280"/>
        <v>0.81967257878340294</v>
      </c>
      <c r="G105" s="8"/>
      <c r="H105" s="8">
        <f t="shared" si="281"/>
        <v>0.13009292351679771</v>
      </c>
      <c r="I105" s="8">
        <f t="shared" si="282"/>
        <v>0.23590814196242171</v>
      </c>
      <c r="J105" s="8">
        <f t="shared" si="283"/>
        <v>0.2924107142857143</v>
      </c>
      <c r="K105" s="8">
        <f t="shared" si="284"/>
        <v>0.33455545371219064</v>
      </c>
      <c r="L105" s="8">
        <f t="shared" si="285"/>
        <v>0.12404232032105071</v>
      </c>
      <c r="M105" s="8">
        <f t="shared" si="286"/>
        <v>0.16112789526686808</v>
      </c>
      <c r="N105" s="8">
        <f t="shared" si="287"/>
        <v>0.14937759336099585</v>
      </c>
      <c r="O105" s="8">
        <f t="shared" si="288"/>
        <v>0.16885676741130093</v>
      </c>
      <c r="P105" s="8">
        <f t="shared" si="289"/>
        <v>8.6187845303867403E-2</v>
      </c>
      <c r="Q105" s="8">
        <f t="shared" si="290"/>
        <v>0.1803182086034178</v>
      </c>
      <c r="R105" s="8">
        <f>2*SUM(AY93:INDEX(AY93:BA93,R$110))/(SUM(AY81:INDEX(AY81:BA81,R$110))*2+AX81-INDEX(AY81:BA81,R$110))</f>
        <v>0.11145510835913312</v>
      </c>
      <c r="S105" s="8" t="str">
        <f>IFERROR(2*SUM(BB93:INDEX(BB93:BD93,S$110))/(SUM(BB81:INDEX(BB81:BD81,S$110))*2+BA81-INDEX(BB81:BD81,S$110)),"")</f>
        <v/>
      </c>
      <c r="T105" s="8"/>
      <c r="U105" s="8">
        <v>0.15656565656565699</v>
      </c>
      <c r="V105" s="8">
        <v>0.126482213438735</v>
      </c>
      <c r="W105" s="8">
        <v>9.3645484949832797E-2</v>
      </c>
      <c r="X105" s="8">
        <v>0.175953079178886</v>
      </c>
      <c r="Y105" s="8">
        <v>0.234375</v>
      </c>
      <c r="Z105" s="8">
        <v>0.30847457627118602</v>
      </c>
      <c r="AA105" s="8">
        <v>0.28104575163398698</v>
      </c>
      <c r="AB105" s="8">
        <v>0.243506493506494</v>
      </c>
      <c r="AC105" s="8">
        <v>0.37546468401486999</v>
      </c>
      <c r="AD105" s="8">
        <v>0.27138643067846602</v>
      </c>
      <c r="AE105" s="8">
        <v>0.31873479318734799</v>
      </c>
      <c r="AF105" s="8">
        <v>0.34382566585956398</v>
      </c>
      <c r="AG105" s="8">
        <v>0.106508875739645</v>
      </c>
      <c r="AH105" s="8">
        <v>9.6491228070175405E-2</v>
      </c>
      <c r="AI105" s="8">
        <v>0.16463414634146301</v>
      </c>
      <c r="AJ105" s="8">
        <v>0.15083251714005899</v>
      </c>
      <c r="AK105" s="8">
        <v>0.140386571719227</v>
      </c>
      <c r="AL105" s="8">
        <v>0.19282051282051299</v>
      </c>
      <c r="AM105" s="8">
        <v>0.15866797257590601</v>
      </c>
      <c r="AN105" s="8">
        <v>0.15055951169888099</v>
      </c>
      <c r="AO105" s="8">
        <v>0.13738738738738701</v>
      </c>
      <c r="AP105" s="8">
        <v>0.14238773274917901</v>
      </c>
      <c r="AQ105" s="8">
        <v>0.15281757402101201</v>
      </c>
      <c r="AR105" s="8">
        <v>0.20664206642066399</v>
      </c>
      <c r="AS105" s="8">
        <v>4.9036777583187391E-2</v>
      </c>
      <c r="AT105" s="8">
        <v>7.2649572649572697E-2</v>
      </c>
      <c r="AU105" s="8">
        <v>0.172684458398744</v>
      </c>
      <c r="AV105" s="8">
        <v>0.18556700000000001</v>
      </c>
      <c r="AW105" s="8">
        <f t="shared" si="291"/>
        <v>0.20229007633587787</v>
      </c>
      <c r="AX105" s="8">
        <f t="shared" si="291"/>
        <v>0.17741935483870969</v>
      </c>
      <c r="AY105" s="8">
        <v>0.10429447999999999</v>
      </c>
      <c r="AZ105" s="8">
        <v>0.12645591</v>
      </c>
      <c r="BA105" s="8"/>
      <c r="BB105" s="8"/>
      <c r="BC105" s="8"/>
      <c r="BD105" s="8"/>
      <c r="BE105" s="8"/>
      <c r="BF105" s="84">
        <f t="shared" si="268"/>
        <v>0.46040085619770371</v>
      </c>
      <c r="BG105" s="84">
        <f t="shared" si="269"/>
        <v>0.75291375291375362</v>
      </c>
      <c r="BH105" s="84">
        <f t="shared" si="270"/>
        <v>1.0488981917553366</v>
      </c>
      <c r="BI105" s="84">
        <f t="shared" si="271"/>
        <v>1.2302851103896086</v>
      </c>
      <c r="BJ105" s="84">
        <f t="shared" si="272"/>
        <v>1.4409503263635344</v>
      </c>
      <c r="BK105" s="84">
        <f t="shared" si="273"/>
        <v>0.92012697323266912</v>
      </c>
      <c r="BL105" s="84">
        <f t="shared" si="274"/>
        <v>0.65731274123456773</v>
      </c>
      <c r="BM105" s="84">
        <f t="shared" si="275"/>
        <v>0.83990648331081075</v>
      </c>
      <c r="BN105" s="84">
        <f t="shared" si="276"/>
        <v>0</v>
      </c>
      <c r="BO105" s="84">
        <f t="shared" si="277"/>
        <v>0</v>
      </c>
      <c r="BP105" s="84">
        <f t="shared" si="278"/>
        <v>0</v>
      </c>
      <c r="BQ105" s="84">
        <f t="shared" si="279"/>
        <v>0</v>
      </c>
      <c r="BR105" s="8"/>
      <c r="BS105" s="8"/>
    </row>
    <row r="106" spans="1:71" x14ac:dyDescent="0.25">
      <c r="A106" s="44" t="s">
        <v>160</v>
      </c>
      <c r="B106" s="22" t="s">
        <v>49</v>
      </c>
      <c r="C106" s="73">
        <f>2*SUM(U94:INDEX(U94:AF94,$B$2))/(SUM(U82:INDEX(U82:AF82,$B$2))*2+U82-INDEX(U82:AF82,$B$2))</f>
        <v>0.21517412935323382</v>
      </c>
      <c r="D106" s="73">
        <f>2*SUM(AG94:INDEX(AG94:AR94,$B$2))/(SUM(AG82:INDEX(AG82:AR82,$B$2))*2+AF82-INDEX(AG82:AR82,$B$2))</f>
        <v>0.15014117256269724</v>
      </c>
      <c r="E106" s="73">
        <f>2*SUM(AS94:INDEX(AS94:BD94,$B$2))/(SUM(AS82:INDEX(AS82:BD82,$B$2))*2+AR82-INDEX(AS82:BD82,$B$2))</f>
        <v>0.12895264538022522</v>
      </c>
      <c r="F106" s="65">
        <f t="shared" si="280"/>
        <v>0.85887597105568136</v>
      </c>
      <c r="G106" s="8"/>
      <c r="H106" s="8">
        <f t="shared" si="281"/>
        <v>0.18250950570342206</v>
      </c>
      <c r="I106" s="8">
        <f t="shared" si="282"/>
        <v>0.25132743362831861</v>
      </c>
      <c r="J106" s="8">
        <f t="shared" si="283"/>
        <v>0.27811366384522368</v>
      </c>
      <c r="K106" s="8">
        <f t="shared" si="284"/>
        <v>0.37356828193832597</v>
      </c>
      <c r="L106" s="8">
        <f t="shared" si="285"/>
        <v>0.13084112149532709</v>
      </c>
      <c r="M106" s="8">
        <f t="shared" si="286"/>
        <v>0.18235294117647058</v>
      </c>
      <c r="N106" s="8">
        <f t="shared" si="287"/>
        <v>0.13194909578030811</v>
      </c>
      <c r="O106" s="8">
        <f t="shared" si="288"/>
        <v>0.15388951521984218</v>
      </c>
      <c r="P106" s="8">
        <f t="shared" si="289"/>
        <v>0.10058987891959019</v>
      </c>
      <c r="Q106" s="8">
        <f t="shared" si="290"/>
        <v>0.15910249872514023</v>
      </c>
      <c r="R106" s="8">
        <f>2*SUM(AY94:INDEX(AY94:BA94,R$110))/(SUM(AY82:INDEX(AY82:BA82,R$110))*2+AX82-INDEX(AY82:BA82,R$110))</f>
        <v>0.15372790161414296</v>
      </c>
      <c r="S106" s="8" t="str">
        <f>IFERROR(2*SUM(BB94:INDEX(BB94:BD94,S$110))/(SUM(BB82:INDEX(BB82:BD82,S$110))*2+BA82-INDEX(BB82:BD82,S$110)),"")</f>
        <v/>
      </c>
      <c r="T106" s="8"/>
      <c r="U106" s="8">
        <v>0.24418604651162801</v>
      </c>
      <c r="V106" s="8">
        <v>0.122222222222222</v>
      </c>
      <c r="W106" s="8">
        <v>0.18181818181818199</v>
      </c>
      <c r="X106" s="8">
        <v>0.204545454545455</v>
      </c>
      <c r="Y106" s="8">
        <v>0.27956989247311798</v>
      </c>
      <c r="Z106" s="8">
        <v>0.23478260869565201</v>
      </c>
      <c r="AA106" s="8">
        <v>0.1875</v>
      </c>
      <c r="AB106" s="8">
        <v>0.20547945205479501</v>
      </c>
      <c r="AC106" s="8">
        <v>0.37195121951219501</v>
      </c>
      <c r="AD106" s="8">
        <v>0.27868852459016402</v>
      </c>
      <c r="AE106" s="8">
        <v>0.365979381443299</v>
      </c>
      <c r="AF106" s="8">
        <v>0.41474654377880199</v>
      </c>
      <c r="AG106" s="8">
        <v>0.11020408163265299</v>
      </c>
      <c r="AH106" s="8">
        <v>9.5238095238095205E-2</v>
      </c>
      <c r="AI106" s="8">
        <v>0.17981072555204999</v>
      </c>
      <c r="AJ106" s="8">
        <v>0.157434402332362</v>
      </c>
      <c r="AK106" s="8">
        <v>0.14143920595533499</v>
      </c>
      <c r="AL106" s="8">
        <v>0.23873873873873899</v>
      </c>
      <c r="AM106" s="8">
        <v>0.14822771213748701</v>
      </c>
      <c r="AN106" s="8">
        <v>0.108216432865731</v>
      </c>
      <c r="AO106" s="8">
        <v>0.140018921475875</v>
      </c>
      <c r="AP106" s="8">
        <v>0.11219946571683</v>
      </c>
      <c r="AQ106" s="8">
        <v>0.127226463104326</v>
      </c>
      <c r="AR106" s="8">
        <v>0.21669341894061001</v>
      </c>
      <c r="AS106" s="8">
        <v>7.2780203784570591E-2</v>
      </c>
      <c r="AT106" s="8">
        <v>7.9638009049773806E-2</v>
      </c>
      <c r="AU106" s="8">
        <v>0.18328840970350399</v>
      </c>
      <c r="AV106" s="8">
        <v>0.1806854</v>
      </c>
      <c r="AW106" s="8">
        <f t="shared" si="291"/>
        <v>0.15937499999999999</v>
      </c>
      <c r="AX106" s="8">
        <f t="shared" si="291"/>
        <v>0.14756671899529042</v>
      </c>
      <c r="AY106" s="8">
        <v>0.14619883</v>
      </c>
      <c r="AZ106" s="8">
        <v>0.16806723000000001</v>
      </c>
      <c r="BA106" s="8"/>
      <c r="BB106" s="8"/>
      <c r="BC106" s="8"/>
      <c r="BD106" s="8"/>
      <c r="BE106" s="8"/>
      <c r="BF106" s="84">
        <f t="shared" si="268"/>
        <v>0.66041296026740015</v>
      </c>
      <c r="BG106" s="84">
        <f t="shared" si="269"/>
        <v>0.83619909502262524</v>
      </c>
      <c r="BH106" s="84">
        <f t="shared" si="270"/>
        <v>1.0193408048422969</v>
      </c>
      <c r="BI106" s="84">
        <f t="shared" si="271"/>
        <v>1.1476868925925889</v>
      </c>
      <c r="BJ106" s="84">
        <f t="shared" si="272"/>
        <v>1.1268092105263157</v>
      </c>
      <c r="BK106" s="84">
        <f t="shared" si="273"/>
        <v>0.6181096531500837</v>
      </c>
      <c r="BL106" s="84">
        <f t="shared" si="274"/>
        <v>0.9863123965942</v>
      </c>
      <c r="BM106" s="84">
        <f t="shared" si="275"/>
        <v>1.5530656994444512</v>
      </c>
      <c r="BN106" s="84">
        <f t="shared" si="276"/>
        <v>0</v>
      </c>
      <c r="BO106" s="84">
        <f t="shared" si="277"/>
        <v>0</v>
      </c>
      <c r="BP106" s="84">
        <f t="shared" si="278"/>
        <v>0</v>
      </c>
      <c r="BQ106" s="84">
        <f t="shared" si="279"/>
        <v>0</v>
      </c>
      <c r="BR106" s="8"/>
      <c r="BS106" s="8"/>
    </row>
    <row r="107" spans="1:71" x14ac:dyDescent="0.25">
      <c r="A107" s="44" t="s">
        <v>161</v>
      </c>
      <c r="B107" s="22" t="s">
        <v>50</v>
      </c>
      <c r="C107" s="73" t="str">
        <f>IFERROR(2*SUM(U95:INDEX(U95:AF95,$B$2))/(SUM(U83:INDEX(U83:AF83,$B$2))*2+U83-INDEX(U83:AF83,$B$2)),"")</f>
        <v/>
      </c>
      <c r="D107" s="93" t="str">
        <f>IFERROR(2*SUM(AG95:INDEX(AG95:AR95,$B$2))/(SUM(AG83:INDEX(AG83:AR83,$B$2))*2+AF83-INDEX(AG83:AR83,$B$2)),"")</f>
        <v/>
      </c>
      <c r="E107" s="73">
        <f>2*SUM(AS95:INDEX(AS95:BD95,$B$2))/(SUM(AS83:INDEX(AS83:BD83,$B$2))*2+AR83-INDEX(AS83:BD83,$B$2))</f>
        <v>2.2350353682458537E-2</v>
      </c>
      <c r="F107" s="65" t="str">
        <f t="shared" si="280"/>
        <v/>
      </c>
      <c r="G107" s="8"/>
      <c r="H107" s="8" t="str">
        <f t="shared" si="281"/>
        <v/>
      </c>
      <c r="I107" s="8" t="str">
        <f t="shared" si="282"/>
        <v/>
      </c>
      <c r="J107" s="8" t="str">
        <f t="shared" si="283"/>
        <v/>
      </c>
      <c r="K107" s="8" t="str">
        <f t="shared" si="284"/>
        <v/>
      </c>
      <c r="L107" s="8" t="str">
        <f t="shared" si="285"/>
        <v/>
      </c>
      <c r="M107" s="8" t="str">
        <f t="shared" si="286"/>
        <v/>
      </c>
      <c r="N107" s="8" t="str">
        <f t="shared" si="287"/>
        <v/>
      </c>
      <c r="O107" s="8" t="str">
        <f t="shared" si="288"/>
        <v/>
      </c>
      <c r="P107" s="8" t="str">
        <f>IFERROR(P95/(AVERAGE(AR83,AS83)+AVERAGE(AS83,AT83)+AVERAGE(AT83,AU83)),"")</f>
        <v/>
      </c>
      <c r="Q107" s="8">
        <f t="shared" si="290"/>
        <v>1.9961717254580257E-2</v>
      </c>
      <c r="R107" s="8">
        <f>2*SUM(AY95:INDEX(AY95:BA95,R$110))/(SUM(AY83:INDEX(AY83:BA83,R$110))*2+AX83-INDEX(AY83:BA83,R$110))</f>
        <v>1.5123412755029248E-2</v>
      </c>
      <c r="S107" s="8" t="str">
        <f>IFERROR(2*SUM(BB95:INDEX(BB95:BD95,S$110))/(SUM(BB83:INDEX(BB83:BD83,S$110))*2+BA83-INDEX(BB83:BD83,S$110)),"")</f>
        <v/>
      </c>
      <c r="T107" s="50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>
        <v>7.7596996245306596E-2</v>
      </c>
      <c r="AU107" s="8">
        <v>3.6449147560258702E-2</v>
      </c>
      <c r="AV107" s="8">
        <v>0.24054980000000001</v>
      </c>
      <c r="AW107" s="8">
        <f t="shared" si="291"/>
        <v>1.8922254216371864E-2</v>
      </c>
      <c r="AX107" s="8">
        <f t="shared" si="291"/>
        <v>1.052262364082778E-2</v>
      </c>
      <c r="AY107" s="8">
        <v>0.12232416</v>
      </c>
      <c r="AZ107" s="8">
        <v>0.21221865000000001</v>
      </c>
      <c r="BA107" s="8"/>
      <c r="BB107" s="8"/>
      <c r="BC107" s="8"/>
      <c r="BD107" s="8"/>
      <c r="BE107" s="8"/>
      <c r="BF107" s="84" t="str">
        <f t="shared" si="268"/>
        <v>-</v>
      </c>
      <c r="BG107" s="84" t="str">
        <f t="shared" si="269"/>
        <v>-</v>
      </c>
      <c r="BH107" s="84" t="str">
        <f t="shared" si="270"/>
        <v>-</v>
      </c>
      <c r="BI107" s="84" t="str">
        <f t="shared" si="271"/>
        <v>-</v>
      </c>
      <c r="BJ107" s="84" t="str">
        <f t="shared" si="272"/>
        <v>-</v>
      </c>
      <c r="BK107" s="84" t="str">
        <f t="shared" si="273"/>
        <v>-</v>
      </c>
      <c r="BL107" s="84" t="str">
        <f t="shared" si="274"/>
        <v>-</v>
      </c>
      <c r="BM107" s="84" t="str">
        <f t="shared" si="275"/>
        <v>-</v>
      </c>
      <c r="BN107" s="84" t="str">
        <f t="shared" si="276"/>
        <v>-</v>
      </c>
      <c r="BO107" s="84" t="str">
        <f t="shared" si="277"/>
        <v>-</v>
      </c>
      <c r="BP107" s="84" t="str">
        <f t="shared" si="278"/>
        <v>-</v>
      </c>
      <c r="BQ107" s="84" t="str">
        <f t="shared" si="279"/>
        <v>-</v>
      </c>
      <c r="BR107" s="8"/>
      <c r="BS107" s="8"/>
    </row>
    <row r="108" spans="1:71" x14ac:dyDescent="0.25">
      <c r="A108" s="44" t="s">
        <v>425</v>
      </c>
      <c r="B108" s="3" t="s">
        <v>153</v>
      </c>
      <c r="C108" s="73">
        <f>2*SUM(U96:INDEX(U96:AF96,$B$2))/(SUM(U84:INDEX(U84:AF84,$B$2))*2+U84-INDEX(U84:AF84,$B$2))</f>
        <v>0.25959377171114473</v>
      </c>
      <c r="D108" s="73">
        <f>2*SUM(AG96:INDEX(AG96:AR96,$B$2))/(SUM(AG84:INDEX(AG84:AR84,$B$2))*2+AF84-INDEX(AG84:AR84,$B$2))</f>
        <v>0.19315695825919552</v>
      </c>
      <c r="E108" s="73">
        <f>2*SUM(AS96:INDEX(AS96:BD96,$B$2))/(SUM(AS84:INDEX(AS84:BD84,$B$2))*2+AR84-INDEX(AS84:BD84,$B$2))</f>
        <v>0.22143766361649495</v>
      </c>
      <c r="F108" s="65">
        <f t="shared" si="280"/>
        <v>1.1464130809067195</v>
      </c>
      <c r="G108" s="8"/>
      <c r="H108" s="8">
        <f t="shared" si="281"/>
        <v>0.19947000722717417</v>
      </c>
      <c r="I108" s="8">
        <f t="shared" si="282"/>
        <v>0.29630407391852165</v>
      </c>
      <c r="J108" s="8">
        <f t="shared" si="283"/>
        <v>0.30370736529906078</v>
      </c>
      <c r="K108" s="8">
        <f t="shared" si="284"/>
        <v>0.33786478158419431</v>
      </c>
      <c r="L108" s="8">
        <f t="shared" si="285"/>
        <v>0.15928449744463374</v>
      </c>
      <c r="M108" s="8">
        <f t="shared" si="286"/>
        <v>0.22056333692473448</v>
      </c>
      <c r="N108" s="8">
        <f t="shared" si="287"/>
        <v>0.20091324200913241</v>
      </c>
      <c r="O108" s="8">
        <f t="shared" si="288"/>
        <v>0.21450670333447922</v>
      </c>
      <c r="P108" s="8">
        <f t="shared" si="289"/>
        <v>0.17986779543082454</v>
      </c>
      <c r="Q108" s="8">
        <f t="shared" si="290"/>
        <v>0.2542780564909628</v>
      </c>
      <c r="R108" s="8">
        <f>2*SUM(AY96:INDEX(AY96:BA96,R$110))/(SUM(AY84:INDEX(AY84:BA84,R$110))*2+AX84-INDEX(AY84:BA84,R$110))</f>
        <v>0.24573170731707317</v>
      </c>
      <c r="S108" s="8" t="str">
        <f>IFERROR(2*SUM(BB96:INDEX(BB96:BD96,S$110))/(SUM(BB84:INDEX(BB84:BD84,S$110))*2+BA84-INDEX(BB84:BD84,S$110)),"")</f>
        <v/>
      </c>
      <c r="T108" s="50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8"/>
      <c r="AS108" s="8"/>
      <c r="AT108" s="8"/>
      <c r="AU108" s="8"/>
      <c r="AV108" s="8">
        <v>0.2682871</v>
      </c>
      <c r="AW108" s="8">
        <v>0.26681416000000002</v>
      </c>
      <c r="AX108" s="8">
        <v>0.28958879999999998</v>
      </c>
      <c r="AY108" s="8">
        <v>0.24101763000000001</v>
      </c>
      <c r="AZ108" s="8">
        <v>0.29004985999999999</v>
      </c>
      <c r="BA108" s="8"/>
      <c r="BB108" s="8"/>
      <c r="BC108" s="8"/>
      <c r="BD108" s="8"/>
      <c r="BE108" s="8"/>
      <c r="BF108" s="84" t="str">
        <f t="shared" ref="BF108:BF109" si="292">IFERROR(AS108/AG108,"-")</f>
        <v>-</v>
      </c>
      <c r="BG108" s="84" t="str">
        <f t="shared" ref="BG108:BG109" si="293">IFERROR(AT108/AH108,"-")</f>
        <v>-</v>
      </c>
      <c r="BH108" s="84" t="str">
        <f t="shared" ref="BH108:BH109" si="294">IFERROR(AU108/AI108,"-")</f>
        <v>-</v>
      </c>
      <c r="BI108" s="84" t="str">
        <f t="shared" ref="BI108:BI109" si="295">IFERROR(AV108/AJ108,"-")</f>
        <v>-</v>
      </c>
      <c r="BJ108" s="84" t="str">
        <f t="shared" ref="BJ108:BJ109" si="296">IFERROR(AW108/AK108,"-")</f>
        <v>-</v>
      </c>
      <c r="BK108" s="84" t="str">
        <f t="shared" ref="BK108:BK109" si="297">IFERROR(AX108/AL108,"-")</f>
        <v>-</v>
      </c>
      <c r="BL108" s="84" t="str">
        <f t="shared" ref="BL108:BL109" si="298">IFERROR(AY108/AM108,"-")</f>
        <v>-</v>
      </c>
      <c r="BM108" s="84" t="str">
        <f t="shared" ref="BM108:BM109" si="299">IFERROR(AZ108/AN108,"-")</f>
        <v>-</v>
      </c>
      <c r="BN108" s="84" t="str">
        <f t="shared" ref="BN108:BN109" si="300">IFERROR(BA108/AO108,"-")</f>
        <v>-</v>
      </c>
      <c r="BO108" s="84" t="str">
        <f t="shared" ref="BO108:BO109" si="301">IFERROR(BB108/AP108,"-")</f>
        <v>-</v>
      </c>
      <c r="BP108" s="84" t="str">
        <f t="shared" ref="BP108:BP109" si="302">IFERROR(BC108/AQ108,"-")</f>
        <v>-</v>
      </c>
      <c r="BQ108" s="84" t="str">
        <f t="shared" ref="BQ108:BQ109" si="303">IFERROR(BD108/AR108,"-")</f>
        <v>-</v>
      </c>
      <c r="BR108" s="8"/>
      <c r="BS108" s="8"/>
    </row>
    <row r="109" spans="1:71" x14ac:dyDescent="0.25">
      <c r="A109" s="45" t="s">
        <v>206</v>
      </c>
      <c r="B109" s="3" t="s">
        <v>61</v>
      </c>
      <c r="C109" s="73">
        <f>2*SUM(U97:INDEX(U97:AF97,$B$2))/(SUM(U85:INDEX(U85:AF85,$B$2))*2+U85-INDEX(U85:AF85,$B$2))</f>
        <v>0.25908553248766164</v>
      </c>
      <c r="D109" s="73">
        <f>2*SUM(AG97:INDEX(AG97:AR97,$B$2))/(SUM(AG85:INDEX(AG85:AR85,$B$2))*2+AF85-INDEX(AG85:AR85,$B$2))</f>
        <v>0.19306122448979593</v>
      </c>
      <c r="E109" s="73">
        <f>2*SUM(AS97:INDEX(AS97:BD97,$B$2))/(SUM(AS85:INDEX(AS85:BD85,$B$2))*2+AR85-INDEX(AS85:BD85,$B$2))</f>
        <v>0.16414642490591858</v>
      </c>
      <c r="F109" s="65">
        <f t="shared" si="280"/>
        <v>0.85022989644714686</v>
      </c>
      <c r="G109" s="8"/>
      <c r="H109" s="8">
        <f t="shared" si="281"/>
        <v>0.19942196531791909</v>
      </c>
      <c r="I109" s="8">
        <f t="shared" si="282"/>
        <v>0.29577612409600673</v>
      </c>
      <c r="J109" s="8">
        <f t="shared" si="283"/>
        <v>0.30245151127301367</v>
      </c>
      <c r="K109" s="8">
        <f t="shared" si="284"/>
        <v>0.33707052441229657</v>
      </c>
      <c r="L109" s="8">
        <f t="shared" si="285"/>
        <v>0.15914893617021278</v>
      </c>
      <c r="M109" s="8">
        <f t="shared" si="286"/>
        <v>0.22047849834602662</v>
      </c>
      <c r="N109" s="8">
        <f t="shared" si="287"/>
        <v>0.20088586030664396</v>
      </c>
      <c r="O109" s="8">
        <f t="shared" si="288"/>
        <v>0.21450670333447922</v>
      </c>
      <c r="P109" s="8">
        <f>IFERROR(P97/(AVERAGE(AR85,AS85)+AVERAGE(AS85,AT85)+AVERAGE(AT85,AU85)),"")</f>
        <v>0.16337486073128735</v>
      </c>
      <c r="Q109" s="8">
        <f t="shared" si="290"/>
        <v>0.17589755316716213</v>
      </c>
      <c r="R109" s="8">
        <f>2*SUM(AY97:INDEX(AY97:BA97,R$110))/(SUM(AY85:INDEX(AY85:BA85,R$110))*2+AX85-INDEX(AY85:BA85,R$110))</f>
        <v>0.14980117514392546</v>
      </c>
      <c r="S109" s="8" t="str">
        <f>IFERROR(2*SUM(BB97:INDEX(BB97:BD97,S$110))/(SUM(BB85:INDEX(BB85:BD85,S$110))*2+BA85-INDEX(BB85:BD85,S$110)),"")</f>
        <v/>
      </c>
      <c r="T109" s="9"/>
      <c r="U109" s="9">
        <v>0.217872968980798</v>
      </c>
      <c r="V109" s="9">
        <v>0.16413593637021001</v>
      </c>
      <c r="W109" s="9">
        <v>0.207598371777476</v>
      </c>
      <c r="X109" s="9">
        <v>0.245398773006135</v>
      </c>
      <c r="Y109" s="9">
        <v>0.29363579080025198</v>
      </c>
      <c r="Z109" s="9">
        <v>0.337252475247525</v>
      </c>
      <c r="AA109" s="9">
        <v>0.31425091352009699</v>
      </c>
      <c r="AB109" s="9">
        <v>0.241537578886976</v>
      </c>
      <c r="AC109" s="9">
        <v>0.34644303065355703</v>
      </c>
      <c r="AD109" s="9">
        <v>0.27474972191323699</v>
      </c>
      <c r="AE109" s="9">
        <v>0.32241014799154299</v>
      </c>
      <c r="AF109" s="9">
        <v>0.39480519480519499</v>
      </c>
      <c r="AG109" s="9">
        <v>0.12480580010357301</v>
      </c>
      <c r="AH109" s="9">
        <v>0.12028910686628801</v>
      </c>
      <c r="AI109" s="9">
        <v>0.23026973026972999</v>
      </c>
      <c r="AJ109" s="9">
        <v>0.20348698352042</v>
      </c>
      <c r="AK109" s="9">
        <v>0.196895992587445</v>
      </c>
      <c r="AL109" s="9">
        <v>0.25924276169264998</v>
      </c>
      <c r="AM109" s="9">
        <v>0.20509526867908401</v>
      </c>
      <c r="AN109" s="9">
        <v>0.190241902419024</v>
      </c>
      <c r="AO109" s="9">
        <v>0.20725995316159301</v>
      </c>
      <c r="AP109" s="9">
        <v>0.17512877115526099</v>
      </c>
      <c r="AQ109" s="9">
        <v>0.19647441382851299</v>
      </c>
      <c r="AR109" s="9">
        <v>0.26623481781376501</v>
      </c>
      <c r="AS109" s="8">
        <v>0.11313639220615965</v>
      </c>
      <c r="AT109" s="8">
        <v>0.18049792531120301</v>
      </c>
      <c r="AU109" s="8">
        <v>0.26245586504511598</v>
      </c>
      <c r="AV109" s="8">
        <v>0.26655200000000001</v>
      </c>
      <c r="AW109" s="8">
        <v>0.26341258000000001</v>
      </c>
      <c r="AX109" s="8">
        <v>0.27837170999999999</v>
      </c>
      <c r="AY109" s="8">
        <v>0.23294508999999999</v>
      </c>
      <c r="AZ109" s="8">
        <v>0.28513403999999998</v>
      </c>
      <c r="BA109" s="8"/>
      <c r="BB109" s="8"/>
      <c r="BC109" s="8"/>
      <c r="BD109" s="8"/>
      <c r="BE109" s="8"/>
      <c r="BF109" s="84">
        <f t="shared" si="292"/>
        <v>0.90649947448172097</v>
      </c>
      <c r="BG109" s="84">
        <f t="shared" si="293"/>
        <v>1.500534254625753</v>
      </c>
      <c r="BH109" s="84">
        <f t="shared" si="294"/>
        <v>1.1397757957056893</v>
      </c>
      <c r="BI109" s="84">
        <f t="shared" si="295"/>
        <v>1.309921624413148</v>
      </c>
      <c r="BJ109" s="84">
        <f t="shared" si="296"/>
        <v>1.3378260092470589</v>
      </c>
      <c r="BK109" s="84">
        <f t="shared" si="297"/>
        <v>1.0737877817010324</v>
      </c>
      <c r="BL109" s="84">
        <f t="shared" si="298"/>
        <v>1.1357896820354889</v>
      </c>
      <c r="BM109" s="84">
        <f t="shared" si="299"/>
        <v>1.4987972490517256</v>
      </c>
      <c r="BN109" s="84">
        <f t="shared" si="300"/>
        <v>0</v>
      </c>
      <c r="BO109" s="84">
        <f t="shared" si="301"/>
        <v>0</v>
      </c>
      <c r="BP109" s="84">
        <f t="shared" si="302"/>
        <v>0</v>
      </c>
      <c r="BQ109" s="84">
        <f t="shared" si="303"/>
        <v>0</v>
      </c>
      <c r="BR109" s="8"/>
      <c r="BS109" s="8"/>
    </row>
    <row r="110" spans="1:71" x14ac:dyDescent="0.25">
      <c r="A110" s="44" t="s">
        <v>33</v>
      </c>
      <c r="B110" s="22"/>
      <c r="C110" s="73"/>
      <c r="D110" s="73"/>
      <c r="E110" s="73"/>
      <c r="F110" s="65"/>
      <c r="G110" s="8"/>
      <c r="H110" s="94">
        <f>IF($B$2&lt;4,$B$2,3)</f>
        <v>3</v>
      </c>
      <c r="I110" s="94">
        <f>IF($B$2&lt;4,1,IF($B$2&lt;7,$B$2-3,3))</f>
        <v>3</v>
      </c>
      <c r="J110" s="94">
        <f>IF($B$2&lt;4,1,IF($B$2&lt;7,1,IF($B$2&lt;10,$B$2-6,3)))</f>
        <v>2</v>
      </c>
      <c r="K110" s="94">
        <f>IF($B$2&lt;4,1,IF($B$2&lt;7,1,IF($B$2&lt;10,1,$B$2-9)))</f>
        <v>1</v>
      </c>
      <c r="L110" s="94">
        <f>IF($B$2&lt;4,$B$2,3)</f>
        <v>3</v>
      </c>
      <c r="M110" s="94">
        <f>IF($B$2&lt;4,1,IF($B$2&lt;7,$B$2-3,3))</f>
        <v>3</v>
      </c>
      <c r="N110" s="94">
        <f>IF($B$2&lt;4,1,IF($B$2&lt;7,1,IF($B$2&lt;10,$B$2-6,3)))</f>
        <v>2</v>
      </c>
      <c r="O110" s="94">
        <f>IF($B$2&lt;4,1,IF($B$2&lt;7,1,IF($B$2&lt;10,1,$B$2-9)))</f>
        <v>1</v>
      </c>
      <c r="P110" s="94">
        <f>IF($B$2&lt;4,$B$2,3)</f>
        <v>3</v>
      </c>
      <c r="Q110" s="94">
        <f>IF($B$2&lt;4,1,IF($B$2&lt;7,$B$2-3,3))</f>
        <v>3</v>
      </c>
      <c r="R110" s="94">
        <f>IF($B$2&lt;4,1,IF($B$2&lt;7,1,IF($B$2&lt;10,$B$2-6,3)))</f>
        <v>2</v>
      </c>
      <c r="S110" s="94">
        <f>IF($B$2&lt;4,1,IF($B$2&lt;7,1,IF($B$2&lt;10,1,$B$2-9)))</f>
        <v>1</v>
      </c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</row>
    <row r="111" spans="1:71" x14ac:dyDescent="0.25">
      <c r="A111" s="43" t="s">
        <v>53</v>
      </c>
      <c r="B111" s="23" t="s">
        <v>53</v>
      </c>
      <c r="C111" s="21" t="str">
        <f>$C$3</f>
        <v>YTD '15</v>
      </c>
      <c r="D111" s="21" t="str">
        <f>$D$3</f>
        <v>YTD '16</v>
      </c>
      <c r="E111" s="21" t="str">
        <f>$E$3</f>
        <v>YTD '17</v>
      </c>
      <c r="F111" s="21" t="str">
        <f>$F$3</f>
        <v>YoY</v>
      </c>
      <c r="G111" s="2" t="s">
        <v>33</v>
      </c>
      <c r="H111" s="27" t="str">
        <f>$H$3</f>
        <v>Q1 '15</v>
      </c>
      <c r="I111" s="27" t="str">
        <f>$I$3</f>
        <v>Q2 '15</v>
      </c>
      <c r="J111" s="27" t="str">
        <f>$J$3</f>
        <v>Q3 '15</v>
      </c>
      <c r="K111" s="27" t="str">
        <f>$K$3</f>
        <v>Q4 '15</v>
      </c>
      <c r="L111" s="30" t="str">
        <f>$L$3</f>
        <v>Q1 '16</v>
      </c>
      <c r="M111" s="30" t="str">
        <f>$M$3</f>
        <v>Q2 '16</v>
      </c>
      <c r="N111" s="30" t="str">
        <f>$N$3</f>
        <v>Q3 '16</v>
      </c>
      <c r="O111" s="30" t="str">
        <f>$O$3</f>
        <v>Q4 '16</v>
      </c>
      <c r="P111" s="27" t="str">
        <f>$P$3</f>
        <v>Q1 '17</v>
      </c>
      <c r="Q111" s="27" t="str">
        <f>$Q$3</f>
        <v>Q2 '17</v>
      </c>
      <c r="R111" s="27" t="str">
        <f>$R$3</f>
        <v>Q3 '17</v>
      </c>
      <c r="S111" s="27" t="str">
        <f>$S$3</f>
        <v>Q4 '17</v>
      </c>
      <c r="T111" s="17" t="s">
        <v>33</v>
      </c>
      <c r="U111" s="27" t="s">
        <v>1</v>
      </c>
      <c r="V111" s="27" t="s">
        <v>2</v>
      </c>
      <c r="W111" s="27" t="s">
        <v>3</v>
      </c>
      <c r="X111" s="27" t="s">
        <v>4</v>
      </c>
      <c r="Y111" s="27" t="s">
        <v>5</v>
      </c>
      <c r="Z111" s="27" t="s">
        <v>6</v>
      </c>
      <c r="AA111" s="27" t="s">
        <v>7</v>
      </c>
      <c r="AB111" s="27" t="s">
        <v>8</v>
      </c>
      <c r="AC111" s="27" t="s">
        <v>9</v>
      </c>
      <c r="AD111" s="27" t="s">
        <v>10</v>
      </c>
      <c r="AE111" s="27" t="s">
        <v>11</v>
      </c>
      <c r="AF111" s="27" t="s">
        <v>12</v>
      </c>
      <c r="AG111" s="29" t="s">
        <v>13</v>
      </c>
      <c r="AH111" s="29" t="s">
        <v>14</v>
      </c>
      <c r="AI111" s="29" t="s">
        <v>15</v>
      </c>
      <c r="AJ111" s="29" t="s">
        <v>16</v>
      </c>
      <c r="AK111" s="29" t="s">
        <v>17</v>
      </c>
      <c r="AL111" s="29" t="s">
        <v>18</v>
      </c>
      <c r="AM111" s="29" t="s">
        <v>19</v>
      </c>
      <c r="AN111" s="29" t="s">
        <v>20</v>
      </c>
      <c r="AO111" s="29" t="s">
        <v>21</v>
      </c>
      <c r="AP111" s="29" t="s">
        <v>22</v>
      </c>
      <c r="AQ111" s="29" t="s">
        <v>23</v>
      </c>
      <c r="AR111" s="29" t="s">
        <v>24</v>
      </c>
      <c r="AS111" s="25" t="s">
        <v>25</v>
      </c>
      <c r="AT111" s="25" t="s">
        <v>26</v>
      </c>
      <c r="AU111" s="25" t="s">
        <v>27</v>
      </c>
      <c r="AV111" s="25" t="s">
        <v>28</v>
      </c>
      <c r="AW111" s="25" t="s">
        <v>29</v>
      </c>
      <c r="AX111" s="25" t="s">
        <v>30</v>
      </c>
      <c r="AY111" s="31" t="s">
        <v>99</v>
      </c>
      <c r="AZ111" s="31" t="s">
        <v>100</v>
      </c>
      <c r="BA111" s="31" t="s">
        <v>101</v>
      </c>
      <c r="BB111" s="31" t="s">
        <v>102</v>
      </c>
      <c r="BC111" s="31" t="s">
        <v>103</v>
      </c>
      <c r="BD111" s="31" t="s">
        <v>104</v>
      </c>
      <c r="BF111" s="32">
        <v>42736</v>
      </c>
      <c r="BG111" s="32">
        <v>42767</v>
      </c>
      <c r="BH111" s="32">
        <v>42795</v>
      </c>
      <c r="BI111" s="32">
        <v>42826</v>
      </c>
      <c r="BJ111" s="32">
        <v>42856</v>
      </c>
      <c r="BK111" s="32">
        <v>42887</v>
      </c>
      <c r="BL111" s="32">
        <v>42917</v>
      </c>
      <c r="BM111" s="32">
        <v>42948</v>
      </c>
      <c r="BN111" s="32">
        <v>42979</v>
      </c>
      <c r="BO111" s="32">
        <v>43009</v>
      </c>
      <c r="BP111" s="32">
        <v>43040</v>
      </c>
      <c r="BQ111" s="32">
        <v>43070</v>
      </c>
    </row>
    <row r="112" spans="1:71" x14ac:dyDescent="0.25">
      <c r="A112" s="44" t="s">
        <v>162</v>
      </c>
      <c r="B112" s="16" t="s">
        <v>58</v>
      </c>
      <c r="C112" s="71">
        <f>SUM(U112                                                   : INDEX(U112:AF112,$B$2))</f>
        <v>800.5</v>
      </c>
      <c r="D112" s="71">
        <f>SUM(AG112                                                    : INDEX(AG112:AR112,$B$2))</f>
        <v>711.5</v>
      </c>
      <c r="E112" s="71">
        <f>SUM(AS112                                                    : INDEX(AS112:BD112,$B$2))</f>
        <v>3208.5</v>
      </c>
      <c r="F112" s="65">
        <f>IFERROR(E112/D112,"")</f>
        <v>4.509486999297259</v>
      </c>
      <c r="H112" s="4">
        <f>SUM(U112:W112)</f>
        <v>233</v>
      </c>
      <c r="I112" s="4">
        <f t="shared" ref="I112:I121" si="304">SUM(X112:Z112)</f>
        <v>371</v>
      </c>
      <c r="J112" s="4">
        <f>SUM(AA112:AC112)</f>
        <v>338</v>
      </c>
      <c r="K112" s="4">
        <f t="shared" ref="K112:K121" si="305">SUM(AD112:AF112)</f>
        <v>458</v>
      </c>
      <c r="L112" s="4">
        <f t="shared" ref="L112:L121" si="306">SUM(AG112:AI112)</f>
        <v>222</v>
      </c>
      <c r="M112" s="4">
        <f t="shared" ref="M112:M121" si="307">SUM(AJ112:AL112)</f>
        <v>340</v>
      </c>
      <c r="N112" s="4">
        <f t="shared" ref="N112:N121" si="308">SUM(AM112:AO112)</f>
        <v>255.5</v>
      </c>
      <c r="O112" s="4">
        <f t="shared" ref="O112:O121" si="309">SUM(AP112:AR112)</f>
        <v>376</v>
      </c>
      <c r="P112" s="4">
        <f t="shared" ref="P112:P121" si="310">SUM(AS112:AU112)</f>
        <v>651.5</v>
      </c>
      <c r="Q112" s="4">
        <f t="shared" ref="Q112:Q121" si="311">SUM(AV112:AX112)</f>
        <v>1534</v>
      </c>
      <c r="R112" s="4">
        <f t="shared" ref="R112:R121" si="312">SUM(AY112:BA112)</f>
        <v>1023</v>
      </c>
      <c r="S112" s="4">
        <f t="shared" ref="S112:S121" si="313">SUM(BB112:BD112)</f>
        <v>0</v>
      </c>
      <c r="U112">
        <v>60</v>
      </c>
      <c r="V112">
        <v>58</v>
      </c>
      <c r="W112">
        <v>115</v>
      </c>
      <c r="X112">
        <v>150</v>
      </c>
      <c r="Y112">
        <v>99.5</v>
      </c>
      <c r="Z112">
        <v>121.5</v>
      </c>
      <c r="AA112">
        <v>126</v>
      </c>
      <c r="AB112">
        <v>70.5</v>
      </c>
      <c r="AC112">
        <v>141.5</v>
      </c>
      <c r="AD112">
        <v>141.5</v>
      </c>
      <c r="AE112">
        <v>124</v>
      </c>
      <c r="AF112">
        <v>192.5</v>
      </c>
      <c r="AG112">
        <v>47</v>
      </c>
      <c r="AH112">
        <v>55</v>
      </c>
      <c r="AI112">
        <v>120</v>
      </c>
      <c r="AJ112">
        <v>152</v>
      </c>
      <c r="AK112">
        <v>88</v>
      </c>
      <c r="AL112">
        <v>100</v>
      </c>
      <c r="AM112">
        <v>76</v>
      </c>
      <c r="AN112">
        <v>73.5</v>
      </c>
      <c r="AO112">
        <v>106</v>
      </c>
      <c r="AP112">
        <v>92</v>
      </c>
      <c r="AQ112">
        <v>118.5</v>
      </c>
      <c r="AR112" s="4">
        <v>165.5</v>
      </c>
      <c r="AS112">
        <v>172.5</v>
      </c>
      <c r="AT112">
        <v>194.5</v>
      </c>
      <c r="AU112">
        <v>284.5</v>
      </c>
      <c r="AV112">
        <v>449</v>
      </c>
      <c r="AW112">
        <v>440.5</v>
      </c>
      <c r="AX112">
        <v>644.5</v>
      </c>
      <c r="AY112">
        <v>514</v>
      </c>
      <c r="AZ112">
        <v>509</v>
      </c>
      <c r="BF112" s="84">
        <f t="shared" ref="BF112:BF119" si="314">IFERROR(AS112/AG112,"-")</f>
        <v>3.6702127659574466</v>
      </c>
      <c r="BG112" s="84">
        <f t="shared" ref="BG112:BG119" si="315">IFERROR(AT112/AH112,"-")</f>
        <v>3.5363636363636362</v>
      </c>
      <c r="BH112" s="84">
        <f t="shared" ref="BH112:BH119" si="316">IFERROR(AU112/AI112,"-")</f>
        <v>2.3708333333333331</v>
      </c>
      <c r="BI112" s="84">
        <f t="shared" ref="BI112:BI119" si="317">IFERROR(AV112/AJ112,"-")</f>
        <v>2.9539473684210527</v>
      </c>
      <c r="BJ112" s="84">
        <f t="shared" ref="BJ112:BJ119" si="318">IFERROR(AW112/AK112,"-")</f>
        <v>5.0056818181818183</v>
      </c>
      <c r="BK112" s="84">
        <f t="shared" ref="BK112:BK119" si="319">IFERROR(AX112/AL112,"-")</f>
        <v>6.4450000000000003</v>
      </c>
      <c r="BL112" s="84">
        <f t="shared" ref="BL112:BL119" si="320">IFERROR(AY112/AM112,"-")</f>
        <v>6.7631578947368425</v>
      </c>
      <c r="BM112" s="84">
        <f t="shared" ref="BM112:BM119" si="321">IFERROR(AZ112/AN112,"-")</f>
        <v>6.925170068027211</v>
      </c>
      <c r="BN112" s="84">
        <f t="shared" ref="BN112:BN119" si="322">IFERROR(BA112/AO112,"-")</f>
        <v>0</v>
      </c>
      <c r="BO112" s="84">
        <f t="shared" ref="BO112:BO119" si="323">IFERROR(BB112/AP112,"-")</f>
        <v>0</v>
      </c>
      <c r="BP112" s="84">
        <f t="shared" ref="BP112:BP119" si="324">IFERROR(BC112/AQ112,"-")</f>
        <v>0</v>
      </c>
      <c r="BQ112" s="84">
        <f t="shared" ref="BQ112:BQ119" si="325">IFERROR(BD112/AR112,"-")</f>
        <v>0</v>
      </c>
    </row>
    <row r="113" spans="1:69" x14ac:dyDescent="0.25">
      <c r="A113" s="44" t="s">
        <v>163</v>
      </c>
      <c r="B113" s="22" t="s">
        <v>44</v>
      </c>
      <c r="C113" s="71">
        <f>SUM(U113                                                   : INDEX(U113:AF113,$B$2))</f>
        <v>750</v>
      </c>
      <c r="D113" s="71">
        <f>SUM(AG113                                                    : INDEX(AG113:AR113,$B$2))</f>
        <v>960</v>
      </c>
      <c r="E113" s="71">
        <f>SUM(AS113                                                    : INDEX(AS113:BD113,$B$2))</f>
        <v>1826</v>
      </c>
      <c r="F113" s="65">
        <f t="shared" ref="F113:F120" si="326">IFERROR(E113/D113,"")</f>
        <v>1.9020833333333333</v>
      </c>
      <c r="H113" s="4">
        <f t="shared" ref="H113:H121" si="327">SUM(U113:W113)</f>
        <v>174</v>
      </c>
      <c r="I113" s="4">
        <f t="shared" si="304"/>
        <v>338</v>
      </c>
      <c r="J113" s="4">
        <f t="shared" ref="J113:J121" si="328">SUM(AA113:AC113)</f>
        <v>359</v>
      </c>
      <c r="K113" s="4">
        <f t="shared" si="305"/>
        <v>573</v>
      </c>
      <c r="L113" s="4">
        <f t="shared" si="306"/>
        <v>283</v>
      </c>
      <c r="M113" s="4">
        <f t="shared" si="307"/>
        <v>418</v>
      </c>
      <c r="N113" s="4">
        <f t="shared" si="308"/>
        <v>521</v>
      </c>
      <c r="O113" s="4">
        <f t="shared" si="309"/>
        <v>664</v>
      </c>
      <c r="P113" s="4">
        <f t="shared" si="310"/>
        <v>508</v>
      </c>
      <c r="Q113" s="4">
        <f t="shared" si="311"/>
        <v>808.5</v>
      </c>
      <c r="R113" s="4">
        <f t="shared" si="312"/>
        <v>509.5</v>
      </c>
      <c r="S113" s="4">
        <f t="shared" si="313"/>
        <v>0</v>
      </c>
      <c r="U113">
        <v>53</v>
      </c>
      <c r="V113">
        <v>24</v>
      </c>
      <c r="W113">
        <v>97</v>
      </c>
      <c r="X113">
        <v>108</v>
      </c>
      <c r="Y113">
        <v>90</v>
      </c>
      <c r="Z113">
        <v>140</v>
      </c>
      <c r="AA113">
        <v>136</v>
      </c>
      <c r="AB113">
        <v>102</v>
      </c>
      <c r="AC113">
        <v>121</v>
      </c>
      <c r="AD113">
        <v>96</v>
      </c>
      <c r="AE113">
        <v>200</v>
      </c>
      <c r="AF113">
        <v>277</v>
      </c>
      <c r="AG113">
        <v>19</v>
      </c>
      <c r="AH113">
        <v>35</v>
      </c>
      <c r="AI113">
        <v>229</v>
      </c>
      <c r="AJ113">
        <v>116</v>
      </c>
      <c r="AK113">
        <v>102</v>
      </c>
      <c r="AL113">
        <v>200</v>
      </c>
      <c r="AM113">
        <v>120</v>
      </c>
      <c r="AN113">
        <v>139</v>
      </c>
      <c r="AO113">
        <v>262</v>
      </c>
      <c r="AP113">
        <v>139</v>
      </c>
      <c r="AQ113">
        <v>205</v>
      </c>
      <c r="AR113" s="4">
        <v>320</v>
      </c>
      <c r="AS113">
        <v>90</v>
      </c>
      <c r="AT113">
        <v>158</v>
      </c>
      <c r="AU113">
        <v>260</v>
      </c>
      <c r="AV113">
        <v>253</v>
      </c>
      <c r="AW113">
        <v>218.5</v>
      </c>
      <c r="AX113">
        <v>337</v>
      </c>
      <c r="AY113">
        <v>224</v>
      </c>
      <c r="AZ113">
        <v>285.5</v>
      </c>
      <c r="BF113" s="84">
        <f t="shared" si="314"/>
        <v>4.7368421052631575</v>
      </c>
      <c r="BG113" s="84">
        <f t="shared" si="315"/>
        <v>4.5142857142857142</v>
      </c>
      <c r="BH113" s="84">
        <f t="shared" si="316"/>
        <v>1.1353711790393013</v>
      </c>
      <c r="BI113" s="84">
        <f t="shared" si="317"/>
        <v>2.1810344827586206</v>
      </c>
      <c r="BJ113" s="84">
        <f t="shared" si="318"/>
        <v>2.142156862745098</v>
      </c>
      <c r="BK113" s="84">
        <f t="shared" si="319"/>
        <v>1.6850000000000001</v>
      </c>
      <c r="BL113" s="84">
        <f t="shared" si="320"/>
        <v>1.8666666666666667</v>
      </c>
      <c r="BM113" s="84">
        <f t="shared" si="321"/>
        <v>2.0539568345323742</v>
      </c>
      <c r="BN113" s="84">
        <f t="shared" si="322"/>
        <v>0</v>
      </c>
      <c r="BO113" s="84">
        <f t="shared" si="323"/>
        <v>0</v>
      </c>
      <c r="BP113" s="84">
        <f t="shared" si="324"/>
        <v>0</v>
      </c>
      <c r="BQ113" s="84">
        <f t="shared" si="325"/>
        <v>0</v>
      </c>
    </row>
    <row r="114" spans="1:69" x14ac:dyDescent="0.25">
      <c r="A114" s="44" t="s">
        <v>164</v>
      </c>
      <c r="B114" s="22" t="s">
        <v>45</v>
      </c>
      <c r="C114" s="71">
        <f>SUM(U114                                                   : INDEX(U114:AF114,$B$2))</f>
        <v>702</v>
      </c>
      <c r="D114" s="71">
        <f>SUM(AG114                                                    : INDEX(AG114:AR114,$B$2))</f>
        <v>744.5</v>
      </c>
      <c r="E114" s="71">
        <f>SUM(AS114                                                    : INDEX(AS114:BD114,$B$2))</f>
        <v>1009.5</v>
      </c>
      <c r="F114" s="65">
        <f t="shared" si="326"/>
        <v>1.3559435862995299</v>
      </c>
      <c r="H114" s="4">
        <f t="shared" si="327"/>
        <v>167</v>
      </c>
      <c r="I114" s="4">
        <f t="shared" si="304"/>
        <v>352</v>
      </c>
      <c r="J114" s="4">
        <f t="shared" si="328"/>
        <v>294.5</v>
      </c>
      <c r="K114" s="4">
        <f t="shared" si="305"/>
        <v>449.5</v>
      </c>
      <c r="L114" s="4">
        <f t="shared" si="306"/>
        <v>134</v>
      </c>
      <c r="M114" s="4">
        <f t="shared" si="307"/>
        <v>382.5</v>
      </c>
      <c r="N114" s="4">
        <f t="shared" si="308"/>
        <v>379</v>
      </c>
      <c r="O114" s="4">
        <f t="shared" si="309"/>
        <v>585.5</v>
      </c>
      <c r="P114" s="4">
        <f t="shared" si="310"/>
        <v>353</v>
      </c>
      <c r="Q114" s="4">
        <f t="shared" si="311"/>
        <v>409</v>
      </c>
      <c r="R114" s="4">
        <f t="shared" si="312"/>
        <v>247.5</v>
      </c>
      <c r="S114" s="4">
        <f t="shared" si="313"/>
        <v>0</v>
      </c>
      <c r="U114">
        <v>76</v>
      </c>
      <c r="V114">
        <v>54</v>
      </c>
      <c r="W114">
        <v>37</v>
      </c>
      <c r="X114">
        <v>115</v>
      </c>
      <c r="Y114">
        <v>119</v>
      </c>
      <c r="Z114">
        <v>118</v>
      </c>
      <c r="AA114">
        <v>109</v>
      </c>
      <c r="AB114">
        <v>74</v>
      </c>
      <c r="AC114">
        <v>111.5</v>
      </c>
      <c r="AD114">
        <v>95</v>
      </c>
      <c r="AE114">
        <v>99</v>
      </c>
      <c r="AF114">
        <v>255.5</v>
      </c>
      <c r="AG114">
        <v>62</v>
      </c>
      <c r="AH114">
        <v>21</v>
      </c>
      <c r="AI114">
        <v>51</v>
      </c>
      <c r="AJ114">
        <v>150</v>
      </c>
      <c r="AK114">
        <v>100</v>
      </c>
      <c r="AL114">
        <v>132.5</v>
      </c>
      <c r="AM114">
        <v>133</v>
      </c>
      <c r="AN114">
        <v>95</v>
      </c>
      <c r="AO114">
        <v>151</v>
      </c>
      <c r="AP114">
        <v>166</v>
      </c>
      <c r="AQ114">
        <v>229</v>
      </c>
      <c r="AR114" s="4">
        <v>190.5</v>
      </c>
      <c r="AS114">
        <v>83</v>
      </c>
      <c r="AT114">
        <v>69</v>
      </c>
      <c r="AU114">
        <v>201</v>
      </c>
      <c r="AV114">
        <v>102</v>
      </c>
      <c r="AW114">
        <v>158</v>
      </c>
      <c r="AX114">
        <v>149</v>
      </c>
      <c r="AY114">
        <v>84</v>
      </c>
      <c r="AZ114">
        <v>163.5</v>
      </c>
      <c r="BF114" s="84">
        <f t="shared" si="314"/>
        <v>1.3387096774193548</v>
      </c>
      <c r="BG114" s="84">
        <f t="shared" si="315"/>
        <v>3.2857142857142856</v>
      </c>
      <c r="BH114" s="84">
        <f t="shared" si="316"/>
        <v>3.9411764705882355</v>
      </c>
      <c r="BI114" s="84">
        <f t="shared" si="317"/>
        <v>0.68</v>
      </c>
      <c r="BJ114" s="84">
        <f t="shared" si="318"/>
        <v>1.58</v>
      </c>
      <c r="BK114" s="84">
        <f t="shared" si="319"/>
        <v>1.1245283018867924</v>
      </c>
      <c r="BL114" s="84">
        <f t="shared" si="320"/>
        <v>0.63157894736842102</v>
      </c>
      <c r="BM114" s="84">
        <f t="shared" si="321"/>
        <v>1.7210526315789474</v>
      </c>
      <c r="BN114" s="84">
        <f t="shared" si="322"/>
        <v>0</v>
      </c>
      <c r="BO114" s="84">
        <f t="shared" si="323"/>
        <v>0</v>
      </c>
      <c r="BP114" s="84">
        <f t="shared" si="324"/>
        <v>0</v>
      </c>
      <c r="BQ114" s="84">
        <f t="shared" si="325"/>
        <v>0</v>
      </c>
    </row>
    <row r="115" spans="1:69" x14ac:dyDescent="0.25">
      <c r="A115" s="44" t="s">
        <v>165</v>
      </c>
      <c r="B115" s="22" t="s">
        <v>46</v>
      </c>
      <c r="C115" s="71">
        <f>SUM(U115                                                   : INDEX(U115:AF115,$B$2))</f>
        <v>913</v>
      </c>
      <c r="D115" s="71">
        <f>SUM(AG115                                                    : INDEX(AG115:AR115,$B$2))</f>
        <v>913</v>
      </c>
      <c r="E115" s="71">
        <f>SUM(AS115                                                    : INDEX(AS115:BD115,$B$2))</f>
        <v>1140</v>
      </c>
      <c r="F115" s="65">
        <f t="shared" si="326"/>
        <v>1.248630887185104</v>
      </c>
      <c r="H115" s="4">
        <f t="shared" si="327"/>
        <v>289</v>
      </c>
      <c r="I115" s="4">
        <f t="shared" si="304"/>
        <v>368</v>
      </c>
      <c r="J115" s="4">
        <f t="shared" si="328"/>
        <v>402</v>
      </c>
      <c r="K115" s="4">
        <f t="shared" si="305"/>
        <v>526</v>
      </c>
      <c r="L115" s="4">
        <f t="shared" si="306"/>
        <v>259.5</v>
      </c>
      <c r="M115" s="4">
        <f t="shared" si="307"/>
        <v>381.5</v>
      </c>
      <c r="N115" s="4">
        <f t="shared" si="308"/>
        <v>403</v>
      </c>
      <c r="O115" s="4">
        <f t="shared" si="309"/>
        <v>825</v>
      </c>
      <c r="P115" s="4">
        <f t="shared" si="310"/>
        <v>530</v>
      </c>
      <c r="Q115" s="4">
        <f t="shared" si="311"/>
        <v>402.5</v>
      </c>
      <c r="R115" s="4">
        <f t="shared" si="312"/>
        <v>207.5</v>
      </c>
      <c r="S115" s="4">
        <f t="shared" si="313"/>
        <v>0</v>
      </c>
      <c r="U115">
        <v>77</v>
      </c>
      <c r="V115">
        <v>86</v>
      </c>
      <c r="W115">
        <v>126</v>
      </c>
      <c r="X115">
        <v>84</v>
      </c>
      <c r="Y115">
        <v>94.5</v>
      </c>
      <c r="Z115">
        <v>189.5</v>
      </c>
      <c r="AA115">
        <v>161</v>
      </c>
      <c r="AB115">
        <v>95</v>
      </c>
      <c r="AC115">
        <v>146</v>
      </c>
      <c r="AD115">
        <v>110</v>
      </c>
      <c r="AE115">
        <v>197</v>
      </c>
      <c r="AF115">
        <v>219</v>
      </c>
      <c r="AG115">
        <v>70.5</v>
      </c>
      <c r="AH115">
        <v>77</v>
      </c>
      <c r="AI115">
        <v>112</v>
      </c>
      <c r="AJ115">
        <v>50</v>
      </c>
      <c r="AK115">
        <v>134</v>
      </c>
      <c r="AL115">
        <v>197.5</v>
      </c>
      <c r="AM115">
        <v>143</v>
      </c>
      <c r="AN115">
        <v>129</v>
      </c>
      <c r="AO115">
        <v>131</v>
      </c>
      <c r="AP115">
        <v>88</v>
      </c>
      <c r="AQ115">
        <v>267</v>
      </c>
      <c r="AR115" s="4">
        <v>470</v>
      </c>
      <c r="AS115">
        <v>173</v>
      </c>
      <c r="AT115">
        <v>208</v>
      </c>
      <c r="AU115">
        <v>149</v>
      </c>
      <c r="AV115">
        <v>101</v>
      </c>
      <c r="AW115">
        <v>126</v>
      </c>
      <c r="AX115">
        <v>175.5</v>
      </c>
      <c r="AY115">
        <v>86</v>
      </c>
      <c r="AZ115">
        <v>121.5</v>
      </c>
      <c r="BF115" s="84">
        <f t="shared" si="314"/>
        <v>2.4539007092198584</v>
      </c>
      <c r="BG115" s="84">
        <f t="shared" si="315"/>
        <v>2.7012987012987013</v>
      </c>
      <c r="BH115" s="84">
        <f t="shared" si="316"/>
        <v>1.3303571428571428</v>
      </c>
      <c r="BI115" s="84">
        <f t="shared" si="317"/>
        <v>2.02</v>
      </c>
      <c r="BJ115" s="84">
        <f t="shared" si="318"/>
        <v>0.94029850746268662</v>
      </c>
      <c r="BK115" s="84">
        <f t="shared" si="319"/>
        <v>0.88860759493670882</v>
      </c>
      <c r="BL115" s="84">
        <f t="shared" si="320"/>
        <v>0.60139860139860135</v>
      </c>
      <c r="BM115" s="84">
        <f t="shared" si="321"/>
        <v>0.94186046511627908</v>
      </c>
      <c r="BN115" s="84">
        <f t="shared" si="322"/>
        <v>0</v>
      </c>
      <c r="BO115" s="84">
        <f t="shared" si="323"/>
        <v>0</v>
      </c>
      <c r="BP115" s="84">
        <f t="shared" si="324"/>
        <v>0</v>
      </c>
      <c r="BQ115" s="84">
        <f t="shared" si="325"/>
        <v>0</v>
      </c>
    </row>
    <row r="116" spans="1:69" x14ac:dyDescent="0.25">
      <c r="A116" s="44" t="s">
        <v>166</v>
      </c>
      <c r="B116" s="22" t="s">
        <v>47</v>
      </c>
      <c r="C116" s="71">
        <f>SUM(U116                                                   : INDEX(U116:AF116,$B$2))</f>
        <v>695</v>
      </c>
      <c r="D116" s="71">
        <f>SUM(AG116                                                    : INDEX(AG116:AR116,$B$2))</f>
        <v>790.5</v>
      </c>
      <c r="E116" s="71">
        <f>SUM(AS116                                                    : INDEX(AS116:BD116,$B$2))</f>
        <v>768</v>
      </c>
      <c r="F116" s="65">
        <f t="shared" si="326"/>
        <v>0.97153700189753323</v>
      </c>
      <c r="H116" s="4">
        <f t="shared" si="327"/>
        <v>179</v>
      </c>
      <c r="I116" s="4">
        <f t="shared" si="304"/>
        <v>312</v>
      </c>
      <c r="J116" s="4">
        <f t="shared" si="328"/>
        <v>383</v>
      </c>
      <c r="K116" s="4">
        <f t="shared" si="305"/>
        <v>504.5</v>
      </c>
      <c r="L116" s="4">
        <f t="shared" si="306"/>
        <v>242.5</v>
      </c>
      <c r="M116" s="4">
        <f t="shared" si="307"/>
        <v>325</v>
      </c>
      <c r="N116" s="4">
        <f t="shared" si="308"/>
        <v>400</v>
      </c>
      <c r="O116" s="4">
        <f t="shared" si="309"/>
        <v>419.5</v>
      </c>
      <c r="P116" s="4">
        <f t="shared" si="310"/>
        <v>493</v>
      </c>
      <c r="Q116" s="4">
        <f t="shared" si="311"/>
        <v>190.5</v>
      </c>
      <c r="R116" s="4">
        <f t="shared" si="312"/>
        <v>84.5</v>
      </c>
      <c r="S116" s="4">
        <f t="shared" si="313"/>
        <v>0</v>
      </c>
      <c r="U116">
        <v>53</v>
      </c>
      <c r="V116">
        <v>43</v>
      </c>
      <c r="W116">
        <v>83</v>
      </c>
      <c r="X116">
        <v>106</v>
      </c>
      <c r="Y116">
        <v>114</v>
      </c>
      <c r="Z116">
        <v>92</v>
      </c>
      <c r="AA116">
        <v>88</v>
      </c>
      <c r="AB116">
        <v>116</v>
      </c>
      <c r="AC116">
        <v>179</v>
      </c>
      <c r="AD116">
        <v>128.5</v>
      </c>
      <c r="AE116">
        <v>183</v>
      </c>
      <c r="AF116">
        <v>193</v>
      </c>
      <c r="AG116">
        <v>49.5</v>
      </c>
      <c r="AH116">
        <v>46</v>
      </c>
      <c r="AI116">
        <v>147</v>
      </c>
      <c r="AJ116">
        <v>164</v>
      </c>
      <c r="AK116">
        <v>78</v>
      </c>
      <c r="AL116">
        <v>83</v>
      </c>
      <c r="AM116">
        <v>95</v>
      </c>
      <c r="AN116">
        <v>128</v>
      </c>
      <c r="AO116">
        <v>177</v>
      </c>
      <c r="AP116">
        <v>150.5</v>
      </c>
      <c r="AQ116">
        <v>112.5</v>
      </c>
      <c r="AR116" s="4">
        <v>156.5</v>
      </c>
      <c r="AS116">
        <v>62</v>
      </c>
      <c r="AT116">
        <v>152</v>
      </c>
      <c r="AU116">
        <v>279</v>
      </c>
      <c r="AV116">
        <v>79.5</v>
      </c>
      <c r="AW116">
        <v>53</v>
      </c>
      <c r="AX116">
        <v>58</v>
      </c>
      <c r="AY116">
        <v>34.5</v>
      </c>
      <c r="AZ116">
        <v>50</v>
      </c>
      <c r="BF116" s="84">
        <f t="shared" si="314"/>
        <v>1.2525252525252526</v>
      </c>
      <c r="BG116" s="84">
        <f t="shared" si="315"/>
        <v>3.3043478260869565</v>
      </c>
      <c r="BH116" s="84">
        <f t="shared" si="316"/>
        <v>1.8979591836734695</v>
      </c>
      <c r="BI116" s="84">
        <f t="shared" si="317"/>
        <v>0.4847560975609756</v>
      </c>
      <c r="BJ116" s="84">
        <f t="shared" si="318"/>
        <v>0.67948717948717952</v>
      </c>
      <c r="BK116" s="84">
        <f t="shared" si="319"/>
        <v>0.6987951807228916</v>
      </c>
      <c r="BL116" s="84">
        <f t="shared" si="320"/>
        <v>0.36315789473684212</v>
      </c>
      <c r="BM116" s="84">
        <f t="shared" si="321"/>
        <v>0.390625</v>
      </c>
      <c r="BN116" s="84">
        <f t="shared" si="322"/>
        <v>0</v>
      </c>
      <c r="BO116" s="84">
        <f t="shared" si="323"/>
        <v>0</v>
      </c>
      <c r="BP116" s="84">
        <f t="shared" si="324"/>
        <v>0</v>
      </c>
      <c r="BQ116" s="84">
        <f t="shared" si="325"/>
        <v>0</v>
      </c>
    </row>
    <row r="117" spans="1:69" x14ac:dyDescent="0.25">
      <c r="A117" s="44" t="s">
        <v>167</v>
      </c>
      <c r="B117" s="22" t="s">
        <v>48</v>
      </c>
      <c r="C117" s="71">
        <f>SUM(U117                                                   : INDEX(U117:AF117,$B$2))</f>
        <v>613.5</v>
      </c>
      <c r="D117" s="71">
        <f>SUM(AG117                                                    : INDEX(AG117:AR117,$B$2))</f>
        <v>860.5</v>
      </c>
      <c r="E117" s="71">
        <f>SUM(AS117                                                    : INDEX(AS117:BD117,$B$2))</f>
        <v>1356</v>
      </c>
      <c r="F117" s="65">
        <f t="shared" si="326"/>
        <v>1.5758280069726902</v>
      </c>
      <c r="H117" s="4">
        <f t="shared" si="327"/>
        <v>104</v>
      </c>
      <c r="I117" s="4">
        <f t="shared" si="304"/>
        <v>287.5</v>
      </c>
      <c r="J117" s="4">
        <f t="shared" si="328"/>
        <v>392</v>
      </c>
      <c r="K117" s="4">
        <f t="shared" si="305"/>
        <v>679</v>
      </c>
      <c r="L117" s="4">
        <f t="shared" si="306"/>
        <v>239</v>
      </c>
      <c r="M117" s="4">
        <f t="shared" si="307"/>
        <v>363</v>
      </c>
      <c r="N117" s="4">
        <f t="shared" si="308"/>
        <v>403.5</v>
      </c>
      <c r="O117" s="4">
        <f t="shared" si="309"/>
        <v>643.5</v>
      </c>
      <c r="P117" s="4">
        <f t="shared" si="310"/>
        <v>151</v>
      </c>
      <c r="Q117" s="4">
        <f t="shared" si="311"/>
        <v>1027.5</v>
      </c>
      <c r="R117" s="4">
        <f t="shared" si="312"/>
        <v>177.5</v>
      </c>
      <c r="S117" s="4">
        <f t="shared" si="313"/>
        <v>0</v>
      </c>
      <c r="U117">
        <v>30</v>
      </c>
      <c r="V117">
        <v>39</v>
      </c>
      <c r="W117">
        <v>35</v>
      </c>
      <c r="X117">
        <v>77</v>
      </c>
      <c r="Y117">
        <v>99</v>
      </c>
      <c r="Z117">
        <v>111.5</v>
      </c>
      <c r="AA117">
        <v>128</v>
      </c>
      <c r="AB117">
        <v>94</v>
      </c>
      <c r="AC117">
        <v>170</v>
      </c>
      <c r="AD117">
        <v>120</v>
      </c>
      <c r="AE117">
        <v>278</v>
      </c>
      <c r="AF117">
        <v>281</v>
      </c>
      <c r="AG117">
        <v>60</v>
      </c>
      <c r="AH117">
        <v>56</v>
      </c>
      <c r="AI117">
        <v>123</v>
      </c>
      <c r="AJ117">
        <v>107</v>
      </c>
      <c r="AK117">
        <v>95</v>
      </c>
      <c r="AL117">
        <v>161</v>
      </c>
      <c r="AM117">
        <v>127</v>
      </c>
      <c r="AN117">
        <v>131.5</v>
      </c>
      <c r="AO117">
        <v>145</v>
      </c>
      <c r="AP117">
        <v>123</v>
      </c>
      <c r="AQ117">
        <v>215</v>
      </c>
      <c r="AR117" s="4">
        <v>305.5</v>
      </c>
      <c r="AS117">
        <v>34</v>
      </c>
      <c r="AT117">
        <v>37</v>
      </c>
      <c r="AU117">
        <v>80</v>
      </c>
      <c r="AV117">
        <v>105</v>
      </c>
      <c r="AW117">
        <v>777</v>
      </c>
      <c r="AX117">
        <v>145.5</v>
      </c>
      <c r="AY117">
        <v>94</v>
      </c>
      <c r="AZ117">
        <v>83.5</v>
      </c>
      <c r="BF117" s="84">
        <f t="shared" si="314"/>
        <v>0.56666666666666665</v>
      </c>
      <c r="BG117" s="84">
        <f t="shared" si="315"/>
        <v>0.6607142857142857</v>
      </c>
      <c r="BH117" s="84">
        <f t="shared" si="316"/>
        <v>0.65040650406504064</v>
      </c>
      <c r="BI117" s="84">
        <f t="shared" si="317"/>
        <v>0.98130841121495327</v>
      </c>
      <c r="BJ117" s="84">
        <f t="shared" si="318"/>
        <v>8.1789473684210527</v>
      </c>
      <c r="BK117" s="84">
        <f t="shared" si="319"/>
        <v>0.90372670807453415</v>
      </c>
      <c r="BL117" s="84">
        <f t="shared" si="320"/>
        <v>0.74015748031496065</v>
      </c>
      <c r="BM117" s="84">
        <f t="shared" si="321"/>
        <v>0.63498098859315588</v>
      </c>
      <c r="BN117" s="84">
        <f t="shared" si="322"/>
        <v>0</v>
      </c>
      <c r="BO117" s="84">
        <f t="shared" si="323"/>
        <v>0</v>
      </c>
      <c r="BP117" s="84">
        <f t="shared" si="324"/>
        <v>0</v>
      </c>
      <c r="BQ117" s="84">
        <f t="shared" si="325"/>
        <v>0</v>
      </c>
    </row>
    <row r="118" spans="1:69" x14ac:dyDescent="0.25">
      <c r="A118" s="44" t="s">
        <v>168</v>
      </c>
      <c r="B118" s="22" t="s">
        <v>49</v>
      </c>
      <c r="C118" s="71">
        <f>SUM(U118                                                   : INDEX(U118:AF118,$B$2))</f>
        <v>213</v>
      </c>
      <c r="D118" s="71">
        <f>SUM(AG118                                                    : INDEX(AG118:AR118,$B$2))</f>
        <v>651</v>
      </c>
      <c r="E118" s="71">
        <f>SUM(AS118                                                    : INDEX(AS118:BD118,$B$2))</f>
        <v>817.5</v>
      </c>
      <c r="F118" s="65">
        <f t="shared" si="326"/>
        <v>1.2557603686635945</v>
      </c>
      <c r="H118" s="4">
        <f t="shared" si="327"/>
        <v>59</v>
      </c>
      <c r="I118" s="4">
        <f t="shared" si="304"/>
        <v>79.5</v>
      </c>
      <c r="J118" s="4">
        <f t="shared" si="328"/>
        <v>154.5</v>
      </c>
      <c r="K118" s="4">
        <f t="shared" si="305"/>
        <v>383</v>
      </c>
      <c r="L118" s="4">
        <f t="shared" si="306"/>
        <v>178</v>
      </c>
      <c r="M118" s="4">
        <f t="shared" si="307"/>
        <v>299</v>
      </c>
      <c r="N118" s="4">
        <f t="shared" si="308"/>
        <v>317</v>
      </c>
      <c r="O118" s="4">
        <f t="shared" si="309"/>
        <v>506.5</v>
      </c>
      <c r="P118" s="4">
        <f t="shared" si="310"/>
        <v>273.5</v>
      </c>
      <c r="Q118" s="4">
        <f t="shared" si="311"/>
        <v>327.5</v>
      </c>
      <c r="R118" s="4">
        <f t="shared" si="312"/>
        <v>216.5</v>
      </c>
      <c r="S118" s="4">
        <f t="shared" si="313"/>
        <v>0</v>
      </c>
      <c r="U118">
        <v>24</v>
      </c>
      <c r="V118">
        <v>13</v>
      </c>
      <c r="W118">
        <v>22</v>
      </c>
      <c r="X118">
        <v>18</v>
      </c>
      <c r="Y118">
        <v>28</v>
      </c>
      <c r="Z118">
        <v>33.5</v>
      </c>
      <c r="AA118">
        <v>33</v>
      </c>
      <c r="AB118">
        <v>41.5</v>
      </c>
      <c r="AC118">
        <v>80</v>
      </c>
      <c r="AD118">
        <v>67</v>
      </c>
      <c r="AE118">
        <v>126</v>
      </c>
      <c r="AF118">
        <v>190</v>
      </c>
      <c r="AG118">
        <v>41</v>
      </c>
      <c r="AH118">
        <v>44</v>
      </c>
      <c r="AI118">
        <v>93</v>
      </c>
      <c r="AJ118">
        <v>70</v>
      </c>
      <c r="AK118">
        <v>75</v>
      </c>
      <c r="AL118">
        <v>154</v>
      </c>
      <c r="AM118">
        <v>99</v>
      </c>
      <c r="AN118">
        <v>75</v>
      </c>
      <c r="AO118">
        <v>143</v>
      </c>
      <c r="AP118">
        <v>85.5</v>
      </c>
      <c r="AQ118">
        <v>135</v>
      </c>
      <c r="AR118" s="4">
        <v>286</v>
      </c>
      <c r="AS118">
        <v>75.5</v>
      </c>
      <c r="AT118">
        <v>63</v>
      </c>
      <c r="AU118">
        <v>135</v>
      </c>
      <c r="AV118">
        <v>113</v>
      </c>
      <c r="AW118">
        <v>113</v>
      </c>
      <c r="AX118">
        <v>101.5</v>
      </c>
      <c r="AY118">
        <v>109.5</v>
      </c>
      <c r="AZ118">
        <v>107</v>
      </c>
      <c r="BF118" s="84">
        <f t="shared" si="314"/>
        <v>1.8414634146341464</v>
      </c>
      <c r="BG118" s="84">
        <f t="shared" si="315"/>
        <v>1.4318181818181819</v>
      </c>
      <c r="BH118" s="84">
        <f t="shared" si="316"/>
        <v>1.4516129032258065</v>
      </c>
      <c r="BI118" s="84">
        <f t="shared" si="317"/>
        <v>1.6142857142857143</v>
      </c>
      <c r="BJ118" s="84">
        <f t="shared" si="318"/>
        <v>1.5066666666666666</v>
      </c>
      <c r="BK118" s="84">
        <f t="shared" si="319"/>
        <v>0.65909090909090906</v>
      </c>
      <c r="BL118" s="84">
        <f t="shared" si="320"/>
        <v>1.106060606060606</v>
      </c>
      <c r="BM118" s="84">
        <f t="shared" si="321"/>
        <v>1.4266666666666667</v>
      </c>
      <c r="BN118" s="84">
        <f t="shared" si="322"/>
        <v>0</v>
      </c>
      <c r="BO118" s="84">
        <f t="shared" si="323"/>
        <v>0</v>
      </c>
      <c r="BP118" s="84">
        <f t="shared" si="324"/>
        <v>0</v>
      </c>
      <c r="BQ118" s="84">
        <f t="shared" si="325"/>
        <v>0</v>
      </c>
    </row>
    <row r="119" spans="1:69" x14ac:dyDescent="0.25">
      <c r="A119" s="44" t="s">
        <v>169</v>
      </c>
      <c r="B119" s="22" t="s">
        <v>50</v>
      </c>
      <c r="C119" s="71">
        <f>SUM(U119                                                   : INDEX(U119:AF119,$B$2))</f>
        <v>0</v>
      </c>
      <c r="D119" s="71">
        <f>SUM(AG119                                                    : INDEX(AG119:AR119,$B$2))</f>
        <v>0</v>
      </c>
      <c r="E119" s="71">
        <f>SUM(AS119                                                    : INDEX(AS119:BD119,$B$2))</f>
        <v>240.5</v>
      </c>
      <c r="F119" s="65" t="str">
        <f t="shared" si="326"/>
        <v/>
      </c>
      <c r="H119" s="4">
        <f t="shared" si="327"/>
        <v>0</v>
      </c>
      <c r="I119" s="4">
        <f t="shared" si="304"/>
        <v>0</v>
      </c>
      <c r="J119" s="4">
        <f t="shared" si="328"/>
        <v>0</v>
      </c>
      <c r="K119" s="4">
        <f t="shared" si="305"/>
        <v>0</v>
      </c>
      <c r="L119" s="4">
        <f t="shared" si="306"/>
        <v>0</v>
      </c>
      <c r="M119" s="4">
        <f t="shared" si="307"/>
        <v>0</v>
      </c>
      <c r="N119" s="4">
        <f t="shared" si="308"/>
        <v>0</v>
      </c>
      <c r="O119" s="4">
        <f t="shared" si="309"/>
        <v>0</v>
      </c>
      <c r="P119" s="4">
        <f t="shared" si="310"/>
        <v>76</v>
      </c>
      <c r="Q119" s="4">
        <f t="shared" si="311"/>
        <v>100.5</v>
      </c>
      <c r="R119" s="4">
        <f t="shared" si="312"/>
        <v>64</v>
      </c>
      <c r="S119" s="4">
        <f t="shared" si="313"/>
        <v>0</v>
      </c>
      <c r="T119" s="7"/>
      <c r="AR119" s="4"/>
      <c r="AT119">
        <v>36.5</v>
      </c>
      <c r="AU119">
        <v>39.5</v>
      </c>
      <c r="AV119">
        <v>56.5</v>
      </c>
      <c r="AW119">
        <v>29</v>
      </c>
      <c r="AX119">
        <v>15</v>
      </c>
      <c r="AY119">
        <v>25</v>
      </c>
      <c r="AZ119">
        <v>39</v>
      </c>
      <c r="BF119" s="84" t="str">
        <f t="shared" si="314"/>
        <v>-</v>
      </c>
      <c r="BG119" s="84" t="str">
        <f t="shared" si="315"/>
        <v>-</v>
      </c>
      <c r="BH119" s="84" t="str">
        <f t="shared" si="316"/>
        <v>-</v>
      </c>
      <c r="BI119" s="84" t="str">
        <f t="shared" si="317"/>
        <v>-</v>
      </c>
      <c r="BJ119" s="84" t="str">
        <f t="shared" si="318"/>
        <v>-</v>
      </c>
      <c r="BK119" s="84" t="str">
        <f t="shared" si="319"/>
        <v>-</v>
      </c>
      <c r="BL119" s="84" t="str">
        <f t="shared" si="320"/>
        <v>-</v>
      </c>
      <c r="BM119" s="84" t="str">
        <f t="shared" si="321"/>
        <v>-</v>
      </c>
      <c r="BN119" s="84" t="str">
        <f t="shared" si="322"/>
        <v>-</v>
      </c>
      <c r="BO119" s="84" t="str">
        <f t="shared" si="323"/>
        <v>-</v>
      </c>
      <c r="BP119" s="84" t="str">
        <f t="shared" si="324"/>
        <v>-</v>
      </c>
      <c r="BQ119" s="84" t="str">
        <f t="shared" si="325"/>
        <v>-</v>
      </c>
    </row>
    <row r="120" spans="1:69" x14ac:dyDescent="0.25">
      <c r="A120" s="44"/>
      <c r="B120" s="3" t="s">
        <v>153</v>
      </c>
      <c r="C120" s="69">
        <f>SUM(C112:C118)</f>
        <v>4687</v>
      </c>
      <c r="D120" s="69">
        <f t="shared" ref="D120:E120" si="329">SUM(D112:D118)</f>
        <v>5631</v>
      </c>
      <c r="E120" s="69">
        <f t="shared" si="329"/>
        <v>10125.5</v>
      </c>
      <c r="F120" s="65">
        <f t="shared" si="326"/>
        <v>1.7981708399928964</v>
      </c>
      <c r="H120" s="4">
        <f t="shared" si="327"/>
        <v>1205</v>
      </c>
      <c r="I120" s="4">
        <f t="shared" si="304"/>
        <v>2108</v>
      </c>
      <c r="J120" s="4">
        <f t="shared" si="328"/>
        <v>2323</v>
      </c>
      <c r="K120" s="4">
        <f t="shared" si="305"/>
        <v>3573</v>
      </c>
      <c r="L120" s="4">
        <f t="shared" si="306"/>
        <v>1558</v>
      </c>
      <c r="M120" s="4">
        <f t="shared" si="307"/>
        <v>2509</v>
      </c>
      <c r="N120" s="4">
        <f t="shared" si="308"/>
        <v>2679</v>
      </c>
      <c r="O120" s="4">
        <f t="shared" si="309"/>
        <v>4020</v>
      </c>
      <c r="P120" s="4">
        <f t="shared" si="310"/>
        <v>2960</v>
      </c>
      <c r="Q120" s="4">
        <f t="shared" si="311"/>
        <v>4699.5</v>
      </c>
      <c r="R120" s="4">
        <f t="shared" si="312"/>
        <v>2466</v>
      </c>
      <c r="S120" s="4">
        <f t="shared" si="313"/>
        <v>0</v>
      </c>
      <c r="T120" s="7"/>
      <c r="U120" s="61">
        <f>SUM(U112:U118)</f>
        <v>373</v>
      </c>
      <c r="V120" s="61">
        <f>SUM(V112:V118)</f>
        <v>317</v>
      </c>
      <c r="W120" s="61">
        <f>SUM(W112:W118)</f>
        <v>515</v>
      </c>
      <c r="X120" s="61">
        <f>SUM(X112:X118)</f>
        <v>658</v>
      </c>
      <c r="Y120" s="61">
        <f t="shared" ref="Y120:BD120" si="330">SUM(Y112:Y118)</f>
        <v>644</v>
      </c>
      <c r="Z120" s="61">
        <f t="shared" si="330"/>
        <v>806</v>
      </c>
      <c r="AA120" s="61">
        <f t="shared" si="330"/>
        <v>781</v>
      </c>
      <c r="AB120" s="61">
        <f t="shared" si="330"/>
        <v>593</v>
      </c>
      <c r="AC120" s="61">
        <f t="shared" si="330"/>
        <v>949</v>
      </c>
      <c r="AD120" s="61">
        <f t="shared" si="330"/>
        <v>758</v>
      </c>
      <c r="AE120" s="61">
        <f t="shared" si="330"/>
        <v>1207</v>
      </c>
      <c r="AF120" s="61">
        <f t="shared" si="330"/>
        <v>1608</v>
      </c>
      <c r="AG120" s="61">
        <f t="shared" si="330"/>
        <v>349</v>
      </c>
      <c r="AH120" s="61">
        <f t="shared" si="330"/>
        <v>334</v>
      </c>
      <c r="AI120" s="61">
        <f t="shared" si="330"/>
        <v>875</v>
      </c>
      <c r="AJ120" s="61">
        <f>SUM(AJ112:AJ118)</f>
        <v>809</v>
      </c>
      <c r="AK120" s="61">
        <f t="shared" si="330"/>
        <v>672</v>
      </c>
      <c r="AL120" s="61">
        <f t="shared" si="330"/>
        <v>1028</v>
      </c>
      <c r="AM120" s="61">
        <f t="shared" si="330"/>
        <v>793</v>
      </c>
      <c r="AN120" s="61">
        <f t="shared" si="330"/>
        <v>771</v>
      </c>
      <c r="AO120" s="61">
        <f t="shared" si="330"/>
        <v>1115</v>
      </c>
      <c r="AP120" s="61">
        <f t="shared" si="330"/>
        <v>844</v>
      </c>
      <c r="AQ120" s="61">
        <f t="shared" si="330"/>
        <v>1282</v>
      </c>
      <c r="AR120" s="61">
        <f t="shared" si="330"/>
        <v>1894</v>
      </c>
      <c r="AS120" s="61">
        <f t="shared" si="330"/>
        <v>690</v>
      </c>
      <c r="AT120" s="61">
        <f t="shared" si="330"/>
        <v>881.5</v>
      </c>
      <c r="AU120" s="61">
        <f t="shared" si="330"/>
        <v>1388.5</v>
      </c>
      <c r="AV120" s="61">
        <f t="shared" si="330"/>
        <v>1202.5</v>
      </c>
      <c r="AW120" s="61">
        <f t="shared" si="330"/>
        <v>1886</v>
      </c>
      <c r="AX120" s="61">
        <f t="shared" si="330"/>
        <v>1611</v>
      </c>
      <c r="AY120" s="61">
        <f t="shared" si="330"/>
        <v>1146</v>
      </c>
      <c r="AZ120" s="61">
        <f t="shared" si="330"/>
        <v>1320</v>
      </c>
      <c r="BA120" s="61">
        <f t="shared" si="330"/>
        <v>0</v>
      </c>
      <c r="BB120" s="61">
        <f t="shared" si="330"/>
        <v>0</v>
      </c>
      <c r="BC120" s="61">
        <f t="shared" si="330"/>
        <v>0</v>
      </c>
      <c r="BD120" s="61">
        <f t="shared" si="330"/>
        <v>0</v>
      </c>
      <c r="BF120" s="84">
        <f t="shared" ref="BF120:BF121" si="331">IFERROR(AS120/AG120,"-")</f>
        <v>1.9770773638968482</v>
      </c>
      <c r="BG120" s="84">
        <f t="shared" ref="BG120:BG121" si="332">IFERROR(AT120/AH120,"-")</f>
        <v>2.6392215568862274</v>
      </c>
      <c r="BH120" s="84">
        <f t="shared" ref="BH120:BH121" si="333">IFERROR(AU120/AI120,"-")</f>
        <v>1.586857142857143</v>
      </c>
      <c r="BI120" s="84">
        <f t="shared" ref="BI120:BI121" si="334">IFERROR(AV120/AJ120,"-")</f>
        <v>1.4864029666254635</v>
      </c>
      <c r="BJ120" s="84">
        <f t="shared" ref="BJ120:BJ121" si="335">IFERROR(AW120/AK120,"-")</f>
        <v>2.8065476190476191</v>
      </c>
      <c r="BK120" s="84">
        <f t="shared" ref="BK120:BK121" si="336">IFERROR(AX120/AL120,"-")</f>
        <v>1.5671206225680934</v>
      </c>
      <c r="BL120" s="84">
        <f t="shared" ref="BL120:BL121" si="337">IFERROR(AY120/AM120,"-")</f>
        <v>1.4451450189155106</v>
      </c>
      <c r="BM120" s="84">
        <f t="shared" ref="BM120:BM121" si="338">IFERROR(AZ120/AN120,"-")</f>
        <v>1.7120622568093384</v>
      </c>
      <c r="BN120" s="84">
        <f t="shared" ref="BN120:BN121" si="339">IFERROR(BA120/AO120,"-")</f>
        <v>0</v>
      </c>
      <c r="BO120" s="84">
        <f t="shared" ref="BO120:BO121" si="340">IFERROR(BB120/AP120,"-")</f>
        <v>0</v>
      </c>
      <c r="BP120" s="84">
        <f t="shared" ref="BP120:BP121" si="341">IFERROR(BC120/AQ120,"-")</f>
        <v>0</v>
      </c>
      <c r="BQ120" s="84">
        <f t="shared" ref="BQ120:BQ121" si="342">IFERROR(BD120/AR120,"-")</f>
        <v>0</v>
      </c>
    </row>
    <row r="121" spans="1:69" x14ac:dyDescent="0.25">
      <c r="A121" s="45" t="s">
        <v>208</v>
      </c>
      <c r="B121" s="3" t="s">
        <v>61</v>
      </c>
      <c r="C121" s="69">
        <f>SUM(C112:C119)</f>
        <v>4687</v>
      </c>
      <c r="D121" s="69">
        <f t="shared" ref="D121:E121" si="343">SUM(D112:D119)</f>
        <v>5631</v>
      </c>
      <c r="E121" s="69">
        <f t="shared" si="343"/>
        <v>10366</v>
      </c>
      <c r="F121" s="65">
        <f>IFERROR(E121/D121,"")</f>
        <v>1.840880838217013</v>
      </c>
      <c r="H121" s="4">
        <f t="shared" si="327"/>
        <v>1205</v>
      </c>
      <c r="I121" s="4">
        <f t="shared" si="304"/>
        <v>2108</v>
      </c>
      <c r="J121" s="4">
        <f t="shared" si="328"/>
        <v>2323</v>
      </c>
      <c r="K121" s="4">
        <f t="shared" si="305"/>
        <v>3573</v>
      </c>
      <c r="L121" s="4">
        <f t="shared" si="306"/>
        <v>1558</v>
      </c>
      <c r="M121" s="4">
        <f t="shared" si="307"/>
        <v>2509</v>
      </c>
      <c r="N121" s="4">
        <f t="shared" si="308"/>
        <v>2679</v>
      </c>
      <c r="O121" s="4">
        <f t="shared" si="309"/>
        <v>4020</v>
      </c>
      <c r="P121" s="4">
        <f t="shared" si="310"/>
        <v>3036</v>
      </c>
      <c r="Q121" s="4">
        <f t="shared" si="311"/>
        <v>4800</v>
      </c>
      <c r="R121" s="4">
        <f t="shared" si="312"/>
        <v>2530</v>
      </c>
      <c r="S121" s="4">
        <f t="shared" si="313"/>
        <v>0</v>
      </c>
      <c r="T121" s="5"/>
      <c r="U121" s="6">
        <v>373</v>
      </c>
      <c r="V121" s="6">
        <v>317</v>
      </c>
      <c r="W121" s="6">
        <v>515</v>
      </c>
      <c r="X121" s="6">
        <v>658</v>
      </c>
      <c r="Y121" s="6">
        <v>644</v>
      </c>
      <c r="Z121" s="6">
        <v>806</v>
      </c>
      <c r="AA121" s="6">
        <v>781</v>
      </c>
      <c r="AB121" s="6">
        <v>593</v>
      </c>
      <c r="AC121" s="6">
        <v>949</v>
      </c>
      <c r="AD121" s="6">
        <v>758</v>
      </c>
      <c r="AE121" s="6">
        <v>1207</v>
      </c>
      <c r="AF121" s="6">
        <v>1608</v>
      </c>
      <c r="AG121" s="6">
        <v>349</v>
      </c>
      <c r="AH121" s="6">
        <v>334</v>
      </c>
      <c r="AI121" s="6">
        <v>875</v>
      </c>
      <c r="AJ121" s="6">
        <v>809</v>
      </c>
      <c r="AK121" s="6">
        <v>672</v>
      </c>
      <c r="AL121" s="6">
        <v>1028</v>
      </c>
      <c r="AM121" s="6">
        <v>793</v>
      </c>
      <c r="AN121" s="6">
        <v>771</v>
      </c>
      <c r="AO121" s="6">
        <v>1115</v>
      </c>
      <c r="AP121" s="6">
        <v>844</v>
      </c>
      <c r="AQ121" s="6">
        <v>1282</v>
      </c>
      <c r="AR121" s="6">
        <v>1894</v>
      </c>
      <c r="AS121">
        <v>690</v>
      </c>
      <c r="AT121">
        <v>918</v>
      </c>
      <c r="AU121">
        <v>1428</v>
      </c>
      <c r="AV121">
        <v>1259</v>
      </c>
      <c r="AW121">
        <v>1915</v>
      </c>
      <c r="AX121">
        <v>1626</v>
      </c>
      <c r="AY121">
        <v>1171</v>
      </c>
      <c r="AZ121">
        <v>1359</v>
      </c>
      <c r="BF121" s="84">
        <f t="shared" si="331"/>
        <v>1.9770773638968482</v>
      </c>
      <c r="BG121" s="84">
        <f t="shared" si="332"/>
        <v>2.7485029940119761</v>
      </c>
      <c r="BH121" s="84">
        <f t="shared" si="333"/>
        <v>1.6319999999999999</v>
      </c>
      <c r="BI121" s="84">
        <f t="shared" si="334"/>
        <v>1.5562422744128555</v>
      </c>
      <c r="BJ121" s="84">
        <f t="shared" si="335"/>
        <v>2.8497023809523809</v>
      </c>
      <c r="BK121" s="84">
        <f t="shared" si="336"/>
        <v>1.5817120622568093</v>
      </c>
      <c r="BL121" s="84">
        <f t="shared" si="337"/>
        <v>1.476670870113493</v>
      </c>
      <c r="BM121" s="84">
        <f t="shared" si="338"/>
        <v>1.7626459143968871</v>
      </c>
      <c r="BN121" s="84">
        <f t="shared" si="339"/>
        <v>0</v>
      </c>
      <c r="BO121" s="84">
        <f t="shared" si="340"/>
        <v>0</v>
      </c>
      <c r="BP121" s="84">
        <f t="shared" si="341"/>
        <v>0</v>
      </c>
      <c r="BQ121" s="84">
        <f t="shared" si="342"/>
        <v>0</v>
      </c>
    </row>
    <row r="122" spans="1:69" x14ac:dyDescent="0.25">
      <c r="A122" s="44" t="s">
        <v>33</v>
      </c>
      <c r="B122" s="22"/>
    </row>
    <row r="123" spans="1:69" x14ac:dyDescent="0.25">
      <c r="A123" s="43" t="s">
        <v>54</v>
      </c>
      <c r="B123" s="23" t="s">
        <v>54</v>
      </c>
      <c r="C123" s="21" t="str">
        <f>$C$3</f>
        <v>YTD '15</v>
      </c>
      <c r="D123" s="21" t="str">
        <f>$D$3</f>
        <v>YTD '16</v>
      </c>
      <c r="E123" s="21" t="str">
        <f>$E$3</f>
        <v>YTD '17</v>
      </c>
      <c r="F123" s="21" t="str">
        <f>$F$3</f>
        <v>YoY</v>
      </c>
      <c r="G123" s="2" t="s">
        <v>33</v>
      </c>
      <c r="H123" s="27" t="str">
        <f>$H$3</f>
        <v>Q1 '15</v>
      </c>
      <c r="I123" s="27" t="str">
        <f>$I$3</f>
        <v>Q2 '15</v>
      </c>
      <c r="J123" s="27" t="str">
        <f>$J$3</f>
        <v>Q3 '15</v>
      </c>
      <c r="K123" s="27" t="str">
        <f>$K$3</f>
        <v>Q4 '15</v>
      </c>
      <c r="L123" s="30" t="str">
        <f>$L$3</f>
        <v>Q1 '16</v>
      </c>
      <c r="M123" s="30" t="str">
        <f>$M$3</f>
        <v>Q2 '16</v>
      </c>
      <c r="N123" s="30" t="str">
        <f>$N$3</f>
        <v>Q3 '16</v>
      </c>
      <c r="O123" s="30" t="str">
        <f>$O$3</f>
        <v>Q4 '16</v>
      </c>
      <c r="P123" s="27" t="str">
        <f>$P$3</f>
        <v>Q1 '17</v>
      </c>
      <c r="Q123" s="27" t="str">
        <f>$Q$3</f>
        <v>Q2 '17</v>
      </c>
      <c r="R123" s="27" t="str">
        <f>$R$3</f>
        <v>Q3 '17</v>
      </c>
      <c r="S123" s="27" t="str">
        <f>$S$3</f>
        <v>Q4 '17</v>
      </c>
      <c r="T123" s="17" t="s">
        <v>33</v>
      </c>
      <c r="U123" s="27" t="s">
        <v>1</v>
      </c>
      <c r="V123" s="27" t="s">
        <v>2</v>
      </c>
      <c r="W123" s="27" t="s">
        <v>3</v>
      </c>
      <c r="X123" s="27" t="s">
        <v>4</v>
      </c>
      <c r="Y123" s="27" t="s">
        <v>5</v>
      </c>
      <c r="Z123" s="27" t="s">
        <v>6</v>
      </c>
      <c r="AA123" s="27" t="s">
        <v>7</v>
      </c>
      <c r="AB123" s="27" t="s">
        <v>8</v>
      </c>
      <c r="AC123" s="27" t="s">
        <v>9</v>
      </c>
      <c r="AD123" s="27" t="s">
        <v>10</v>
      </c>
      <c r="AE123" s="27" t="s">
        <v>11</v>
      </c>
      <c r="AF123" s="27" t="s">
        <v>12</v>
      </c>
      <c r="AG123" s="29" t="s">
        <v>13</v>
      </c>
      <c r="AH123" s="29" t="s">
        <v>14</v>
      </c>
      <c r="AI123" s="29" t="s">
        <v>15</v>
      </c>
      <c r="AJ123" s="29" t="s">
        <v>16</v>
      </c>
      <c r="AK123" s="29" t="s">
        <v>17</v>
      </c>
      <c r="AL123" s="29" t="s">
        <v>18</v>
      </c>
      <c r="AM123" s="29" t="s">
        <v>19</v>
      </c>
      <c r="AN123" s="29" t="s">
        <v>20</v>
      </c>
      <c r="AO123" s="29" t="s">
        <v>21</v>
      </c>
      <c r="AP123" s="29" t="s">
        <v>22</v>
      </c>
      <c r="AQ123" s="29" t="s">
        <v>23</v>
      </c>
      <c r="AR123" s="29" t="s">
        <v>24</v>
      </c>
      <c r="AS123" s="25" t="s">
        <v>25</v>
      </c>
      <c r="AT123" s="25" t="s">
        <v>26</v>
      </c>
      <c r="AU123" s="25" t="s">
        <v>27</v>
      </c>
      <c r="AV123" s="25" t="s">
        <v>28</v>
      </c>
      <c r="AW123" s="25" t="s">
        <v>29</v>
      </c>
      <c r="AX123" s="25" t="s">
        <v>30</v>
      </c>
      <c r="AY123" s="31" t="s">
        <v>99</v>
      </c>
      <c r="AZ123" s="31" t="s">
        <v>100</v>
      </c>
      <c r="BA123" s="31" t="s">
        <v>101</v>
      </c>
      <c r="BB123" s="31" t="s">
        <v>102</v>
      </c>
      <c r="BC123" s="31" t="s">
        <v>103</v>
      </c>
      <c r="BD123" s="31" t="s">
        <v>104</v>
      </c>
      <c r="BF123" s="32">
        <v>42736</v>
      </c>
      <c r="BG123" s="32">
        <v>42767</v>
      </c>
      <c r="BH123" s="32">
        <v>42795</v>
      </c>
      <c r="BI123" s="32">
        <v>42826</v>
      </c>
      <c r="BJ123" s="32">
        <v>42856</v>
      </c>
      <c r="BK123" s="32">
        <v>42887</v>
      </c>
      <c r="BL123" s="32">
        <v>42917</v>
      </c>
      <c r="BM123" s="32">
        <v>42948</v>
      </c>
      <c r="BN123" s="32">
        <v>42979</v>
      </c>
      <c r="BO123" s="32">
        <v>43009</v>
      </c>
      <c r="BP123" s="32">
        <v>43040</v>
      </c>
      <c r="BQ123" s="32">
        <v>43070</v>
      </c>
    </row>
    <row r="124" spans="1:69" x14ac:dyDescent="0.25">
      <c r="A124" s="44" t="s">
        <v>178</v>
      </c>
      <c r="B124" s="16" t="s">
        <v>58</v>
      </c>
      <c r="C124" s="66">
        <f t="shared" ref="C124:E131" si="344">IFERROR(C49/C112,"-")</f>
        <v>30.313563397876333</v>
      </c>
      <c r="D124" s="66">
        <f t="shared" si="344"/>
        <v>30.495911454673173</v>
      </c>
      <c r="E124" s="66">
        <f t="shared" si="344"/>
        <v>24.767974910394269</v>
      </c>
      <c r="F124" s="65">
        <f t="shared" ref="F124:F132" si="345">IFERROR(E124/D124,"")</f>
        <v>0.81217362357598399</v>
      </c>
      <c r="H124" s="66">
        <f t="shared" ref="H124:S124" si="346">IFERROR(H49/H112,"-")</f>
        <v>25.018781115879829</v>
      </c>
      <c r="I124" s="66">
        <f t="shared" si="346"/>
        <v>31.476830188679251</v>
      </c>
      <c r="J124" s="66">
        <f t="shared" si="346"/>
        <v>36.145573964497039</v>
      </c>
      <c r="K124" s="66">
        <f t="shared" si="346"/>
        <v>29.804272925764149</v>
      </c>
      <c r="L124" s="66">
        <f t="shared" si="346"/>
        <v>31.208382882882706</v>
      </c>
      <c r="M124" s="66">
        <f t="shared" si="346"/>
        <v>30.502172058823529</v>
      </c>
      <c r="N124" s="66">
        <f t="shared" si="346"/>
        <v>27.295371819960863</v>
      </c>
      <c r="O124" s="66">
        <f t="shared" si="346"/>
        <v>28.998283244680849</v>
      </c>
      <c r="P124" s="66">
        <f t="shared" si="346"/>
        <v>29.435181887950893</v>
      </c>
      <c r="Q124" s="66">
        <f t="shared" si="346"/>
        <v>23.356303780964797</v>
      </c>
      <c r="R124" s="66">
        <f t="shared" si="346"/>
        <v>23.912469696969698</v>
      </c>
      <c r="S124" s="66" t="str">
        <f t="shared" si="346"/>
        <v>-</v>
      </c>
      <c r="U124" s="1">
        <v>24.565066666666699</v>
      </c>
      <c r="V124" s="1">
        <v>18.591706896551699</v>
      </c>
      <c r="W124" s="1">
        <v>28.4969826086956</v>
      </c>
      <c r="X124" s="1">
        <v>31.991796666666701</v>
      </c>
      <c r="Y124" s="1">
        <v>26.5560251256281</v>
      </c>
      <c r="Z124" s="1">
        <v>34.870864197530899</v>
      </c>
      <c r="AA124" s="1">
        <v>38.586123015873</v>
      </c>
      <c r="AB124" s="1">
        <v>26.906042553191501</v>
      </c>
      <c r="AC124" s="1">
        <v>38.575805653710198</v>
      </c>
      <c r="AD124" s="1">
        <v>28.562226148409799</v>
      </c>
      <c r="AE124" s="1">
        <v>28.422995967741901</v>
      </c>
      <c r="AF124" s="1">
        <v>31.6070155844155</v>
      </c>
      <c r="AG124" s="1">
        <v>33.558744680851099</v>
      </c>
      <c r="AH124" s="1">
        <v>30.835545454544899</v>
      </c>
      <c r="AI124" s="1">
        <v>30.458708333333298</v>
      </c>
      <c r="AJ124" s="1">
        <v>36.273361842105302</v>
      </c>
      <c r="AK124" s="1">
        <v>28.141784090909098</v>
      </c>
      <c r="AL124" s="1">
        <v>23.807105</v>
      </c>
      <c r="AM124" s="1">
        <v>31.484828947368399</v>
      </c>
      <c r="AN124" s="1">
        <v>27.292442176870701</v>
      </c>
      <c r="AO124" s="1">
        <v>24.293641509434</v>
      </c>
      <c r="AP124" s="1">
        <v>28.68</v>
      </c>
      <c r="AQ124" s="1">
        <v>27.284814345991599</v>
      </c>
      <c r="AR124" s="1">
        <v>30.402078549848898</v>
      </c>
      <c r="AS124" s="48">
        <v>22.802869565217392</v>
      </c>
      <c r="AT124" s="48">
        <v>37.392935732647899</v>
      </c>
      <c r="AU124" s="48">
        <v>28.016168717047499</v>
      </c>
      <c r="AV124" s="48">
        <v>23.830359999999999</v>
      </c>
      <c r="AW124" s="48">
        <v>24.836659999999998</v>
      </c>
      <c r="AX124" s="48">
        <v>22.01426</v>
      </c>
      <c r="AY124" s="48">
        <v>23.07901</v>
      </c>
      <c r="AZ124" s="48">
        <v>24.754110000000001</v>
      </c>
      <c r="BA124" s="48"/>
      <c r="BB124" s="48"/>
      <c r="BC124" s="48"/>
      <c r="BD124" s="48"/>
      <c r="BF124" s="84">
        <f t="shared" ref="BF124:BF131" si="347">IFERROR(AS124/AG124,"-")</f>
        <v>0.67949113657487015</v>
      </c>
      <c r="BG124" s="84">
        <f t="shared" ref="BG124:BG131" si="348">IFERROR(AT124/AH124,"-")</f>
        <v>1.2126568601735728</v>
      </c>
      <c r="BH124" s="84">
        <f t="shared" ref="BH124:BH131" si="349">IFERROR(AU124/AI124,"-")</f>
        <v>0.91980816817459254</v>
      </c>
      <c r="BI124" s="84">
        <f t="shared" ref="BI124:BI131" si="350">IFERROR(AV124/AJ124,"-")</f>
        <v>0.65696585013904762</v>
      </c>
      <c r="BJ124" s="84">
        <f t="shared" ref="BJ124:BJ131" si="351">IFERROR(AW124/AK124,"-")</f>
        <v>0.88255456440742208</v>
      </c>
      <c r="BK124" s="84">
        <f t="shared" ref="BK124:BK131" si="352">IFERROR(AX124/AL124,"-")</f>
        <v>0.9246928595476015</v>
      </c>
      <c r="BL124" s="84">
        <f t="shared" ref="BL124:BL131" si="353">IFERROR(AY124/AM124,"-")</f>
        <v>0.7330200217565106</v>
      </c>
      <c r="BM124" s="84">
        <f t="shared" ref="BM124:BM131" si="354">IFERROR(AZ124/AN124,"-")</f>
        <v>0.9069950515816485</v>
      </c>
      <c r="BN124" s="84">
        <f t="shared" ref="BN124:BN131" si="355">IFERROR(BA124/AO124,"-")</f>
        <v>0</v>
      </c>
      <c r="BO124" s="84">
        <f t="shared" ref="BO124:BO131" si="356">IFERROR(BB124/AP124,"-")</f>
        <v>0</v>
      </c>
      <c r="BP124" s="84">
        <f t="shared" ref="BP124:BP131" si="357">IFERROR(BC124/AQ124,"-")</f>
        <v>0</v>
      </c>
      <c r="BQ124" s="84">
        <f t="shared" ref="BQ124:BQ131" si="358">IFERROR(BD124/AR124,"-")</f>
        <v>0</v>
      </c>
    </row>
    <row r="125" spans="1:69" x14ac:dyDescent="0.25">
      <c r="A125" s="44" t="s">
        <v>179</v>
      </c>
      <c r="B125" s="22" t="s">
        <v>44</v>
      </c>
      <c r="C125" s="66">
        <f t="shared" si="344"/>
        <v>16.059244666666668</v>
      </c>
      <c r="D125" s="66">
        <f t="shared" si="344"/>
        <v>17.135168749999998</v>
      </c>
      <c r="E125" s="66">
        <f t="shared" si="344"/>
        <v>15.132894304490689</v>
      </c>
      <c r="F125" s="65">
        <f t="shared" si="345"/>
        <v>0.88314825055286894</v>
      </c>
      <c r="H125" s="66">
        <f t="shared" ref="H125:S125" si="359">IFERROR(H50/H113,"-")</f>
        <v>15.276560344827587</v>
      </c>
      <c r="I125" s="66">
        <f t="shared" si="359"/>
        <v>17.957869822485208</v>
      </c>
      <c r="J125" s="66">
        <f t="shared" si="359"/>
        <v>15.064228412256268</v>
      </c>
      <c r="K125" s="66">
        <f t="shared" si="359"/>
        <v>17.933947643979057</v>
      </c>
      <c r="L125" s="66">
        <f t="shared" si="359"/>
        <v>19.382289752650177</v>
      </c>
      <c r="M125" s="66">
        <f t="shared" si="359"/>
        <v>16.354447368421052</v>
      </c>
      <c r="N125" s="66">
        <f t="shared" si="359"/>
        <v>15.842940499040305</v>
      </c>
      <c r="O125" s="66">
        <f t="shared" si="359"/>
        <v>16.567658885542183</v>
      </c>
      <c r="P125" s="66">
        <f t="shared" si="359"/>
        <v>15.211624015748029</v>
      </c>
      <c r="Q125" s="66">
        <f t="shared" si="359"/>
        <v>15.113778602350031</v>
      </c>
      <c r="R125" s="66">
        <f t="shared" si="359"/>
        <v>15.084730127576055</v>
      </c>
      <c r="S125" s="66" t="str">
        <f t="shared" si="359"/>
        <v>-</v>
      </c>
      <c r="U125" s="1">
        <v>14.558849056603799</v>
      </c>
      <c r="V125" s="1">
        <v>16.146166666666701</v>
      </c>
      <c r="W125" s="1">
        <v>15.4535515463918</v>
      </c>
      <c r="X125" s="1">
        <v>22.5253333333333</v>
      </c>
      <c r="Y125" s="1">
        <v>16.342366666666699</v>
      </c>
      <c r="Z125" s="1">
        <v>15.4729357142857</v>
      </c>
      <c r="AA125" s="1">
        <v>14.1550294117647</v>
      </c>
      <c r="AB125" s="1">
        <v>13.6418431372549</v>
      </c>
      <c r="AC125" s="1">
        <v>17.285173553719002</v>
      </c>
      <c r="AD125" s="1">
        <v>16.173677083333299</v>
      </c>
      <c r="AE125" s="1">
        <v>14.85351</v>
      </c>
      <c r="AF125" s="1">
        <v>20.768148014440399</v>
      </c>
      <c r="AG125" s="1">
        <v>16.394789473684199</v>
      </c>
      <c r="AH125" s="1">
        <v>14.1786285714286</v>
      </c>
      <c r="AI125" s="1">
        <v>20.425480349345001</v>
      </c>
      <c r="AJ125" s="1">
        <v>19.384232758620701</v>
      </c>
      <c r="AK125" s="1">
        <v>16.384107843137301</v>
      </c>
      <c r="AL125" s="1">
        <v>14.582045000000001</v>
      </c>
      <c r="AM125" s="1">
        <v>15.173216666666701</v>
      </c>
      <c r="AN125" s="1">
        <v>16.6016474820144</v>
      </c>
      <c r="AO125" s="1">
        <v>15.7471641221374</v>
      </c>
      <c r="AP125" s="1">
        <v>14.227647482014399</v>
      </c>
      <c r="AQ125" s="1">
        <v>17.628799999999998</v>
      </c>
      <c r="AR125" s="1">
        <v>16.904307812500001</v>
      </c>
      <c r="AS125" s="48">
        <v>14.049899999999999</v>
      </c>
      <c r="AT125" s="48">
        <v>13.476670886075899</v>
      </c>
      <c r="AU125" s="48">
        <v>16.668076923076899</v>
      </c>
      <c r="AV125" s="48">
        <v>15.48451</v>
      </c>
      <c r="AW125" s="48">
        <v>15.09652</v>
      </c>
      <c r="AX125" s="48">
        <v>14.84665</v>
      </c>
      <c r="AY125" s="48">
        <v>15.16267</v>
      </c>
      <c r="AZ125" s="48">
        <v>15.023580000000001</v>
      </c>
      <c r="BA125" s="48"/>
      <c r="BB125" s="48"/>
      <c r="BC125" s="48"/>
      <c r="BD125" s="48"/>
      <c r="BF125" s="84">
        <f t="shared" si="347"/>
        <v>0.85697349286198177</v>
      </c>
      <c r="BG125" s="84">
        <f t="shared" si="348"/>
        <v>0.95049184892485172</v>
      </c>
      <c r="BH125" s="84">
        <f t="shared" si="349"/>
        <v>0.8160433261786868</v>
      </c>
      <c r="BI125" s="84">
        <f t="shared" si="350"/>
        <v>0.79881985492119167</v>
      </c>
      <c r="BJ125" s="84">
        <f t="shared" si="351"/>
        <v>0.92141239208965386</v>
      </c>
      <c r="BK125" s="84">
        <f t="shared" si="352"/>
        <v>1.0181459459218511</v>
      </c>
      <c r="BL125" s="84">
        <f t="shared" si="353"/>
        <v>0.99930491556942769</v>
      </c>
      <c r="BM125" s="84">
        <f t="shared" si="354"/>
        <v>0.90494512766133495</v>
      </c>
      <c r="BN125" s="84">
        <f t="shared" si="355"/>
        <v>0</v>
      </c>
      <c r="BO125" s="84">
        <f t="shared" si="356"/>
        <v>0</v>
      </c>
      <c r="BP125" s="84">
        <f t="shared" si="357"/>
        <v>0</v>
      </c>
      <c r="BQ125" s="84">
        <f t="shared" si="358"/>
        <v>0</v>
      </c>
    </row>
    <row r="126" spans="1:69" x14ac:dyDescent="0.25">
      <c r="A126" s="44" t="s">
        <v>180</v>
      </c>
      <c r="B126" s="22" t="s">
        <v>45</v>
      </c>
      <c r="C126" s="66">
        <f t="shared" si="344"/>
        <v>16.704001424501424</v>
      </c>
      <c r="D126" s="66">
        <f t="shared" si="344"/>
        <v>16.207211551376759</v>
      </c>
      <c r="E126" s="66">
        <f t="shared" si="344"/>
        <v>16.655009410599302</v>
      </c>
      <c r="F126" s="65">
        <f t="shared" si="345"/>
        <v>1.0276295436635121</v>
      </c>
      <c r="H126" s="66">
        <f t="shared" ref="H126:S126" si="360">IFERROR(H51/H114,"-")</f>
        <v>16.870838323353286</v>
      </c>
      <c r="I126" s="66">
        <f t="shared" si="360"/>
        <v>17.138068181818184</v>
      </c>
      <c r="J126" s="66">
        <f t="shared" si="360"/>
        <v>16.939212224108658</v>
      </c>
      <c r="K126" s="66">
        <f t="shared" si="360"/>
        <v>15.559552836484961</v>
      </c>
      <c r="L126" s="66">
        <f t="shared" si="360"/>
        <v>17.564835820895517</v>
      </c>
      <c r="M126" s="66">
        <f t="shared" si="360"/>
        <v>17.261181699346405</v>
      </c>
      <c r="N126" s="66">
        <f t="shared" si="360"/>
        <v>14.532620052770449</v>
      </c>
      <c r="O126" s="66">
        <f t="shared" si="360"/>
        <v>20.178886421861659</v>
      </c>
      <c r="P126" s="66">
        <f t="shared" si="360"/>
        <v>15.948450424929177</v>
      </c>
      <c r="Q126" s="66">
        <f t="shared" si="360"/>
        <v>17.093765281173596</v>
      </c>
      <c r="R126" s="66">
        <f t="shared" si="360"/>
        <v>16.937692929292929</v>
      </c>
      <c r="S126" s="66" t="str">
        <f t="shared" si="360"/>
        <v>-</v>
      </c>
      <c r="U126" s="1">
        <v>12.272657894736801</v>
      </c>
      <c r="V126" s="1">
        <v>15.9174814814815</v>
      </c>
      <c r="W126" s="1">
        <v>27.707135135135101</v>
      </c>
      <c r="X126" s="1">
        <v>18.574408695652199</v>
      </c>
      <c r="Y126" s="1">
        <v>15.756512605041999</v>
      </c>
      <c r="Z126" s="1">
        <v>17.1315084745763</v>
      </c>
      <c r="AA126" s="1">
        <v>15.459220183486201</v>
      </c>
      <c r="AB126" s="1">
        <v>16.096270270270299</v>
      </c>
      <c r="AC126" s="1">
        <v>18.9454618834081</v>
      </c>
      <c r="AD126" s="1">
        <v>19.736463157894701</v>
      </c>
      <c r="AE126" s="1">
        <v>14.5436161616162</v>
      </c>
      <c r="AF126" s="1">
        <v>14.40014481409</v>
      </c>
      <c r="AG126" s="1">
        <v>15.584983870967701</v>
      </c>
      <c r="AH126" s="1">
        <v>14.5372857142857</v>
      </c>
      <c r="AI126" s="1">
        <v>21.218352941176502</v>
      </c>
      <c r="AJ126" s="1">
        <v>16.361619999999998</v>
      </c>
      <c r="AK126" s="1">
        <v>19.507380000000001</v>
      </c>
      <c r="AL126" s="1">
        <v>16.5843094339623</v>
      </c>
      <c r="AM126" s="1">
        <v>14.3531503759398</v>
      </c>
      <c r="AN126" s="1">
        <v>12.644315789473699</v>
      </c>
      <c r="AO126" s="1">
        <v>15.878701986755001</v>
      </c>
      <c r="AP126" s="1">
        <v>24.152524096385498</v>
      </c>
      <c r="AQ126" s="1">
        <v>19.861672489082999</v>
      </c>
      <c r="AR126" s="1">
        <v>17.097616797900201</v>
      </c>
      <c r="AS126" s="48">
        <v>15.254915662650602</v>
      </c>
      <c r="AT126" s="48">
        <v>15.424130434782599</v>
      </c>
      <c r="AU126" s="48">
        <v>16.414825870646801</v>
      </c>
      <c r="AV126" s="48">
        <v>15.55696</v>
      </c>
      <c r="AW126" s="48">
        <v>20.55949</v>
      </c>
      <c r="AX126" s="48">
        <v>14.470739999999999</v>
      </c>
      <c r="AY126" s="48">
        <v>15.11477</v>
      </c>
      <c r="AZ126" s="48">
        <v>17.87424</v>
      </c>
      <c r="BA126" s="48"/>
      <c r="BB126" s="48"/>
      <c r="BC126" s="48"/>
      <c r="BD126" s="48"/>
      <c r="BF126" s="84">
        <f t="shared" si="347"/>
        <v>0.97882139557860159</v>
      </c>
      <c r="BG126" s="84">
        <f t="shared" si="348"/>
        <v>1.0610048352854069</v>
      </c>
      <c r="BH126" s="84">
        <f t="shared" si="349"/>
        <v>0.77361451740168119</v>
      </c>
      <c r="BI126" s="84">
        <f t="shared" si="350"/>
        <v>0.95082027329812091</v>
      </c>
      <c r="BJ126" s="84">
        <f t="shared" si="351"/>
        <v>1.053933947049783</v>
      </c>
      <c r="BK126" s="84">
        <f t="shared" si="352"/>
        <v>0.87255607823898818</v>
      </c>
      <c r="BL126" s="84">
        <f t="shared" si="353"/>
        <v>1.0530628889206723</v>
      </c>
      <c r="BM126" s="84">
        <f t="shared" si="354"/>
        <v>1.4136186012437442</v>
      </c>
      <c r="BN126" s="84">
        <f t="shared" si="355"/>
        <v>0</v>
      </c>
      <c r="BO126" s="84">
        <f t="shared" si="356"/>
        <v>0</v>
      </c>
      <c r="BP126" s="84">
        <f t="shared" si="357"/>
        <v>0</v>
      </c>
      <c r="BQ126" s="84">
        <f t="shared" si="358"/>
        <v>0</v>
      </c>
    </row>
    <row r="127" spans="1:69" x14ac:dyDescent="0.25">
      <c r="A127" s="44" t="s">
        <v>181</v>
      </c>
      <c r="B127" s="22" t="s">
        <v>46</v>
      </c>
      <c r="C127" s="66">
        <f t="shared" si="344"/>
        <v>16.137208105147852</v>
      </c>
      <c r="D127" s="66">
        <f t="shared" si="344"/>
        <v>18.698715224534507</v>
      </c>
      <c r="E127" s="66">
        <f t="shared" si="344"/>
        <v>17.42291096491228</v>
      </c>
      <c r="F127" s="65">
        <f t="shared" si="345"/>
        <v>0.93177048560276221</v>
      </c>
      <c r="H127" s="66">
        <f t="shared" ref="H127:S127" si="361">IFERROR(H52/H115,"-")</f>
        <v>15.652871972318341</v>
      </c>
      <c r="I127" s="66">
        <f t="shared" si="361"/>
        <v>17.184627717391276</v>
      </c>
      <c r="J127" s="66">
        <f t="shared" si="361"/>
        <v>15.242562189054727</v>
      </c>
      <c r="K127" s="66">
        <f t="shared" si="361"/>
        <v>16.818643536121673</v>
      </c>
      <c r="L127" s="66">
        <f t="shared" si="361"/>
        <v>19.066554913294802</v>
      </c>
      <c r="M127" s="66">
        <f t="shared" si="361"/>
        <v>18.556927916120575</v>
      </c>
      <c r="N127" s="66">
        <f t="shared" si="361"/>
        <v>17.543208436724566</v>
      </c>
      <c r="O127" s="66">
        <f t="shared" si="361"/>
        <v>28.683516969697116</v>
      </c>
      <c r="P127" s="66">
        <f t="shared" si="361"/>
        <v>18.641404716981132</v>
      </c>
      <c r="Q127" s="66">
        <f t="shared" si="361"/>
        <v>16.880372670807454</v>
      </c>
      <c r="R127" s="66">
        <f t="shared" si="361"/>
        <v>15.363007228915661</v>
      </c>
      <c r="S127" s="66" t="str">
        <f t="shared" si="361"/>
        <v>-</v>
      </c>
      <c r="U127" s="1">
        <v>13.188753246753199</v>
      </c>
      <c r="V127" s="1">
        <v>13.030279069767399</v>
      </c>
      <c r="W127" s="1">
        <v>18.948746031746001</v>
      </c>
      <c r="X127" s="1">
        <v>15.064047619047599</v>
      </c>
      <c r="Y127" s="1">
        <v>16.235396825396801</v>
      </c>
      <c r="Z127" s="1">
        <v>18.597984168865398</v>
      </c>
      <c r="AA127" s="1">
        <v>15.567422360248401</v>
      </c>
      <c r="AB127" s="1">
        <v>14.518873684210501</v>
      </c>
      <c r="AC127" s="1">
        <v>15.3552191780822</v>
      </c>
      <c r="AD127" s="1">
        <v>19.448763636363601</v>
      </c>
      <c r="AE127" s="1">
        <v>16.079619289340101</v>
      </c>
      <c r="AF127" s="1">
        <v>16.162363013698599</v>
      </c>
      <c r="AG127" s="1">
        <v>15.0254893617021</v>
      </c>
      <c r="AH127" s="1">
        <v>20.085987012987001</v>
      </c>
      <c r="AI127" s="1">
        <v>20.909401785714302</v>
      </c>
      <c r="AJ127" s="1">
        <v>17.368819999999999</v>
      </c>
      <c r="AK127" s="1">
        <v>20.419537313432802</v>
      </c>
      <c r="AL127" s="1">
        <v>17.593969620253201</v>
      </c>
      <c r="AM127" s="1">
        <v>19.410223776223798</v>
      </c>
      <c r="AN127" s="1">
        <v>17.5893488372093</v>
      </c>
      <c r="AO127" s="1">
        <v>15.459732824427499</v>
      </c>
      <c r="AP127" s="1">
        <v>17.124852272727299</v>
      </c>
      <c r="AQ127" s="1">
        <v>26.332230337078698</v>
      </c>
      <c r="AR127" s="1">
        <v>32.1834234042555</v>
      </c>
      <c r="AS127" s="48">
        <v>17.411794797687861</v>
      </c>
      <c r="AT127" s="48">
        <v>21.7984807692308</v>
      </c>
      <c r="AU127" s="48">
        <v>15.661879194630901</v>
      </c>
      <c r="AV127" s="48">
        <v>15.4796</v>
      </c>
      <c r="AW127" s="48">
        <v>14.802860000000001</v>
      </c>
      <c r="AX127" s="48">
        <v>19.178059999999999</v>
      </c>
      <c r="AY127" s="48">
        <v>15.08667</v>
      </c>
      <c r="AZ127" s="48">
        <v>15.5586</v>
      </c>
      <c r="BA127" s="48"/>
      <c r="BB127" s="48"/>
      <c r="BC127" s="48"/>
      <c r="BD127" s="48"/>
      <c r="BF127" s="84">
        <f t="shared" si="347"/>
        <v>1.1588171525426736</v>
      </c>
      <c r="BG127" s="84">
        <f t="shared" si="348"/>
        <v>1.0852581332018463</v>
      </c>
      <c r="BH127" s="84">
        <f t="shared" si="349"/>
        <v>0.74903525959941109</v>
      </c>
      <c r="BI127" s="84">
        <f t="shared" si="350"/>
        <v>0.89122922570445196</v>
      </c>
      <c r="BJ127" s="84">
        <f t="shared" si="351"/>
        <v>0.7249361125465893</v>
      </c>
      <c r="BK127" s="84">
        <f t="shared" si="352"/>
        <v>1.0900359847116754</v>
      </c>
      <c r="BL127" s="84">
        <f t="shared" si="353"/>
        <v>0.77725379026696961</v>
      </c>
      <c r="BM127" s="84">
        <f t="shared" si="354"/>
        <v>0.88454667333031889</v>
      </c>
      <c r="BN127" s="84">
        <f t="shared" si="355"/>
        <v>0</v>
      </c>
      <c r="BO127" s="84">
        <f t="shared" si="356"/>
        <v>0</v>
      </c>
      <c r="BP127" s="84">
        <f t="shared" si="357"/>
        <v>0</v>
      </c>
      <c r="BQ127" s="84">
        <f t="shared" si="358"/>
        <v>0</v>
      </c>
    </row>
    <row r="128" spans="1:69" x14ac:dyDescent="0.25">
      <c r="A128" s="44" t="s">
        <v>182</v>
      </c>
      <c r="B128" s="22" t="s">
        <v>47</v>
      </c>
      <c r="C128" s="66">
        <f t="shared" si="344"/>
        <v>17.29810215827338</v>
      </c>
      <c r="D128" s="66">
        <f t="shared" si="344"/>
        <v>19.06358633776091</v>
      </c>
      <c r="E128" s="66">
        <f t="shared" si="344"/>
        <v>19.662702473958333</v>
      </c>
      <c r="F128" s="65">
        <f t="shared" si="345"/>
        <v>1.0314272522274941</v>
      </c>
      <c r="H128" s="66">
        <f t="shared" ref="H128:S128" si="362">IFERROR(H53/H116,"-")</f>
        <v>15.264268156424581</v>
      </c>
      <c r="I128" s="66">
        <f t="shared" si="362"/>
        <v>16.150334935897437</v>
      </c>
      <c r="J128" s="66">
        <f t="shared" si="362"/>
        <v>18.040182767623996</v>
      </c>
      <c r="K128" s="66">
        <f t="shared" si="362"/>
        <v>20.31881863230922</v>
      </c>
      <c r="L128" s="66">
        <f t="shared" si="362"/>
        <v>14.725744329896907</v>
      </c>
      <c r="M128" s="66">
        <f t="shared" si="362"/>
        <v>22.842984615384612</v>
      </c>
      <c r="N128" s="66">
        <f t="shared" si="362"/>
        <v>19.828874999999996</v>
      </c>
      <c r="O128" s="66">
        <f t="shared" si="362"/>
        <v>20.349538736591178</v>
      </c>
      <c r="P128" s="66">
        <f t="shared" si="362"/>
        <v>21.320484787018255</v>
      </c>
      <c r="Q128" s="66">
        <f t="shared" si="362"/>
        <v>16.931496062992125</v>
      </c>
      <c r="R128" s="66">
        <f t="shared" si="362"/>
        <v>16.148005917159765</v>
      </c>
      <c r="S128" s="66" t="str">
        <f t="shared" si="362"/>
        <v>-</v>
      </c>
      <c r="U128" s="1">
        <v>6.8445471698113201</v>
      </c>
      <c r="V128" s="1">
        <v>16.0416046511628</v>
      </c>
      <c r="W128" s="1">
        <v>20.238</v>
      </c>
      <c r="X128" s="1">
        <v>14.9637405660377</v>
      </c>
      <c r="Y128" s="1">
        <v>15.214456140350901</v>
      </c>
      <c r="Z128" s="1">
        <v>18.6771739130435</v>
      </c>
      <c r="AA128" s="1">
        <v>24.803630681818198</v>
      </c>
      <c r="AB128" s="1">
        <v>17.829767241379301</v>
      </c>
      <c r="AC128" s="1">
        <v>14.851494413407799</v>
      </c>
      <c r="AD128" s="1">
        <v>18.617431906614801</v>
      </c>
      <c r="AE128" s="1">
        <v>15.5491584699454</v>
      </c>
      <c r="AF128" s="1">
        <v>25.974134715025901</v>
      </c>
      <c r="AG128" s="1">
        <v>13.2145050505051</v>
      </c>
      <c r="AH128" s="1">
        <v>11.904695652173899</v>
      </c>
      <c r="AI128" s="1">
        <v>16.117408163265299</v>
      </c>
      <c r="AJ128" s="1">
        <v>26.573140243902401</v>
      </c>
      <c r="AK128" s="1">
        <v>20.156756410256399</v>
      </c>
      <c r="AL128" s="1">
        <v>17.996963855421701</v>
      </c>
      <c r="AM128" s="1">
        <v>16.161168421052601</v>
      </c>
      <c r="AN128" s="1">
        <v>19.8397734375</v>
      </c>
      <c r="AO128" s="1">
        <v>21.789536723163799</v>
      </c>
      <c r="AP128" s="1">
        <v>25.897059800664501</v>
      </c>
      <c r="AQ128" s="1">
        <v>17.710928888888901</v>
      </c>
      <c r="AR128" s="1">
        <v>16.911466453674102</v>
      </c>
      <c r="AS128" s="48">
        <v>20.015096774193548</v>
      </c>
      <c r="AT128" s="48">
        <v>24.977717105263199</v>
      </c>
      <c r="AU128" s="48">
        <v>19.6181003584229</v>
      </c>
      <c r="AV128" s="48">
        <v>15.10214</v>
      </c>
      <c r="AW128" s="48">
        <v>19.24774</v>
      </c>
      <c r="AX128" s="48">
        <v>17.322410000000001</v>
      </c>
      <c r="AY128" s="48">
        <v>13.86938</v>
      </c>
      <c r="AZ128" s="48">
        <v>17.72026</v>
      </c>
      <c r="BA128" s="48"/>
      <c r="BB128" s="48"/>
      <c r="BC128" s="48"/>
      <c r="BD128" s="48"/>
      <c r="BF128" s="84">
        <f t="shared" si="347"/>
        <v>1.5146308316275916</v>
      </c>
      <c r="BG128" s="84">
        <f t="shared" si="348"/>
        <v>2.0981399134468468</v>
      </c>
      <c r="BH128" s="84">
        <f t="shared" si="349"/>
        <v>1.2171994504138921</v>
      </c>
      <c r="BI128" s="84">
        <f t="shared" si="350"/>
        <v>0.56832349738813459</v>
      </c>
      <c r="BJ128" s="84">
        <f t="shared" si="351"/>
        <v>0.95490264446546258</v>
      </c>
      <c r="BK128" s="84">
        <f t="shared" si="352"/>
        <v>0.96251846362304683</v>
      </c>
      <c r="BL128" s="84">
        <f t="shared" si="353"/>
        <v>0.8581916627966597</v>
      </c>
      <c r="BM128" s="84">
        <f t="shared" si="354"/>
        <v>0.8931684656492187</v>
      </c>
      <c r="BN128" s="84">
        <f t="shared" si="355"/>
        <v>0</v>
      </c>
      <c r="BO128" s="84">
        <f t="shared" si="356"/>
        <v>0</v>
      </c>
      <c r="BP128" s="84">
        <f t="shared" si="357"/>
        <v>0</v>
      </c>
      <c r="BQ128" s="84">
        <f t="shared" si="358"/>
        <v>0</v>
      </c>
    </row>
    <row r="129" spans="1:69" x14ac:dyDescent="0.25">
      <c r="A129" s="44" t="s">
        <v>183</v>
      </c>
      <c r="B129" s="22" t="s">
        <v>48</v>
      </c>
      <c r="C129" s="66">
        <f t="shared" si="344"/>
        <v>21.09766585167074</v>
      </c>
      <c r="D129" s="66">
        <f t="shared" si="344"/>
        <v>16.834796629866357</v>
      </c>
      <c r="E129" s="66">
        <f t="shared" si="344"/>
        <v>13.730592182890856</v>
      </c>
      <c r="F129" s="65">
        <f t="shared" si="345"/>
        <v>0.81560784396596875</v>
      </c>
      <c r="H129" s="66">
        <f t="shared" ref="H129:S129" si="363">IFERROR(H54/H117,"-")</f>
        <v>12.813966346153846</v>
      </c>
      <c r="I129" s="66">
        <f t="shared" si="363"/>
        <v>25.730697391304346</v>
      </c>
      <c r="J129" s="66">
        <f t="shared" si="363"/>
        <v>20.292653061224492</v>
      </c>
      <c r="K129" s="66">
        <f t="shared" si="363"/>
        <v>20.751547864506659</v>
      </c>
      <c r="L129" s="66">
        <f t="shared" si="363"/>
        <v>16.250163179916321</v>
      </c>
      <c r="M129" s="66">
        <f t="shared" si="363"/>
        <v>16.618573002754818</v>
      </c>
      <c r="N129" s="66">
        <f t="shared" si="363"/>
        <v>18.423825278810412</v>
      </c>
      <c r="O129" s="66">
        <f t="shared" si="363"/>
        <v>22.400158508158526</v>
      </c>
      <c r="P129" s="66">
        <f t="shared" si="363"/>
        <v>15.447582781456953</v>
      </c>
      <c r="Q129" s="66">
        <f t="shared" si="363"/>
        <v>12.580642335766424</v>
      </c>
      <c r="R129" s="66">
        <f t="shared" si="363"/>
        <v>18.926692957746482</v>
      </c>
      <c r="S129" s="66" t="str">
        <f t="shared" si="363"/>
        <v>-</v>
      </c>
      <c r="U129" s="1">
        <v>11.2874</v>
      </c>
      <c r="V129" s="1">
        <v>14.020820512820499</v>
      </c>
      <c r="W129" s="1">
        <v>12.7776714285714</v>
      </c>
      <c r="X129" s="1">
        <v>18.3121168831169</v>
      </c>
      <c r="Y129" s="1">
        <v>15.9287777777778</v>
      </c>
      <c r="Z129" s="1">
        <v>39.556892376681603</v>
      </c>
      <c r="AA129" s="1">
        <v>21.7843203125</v>
      </c>
      <c r="AB129" s="1">
        <v>15.157414893617</v>
      </c>
      <c r="AC129" s="1">
        <v>22.009</v>
      </c>
      <c r="AD129" s="1">
        <v>25.130366666666699</v>
      </c>
      <c r="AE129" s="1">
        <v>19.058154676259001</v>
      </c>
      <c r="AF129" s="1">
        <v>20.556903914590801</v>
      </c>
      <c r="AG129" s="1">
        <v>14.951499999999999</v>
      </c>
      <c r="AH129" s="1">
        <v>14.628892857142899</v>
      </c>
      <c r="AI129" s="1">
        <v>17.621796747967501</v>
      </c>
      <c r="AJ129" s="1">
        <v>15.3431214953271</v>
      </c>
      <c r="AK129" s="1">
        <v>19.045999999999999</v>
      </c>
      <c r="AL129" s="1">
        <v>16.033900621118001</v>
      </c>
      <c r="AM129" s="1">
        <v>16.937960629921299</v>
      </c>
      <c r="AN129" s="1">
        <v>18.394604562737602</v>
      </c>
      <c r="AO129" s="1">
        <v>19.751737931034501</v>
      </c>
      <c r="AP129" s="1">
        <v>20.9086260162602</v>
      </c>
      <c r="AQ129" s="1">
        <v>21.907093023255801</v>
      </c>
      <c r="AR129" s="1">
        <v>23.347679214402699</v>
      </c>
      <c r="AS129" s="48">
        <v>14.291323529411764</v>
      </c>
      <c r="AT129" s="48">
        <v>14.49</v>
      </c>
      <c r="AU129" s="48">
        <v>16.381875000000001</v>
      </c>
      <c r="AV129" s="48">
        <v>23.490670000000001</v>
      </c>
      <c r="AW129" s="48">
        <v>10.1235</v>
      </c>
      <c r="AX129" s="48">
        <v>17.829070000000002</v>
      </c>
      <c r="AY129" s="48">
        <v>18.988849999999999</v>
      </c>
      <c r="AZ129" s="48">
        <v>18.856719999999999</v>
      </c>
      <c r="BA129" s="48"/>
      <c r="BB129" s="48"/>
      <c r="BC129" s="48"/>
      <c r="BD129" s="48"/>
      <c r="BF129" s="84">
        <f t="shared" si="347"/>
        <v>0.95584546897714373</v>
      </c>
      <c r="BG129" s="84">
        <f t="shared" si="348"/>
        <v>0.99050557971138042</v>
      </c>
      <c r="BH129" s="84">
        <f t="shared" si="349"/>
        <v>0.92963704180105733</v>
      </c>
      <c r="BI129" s="84">
        <f t="shared" si="350"/>
        <v>1.5310228760916949</v>
      </c>
      <c r="BJ129" s="84">
        <f t="shared" si="351"/>
        <v>0.53152892995904655</v>
      </c>
      <c r="BK129" s="84">
        <f t="shared" si="352"/>
        <v>1.1119608647516257</v>
      </c>
      <c r="BL129" s="84">
        <f t="shared" si="353"/>
        <v>1.1210824263256201</v>
      </c>
      <c r="BM129" s="84">
        <f t="shared" si="354"/>
        <v>1.0251223360462185</v>
      </c>
      <c r="BN129" s="84">
        <f t="shared" si="355"/>
        <v>0</v>
      </c>
      <c r="BO129" s="84">
        <f t="shared" si="356"/>
        <v>0</v>
      </c>
      <c r="BP129" s="84">
        <f t="shared" si="357"/>
        <v>0</v>
      </c>
      <c r="BQ129" s="84">
        <f t="shared" si="358"/>
        <v>0</v>
      </c>
    </row>
    <row r="130" spans="1:69" x14ac:dyDescent="0.25">
      <c r="A130" s="44" t="s">
        <v>184</v>
      </c>
      <c r="B130" s="22" t="s">
        <v>49</v>
      </c>
      <c r="C130" s="66">
        <f t="shared" si="344"/>
        <v>19.633309859154927</v>
      </c>
      <c r="D130" s="66">
        <f t="shared" si="344"/>
        <v>17.679773425499231</v>
      </c>
      <c r="E130" s="66">
        <f t="shared" si="344"/>
        <v>20.680622018348622</v>
      </c>
      <c r="F130" s="65">
        <f t="shared" si="345"/>
        <v>1.1697334304364624</v>
      </c>
      <c r="H130" s="66">
        <f t="shared" ref="H130:S130" si="364">IFERROR(H55/H118,"-")</f>
        <v>19.613542372881358</v>
      </c>
      <c r="I130" s="66">
        <f t="shared" si="364"/>
        <v>21.214176100628933</v>
      </c>
      <c r="J130" s="66">
        <f t="shared" si="364"/>
        <v>32.312932038834951</v>
      </c>
      <c r="K130" s="66">
        <f t="shared" si="364"/>
        <v>14.700588772845927</v>
      </c>
      <c r="L130" s="66">
        <f t="shared" si="364"/>
        <v>19.776129213483145</v>
      </c>
      <c r="M130" s="66">
        <f t="shared" si="364"/>
        <v>17.034366220735784</v>
      </c>
      <c r="N130" s="66">
        <f t="shared" si="364"/>
        <v>16.643069400630914</v>
      </c>
      <c r="O130" s="66">
        <f t="shared" si="364"/>
        <v>21.043743336623887</v>
      </c>
      <c r="P130" s="66">
        <f t="shared" si="364"/>
        <v>17.886235831809874</v>
      </c>
      <c r="Q130" s="66">
        <f t="shared" si="364"/>
        <v>20.945770992366413</v>
      </c>
      <c r="R130" s="66">
        <f t="shared" si="364"/>
        <v>23.809621247113167</v>
      </c>
      <c r="S130" s="66" t="str">
        <f t="shared" si="364"/>
        <v>-</v>
      </c>
      <c r="U130" s="1">
        <v>13.929083333333301</v>
      </c>
      <c r="V130" s="1">
        <v>20.834769230769201</v>
      </c>
      <c r="W130" s="1">
        <v>25.0931363636364</v>
      </c>
      <c r="X130" s="1">
        <v>21.557777777777801</v>
      </c>
      <c r="Y130" s="1">
        <v>18.706125</v>
      </c>
      <c r="Z130" s="1">
        <v>23.125835820895499</v>
      </c>
      <c r="AA130" s="1">
        <v>19.168636363636399</v>
      </c>
      <c r="AB130" s="1">
        <v>17.002506024096402</v>
      </c>
      <c r="AC130" s="1">
        <v>45.677237499999997</v>
      </c>
      <c r="AD130" s="1">
        <v>-17.7799701492537</v>
      </c>
      <c r="AE130" s="1">
        <v>18.761503968254001</v>
      </c>
      <c r="AF130" s="1">
        <v>23.461231578947299</v>
      </c>
      <c r="AG130" s="1">
        <v>14.5606585365854</v>
      </c>
      <c r="AH130" s="1">
        <v>31.5565909090909</v>
      </c>
      <c r="AI130" s="1">
        <v>16.501870967741901</v>
      </c>
      <c r="AJ130" s="1">
        <v>17.242599999999999</v>
      </c>
      <c r="AK130" s="1">
        <v>19.434519999999999</v>
      </c>
      <c r="AL130" s="1">
        <v>15.770808441558399</v>
      </c>
      <c r="AM130" s="1">
        <v>16.020828282828301</v>
      </c>
      <c r="AN130" s="1">
        <v>17.4672533333333</v>
      </c>
      <c r="AO130" s="1">
        <v>16.641587412587398</v>
      </c>
      <c r="AP130" s="1">
        <v>20.574754385964901</v>
      </c>
      <c r="AQ130" s="1">
        <v>18.5574851851852</v>
      </c>
      <c r="AR130" s="1">
        <v>22.357531468531501</v>
      </c>
      <c r="AS130" s="48">
        <v>20.747410596026491</v>
      </c>
      <c r="AT130" s="48">
        <v>17.3797777777778</v>
      </c>
      <c r="AU130" s="48">
        <v>16.5224444444444</v>
      </c>
      <c r="AV130" s="48">
        <v>19.449470000000002</v>
      </c>
      <c r="AW130" s="48">
        <v>21.824780000000001</v>
      </c>
      <c r="AX130" s="48">
        <v>21.632999999999999</v>
      </c>
      <c r="AY130" s="48">
        <v>25.083870000000001</v>
      </c>
      <c r="AZ130" s="48">
        <v>22.505600000000001</v>
      </c>
      <c r="BA130" s="48"/>
      <c r="BB130" s="48"/>
      <c r="BC130" s="48"/>
      <c r="BD130" s="48"/>
      <c r="BF130" s="84">
        <f t="shared" si="347"/>
        <v>1.4248950721491156</v>
      </c>
      <c r="BG130" s="84">
        <f t="shared" si="348"/>
        <v>0.55074953526652937</v>
      </c>
      <c r="BH130" s="84">
        <f t="shared" si="349"/>
        <v>1.0012467360060393</v>
      </c>
      <c r="BI130" s="84">
        <f t="shared" si="350"/>
        <v>1.1279893983505969</v>
      </c>
      <c r="BJ130" s="84">
        <f t="shared" si="351"/>
        <v>1.122990431459074</v>
      </c>
      <c r="BK130" s="84">
        <f t="shared" si="352"/>
        <v>1.3717115441586281</v>
      </c>
      <c r="BL130" s="84">
        <f t="shared" si="353"/>
        <v>1.5657036925416516</v>
      </c>
      <c r="BM130" s="84">
        <f t="shared" si="354"/>
        <v>1.2884452735938665</v>
      </c>
      <c r="BN130" s="84">
        <f t="shared" si="355"/>
        <v>0</v>
      </c>
      <c r="BO130" s="84">
        <f t="shared" si="356"/>
        <v>0</v>
      </c>
      <c r="BP130" s="84">
        <f t="shared" si="357"/>
        <v>0</v>
      </c>
      <c r="BQ130" s="84">
        <f t="shared" si="358"/>
        <v>0</v>
      </c>
    </row>
    <row r="131" spans="1:69" x14ac:dyDescent="0.25">
      <c r="A131" s="44" t="s">
        <v>185</v>
      </c>
      <c r="B131" s="22" t="s">
        <v>50</v>
      </c>
      <c r="C131" s="66" t="str">
        <f t="shared" si="344"/>
        <v>-</v>
      </c>
      <c r="D131" s="66" t="str">
        <f t="shared" si="344"/>
        <v>-</v>
      </c>
      <c r="E131" s="66">
        <f t="shared" si="344"/>
        <v>15.023176715176714</v>
      </c>
      <c r="F131" s="65" t="str">
        <f t="shared" si="345"/>
        <v/>
      </c>
      <c r="H131" s="66" t="str">
        <f t="shared" ref="H131:S131" si="365">IFERROR(H56/H119,"-")</f>
        <v>-</v>
      </c>
      <c r="I131" s="66" t="str">
        <f t="shared" si="365"/>
        <v>-</v>
      </c>
      <c r="J131" s="66" t="str">
        <f t="shared" si="365"/>
        <v>-</v>
      </c>
      <c r="K131" s="66" t="str">
        <f t="shared" si="365"/>
        <v>-</v>
      </c>
      <c r="L131" s="66" t="str">
        <f t="shared" si="365"/>
        <v>-</v>
      </c>
      <c r="M131" s="66" t="str">
        <f t="shared" si="365"/>
        <v>-</v>
      </c>
      <c r="N131" s="66" t="str">
        <f t="shared" si="365"/>
        <v>-</v>
      </c>
      <c r="O131" s="66" t="str">
        <f t="shared" si="365"/>
        <v>-</v>
      </c>
      <c r="P131" s="66">
        <f t="shared" si="365"/>
        <v>15.127657894736842</v>
      </c>
      <c r="Q131" s="66">
        <f t="shared" si="365"/>
        <v>15.595920398009948</v>
      </c>
      <c r="R131" s="66">
        <f t="shared" si="365"/>
        <v>13.99971875</v>
      </c>
      <c r="S131" s="66" t="str">
        <f t="shared" si="365"/>
        <v>-</v>
      </c>
      <c r="T131" s="7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48"/>
      <c r="AT131" s="48">
        <v>14.834301369863001</v>
      </c>
      <c r="AU131" s="48">
        <v>15.3987341772152</v>
      </c>
      <c r="AV131" s="48">
        <v>14.69115</v>
      </c>
      <c r="AW131" s="48">
        <v>16.654140000000002</v>
      </c>
      <c r="AX131" s="48">
        <v>16.957999999999998</v>
      </c>
      <c r="AY131" s="48">
        <v>15.50752</v>
      </c>
      <c r="AZ131" s="48">
        <v>13.03318</v>
      </c>
      <c r="BA131" s="48"/>
      <c r="BB131" s="48"/>
      <c r="BC131" s="48"/>
      <c r="BD131" s="48"/>
      <c r="BF131" s="84" t="str">
        <f t="shared" si="347"/>
        <v>-</v>
      </c>
      <c r="BG131" s="84" t="str">
        <f t="shared" si="348"/>
        <v>-</v>
      </c>
      <c r="BH131" s="84" t="str">
        <f t="shared" si="349"/>
        <v>-</v>
      </c>
      <c r="BI131" s="84" t="str">
        <f t="shared" si="350"/>
        <v>-</v>
      </c>
      <c r="BJ131" s="84" t="str">
        <f t="shared" si="351"/>
        <v>-</v>
      </c>
      <c r="BK131" s="84" t="str">
        <f t="shared" si="352"/>
        <v>-</v>
      </c>
      <c r="BL131" s="84" t="str">
        <f t="shared" si="353"/>
        <v>-</v>
      </c>
      <c r="BM131" s="84" t="str">
        <f t="shared" si="354"/>
        <v>-</v>
      </c>
      <c r="BN131" s="84" t="str">
        <f t="shared" si="355"/>
        <v>-</v>
      </c>
      <c r="BO131" s="84" t="str">
        <f t="shared" si="356"/>
        <v>-</v>
      </c>
      <c r="BP131" s="84" t="str">
        <f t="shared" si="357"/>
        <v>-</v>
      </c>
      <c r="BQ131" s="84" t="str">
        <f t="shared" si="358"/>
        <v>-</v>
      </c>
    </row>
    <row r="132" spans="1:69" x14ac:dyDescent="0.25">
      <c r="A132" s="44" t="s">
        <v>426</v>
      </c>
      <c r="B132" s="3" t="s">
        <v>153</v>
      </c>
      <c r="C132" s="66">
        <f t="shared" ref="C132:E132" si="366">IFERROR(C58/C120,"-")</f>
        <v>19.611140388308087</v>
      </c>
      <c r="D132" s="66">
        <f t="shared" si="366"/>
        <v>19.24195329426389</v>
      </c>
      <c r="E132" s="66">
        <f t="shared" si="366"/>
        <v>19.199260283442793</v>
      </c>
      <c r="F132" s="65">
        <f t="shared" si="345"/>
        <v>0.9977812537964208</v>
      </c>
      <c r="H132" s="66"/>
      <c r="I132" s="66"/>
      <c r="J132" s="66"/>
      <c r="K132" s="66"/>
      <c r="L132" s="66"/>
      <c r="M132" s="66"/>
      <c r="N132" s="66"/>
      <c r="O132" s="66"/>
      <c r="P132" s="66"/>
      <c r="Q132" s="66"/>
      <c r="R132" s="66"/>
      <c r="S132" s="66"/>
      <c r="T132" s="7"/>
      <c r="U132" s="71">
        <f>IFERROR(U58/U120,"-")</f>
        <v>14.02</v>
      </c>
      <c r="V132" s="71">
        <f t="shared" ref="V132:AY132" si="367">IFERROR(V58/V120,"-")</f>
        <v>15.625955835962142</v>
      </c>
      <c r="W132" s="71">
        <f t="shared" si="367"/>
        <v>21.10266990291262</v>
      </c>
      <c r="X132" s="71">
        <f t="shared" si="367"/>
        <v>21.302693009118546</v>
      </c>
      <c r="Y132" s="71">
        <f t="shared" si="367"/>
        <v>17.635987577639753</v>
      </c>
      <c r="Z132" s="71">
        <f t="shared" si="367"/>
        <v>23.390156327543412</v>
      </c>
      <c r="AA132" s="71">
        <f t="shared" si="367"/>
        <v>21.231783610755439</v>
      </c>
      <c r="AB132" s="71">
        <f t="shared" si="367"/>
        <v>16.960227655986508</v>
      </c>
      <c r="AC132" s="71">
        <f t="shared" si="367"/>
        <v>23.138451001053731</v>
      </c>
      <c r="AD132" s="71">
        <f t="shared" si="367"/>
        <v>18.239158311345633</v>
      </c>
      <c r="AE132" s="71">
        <f t="shared" si="367"/>
        <v>17.904116818558418</v>
      </c>
      <c r="AF132" s="71">
        <f t="shared" si="367"/>
        <v>21.332745024875607</v>
      </c>
      <c r="AG132" s="71">
        <f t="shared" si="367"/>
        <v>17.371126074498566</v>
      </c>
      <c r="AH132" s="71">
        <f t="shared" si="367"/>
        <v>20.357589820359191</v>
      </c>
      <c r="AI132" s="71">
        <f t="shared" si="367"/>
        <v>20.374723428571418</v>
      </c>
      <c r="AJ132" s="71">
        <f t="shared" si="367"/>
        <v>22.610008652657601</v>
      </c>
      <c r="AK132" s="71">
        <f t="shared" si="367"/>
        <v>20.347913690476194</v>
      </c>
      <c r="AL132" s="71">
        <f t="shared" si="367"/>
        <v>16.997334630350196</v>
      </c>
      <c r="AM132" s="71">
        <f t="shared" si="367"/>
        <v>17.869808322824717</v>
      </c>
      <c r="AN132" s="71">
        <f t="shared" si="367"/>
        <v>18.226050583657589</v>
      </c>
      <c r="AO132" s="71">
        <f t="shared" si="367"/>
        <v>18.138375784753361</v>
      </c>
      <c r="AP132" s="71">
        <f t="shared" si="367"/>
        <v>21.754643364928906</v>
      </c>
      <c r="AQ132" s="71">
        <f t="shared" si="367"/>
        <v>21.555341653666176</v>
      </c>
      <c r="AR132" s="71">
        <f t="shared" si="367"/>
        <v>23.758100316789921</v>
      </c>
      <c r="AS132" s="71">
        <f t="shared" si="367"/>
        <v>18.506746376811595</v>
      </c>
      <c r="AT132" s="71">
        <f t="shared" si="367"/>
        <v>23.174427680090769</v>
      </c>
      <c r="AU132" s="71">
        <f t="shared" si="367"/>
        <v>19.410752610731002</v>
      </c>
      <c r="AV132" s="71">
        <f t="shared" si="367"/>
        <v>19.652881496881498</v>
      </c>
      <c r="AW132" s="71">
        <f t="shared" si="367"/>
        <v>16.280482502651115</v>
      </c>
      <c r="AX132" s="71">
        <f t="shared" si="367"/>
        <v>18.937293606455619</v>
      </c>
      <c r="AY132" s="71">
        <f t="shared" si="367"/>
        <v>19.926942408376966</v>
      </c>
      <c r="AZ132" s="71">
        <v>20.129190000000001</v>
      </c>
      <c r="BA132" s="71"/>
      <c r="BB132" s="71"/>
      <c r="BC132" s="71"/>
      <c r="BD132" s="71"/>
      <c r="BF132" s="84">
        <f t="shared" ref="BF132:BF133" si="368">IFERROR(AS132/AG132,"-")</f>
        <v>1.0653740176337883</v>
      </c>
      <c r="BG132" s="84">
        <f t="shared" ref="BG132:BG133" si="369">IFERROR(AT132/AH132,"-")</f>
        <v>1.1383679445645634</v>
      </c>
      <c r="BH132" s="84">
        <f t="shared" ref="BH132:BH133" si="370">IFERROR(AU132/AI132,"-")</f>
        <v>0.9526879066005558</v>
      </c>
      <c r="BI132" s="84">
        <f t="shared" ref="BI132:BI133" si="371">IFERROR(AV132/AJ132,"-")</f>
        <v>0.86921158672672516</v>
      </c>
      <c r="BJ132" s="84">
        <f t="shared" ref="BJ132:BJ133" si="372">IFERROR(AW132/AK132,"-")</f>
        <v>0.80010573812641872</v>
      </c>
      <c r="BK132" s="84">
        <f t="shared" ref="BK132:BK133" si="373">IFERROR(AX132/AL132,"-")</f>
        <v>1.1141331284165847</v>
      </c>
      <c r="BL132" s="84">
        <f t="shared" ref="BL132:BL133" si="374">IFERROR(AY132/AM132,"-")</f>
        <v>1.1151178595981199</v>
      </c>
      <c r="BM132" s="84">
        <f t="shared" ref="BM132:BM133" si="375">IFERROR(AZ132/AN132,"-")</f>
        <v>1.1044186401001688</v>
      </c>
      <c r="BN132" s="84">
        <f t="shared" ref="BN132:BN133" si="376">IFERROR(BA132/AO132,"-")</f>
        <v>0</v>
      </c>
      <c r="BO132" s="84">
        <f t="shared" ref="BO132:BO133" si="377">IFERROR(BB132/AP132,"-")</f>
        <v>0</v>
      </c>
      <c r="BP132" s="84">
        <f t="shared" ref="BP132:BP133" si="378">IFERROR(BC132/AQ132,"-")</f>
        <v>0</v>
      </c>
      <c r="BQ132" s="84">
        <f t="shared" ref="BQ132:BQ133" si="379">IFERROR(BD132/AR132,"-")</f>
        <v>0</v>
      </c>
    </row>
    <row r="133" spans="1:69" x14ac:dyDescent="0.25">
      <c r="A133" s="45" t="s">
        <v>209</v>
      </c>
      <c r="B133" s="3" t="s">
        <v>61</v>
      </c>
      <c r="C133" s="66">
        <f t="shared" ref="C133:D133" si="380">IFERROR(C60/C121,"-")</f>
        <v>20.189247548538514</v>
      </c>
      <c r="D133" s="66">
        <f t="shared" si="380"/>
        <v>19.428246600958971</v>
      </c>
      <c r="E133" s="66">
        <f>IFERROR(E60/E121,"-")</f>
        <v>19.361695201620684</v>
      </c>
      <c r="F133" s="65">
        <f>IFERROR(E133/D133,"")</f>
        <v>0.99657450305705908</v>
      </c>
      <c r="H133" s="66">
        <f t="shared" ref="H133:S133" si="381">IFERROR(H59/H121,"-")</f>
        <v>17.469512863070538</v>
      </c>
      <c r="I133" s="66">
        <f t="shared" si="381"/>
        <v>20.980651802656546</v>
      </c>
      <c r="J133" s="66">
        <f t="shared" si="381"/>
        <v>20.920287559190701</v>
      </c>
      <c r="K133" s="66">
        <f t="shared" si="381"/>
        <v>19.518221382591658</v>
      </c>
      <c r="L133" s="66">
        <f t="shared" si="381"/>
        <v>19.698229139922958</v>
      </c>
      <c r="M133" s="66">
        <f t="shared" si="381"/>
        <v>19.704485850936624</v>
      </c>
      <c r="N133" s="66">
        <f t="shared" si="381"/>
        <v>18.084110488988426</v>
      </c>
      <c r="O133" s="66">
        <f t="shared" si="381"/>
        <v>22.635002238805992</v>
      </c>
      <c r="P133" s="66">
        <f t="shared" si="381"/>
        <v>20.190858036890646</v>
      </c>
      <c r="Q133" s="66">
        <f t="shared" si="381"/>
        <v>18.002697916666666</v>
      </c>
      <c r="R133" s="66">
        <f t="shared" si="381"/>
        <v>19.882525691699605</v>
      </c>
      <c r="S133" s="66" t="str">
        <f t="shared" si="381"/>
        <v>-</v>
      </c>
      <c r="T133" s="5"/>
      <c r="U133" s="10">
        <v>14.02</v>
      </c>
      <c r="V133" s="10">
        <v>15.625955835962101</v>
      </c>
      <c r="W133" s="10">
        <v>21.102669902912599</v>
      </c>
      <c r="X133" s="10">
        <v>21.302693009118499</v>
      </c>
      <c r="Y133" s="10">
        <v>17.635987577639799</v>
      </c>
      <c r="Z133" s="10">
        <v>23.390156327543401</v>
      </c>
      <c r="AA133" s="10">
        <v>21.2317836107554</v>
      </c>
      <c r="AB133" s="10">
        <v>16.9602276559865</v>
      </c>
      <c r="AC133" s="10">
        <v>23.138451001053699</v>
      </c>
      <c r="AD133" s="10">
        <v>18.239158311345602</v>
      </c>
      <c r="AE133" s="10">
        <v>17.9041168185584</v>
      </c>
      <c r="AF133" s="10">
        <v>21.332745024875599</v>
      </c>
      <c r="AG133" s="10">
        <v>17.371126074498601</v>
      </c>
      <c r="AH133" s="10">
        <v>20.357589820359198</v>
      </c>
      <c r="AI133" s="10">
        <v>20.3747234285714</v>
      </c>
      <c r="AJ133" s="10">
        <v>22.610008652657601</v>
      </c>
      <c r="AK133" s="10">
        <v>20.347913690476201</v>
      </c>
      <c r="AL133" s="10">
        <v>16.997334630350199</v>
      </c>
      <c r="AM133" s="10">
        <v>17.869808322824699</v>
      </c>
      <c r="AN133" s="10">
        <v>18.226050583657599</v>
      </c>
      <c r="AO133" s="10">
        <v>18.1383757847534</v>
      </c>
      <c r="AP133" s="10">
        <v>21.754643364928899</v>
      </c>
      <c r="AQ133" s="10">
        <v>21.555341653666201</v>
      </c>
      <c r="AR133" s="10">
        <v>23.7581003167899</v>
      </c>
      <c r="AS133" s="48">
        <v>18.506746376811595</v>
      </c>
      <c r="AT133" s="48">
        <v>22.842821350762499</v>
      </c>
      <c r="AU133" s="48">
        <v>19.299775910364101</v>
      </c>
      <c r="AV133" s="48">
        <v>19.430209999999999</v>
      </c>
      <c r="AW133" s="48">
        <v>16.28614</v>
      </c>
      <c r="AX133" s="48">
        <v>18.919029999999999</v>
      </c>
      <c r="AY133" s="48">
        <v>19.83259</v>
      </c>
      <c r="AZ133" s="48">
        <v>19.925550000000001</v>
      </c>
      <c r="BA133" s="48"/>
      <c r="BB133" s="48"/>
      <c r="BC133" s="48"/>
      <c r="BD133" s="48"/>
      <c r="BF133" s="84">
        <f t="shared" si="368"/>
        <v>1.065374017633786</v>
      </c>
      <c r="BG133" s="84">
        <f t="shared" si="369"/>
        <v>1.1220788684875591</v>
      </c>
      <c r="BH133" s="84">
        <f t="shared" si="370"/>
        <v>0.94724112344514555</v>
      </c>
      <c r="BI133" s="84">
        <f t="shared" si="371"/>
        <v>0.85936322707758694</v>
      </c>
      <c r="BJ133" s="84">
        <f t="shared" si="372"/>
        <v>0.80038377632900493</v>
      </c>
      <c r="BK133" s="84">
        <f t="shared" si="373"/>
        <v>1.1130586301583101</v>
      </c>
      <c r="BL133" s="84">
        <f t="shared" si="374"/>
        <v>1.1098378696467766</v>
      </c>
      <c r="BM133" s="84">
        <f t="shared" si="375"/>
        <v>1.0932456216195439</v>
      </c>
      <c r="BN133" s="84">
        <f t="shared" si="376"/>
        <v>0</v>
      </c>
      <c r="BO133" s="84">
        <f t="shared" si="377"/>
        <v>0</v>
      </c>
      <c r="BP133" s="84">
        <f t="shared" si="378"/>
        <v>0</v>
      </c>
      <c r="BQ133" s="84">
        <f t="shared" si="379"/>
        <v>0</v>
      </c>
    </row>
    <row r="134" spans="1:69" x14ac:dyDescent="0.25">
      <c r="A134" s="44" t="s">
        <v>33</v>
      </c>
      <c r="B134" s="22"/>
    </row>
    <row r="135" spans="1:69" x14ac:dyDescent="0.25">
      <c r="A135" s="43" t="s">
        <v>84</v>
      </c>
      <c r="B135" s="23" t="s">
        <v>84</v>
      </c>
      <c r="C135" s="21" t="str">
        <f>$C$3</f>
        <v>YTD '15</v>
      </c>
      <c r="D135" s="21" t="str">
        <f>$D$3</f>
        <v>YTD '16</v>
      </c>
      <c r="E135" s="21" t="str">
        <f>$E$3</f>
        <v>YTD '17</v>
      </c>
      <c r="F135" s="21" t="str">
        <f>$F$3</f>
        <v>YoY</v>
      </c>
      <c r="G135" s="2" t="s">
        <v>33</v>
      </c>
      <c r="H135" s="27" t="str">
        <f>$H$3</f>
        <v>Q1 '15</v>
      </c>
      <c r="I135" s="27" t="str">
        <f>$I$3</f>
        <v>Q2 '15</v>
      </c>
      <c r="J135" s="27" t="str">
        <f>$J$3</f>
        <v>Q3 '15</v>
      </c>
      <c r="K135" s="27" t="str">
        <f>$K$3</f>
        <v>Q4 '15</v>
      </c>
      <c r="L135" s="30" t="str">
        <f>$L$3</f>
        <v>Q1 '16</v>
      </c>
      <c r="M135" s="30" t="str">
        <f>$M$3</f>
        <v>Q2 '16</v>
      </c>
      <c r="N135" s="30" t="str">
        <f>$N$3</f>
        <v>Q3 '16</v>
      </c>
      <c r="O135" s="30" t="str">
        <f>$O$3</f>
        <v>Q4 '16</v>
      </c>
      <c r="P135" s="27" t="str">
        <f>$P$3</f>
        <v>Q1 '17</v>
      </c>
      <c r="Q135" s="27" t="str">
        <f>$Q$3</f>
        <v>Q2 '17</v>
      </c>
      <c r="R135" s="27" t="str">
        <f>$R$3</f>
        <v>Q3 '17</v>
      </c>
      <c r="S135" s="27" t="str">
        <f>$S$3</f>
        <v>Q4 '17</v>
      </c>
      <c r="T135" s="17" t="s">
        <v>33</v>
      </c>
      <c r="U135" s="27" t="s">
        <v>1</v>
      </c>
      <c r="V135" s="27" t="s">
        <v>2</v>
      </c>
      <c r="W135" s="27" t="s">
        <v>3</v>
      </c>
      <c r="X135" s="27" t="s">
        <v>4</v>
      </c>
      <c r="Y135" s="27" t="s">
        <v>5</v>
      </c>
      <c r="Z135" s="27" t="s">
        <v>6</v>
      </c>
      <c r="AA135" s="27" t="s">
        <v>7</v>
      </c>
      <c r="AB135" s="27" t="s">
        <v>8</v>
      </c>
      <c r="AC135" s="27" t="s">
        <v>9</v>
      </c>
      <c r="AD135" s="27" t="s">
        <v>10</v>
      </c>
      <c r="AE135" s="27" t="s">
        <v>11</v>
      </c>
      <c r="AF135" s="27" t="s">
        <v>12</v>
      </c>
      <c r="AG135" s="29" t="s">
        <v>13</v>
      </c>
      <c r="AH135" s="29" t="s">
        <v>14</v>
      </c>
      <c r="AI135" s="29" t="s">
        <v>15</v>
      </c>
      <c r="AJ135" s="29" t="s">
        <v>16</v>
      </c>
      <c r="AK135" s="29" t="s">
        <v>17</v>
      </c>
      <c r="AL135" s="29" t="s">
        <v>18</v>
      </c>
      <c r="AM135" s="29" t="s">
        <v>19</v>
      </c>
      <c r="AN135" s="29" t="s">
        <v>20</v>
      </c>
      <c r="AO135" s="29" t="s">
        <v>21</v>
      </c>
      <c r="AP135" s="29" t="s">
        <v>22</v>
      </c>
      <c r="AQ135" s="29" t="s">
        <v>23</v>
      </c>
      <c r="AR135" s="29" t="s">
        <v>24</v>
      </c>
      <c r="AS135" s="25" t="s">
        <v>25</v>
      </c>
      <c r="AT135" s="25" t="s">
        <v>26</v>
      </c>
      <c r="AU135" s="25" t="s">
        <v>27</v>
      </c>
      <c r="AV135" s="25" t="s">
        <v>28</v>
      </c>
      <c r="AW135" s="25" t="s">
        <v>29</v>
      </c>
      <c r="AX135" s="25" t="s">
        <v>30</v>
      </c>
      <c r="AY135" s="31" t="s">
        <v>99</v>
      </c>
      <c r="AZ135" s="31" t="s">
        <v>100</v>
      </c>
      <c r="BA135" s="31" t="s">
        <v>101</v>
      </c>
      <c r="BB135" s="31" t="s">
        <v>102</v>
      </c>
      <c r="BC135" s="31" t="s">
        <v>103</v>
      </c>
      <c r="BD135" s="31" t="s">
        <v>104</v>
      </c>
      <c r="BF135" s="32">
        <v>42736</v>
      </c>
      <c r="BG135" s="32">
        <v>42767</v>
      </c>
      <c r="BH135" s="32">
        <v>42795</v>
      </c>
      <c r="BI135" s="32">
        <v>42826</v>
      </c>
      <c r="BJ135" s="32">
        <v>42856</v>
      </c>
      <c r="BK135" s="32">
        <v>42887</v>
      </c>
      <c r="BL135" s="32">
        <v>42917</v>
      </c>
      <c r="BM135" s="32">
        <v>42948</v>
      </c>
      <c r="BN135" s="32">
        <v>42979</v>
      </c>
      <c r="BO135" s="32">
        <v>43009</v>
      </c>
      <c r="BP135" s="32">
        <v>43040</v>
      </c>
      <c r="BQ135" s="32">
        <v>43070</v>
      </c>
    </row>
    <row r="136" spans="1:69" x14ac:dyDescent="0.25">
      <c r="A136" s="44" t="s">
        <v>170</v>
      </c>
      <c r="B136" s="16" t="s">
        <v>58</v>
      </c>
      <c r="C136" s="66">
        <f t="shared" ref="C136:E145" si="382">IFERROR(C112/C88,"-")</f>
        <v>2.8589285714285713</v>
      </c>
      <c r="D136" s="66">
        <f t="shared" si="382"/>
        <v>2.3481848184818483</v>
      </c>
      <c r="E136" s="66">
        <f t="shared" si="382"/>
        <v>3.4096705632306059</v>
      </c>
      <c r="F136" s="65">
        <f t="shared" ref="F136:F144" si="383">IFERROR(E136/D136,"")</f>
        <v>1.4520452293167583</v>
      </c>
      <c r="H136" s="66">
        <f t="shared" ref="H136:S136" si="384">IFERROR(H112/H88,"-")</f>
        <v>2.8414634146341462</v>
      </c>
      <c r="I136" s="66">
        <f t="shared" si="384"/>
        <v>2.9444444444444446</v>
      </c>
      <c r="J136" s="66">
        <f t="shared" si="384"/>
        <v>2.8166666666666669</v>
      </c>
      <c r="K136" s="66">
        <f t="shared" si="384"/>
        <v>3.6349206349206349</v>
      </c>
      <c r="L136" s="66">
        <f t="shared" si="384"/>
        <v>1.9646017699115044</v>
      </c>
      <c r="M136" s="66">
        <f t="shared" si="384"/>
        <v>2.7419354838709675</v>
      </c>
      <c r="N136" s="66">
        <f t="shared" si="384"/>
        <v>2.4567307692307692</v>
      </c>
      <c r="O136" s="66">
        <f t="shared" si="384"/>
        <v>3.76</v>
      </c>
      <c r="P136" s="66">
        <f t="shared" si="384"/>
        <v>3.3756476683937824</v>
      </c>
      <c r="Q136" s="66">
        <f t="shared" si="384"/>
        <v>3.5022831050228311</v>
      </c>
      <c r="R136" s="66">
        <f t="shared" si="384"/>
        <v>3.3</v>
      </c>
      <c r="S136" s="66" t="str">
        <f t="shared" si="384"/>
        <v>-</v>
      </c>
      <c r="U136" s="12">
        <v>2.2222222222222201</v>
      </c>
      <c r="V136" s="12">
        <v>2.3199999999999998</v>
      </c>
      <c r="W136" s="12">
        <v>3.8333333333333299</v>
      </c>
      <c r="X136" s="12">
        <v>3.5714285714285698</v>
      </c>
      <c r="Y136" s="12">
        <v>2.31395348837209</v>
      </c>
      <c r="Z136" s="12">
        <v>2.9634146341463401</v>
      </c>
      <c r="AA136" s="12">
        <v>3.3157894736842102</v>
      </c>
      <c r="AB136" s="12">
        <v>2.0735294117647101</v>
      </c>
      <c r="AC136" s="12">
        <v>2.9479166666666701</v>
      </c>
      <c r="AD136" s="12">
        <v>3.36904761904762</v>
      </c>
      <c r="AE136" s="12">
        <v>2.9523809523809499</v>
      </c>
      <c r="AF136" s="12">
        <v>4.5833333333333304</v>
      </c>
      <c r="AG136" s="12">
        <v>1.4242424242424201</v>
      </c>
      <c r="AH136" s="12">
        <v>1.6666666666666701</v>
      </c>
      <c r="AI136" s="12">
        <v>2.5531914893617</v>
      </c>
      <c r="AJ136" s="12">
        <v>4</v>
      </c>
      <c r="AK136" s="12">
        <v>2.3783783783783798</v>
      </c>
      <c r="AL136" s="12">
        <v>2.0408163265306101</v>
      </c>
      <c r="AM136" s="12">
        <v>2.45161290322581</v>
      </c>
      <c r="AN136" s="12">
        <v>2.1</v>
      </c>
      <c r="AO136" s="12">
        <v>2.7894736842105301</v>
      </c>
      <c r="AP136" s="12">
        <v>2.9677419354838701</v>
      </c>
      <c r="AQ136" s="12">
        <v>3.82258064516129</v>
      </c>
      <c r="AR136" s="12">
        <v>4.3552631578947398</v>
      </c>
      <c r="AS136" s="48">
        <v>3.1363636363636362</v>
      </c>
      <c r="AT136" s="48">
        <v>2.9923076923076901</v>
      </c>
      <c r="AU136" s="48">
        <v>3.8972602739725999</v>
      </c>
      <c r="AV136" s="48">
        <v>3.0337839999999998</v>
      </c>
      <c r="AW136" s="48">
        <v>2.9563760000000001</v>
      </c>
      <c r="AX136" s="48">
        <v>4.5709220000000004</v>
      </c>
      <c r="AY136" s="48">
        <v>3.2948719999999998</v>
      </c>
      <c r="AZ136" s="48">
        <v>3.3051949999999999</v>
      </c>
      <c r="BA136" s="48"/>
      <c r="BB136" s="48"/>
      <c r="BC136" s="48"/>
      <c r="BD136" s="48"/>
      <c r="BF136" s="84">
        <f t="shared" ref="BF136:BF143" si="385">IFERROR(AS136/AG136,"-")</f>
        <v>2.2021276595744745</v>
      </c>
      <c r="BG136" s="84">
        <f t="shared" ref="BG136:BG143" si="386">IFERROR(AT136/AH136,"-")</f>
        <v>1.7953846153846105</v>
      </c>
      <c r="BH136" s="84">
        <f t="shared" ref="BH136:BH143" si="387">IFERROR(AU136/AI136,"-")</f>
        <v>1.5264269406392696</v>
      </c>
      <c r="BI136" s="84">
        <f t="shared" ref="BI136:BI143" si="388">IFERROR(AV136/AJ136,"-")</f>
        <v>0.75844599999999995</v>
      </c>
      <c r="BJ136" s="84">
        <f t="shared" ref="BJ136:BJ143" si="389">IFERROR(AW136/AK136,"-")</f>
        <v>1.2430217272727266</v>
      </c>
      <c r="BK136" s="84">
        <f t="shared" ref="BK136:BK143" si="390">IFERROR(AX136/AL136,"-")</f>
        <v>2.2397517800000024</v>
      </c>
      <c r="BL136" s="84">
        <f t="shared" ref="BL136:BL143" si="391">IFERROR(AY136/AM136,"-")</f>
        <v>1.3439609473684191</v>
      </c>
      <c r="BM136" s="84">
        <f t="shared" ref="BM136:BM143" si="392">IFERROR(AZ136/AN136,"-")</f>
        <v>1.5739023809523809</v>
      </c>
      <c r="BN136" s="84">
        <f t="shared" ref="BN136:BN143" si="393">IFERROR(BA136/AO136,"-")</f>
        <v>0</v>
      </c>
      <c r="BO136" s="84">
        <f t="shared" ref="BO136:BO143" si="394">IFERROR(BB136/AP136,"-")</f>
        <v>0</v>
      </c>
      <c r="BP136" s="84">
        <f t="shared" ref="BP136:BP143" si="395">IFERROR(BC136/AQ136,"-")</f>
        <v>0</v>
      </c>
      <c r="BQ136" s="84">
        <f t="shared" ref="BQ136:BQ143" si="396">IFERROR(BD136/AR136,"-")</f>
        <v>0</v>
      </c>
    </row>
    <row r="137" spans="1:69" x14ac:dyDescent="0.25">
      <c r="A137" s="44" t="s">
        <v>171</v>
      </c>
      <c r="B137" s="22" t="s">
        <v>44</v>
      </c>
      <c r="C137" s="66">
        <f t="shared" si="382"/>
        <v>1.3562386980108498</v>
      </c>
      <c r="D137" s="66">
        <f t="shared" si="382"/>
        <v>1.7051509769094138</v>
      </c>
      <c r="E137" s="66">
        <f t="shared" si="382"/>
        <v>1.5331654072208227</v>
      </c>
      <c r="F137" s="65">
        <f>IFERROR(E137/D137,"")</f>
        <v>0.89913762944304509</v>
      </c>
      <c r="H137" s="66">
        <f t="shared" ref="H137:S137" si="397">IFERROR(H113/H89,"-")</f>
        <v>1.3809523809523809</v>
      </c>
      <c r="I137" s="66">
        <f t="shared" si="397"/>
        <v>1.3203125</v>
      </c>
      <c r="J137" s="66">
        <f t="shared" si="397"/>
        <v>1.4359999999999999</v>
      </c>
      <c r="K137" s="66">
        <f t="shared" si="397"/>
        <v>1.8725490196078431</v>
      </c>
      <c r="L137" s="66">
        <f t="shared" si="397"/>
        <v>1.8866666666666667</v>
      </c>
      <c r="M137" s="66">
        <f t="shared" si="397"/>
        <v>1.613899613899614</v>
      </c>
      <c r="N137" s="66">
        <f t="shared" si="397"/>
        <v>1.8540925266903914</v>
      </c>
      <c r="O137" s="66">
        <f t="shared" si="397"/>
        <v>1.7025641025641025</v>
      </c>
      <c r="P137" s="66">
        <f t="shared" si="397"/>
        <v>1.6282051282051282</v>
      </c>
      <c r="Q137" s="66">
        <f t="shared" si="397"/>
        <v>1.6009900990099011</v>
      </c>
      <c r="R137" s="66">
        <f t="shared" si="397"/>
        <v>1.3622994652406417</v>
      </c>
      <c r="S137" s="66" t="str">
        <f t="shared" si="397"/>
        <v>-</v>
      </c>
      <c r="U137" s="12">
        <v>1.17777777777778</v>
      </c>
      <c r="V137" s="12">
        <v>1.2</v>
      </c>
      <c r="W137" s="12">
        <v>1.5901639344262299</v>
      </c>
      <c r="X137" s="12">
        <v>1.42105263157895</v>
      </c>
      <c r="Y137" s="12">
        <v>1.2328767123287701</v>
      </c>
      <c r="Z137" s="12">
        <v>1.3084112149532701</v>
      </c>
      <c r="AA137" s="12">
        <v>1.43157894736842</v>
      </c>
      <c r="AB137" s="12">
        <v>1.34210526315789</v>
      </c>
      <c r="AC137" s="12">
        <v>1.53164556962025</v>
      </c>
      <c r="AD137" s="12">
        <v>1.35211267605634</v>
      </c>
      <c r="AE137" s="12">
        <v>1.6666666666666701</v>
      </c>
      <c r="AF137" s="12">
        <v>2.4086956521739098</v>
      </c>
      <c r="AG137" s="12">
        <v>1.4615384615384599</v>
      </c>
      <c r="AH137" s="12">
        <v>1.52173913043478</v>
      </c>
      <c r="AI137" s="12">
        <v>2.0087719298245599</v>
      </c>
      <c r="AJ137" s="12">
        <v>1.6811594202898501</v>
      </c>
      <c r="AK137" s="12">
        <v>1.3783783783783801</v>
      </c>
      <c r="AL137" s="12">
        <v>1.72413793103448</v>
      </c>
      <c r="AM137" s="12">
        <v>1.51898734177215</v>
      </c>
      <c r="AN137" s="12">
        <v>1.8533333333333299</v>
      </c>
      <c r="AO137" s="12">
        <v>2.0629921259842501</v>
      </c>
      <c r="AP137" s="12">
        <v>1.5617977528089899</v>
      </c>
      <c r="AQ137" s="12">
        <v>1.61417322834646</v>
      </c>
      <c r="AR137" s="12">
        <v>1.83908045977011</v>
      </c>
      <c r="AS137" s="48">
        <v>1.9148936170212767</v>
      </c>
      <c r="AT137" s="48">
        <v>1.29508196721311</v>
      </c>
      <c r="AU137" s="48">
        <v>1.8181818181818199</v>
      </c>
      <c r="AV137" s="48">
        <v>1.769231</v>
      </c>
      <c r="AW137" s="48">
        <v>1.418831</v>
      </c>
      <c r="AX137" s="48">
        <v>1.6201920000000001</v>
      </c>
      <c r="AY137" s="48">
        <v>1.4451609999999999</v>
      </c>
      <c r="AZ137" s="48">
        <v>1.303653</v>
      </c>
      <c r="BA137" s="48"/>
      <c r="BB137" s="48"/>
      <c r="BC137" s="48"/>
      <c r="BD137" s="48"/>
      <c r="BF137" s="84">
        <f t="shared" si="385"/>
        <v>1.310190369540875</v>
      </c>
      <c r="BG137" s="84">
        <f t="shared" si="386"/>
        <v>0.85105386416861661</v>
      </c>
      <c r="BH137" s="84">
        <f t="shared" si="387"/>
        <v>0.90512107979357037</v>
      </c>
      <c r="BI137" s="84">
        <f t="shared" si="388"/>
        <v>1.0523874051724169</v>
      </c>
      <c r="BJ137" s="84">
        <f t="shared" si="389"/>
        <v>1.0293479803921555</v>
      </c>
      <c r="BK137" s="84">
        <f t="shared" si="390"/>
        <v>0.93971136000000155</v>
      </c>
      <c r="BL137" s="84">
        <f t="shared" si="391"/>
        <v>0.95139765833333445</v>
      </c>
      <c r="BM137" s="84">
        <f t="shared" si="392"/>
        <v>0.7034098920863322</v>
      </c>
      <c r="BN137" s="84">
        <f t="shared" si="393"/>
        <v>0</v>
      </c>
      <c r="BO137" s="84">
        <f t="shared" si="394"/>
        <v>0</v>
      </c>
      <c r="BP137" s="84">
        <f t="shared" si="395"/>
        <v>0</v>
      </c>
      <c r="BQ137" s="84">
        <f t="shared" si="396"/>
        <v>0</v>
      </c>
    </row>
    <row r="138" spans="1:69" x14ac:dyDescent="0.25">
      <c r="A138" s="44" t="s">
        <v>172</v>
      </c>
      <c r="B138" s="22" t="s">
        <v>45</v>
      </c>
      <c r="C138" s="66">
        <f t="shared" si="382"/>
        <v>1.481012658227848</v>
      </c>
      <c r="D138" s="66">
        <f t="shared" si="382"/>
        <v>1.6768018018018018</v>
      </c>
      <c r="E138" s="66">
        <f t="shared" si="382"/>
        <v>1.7315608919382504</v>
      </c>
      <c r="F138" s="65">
        <f t="shared" si="383"/>
        <v>1.0326568650377208</v>
      </c>
      <c r="H138" s="66">
        <f t="shared" ref="H138:S138" si="398">IFERROR(H114/H90,"-")</f>
        <v>1.3577235772357723</v>
      </c>
      <c r="I138" s="66">
        <f t="shared" si="398"/>
        <v>1.5784753363228698</v>
      </c>
      <c r="J138" s="66">
        <f t="shared" si="398"/>
        <v>1.5418848167539267</v>
      </c>
      <c r="K138" s="66">
        <f t="shared" si="398"/>
        <v>1.9046610169491525</v>
      </c>
      <c r="L138" s="66">
        <f t="shared" si="398"/>
        <v>1.7866666666666666</v>
      </c>
      <c r="M138" s="66">
        <f t="shared" si="398"/>
        <v>1.7873831775700935</v>
      </c>
      <c r="N138" s="66">
        <f t="shared" si="398"/>
        <v>1.6769911504424779</v>
      </c>
      <c r="O138" s="66">
        <f t="shared" si="398"/>
        <v>1.882636655948553</v>
      </c>
      <c r="P138" s="66">
        <f t="shared" si="398"/>
        <v>1.8010204081632653</v>
      </c>
      <c r="Q138" s="66">
        <f t="shared" si="398"/>
        <v>1.7184873949579831</v>
      </c>
      <c r="R138" s="66">
        <f t="shared" si="398"/>
        <v>1.6610738255033557</v>
      </c>
      <c r="S138" s="66" t="str">
        <f t="shared" si="398"/>
        <v>-</v>
      </c>
      <c r="U138" s="12">
        <v>1.2666666666666699</v>
      </c>
      <c r="V138" s="12">
        <v>1.28571428571429</v>
      </c>
      <c r="W138" s="12">
        <v>1.7619047619047601</v>
      </c>
      <c r="X138" s="12">
        <v>1.5972222222222201</v>
      </c>
      <c r="Y138" s="12">
        <v>1.4875</v>
      </c>
      <c r="Z138" s="12">
        <v>1.6619718309859199</v>
      </c>
      <c r="AA138" s="12">
        <v>1.37974683544304</v>
      </c>
      <c r="AB138" s="12">
        <v>1.5102040816326501</v>
      </c>
      <c r="AC138" s="12">
        <v>1.76984126984127</v>
      </c>
      <c r="AD138" s="12">
        <v>1.5079365079365099</v>
      </c>
      <c r="AE138" s="12">
        <v>2.0625</v>
      </c>
      <c r="AF138" s="12">
        <v>2.044</v>
      </c>
      <c r="AG138" s="12">
        <v>1.6756756756756801</v>
      </c>
      <c r="AH138" s="12">
        <v>1.5</v>
      </c>
      <c r="AI138" s="12">
        <v>2.125</v>
      </c>
      <c r="AJ138" s="12">
        <v>1.72413793103448</v>
      </c>
      <c r="AK138" s="12">
        <v>1.6949152542372901</v>
      </c>
      <c r="AL138" s="12">
        <v>1.9485294117647101</v>
      </c>
      <c r="AM138" s="12">
        <v>1.5647058823529401</v>
      </c>
      <c r="AN138" s="12">
        <v>1.3571428571428601</v>
      </c>
      <c r="AO138" s="12">
        <v>2.1267605633802802</v>
      </c>
      <c r="AP138" s="12">
        <v>1.67676767676768</v>
      </c>
      <c r="AQ138" s="12">
        <v>2.1603773584905701</v>
      </c>
      <c r="AR138" s="12">
        <v>1.7971698113207499</v>
      </c>
      <c r="AS138" s="48">
        <v>1.509090909090909</v>
      </c>
      <c r="AT138" s="48">
        <v>1.5</v>
      </c>
      <c r="AU138" s="48">
        <v>2.11578947368421</v>
      </c>
      <c r="AV138" s="48">
        <v>1.3783780000000001</v>
      </c>
      <c r="AW138" s="48">
        <v>2.0789469999999999</v>
      </c>
      <c r="AX138" s="48">
        <v>1.693182</v>
      </c>
      <c r="AY138" s="48">
        <v>1.5</v>
      </c>
      <c r="AZ138" s="48">
        <v>1.758065</v>
      </c>
      <c r="BA138" s="48"/>
      <c r="BB138" s="48"/>
      <c r="BC138" s="48"/>
      <c r="BD138" s="48"/>
      <c r="BF138" s="84">
        <f t="shared" si="385"/>
        <v>0.90058651026392722</v>
      </c>
      <c r="BG138" s="84">
        <f t="shared" si="386"/>
        <v>1</v>
      </c>
      <c r="BH138" s="84">
        <f t="shared" si="387"/>
        <v>0.99566563467492231</v>
      </c>
      <c r="BI138" s="84">
        <f t="shared" si="388"/>
        <v>0.79945924000000135</v>
      </c>
      <c r="BJ138" s="84">
        <f t="shared" si="389"/>
        <v>1.2265787299999986</v>
      </c>
      <c r="BK138" s="84">
        <f t="shared" si="390"/>
        <v>0.86895378113207355</v>
      </c>
      <c r="BL138" s="84">
        <f t="shared" si="391"/>
        <v>0.95864661654135408</v>
      </c>
      <c r="BM138" s="84">
        <f t="shared" si="392"/>
        <v>1.2954163157894709</v>
      </c>
      <c r="BN138" s="84">
        <f t="shared" si="393"/>
        <v>0</v>
      </c>
      <c r="BO138" s="84">
        <f t="shared" si="394"/>
        <v>0</v>
      </c>
      <c r="BP138" s="84">
        <f t="shared" si="395"/>
        <v>0</v>
      </c>
      <c r="BQ138" s="84">
        <f t="shared" si="396"/>
        <v>0</v>
      </c>
    </row>
    <row r="139" spans="1:69" x14ac:dyDescent="0.25">
      <c r="A139" s="44" t="s">
        <v>173</v>
      </c>
      <c r="B139" s="22" t="s">
        <v>46</v>
      </c>
      <c r="C139" s="66">
        <f t="shared" si="382"/>
        <v>1.3566121842496286</v>
      </c>
      <c r="D139" s="66">
        <f t="shared" si="382"/>
        <v>1.7797270955165692</v>
      </c>
      <c r="E139" s="66">
        <f t="shared" si="382"/>
        <v>1.7246596066565809</v>
      </c>
      <c r="F139" s="65">
        <f t="shared" si="383"/>
        <v>0.96905846463836365</v>
      </c>
      <c r="H139" s="66">
        <f t="shared" ref="H139:S139" si="399">IFERROR(H115/H91,"-")</f>
        <v>1.3504672897196262</v>
      </c>
      <c r="I139" s="66">
        <f t="shared" si="399"/>
        <v>1.4045801526717556</v>
      </c>
      <c r="J139" s="66">
        <f t="shared" si="399"/>
        <v>1.3094462540716612</v>
      </c>
      <c r="K139" s="66">
        <f t="shared" si="399"/>
        <v>1.7302631578947369</v>
      </c>
      <c r="L139" s="66">
        <f t="shared" si="399"/>
        <v>1.621875</v>
      </c>
      <c r="M139" s="66">
        <f t="shared" si="399"/>
        <v>1.8700980392156863</v>
      </c>
      <c r="N139" s="66">
        <f t="shared" si="399"/>
        <v>1.8235294117647058</v>
      </c>
      <c r="O139" s="66">
        <f t="shared" si="399"/>
        <v>2.4480712166172105</v>
      </c>
      <c r="P139" s="66">
        <f t="shared" si="399"/>
        <v>1.7966101694915255</v>
      </c>
      <c r="Q139" s="66">
        <f t="shared" si="399"/>
        <v>1.7200854700854702</v>
      </c>
      <c r="R139" s="66">
        <f t="shared" si="399"/>
        <v>1.571969696969697</v>
      </c>
      <c r="S139" s="66" t="str">
        <f t="shared" si="399"/>
        <v>-</v>
      </c>
      <c r="U139" s="12">
        <v>1.2833333333333301</v>
      </c>
      <c r="V139" s="12">
        <v>1.38709677419355</v>
      </c>
      <c r="W139" s="12">
        <v>1.3695652173913</v>
      </c>
      <c r="X139" s="12">
        <v>1.6153846153846201</v>
      </c>
      <c r="Y139" s="12">
        <v>1.3125</v>
      </c>
      <c r="Z139" s="12">
        <v>1.3731884057971</v>
      </c>
      <c r="AA139" s="12">
        <v>1.30894308943089</v>
      </c>
      <c r="AB139" s="12">
        <v>1.28378378378378</v>
      </c>
      <c r="AC139" s="12">
        <v>1.32727272727273</v>
      </c>
      <c r="AD139" s="12">
        <v>1.4473684210526301</v>
      </c>
      <c r="AE139" s="12">
        <v>1.8411214953271</v>
      </c>
      <c r="AF139" s="12">
        <v>1.8099173553718999</v>
      </c>
      <c r="AG139" s="12">
        <v>1.41</v>
      </c>
      <c r="AH139" s="12">
        <v>1.375</v>
      </c>
      <c r="AI139" s="12">
        <v>2.07407407407407</v>
      </c>
      <c r="AJ139" s="12">
        <v>2</v>
      </c>
      <c r="AK139" s="12">
        <v>1.675</v>
      </c>
      <c r="AL139" s="12">
        <v>1.9949494949494999</v>
      </c>
      <c r="AM139" s="12">
        <v>1.95890410958904</v>
      </c>
      <c r="AN139" s="12">
        <v>1.6973684210526301</v>
      </c>
      <c r="AO139" s="12">
        <v>1.81944444444444</v>
      </c>
      <c r="AP139" s="12">
        <v>1.375</v>
      </c>
      <c r="AQ139" s="12">
        <v>2.4953271028037398</v>
      </c>
      <c r="AR139" s="12">
        <v>2.8313253012048198</v>
      </c>
      <c r="AS139" s="48">
        <v>2.0595238095238093</v>
      </c>
      <c r="AT139" s="48">
        <v>1.67741935483871</v>
      </c>
      <c r="AU139" s="48">
        <v>1.71264367816092</v>
      </c>
      <c r="AV139" s="48">
        <v>1.507463</v>
      </c>
      <c r="AW139" s="48">
        <v>1.5555559999999999</v>
      </c>
      <c r="AX139" s="48">
        <v>2.0406979999999999</v>
      </c>
      <c r="AY139" s="48">
        <v>1.433333</v>
      </c>
      <c r="AZ139" s="48">
        <v>1.6875</v>
      </c>
      <c r="BA139" s="48"/>
      <c r="BB139" s="48"/>
      <c r="BC139" s="48"/>
      <c r="BD139" s="48"/>
      <c r="BF139" s="84">
        <f t="shared" si="385"/>
        <v>1.4606551840594393</v>
      </c>
      <c r="BG139" s="84">
        <f t="shared" si="386"/>
        <v>1.2199413489736073</v>
      </c>
      <c r="BH139" s="84">
        <f t="shared" si="387"/>
        <v>0.82573891625615947</v>
      </c>
      <c r="BI139" s="84">
        <f t="shared" si="388"/>
        <v>0.7537315</v>
      </c>
      <c r="BJ139" s="84">
        <f t="shared" si="389"/>
        <v>0.92869014925373128</v>
      </c>
      <c r="BK139" s="84">
        <f t="shared" si="390"/>
        <v>1.0229321620253138</v>
      </c>
      <c r="BL139" s="84">
        <f t="shared" si="391"/>
        <v>0.73170146153846194</v>
      </c>
      <c r="BM139" s="84">
        <f t="shared" si="392"/>
        <v>0.99418604651162878</v>
      </c>
      <c r="BN139" s="84">
        <f t="shared" si="393"/>
        <v>0</v>
      </c>
      <c r="BO139" s="84">
        <f t="shared" si="394"/>
        <v>0</v>
      </c>
      <c r="BP139" s="84">
        <f t="shared" si="395"/>
        <v>0</v>
      </c>
      <c r="BQ139" s="84">
        <f t="shared" si="396"/>
        <v>0</v>
      </c>
    </row>
    <row r="140" spans="1:69" x14ac:dyDescent="0.25">
      <c r="A140" s="44" t="s">
        <v>174</v>
      </c>
      <c r="B140" s="22" t="s">
        <v>47</v>
      </c>
      <c r="C140" s="66">
        <f t="shared" si="382"/>
        <v>1.275229357798165</v>
      </c>
      <c r="D140" s="66">
        <f t="shared" si="382"/>
        <v>1.6783439490445859</v>
      </c>
      <c r="E140" s="66">
        <f t="shared" si="382"/>
        <v>1.620253164556962</v>
      </c>
      <c r="F140" s="65">
        <f t="shared" si="383"/>
        <v>0.96538803353109315</v>
      </c>
      <c r="H140" s="66">
        <f t="shared" ref="H140:S140" si="400">IFERROR(H116/H92,"-")</f>
        <v>1.2430555555555556</v>
      </c>
      <c r="I140" s="66">
        <f t="shared" si="400"/>
        <v>1.263157894736842</v>
      </c>
      <c r="J140" s="66">
        <f t="shared" si="400"/>
        <v>1.3161512027491409</v>
      </c>
      <c r="K140" s="66">
        <f t="shared" si="400"/>
        <v>1.6015873015873017</v>
      </c>
      <c r="L140" s="66">
        <f t="shared" si="400"/>
        <v>1.564516129032258</v>
      </c>
      <c r="M140" s="66">
        <f t="shared" si="400"/>
        <v>1.8571428571428572</v>
      </c>
      <c r="N140" s="66">
        <f t="shared" si="400"/>
        <v>1.7467248908296944</v>
      </c>
      <c r="O140" s="66">
        <f t="shared" si="400"/>
        <v>2.0563725490196076</v>
      </c>
      <c r="P140" s="66">
        <f t="shared" si="400"/>
        <v>1.786231884057971</v>
      </c>
      <c r="Q140" s="66">
        <f t="shared" si="400"/>
        <v>1.5119047619047619</v>
      </c>
      <c r="R140" s="66">
        <f t="shared" si="400"/>
        <v>1.1736111111111112</v>
      </c>
      <c r="S140" s="66" t="str">
        <f t="shared" si="400"/>
        <v>-</v>
      </c>
      <c r="U140" s="12">
        <v>1.0392156862745101</v>
      </c>
      <c r="V140" s="12">
        <v>1.22857142857143</v>
      </c>
      <c r="W140" s="12">
        <v>1.4310344827586201</v>
      </c>
      <c r="X140" s="12">
        <v>1.325</v>
      </c>
      <c r="Y140" s="12">
        <v>1.17525773195876</v>
      </c>
      <c r="Z140" s="12">
        <v>1.3142857142857101</v>
      </c>
      <c r="AA140" s="12">
        <v>1.23943661971831</v>
      </c>
      <c r="AB140" s="12">
        <v>1.3975903614457801</v>
      </c>
      <c r="AC140" s="12">
        <v>1.3065693430656899</v>
      </c>
      <c r="AD140" s="12">
        <v>1.2979797979798</v>
      </c>
      <c r="AE140" s="12">
        <v>2.0109890109890101</v>
      </c>
      <c r="AF140" s="12">
        <v>1.544</v>
      </c>
      <c r="AG140" s="12">
        <v>1.375</v>
      </c>
      <c r="AH140" s="12">
        <v>1.3142857142857101</v>
      </c>
      <c r="AI140" s="12">
        <v>1.75</v>
      </c>
      <c r="AJ140" s="12">
        <v>2.1578947368421102</v>
      </c>
      <c r="AK140" s="12">
        <v>1.59183673469388</v>
      </c>
      <c r="AL140" s="12">
        <v>1.66</v>
      </c>
      <c r="AM140" s="12">
        <v>1.55737704918033</v>
      </c>
      <c r="AN140" s="12">
        <v>1.6</v>
      </c>
      <c r="AO140" s="12">
        <v>2.0113636363636398</v>
      </c>
      <c r="AP140" s="12">
        <v>2.31538461538462</v>
      </c>
      <c r="AQ140" s="12">
        <v>2.34375</v>
      </c>
      <c r="AR140" s="12">
        <v>1.7197802197802201</v>
      </c>
      <c r="AS140" s="48">
        <v>1.5121951219512195</v>
      </c>
      <c r="AT140" s="48">
        <v>1.7471264367816099</v>
      </c>
      <c r="AU140" s="48">
        <v>1.88513513513514</v>
      </c>
      <c r="AV140" s="48">
        <v>1.59</v>
      </c>
      <c r="AW140" s="48">
        <v>1.3589739999999999</v>
      </c>
      <c r="AX140" s="48">
        <v>1.5675680000000001</v>
      </c>
      <c r="AY140" s="48">
        <v>1.1896549999999999</v>
      </c>
      <c r="AZ140" s="48">
        <v>1.1627909999999999</v>
      </c>
      <c r="BA140" s="48"/>
      <c r="BB140" s="48"/>
      <c r="BC140" s="48"/>
      <c r="BD140" s="48"/>
      <c r="BF140" s="84">
        <f t="shared" si="385"/>
        <v>1.0997782705099779</v>
      </c>
      <c r="BG140" s="84">
        <f t="shared" si="386"/>
        <v>1.3293353323338379</v>
      </c>
      <c r="BH140" s="84">
        <f t="shared" si="387"/>
        <v>1.07722007722008</v>
      </c>
      <c r="BI140" s="84">
        <f t="shared" si="388"/>
        <v>0.73682926829268125</v>
      </c>
      <c r="BJ140" s="84">
        <f t="shared" si="389"/>
        <v>0.85371443589743456</v>
      </c>
      <c r="BK140" s="84">
        <f t="shared" si="390"/>
        <v>0.94431807228915676</v>
      </c>
      <c r="BL140" s="84">
        <f t="shared" si="391"/>
        <v>0.76388373684210409</v>
      </c>
      <c r="BM140" s="84">
        <f t="shared" si="392"/>
        <v>0.72674437499999989</v>
      </c>
      <c r="BN140" s="84">
        <f t="shared" si="393"/>
        <v>0</v>
      </c>
      <c r="BO140" s="84">
        <f t="shared" si="394"/>
        <v>0</v>
      </c>
      <c r="BP140" s="84">
        <f t="shared" si="395"/>
        <v>0</v>
      </c>
      <c r="BQ140" s="84">
        <f t="shared" si="396"/>
        <v>0</v>
      </c>
    </row>
    <row r="141" spans="1:69" x14ac:dyDescent="0.25">
      <c r="A141" s="44" t="s">
        <v>175</v>
      </c>
      <c r="B141" s="22" t="s">
        <v>48</v>
      </c>
      <c r="C141" s="66">
        <f t="shared" si="382"/>
        <v>1.2834728033472804</v>
      </c>
      <c r="D141" s="66">
        <f t="shared" si="382"/>
        <v>1.523008849557522</v>
      </c>
      <c r="E141" s="66">
        <f t="shared" si="382"/>
        <v>3.9649122807017543</v>
      </c>
      <c r="F141" s="65">
        <f t="shared" si="383"/>
        <v>2.6033415904665791</v>
      </c>
      <c r="H141" s="66">
        <f t="shared" ref="H141:S141" si="401">IFERROR(H117/H93,"-")</f>
        <v>1.1428571428571428</v>
      </c>
      <c r="I141" s="66">
        <f t="shared" si="401"/>
        <v>1.2721238938053097</v>
      </c>
      <c r="J141" s="66">
        <f t="shared" si="401"/>
        <v>1.4961832061068703</v>
      </c>
      <c r="K141" s="66">
        <f t="shared" si="401"/>
        <v>1.8602739726027397</v>
      </c>
      <c r="L141" s="66">
        <f t="shared" si="401"/>
        <v>1.4058823529411764</v>
      </c>
      <c r="M141" s="66">
        <f t="shared" si="401"/>
        <v>1.5125</v>
      </c>
      <c r="N141" s="66">
        <f t="shared" si="401"/>
        <v>1.8680555555555556</v>
      </c>
      <c r="O141" s="66">
        <f t="shared" si="401"/>
        <v>2.5038910505836576</v>
      </c>
      <c r="P141" s="66">
        <f t="shared" si="401"/>
        <v>1.2905982905982907</v>
      </c>
      <c r="Q141" s="66">
        <f t="shared" si="401"/>
        <v>6.715686274509804</v>
      </c>
      <c r="R141" s="66">
        <f t="shared" si="401"/>
        <v>2.4652777777777777</v>
      </c>
      <c r="S141" s="66" t="str">
        <f t="shared" si="401"/>
        <v>-</v>
      </c>
      <c r="U141" s="12">
        <v>0.967741935483871</v>
      </c>
      <c r="V141" s="12">
        <v>1.21875</v>
      </c>
      <c r="W141" s="12">
        <v>1.25</v>
      </c>
      <c r="X141" s="12">
        <v>1.2833333333333301</v>
      </c>
      <c r="Y141" s="12">
        <v>1.32</v>
      </c>
      <c r="Z141" s="12">
        <v>1.22527472527473</v>
      </c>
      <c r="AA141" s="12">
        <v>1.48837209302326</v>
      </c>
      <c r="AB141" s="12">
        <v>1.2533333333333301</v>
      </c>
      <c r="AC141" s="12">
        <v>1.68316831683168</v>
      </c>
      <c r="AD141" s="12">
        <v>1.3043478260869601</v>
      </c>
      <c r="AE141" s="12">
        <v>2.1221374045801502</v>
      </c>
      <c r="AF141" s="12">
        <v>1.97887323943662</v>
      </c>
      <c r="AG141" s="12">
        <v>1.3333333333333299</v>
      </c>
      <c r="AH141" s="12">
        <v>1.27272727272727</v>
      </c>
      <c r="AI141" s="12">
        <v>1.5185185185185199</v>
      </c>
      <c r="AJ141" s="12">
        <v>1.38961038961039</v>
      </c>
      <c r="AK141" s="12">
        <v>1.3768115942029</v>
      </c>
      <c r="AL141" s="12">
        <v>1.7127659574468099</v>
      </c>
      <c r="AM141" s="12">
        <v>1.5679012345679</v>
      </c>
      <c r="AN141" s="12">
        <v>1.7770270270270301</v>
      </c>
      <c r="AO141" s="12">
        <v>2.3770491803278699</v>
      </c>
      <c r="AP141" s="12">
        <v>1.89230769230769</v>
      </c>
      <c r="AQ141" s="12">
        <v>2.6875</v>
      </c>
      <c r="AR141" s="12">
        <v>2.7276785714285698</v>
      </c>
      <c r="AS141" s="48">
        <v>1.2142857142857142</v>
      </c>
      <c r="AT141" s="48">
        <v>1.0882352941176501</v>
      </c>
      <c r="AU141" s="48">
        <v>1.4545454545454499</v>
      </c>
      <c r="AV141" s="48">
        <v>2.3333330000000001</v>
      </c>
      <c r="AW141" s="48">
        <v>14.66038</v>
      </c>
      <c r="AX141" s="48">
        <v>2.6454550000000001</v>
      </c>
      <c r="AY141" s="48">
        <v>2.7647059999999999</v>
      </c>
      <c r="AZ141" s="48">
        <v>2.197368</v>
      </c>
      <c r="BA141" s="48"/>
      <c r="BB141" s="48"/>
      <c r="BC141" s="48"/>
      <c r="BD141" s="48"/>
      <c r="BF141" s="84">
        <f t="shared" si="385"/>
        <v>0.91071428571428792</v>
      </c>
      <c r="BG141" s="84">
        <f t="shared" si="386"/>
        <v>0.85504201680672687</v>
      </c>
      <c r="BH141" s="84">
        <f t="shared" si="387"/>
        <v>0.95787139689578316</v>
      </c>
      <c r="BI141" s="84">
        <f t="shared" si="388"/>
        <v>1.6791274859813081</v>
      </c>
      <c r="BJ141" s="84">
        <f t="shared" si="389"/>
        <v>10.648065473684198</v>
      </c>
      <c r="BK141" s="84">
        <f t="shared" si="390"/>
        <v>1.5445513664596262</v>
      </c>
      <c r="BL141" s="84">
        <f t="shared" si="391"/>
        <v>1.7633164251968518</v>
      </c>
      <c r="BM141" s="84">
        <f t="shared" si="392"/>
        <v>1.2365416882129256</v>
      </c>
      <c r="BN141" s="84">
        <f t="shared" si="393"/>
        <v>0</v>
      </c>
      <c r="BO141" s="84">
        <f t="shared" si="394"/>
        <v>0</v>
      </c>
      <c r="BP141" s="84">
        <f t="shared" si="395"/>
        <v>0</v>
      </c>
      <c r="BQ141" s="84">
        <f t="shared" si="396"/>
        <v>0</v>
      </c>
    </row>
    <row r="142" spans="1:69" x14ac:dyDescent="0.25">
      <c r="A142" s="44" t="s">
        <v>176</v>
      </c>
      <c r="B142" s="22" t="s">
        <v>49</v>
      </c>
      <c r="C142" s="66">
        <f t="shared" si="382"/>
        <v>1.23121387283237</v>
      </c>
      <c r="D142" s="66">
        <f t="shared" si="382"/>
        <v>1.4402654867256637</v>
      </c>
      <c r="E142" s="66">
        <f t="shared" si="382"/>
        <v>1.9557416267942584</v>
      </c>
      <c r="F142" s="65">
        <f t="shared" si="383"/>
        <v>1.3579035565453224</v>
      </c>
      <c r="H142" s="66">
        <f t="shared" ref="H142:S142" si="402">IFERROR(H118/H94,"-")</f>
        <v>1.2291666666666667</v>
      </c>
      <c r="I142" s="66">
        <f t="shared" si="402"/>
        <v>1.119718309859155</v>
      </c>
      <c r="J142" s="66">
        <f t="shared" si="402"/>
        <v>1.3434782608695652</v>
      </c>
      <c r="K142" s="66">
        <f t="shared" si="402"/>
        <v>1.8066037735849056</v>
      </c>
      <c r="L142" s="66">
        <f t="shared" si="402"/>
        <v>1.5892857142857142</v>
      </c>
      <c r="M142" s="66">
        <f t="shared" si="402"/>
        <v>1.3778801843317972</v>
      </c>
      <c r="N142" s="66">
        <f t="shared" si="402"/>
        <v>1.6091370558375635</v>
      </c>
      <c r="O142" s="66">
        <f t="shared" si="402"/>
        <v>1.8553113553113554</v>
      </c>
      <c r="P142" s="66">
        <f t="shared" si="402"/>
        <v>1.6882716049382716</v>
      </c>
      <c r="Q142" s="66">
        <f t="shared" si="402"/>
        <v>2.0993589743589745</v>
      </c>
      <c r="R142" s="66">
        <f t="shared" si="402"/>
        <v>2.165</v>
      </c>
      <c r="S142" s="66" t="str">
        <f t="shared" si="402"/>
        <v>-</v>
      </c>
      <c r="U142" s="12">
        <v>1.1428571428571399</v>
      </c>
      <c r="V142" s="12">
        <v>1.1818181818181801</v>
      </c>
      <c r="W142" s="12">
        <v>1.375</v>
      </c>
      <c r="X142" s="12">
        <v>1</v>
      </c>
      <c r="Y142" s="12">
        <v>1.07692307692308</v>
      </c>
      <c r="Z142" s="12">
        <v>1.24074074074074</v>
      </c>
      <c r="AA142" s="12">
        <v>1.375</v>
      </c>
      <c r="AB142" s="12">
        <v>1.38333333333333</v>
      </c>
      <c r="AC142" s="12">
        <v>1.3114754098360699</v>
      </c>
      <c r="AD142" s="12">
        <v>1.31372549019608</v>
      </c>
      <c r="AE142" s="12">
        <v>1.77464788732394</v>
      </c>
      <c r="AF142" s="12">
        <v>2.1111111111111098</v>
      </c>
      <c r="AG142" s="12">
        <v>1.5185185185185199</v>
      </c>
      <c r="AH142" s="12">
        <v>1.5714285714285701</v>
      </c>
      <c r="AI142" s="12">
        <v>1.6315789473684199</v>
      </c>
      <c r="AJ142" s="12">
        <v>1.2962962962963001</v>
      </c>
      <c r="AK142" s="12">
        <v>1.31578947368421</v>
      </c>
      <c r="AL142" s="12">
        <v>1.4528301886792501</v>
      </c>
      <c r="AM142" s="12">
        <v>1.4347826086956501</v>
      </c>
      <c r="AN142" s="12">
        <v>1.3888888888888899</v>
      </c>
      <c r="AO142" s="12">
        <v>1.93243243243243</v>
      </c>
      <c r="AP142" s="12">
        <v>1.3571428571428601</v>
      </c>
      <c r="AQ142" s="12">
        <v>1.8</v>
      </c>
      <c r="AR142" s="12">
        <v>2.11851851851852</v>
      </c>
      <c r="AS142" s="48">
        <v>1.51</v>
      </c>
      <c r="AT142" s="48">
        <v>1.4318181818181801</v>
      </c>
      <c r="AU142" s="48">
        <v>1.98529411764706</v>
      </c>
      <c r="AV142" s="48">
        <v>1.9482759999999999</v>
      </c>
      <c r="AW142" s="48">
        <v>2.2156859999999998</v>
      </c>
      <c r="AX142" s="48">
        <v>2.1595740000000001</v>
      </c>
      <c r="AY142" s="48">
        <v>2.19</v>
      </c>
      <c r="AZ142" s="48">
        <v>2.14</v>
      </c>
      <c r="BA142" s="48"/>
      <c r="BB142" s="48"/>
      <c r="BC142" s="48"/>
      <c r="BD142" s="48"/>
      <c r="BF142" s="84">
        <f t="shared" si="385"/>
        <v>0.99439024390243813</v>
      </c>
      <c r="BG142" s="84">
        <f t="shared" si="386"/>
        <v>0.91115702479338812</v>
      </c>
      <c r="BH142" s="84">
        <f t="shared" si="387"/>
        <v>1.216793168880457</v>
      </c>
      <c r="BI142" s="84">
        <f t="shared" si="388"/>
        <v>1.5029557714285671</v>
      </c>
      <c r="BJ142" s="84">
        <f t="shared" si="389"/>
        <v>1.6839213600000007</v>
      </c>
      <c r="BK142" s="84">
        <f t="shared" si="390"/>
        <v>1.486460025974021</v>
      </c>
      <c r="BL142" s="84">
        <f t="shared" si="391"/>
        <v>1.5263636363636386</v>
      </c>
      <c r="BM142" s="84">
        <f t="shared" si="392"/>
        <v>1.5407999999999988</v>
      </c>
      <c r="BN142" s="84">
        <f t="shared" si="393"/>
        <v>0</v>
      </c>
      <c r="BO142" s="84">
        <f t="shared" si="394"/>
        <v>0</v>
      </c>
      <c r="BP142" s="84">
        <f t="shared" si="395"/>
        <v>0</v>
      </c>
      <c r="BQ142" s="84">
        <f t="shared" si="396"/>
        <v>0</v>
      </c>
    </row>
    <row r="143" spans="1:69" x14ac:dyDescent="0.25">
      <c r="A143" s="44" t="s">
        <v>177</v>
      </c>
      <c r="B143" s="22" t="s">
        <v>50</v>
      </c>
      <c r="C143" s="66" t="str">
        <f t="shared" si="382"/>
        <v>-</v>
      </c>
      <c r="D143" s="66" t="str">
        <f t="shared" si="382"/>
        <v>-</v>
      </c>
      <c r="E143" s="66">
        <f t="shared" si="382"/>
        <v>1.2792553191489362</v>
      </c>
      <c r="F143" s="65" t="str">
        <f t="shared" si="383"/>
        <v/>
      </c>
      <c r="H143" s="66" t="str">
        <f t="shared" ref="H143:S143" si="403">IFERROR(H119/H95,"-")</f>
        <v>-</v>
      </c>
      <c r="I143" s="66" t="str">
        <f t="shared" si="403"/>
        <v>-</v>
      </c>
      <c r="J143" s="66" t="str">
        <f t="shared" si="403"/>
        <v>-</v>
      </c>
      <c r="K143" s="66" t="str">
        <f t="shared" si="403"/>
        <v>-</v>
      </c>
      <c r="L143" s="66" t="str">
        <f t="shared" si="403"/>
        <v>-</v>
      </c>
      <c r="M143" s="66" t="str">
        <f t="shared" si="403"/>
        <v>-</v>
      </c>
      <c r="N143" s="66" t="str">
        <f t="shared" si="403"/>
        <v>-</v>
      </c>
      <c r="O143" s="66" t="str">
        <f t="shared" si="403"/>
        <v>-</v>
      </c>
      <c r="P143" s="66">
        <f t="shared" si="403"/>
        <v>1.2258064516129032</v>
      </c>
      <c r="Q143" s="66">
        <f t="shared" si="403"/>
        <v>1.3767123287671232</v>
      </c>
      <c r="R143" s="66">
        <f t="shared" si="403"/>
        <v>1.2075471698113207</v>
      </c>
      <c r="S143" s="66" t="str">
        <f t="shared" si="403"/>
        <v>-</v>
      </c>
      <c r="T143" s="7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48"/>
      <c r="AT143" s="48">
        <v>1.17741935483871</v>
      </c>
      <c r="AU143" s="48">
        <v>1.2741935483871001</v>
      </c>
      <c r="AV143" s="48">
        <v>1.6142860000000001</v>
      </c>
      <c r="AW143" s="48">
        <v>1.2608699999999999</v>
      </c>
      <c r="AX143" s="48">
        <v>1</v>
      </c>
      <c r="AY143" s="48">
        <v>1.25</v>
      </c>
      <c r="AZ143" s="48">
        <v>1.181818</v>
      </c>
      <c r="BA143" s="48"/>
      <c r="BB143" s="48"/>
      <c r="BC143" s="48"/>
      <c r="BD143" s="48"/>
      <c r="BF143" s="84" t="str">
        <f t="shared" si="385"/>
        <v>-</v>
      </c>
      <c r="BG143" s="84" t="str">
        <f t="shared" si="386"/>
        <v>-</v>
      </c>
      <c r="BH143" s="84" t="str">
        <f t="shared" si="387"/>
        <v>-</v>
      </c>
      <c r="BI143" s="84" t="str">
        <f t="shared" si="388"/>
        <v>-</v>
      </c>
      <c r="BJ143" s="84" t="str">
        <f t="shared" si="389"/>
        <v>-</v>
      </c>
      <c r="BK143" s="84" t="str">
        <f t="shared" si="390"/>
        <v>-</v>
      </c>
      <c r="BL143" s="84" t="str">
        <f t="shared" si="391"/>
        <v>-</v>
      </c>
      <c r="BM143" s="84" t="str">
        <f t="shared" si="392"/>
        <v>-</v>
      </c>
      <c r="BN143" s="84" t="str">
        <f t="shared" si="393"/>
        <v>-</v>
      </c>
      <c r="BO143" s="84" t="str">
        <f t="shared" si="394"/>
        <v>-</v>
      </c>
      <c r="BP143" s="84" t="str">
        <f t="shared" si="395"/>
        <v>-</v>
      </c>
      <c r="BQ143" s="84" t="str">
        <f t="shared" si="396"/>
        <v>-</v>
      </c>
    </row>
    <row r="144" spans="1:69" x14ac:dyDescent="0.25">
      <c r="A144" s="44" t="s">
        <v>427</v>
      </c>
      <c r="B144" s="3" t="s">
        <v>153</v>
      </c>
      <c r="C144" s="66">
        <f t="shared" si="382"/>
        <v>1.4757556675062973</v>
      </c>
      <c r="D144" s="66">
        <f t="shared" si="382"/>
        <v>1.7006946541830263</v>
      </c>
      <c r="E144" s="66">
        <f t="shared" si="382"/>
        <v>2.1964208242950107</v>
      </c>
      <c r="F144" s="65">
        <f t="shared" si="383"/>
        <v>1.291484523040451</v>
      </c>
      <c r="H144" s="66">
        <f t="shared" ref="H144:S145" si="404">IFERROR(H120/H96,"-")</f>
        <v>1.4553140096618358</v>
      </c>
      <c r="I144" s="66">
        <f>IFERROR(I120/I96,"-")</f>
        <v>1.4939759036144578</v>
      </c>
      <c r="J144" s="66">
        <f t="shared" si="404"/>
        <v>1.5123697916666667</v>
      </c>
      <c r="K144" s="66">
        <f t="shared" si="404"/>
        <v>1.9168454935622317</v>
      </c>
      <c r="L144" s="66">
        <f t="shared" si="404"/>
        <v>1.6663101604278074</v>
      </c>
      <c r="M144" s="66">
        <f t="shared" si="404"/>
        <v>1.7508722958827634</v>
      </c>
      <c r="N144" s="66">
        <f t="shared" si="404"/>
        <v>1.8175033921302579</v>
      </c>
      <c r="O144" s="66">
        <f t="shared" si="404"/>
        <v>2.1474358974358974</v>
      </c>
      <c r="P144" s="66">
        <f t="shared" si="404"/>
        <v>1.9084461637653127</v>
      </c>
      <c r="Q144" s="66">
        <f t="shared" si="404"/>
        <v>2.5402702702702702</v>
      </c>
      <c r="R144" s="66">
        <f t="shared" si="404"/>
        <v>2.0397022332506203</v>
      </c>
      <c r="S144" s="66" t="str">
        <f t="shared" si="404"/>
        <v>-</v>
      </c>
      <c r="T144" s="7"/>
      <c r="U144" s="71">
        <f>IFERROR(U120/U96,"-")</f>
        <v>1.264406779661017</v>
      </c>
      <c r="V144" s="71">
        <f t="shared" ref="V144:AY144" si="405">IFERROR(V120/V96,"-")</f>
        <v>1.3964757709251101</v>
      </c>
      <c r="W144" s="71">
        <f t="shared" si="405"/>
        <v>1.6830065359477124</v>
      </c>
      <c r="X144" s="71">
        <f t="shared" si="405"/>
        <v>1.645</v>
      </c>
      <c r="Y144" s="71">
        <f t="shared" si="405"/>
        <v>1.3819742489270386</v>
      </c>
      <c r="Z144" s="71">
        <f t="shared" si="405"/>
        <v>1.4788990825688073</v>
      </c>
      <c r="AA144" s="71">
        <f t="shared" si="405"/>
        <v>1.5135658914728682</v>
      </c>
      <c r="AB144" s="71">
        <f t="shared" si="405"/>
        <v>1.4085510688836105</v>
      </c>
      <c r="AC144" s="71">
        <f t="shared" si="405"/>
        <v>1.5843071786310519</v>
      </c>
      <c r="AD144" s="71">
        <f t="shared" si="405"/>
        <v>1.534412955465587</v>
      </c>
      <c r="AE144" s="71">
        <f t="shared" si="405"/>
        <v>1.978688524590164</v>
      </c>
      <c r="AF144" s="71">
        <f t="shared" si="405"/>
        <v>2.1157894736842104</v>
      </c>
      <c r="AG144" s="71">
        <f t="shared" si="405"/>
        <v>1.4481327800829875</v>
      </c>
      <c r="AH144" s="71">
        <f t="shared" si="405"/>
        <v>1.4334763948497855</v>
      </c>
      <c r="AI144" s="71">
        <f t="shared" si="405"/>
        <v>1.8980477223427332</v>
      </c>
      <c r="AJ144" s="71">
        <f t="shared" si="405"/>
        <v>1.8990610328638498</v>
      </c>
      <c r="AK144" s="71">
        <f t="shared" si="405"/>
        <v>1.5811764705882352</v>
      </c>
      <c r="AL144" s="71">
        <f t="shared" si="405"/>
        <v>1.7663230240549828</v>
      </c>
      <c r="AM144" s="71">
        <f t="shared" si="405"/>
        <v>1.6555323590814197</v>
      </c>
      <c r="AN144" s="71">
        <f t="shared" si="405"/>
        <v>1.6616379310344827</v>
      </c>
      <c r="AO144" s="71">
        <f t="shared" si="405"/>
        <v>2.0998116760828625</v>
      </c>
      <c r="AP144" s="71">
        <f t="shared" si="405"/>
        <v>1.7731092436974789</v>
      </c>
      <c r="AQ144" s="71">
        <f t="shared" si="405"/>
        <v>2.2334494773519165</v>
      </c>
      <c r="AR144" s="71">
        <f t="shared" si="405"/>
        <v>2.3041362530413627</v>
      </c>
      <c r="AS144" s="71">
        <f t="shared" si="405"/>
        <v>1.9166666666666667</v>
      </c>
      <c r="AT144" s="71">
        <f t="shared" si="405"/>
        <v>1.6886973180076628</v>
      </c>
      <c r="AU144" s="71">
        <f t="shared" si="405"/>
        <v>2.0754857997010463</v>
      </c>
      <c r="AV144" s="71">
        <f t="shared" si="405"/>
        <v>2.0555555555555554</v>
      </c>
      <c r="AW144" s="71">
        <f t="shared" si="405"/>
        <v>3.1276948590381428</v>
      </c>
      <c r="AX144" s="71">
        <f t="shared" si="405"/>
        <v>2.4335347432024168</v>
      </c>
      <c r="AY144" s="71">
        <f t="shared" si="405"/>
        <v>2.1222222222222222</v>
      </c>
      <c r="AZ144" s="71">
        <v>1.9730939999999999</v>
      </c>
      <c r="BA144" s="71"/>
      <c r="BB144" s="71"/>
      <c r="BC144" s="71"/>
      <c r="BD144" s="71"/>
      <c r="BF144" s="84">
        <f t="shared" ref="BF144:BF145" si="406">IFERROR(AS144/AG144,"-")</f>
        <v>1.3235434574976124</v>
      </c>
      <c r="BG144" s="84">
        <f t="shared" ref="BG144:BG145" si="407">IFERROR(AT144/AH144,"-")</f>
        <v>1.1780433386101359</v>
      </c>
      <c r="BH144" s="84">
        <f t="shared" ref="BH144:BH145" si="408">IFERROR(AU144/AI144,"-")</f>
        <v>1.0934845184710655</v>
      </c>
      <c r="BI144" s="84">
        <f t="shared" ref="BI144:BI145" si="409">IFERROR(AV144/AJ144,"-")</f>
        <v>1.0824062628759785</v>
      </c>
      <c r="BJ144" s="84">
        <f t="shared" ref="BJ144:BJ145" si="410">IFERROR(AW144/AK144,"-")</f>
        <v>1.9780808260285876</v>
      </c>
      <c r="BK144" s="84">
        <f t="shared" ref="BK144:BK145" si="411">IFERROR(AX144/AL144,"-")</f>
        <v>1.3777404869103178</v>
      </c>
      <c r="BL144" s="84">
        <f t="shared" ref="BL144:BL145" si="412">IFERROR(AY144/AM144,"-")</f>
        <v>1.2818971556676475</v>
      </c>
      <c r="BM144" s="84">
        <f t="shared" ref="BM144:BM145" si="413">IFERROR(AZ144/AN144,"-")</f>
        <v>1.1874391906614785</v>
      </c>
      <c r="BN144" s="84">
        <f t="shared" ref="BN144:BN145" si="414">IFERROR(BA144/AO144,"-")</f>
        <v>0</v>
      </c>
      <c r="BO144" s="84">
        <f t="shared" ref="BO144:BO145" si="415">IFERROR(BB144/AP144,"-")</f>
        <v>0</v>
      </c>
      <c r="BP144" s="84">
        <f t="shared" ref="BP144:BP145" si="416">IFERROR(BC144/AQ144,"-")</f>
        <v>0</v>
      </c>
      <c r="BQ144" s="84">
        <f t="shared" ref="BQ144:BQ145" si="417">IFERROR(BD144/AR144,"-")</f>
        <v>0</v>
      </c>
    </row>
    <row r="145" spans="1:69" x14ac:dyDescent="0.25">
      <c r="A145" s="45" t="s">
        <v>207</v>
      </c>
      <c r="B145" s="3" t="s">
        <v>61</v>
      </c>
      <c r="C145" s="66">
        <f t="shared" si="382"/>
        <v>1.4757556675062973</v>
      </c>
      <c r="D145" s="66">
        <f t="shared" si="382"/>
        <v>1.7006946541830263</v>
      </c>
      <c r="E145" s="66">
        <f t="shared" si="382"/>
        <v>2.1604835348061693</v>
      </c>
      <c r="F145" s="65">
        <f>IFERROR(E145/D145,"")</f>
        <v>1.2703535755182429</v>
      </c>
      <c r="H145" s="66">
        <f t="shared" si="404"/>
        <v>1.4553140096618358</v>
      </c>
      <c r="I145" s="66">
        <f>IFERROR(I121/I97,"-")</f>
        <v>1.4939759036144578</v>
      </c>
      <c r="J145" s="66">
        <f t="shared" si="404"/>
        <v>1.5123697916666667</v>
      </c>
      <c r="K145" s="66">
        <f t="shared" si="404"/>
        <v>1.9168454935622317</v>
      </c>
      <c r="L145" s="66">
        <f t="shared" si="404"/>
        <v>1.6663101604278074</v>
      </c>
      <c r="M145" s="66">
        <f t="shared" si="404"/>
        <v>1.7508722958827634</v>
      </c>
      <c r="N145" s="66">
        <f t="shared" si="404"/>
        <v>1.8175033921302579</v>
      </c>
      <c r="O145" s="66">
        <f t="shared" si="404"/>
        <v>2.1474358974358974</v>
      </c>
      <c r="P145" s="66">
        <f t="shared" si="404"/>
        <v>1.8822070675759455</v>
      </c>
      <c r="Q145" s="66">
        <f t="shared" si="404"/>
        <v>2.4960998439937598</v>
      </c>
      <c r="R145" s="66">
        <f t="shared" si="404"/>
        <v>2.004754358161648</v>
      </c>
      <c r="S145" s="66" t="str">
        <f t="shared" si="404"/>
        <v>-</v>
      </c>
      <c r="T145" s="5"/>
      <c r="U145" s="13">
        <v>1.2644067796610201</v>
      </c>
      <c r="V145" s="13">
        <v>1.3964757709251101</v>
      </c>
      <c r="W145" s="13">
        <v>1.68300653594771</v>
      </c>
      <c r="X145" s="13">
        <v>1.645</v>
      </c>
      <c r="Y145" s="13">
        <v>1.3819742489270399</v>
      </c>
      <c r="Z145" s="13">
        <v>1.47889908256881</v>
      </c>
      <c r="AA145" s="13">
        <v>1.51356589147287</v>
      </c>
      <c r="AB145" s="13">
        <v>1.40855106888361</v>
      </c>
      <c r="AC145" s="13">
        <v>1.5843071786310501</v>
      </c>
      <c r="AD145" s="13">
        <v>1.5344129554655901</v>
      </c>
      <c r="AE145" s="13">
        <v>1.97868852459016</v>
      </c>
      <c r="AF145" s="13">
        <v>2.11578947368421</v>
      </c>
      <c r="AG145" s="13">
        <v>1.44813278008299</v>
      </c>
      <c r="AH145" s="13">
        <v>1.4334763948497899</v>
      </c>
      <c r="AI145" s="13">
        <v>1.8980477223427299</v>
      </c>
      <c r="AJ145" s="13">
        <v>1.89906103286385</v>
      </c>
      <c r="AK145" s="13">
        <v>1.5811764705882401</v>
      </c>
      <c r="AL145" s="13">
        <v>1.7663230240549801</v>
      </c>
      <c r="AM145" s="13">
        <v>1.6555323590814199</v>
      </c>
      <c r="AN145" s="13">
        <v>1.66163793103448</v>
      </c>
      <c r="AO145" s="13">
        <v>2.0998116760828598</v>
      </c>
      <c r="AP145" s="13">
        <v>1.77310924369748</v>
      </c>
      <c r="AQ145" s="13">
        <v>2.23344947735192</v>
      </c>
      <c r="AR145" s="13">
        <v>2.30413625304136</v>
      </c>
      <c r="AS145" s="48">
        <v>1.9166666666666667</v>
      </c>
      <c r="AT145" s="48">
        <v>1.6600361663652801</v>
      </c>
      <c r="AU145" s="48">
        <v>2.04</v>
      </c>
      <c r="AV145" s="48">
        <v>2.0306449999999998</v>
      </c>
      <c r="AW145" s="48">
        <v>3.0591050000000002</v>
      </c>
      <c r="AX145" s="48">
        <v>2.4017729999999999</v>
      </c>
      <c r="AY145" s="48">
        <v>2.0910709999999999</v>
      </c>
      <c r="AZ145" s="48">
        <v>1.935897</v>
      </c>
      <c r="BA145" s="48"/>
      <c r="BB145" s="48"/>
      <c r="BC145" s="48"/>
      <c r="BD145" s="48"/>
      <c r="BF145" s="84">
        <f t="shared" si="406"/>
        <v>1.3235434574976102</v>
      </c>
      <c r="BG145" s="84">
        <f t="shared" si="407"/>
        <v>1.1580491819254761</v>
      </c>
      <c r="BH145" s="84">
        <f t="shared" si="408"/>
        <v>1.0747885714285732</v>
      </c>
      <c r="BI145" s="84">
        <f t="shared" si="409"/>
        <v>1.0692889616810874</v>
      </c>
      <c r="BJ145" s="84">
        <f t="shared" si="410"/>
        <v>1.934701822916661</v>
      </c>
      <c r="BK145" s="84">
        <f t="shared" si="411"/>
        <v>1.3597586439688736</v>
      </c>
      <c r="BL145" s="84">
        <f t="shared" si="412"/>
        <v>1.2630807175283729</v>
      </c>
      <c r="BM145" s="84">
        <f t="shared" si="413"/>
        <v>1.165053447470819</v>
      </c>
      <c r="BN145" s="84">
        <f t="shared" si="414"/>
        <v>0</v>
      </c>
      <c r="BO145" s="84">
        <f t="shared" si="415"/>
        <v>0</v>
      </c>
      <c r="BP145" s="84">
        <f t="shared" si="416"/>
        <v>0</v>
      </c>
      <c r="BQ145" s="84">
        <f t="shared" si="417"/>
        <v>0</v>
      </c>
    </row>
    <row r="146" spans="1:69" x14ac:dyDescent="0.25">
      <c r="A146" s="44" t="s">
        <v>33</v>
      </c>
      <c r="B146" s="22"/>
    </row>
    <row r="147" spans="1:69" x14ac:dyDescent="0.25">
      <c r="A147" s="43" t="s">
        <v>83</v>
      </c>
      <c r="B147" s="23" t="s">
        <v>83</v>
      </c>
      <c r="C147" s="21" t="str">
        <f>$C$3</f>
        <v>YTD '15</v>
      </c>
      <c r="D147" s="21" t="str">
        <f>$D$3</f>
        <v>YTD '16</v>
      </c>
      <c r="E147" s="21" t="str">
        <f>$E$3</f>
        <v>YTD '17</v>
      </c>
      <c r="F147" s="21" t="str">
        <f>$F$3</f>
        <v>YoY</v>
      </c>
      <c r="G147" s="2" t="s">
        <v>33</v>
      </c>
      <c r="H147" s="27" t="str">
        <f>$H$3</f>
        <v>Q1 '15</v>
      </c>
      <c r="I147" s="27" t="str">
        <f>$I$3</f>
        <v>Q2 '15</v>
      </c>
      <c r="J147" s="27" t="str">
        <f>$J$3</f>
        <v>Q3 '15</v>
      </c>
      <c r="K147" s="27" t="str">
        <f>$K$3</f>
        <v>Q4 '15</v>
      </c>
      <c r="L147" s="30" t="str">
        <f>$L$3</f>
        <v>Q1 '16</v>
      </c>
      <c r="M147" s="30" t="str">
        <f>$M$3</f>
        <v>Q2 '16</v>
      </c>
      <c r="N147" s="30" t="str">
        <f>$N$3</f>
        <v>Q3 '16</v>
      </c>
      <c r="O147" s="30" t="str">
        <f>$O$3</f>
        <v>Q4 '16</v>
      </c>
      <c r="P147" s="27" t="str">
        <f>$P$3</f>
        <v>Q1 '17</v>
      </c>
      <c r="Q147" s="27" t="str">
        <f>$Q$3</f>
        <v>Q2 '17</v>
      </c>
      <c r="R147" s="27" t="str">
        <f>$R$3</f>
        <v>Q3 '17</v>
      </c>
      <c r="S147" s="27" t="str">
        <f>$S$3</f>
        <v>Q4 '17</v>
      </c>
      <c r="T147" s="17" t="s">
        <v>33</v>
      </c>
      <c r="U147" s="27" t="s">
        <v>1</v>
      </c>
      <c r="V147" s="27" t="s">
        <v>2</v>
      </c>
      <c r="W147" s="27" t="s">
        <v>3</v>
      </c>
      <c r="X147" s="27" t="s">
        <v>4</v>
      </c>
      <c r="Y147" s="27" t="s">
        <v>5</v>
      </c>
      <c r="Z147" s="27" t="s">
        <v>6</v>
      </c>
      <c r="AA147" s="27" t="s">
        <v>7</v>
      </c>
      <c r="AB147" s="27" t="s">
        <v>8</v>
      </c>
      <c r="AC147" s="27" t="s">
        <v>9</v>
      </c>
      <c r="AD147" s="27" t="s">
        <v>10</v>
      </c>
      <c r="AE147" s="27" t="s">
        <v>11</v>
      </c>
      <c r="AF147" s="27" t="s">
        <v>12</v>
      </c>
      <c r="AG147" s="29" t="s">
        <v>13</v>
      </c>
      <c r="AH147" s="29" t="s">
        <v>14</v>
      </c>
      <c r="AI147" s="29" t="s">
        <v>15</v>
      </c>
      <c r="AJ147" s="29" t="s">
        <v>16</v>
      </c>
      <c r="AK147" s="29" t="s">
        <v>17</v>
      </c>
      <c r="AL147" s="29" t="s">
        <v>18</v>
      </c>
      <c r="AM147" s="29" t="s">
        <v>19</v>
      </c>
      <c r="AN147" s="29" t="s">
        <v>20</v>
      </c>
      <c r="AO147" s="29" t="s">
        <v>21</v>
      </c>
      <c r="AP147" s="29" t="s">
        <v>22</v>
      </c>
      <c r="AQ147" s="29" t="s">
        <v>23</v>
      </c>
      <c r="AR147" s="29" t="s">
        <v>24</v>
      </c>
      <c r="AS147" s="25" t="s">
        <v>25</v>
      </c>
      <c r="AT147" s="25" t="s">
        <v>26</v>
      </c>
      <c r="AU147" s="25" t="s">
        <v>27</v>
      </c>
      <c r="AV147" s="25" t="s">
        <v>28</v>
      </c>
      <c r="AW147" s="25" t="s">
        <v>29</v>
      </c>
      <c r="AX147" s="25" t="s">
        <v>30</v>
      </c>
      <c r="AY147" s="31" t="s">
        <v>99</v>
      </c>
      <c r="AZ147" s="31" t="s">
        <v>100</v>
      </c>
      <c r="BA147" s="31" t="s">
        <v>101</v>
      </c>
      <c r="BB147" s="31" t="s">
        <v>102</v>
      </c>
      <c r="BC147" s="31" t="s">
        <v>103</v>
      </c>
      <c r="BD147" s="31" t="s">
        <v>104</v>
      </c>
      <c r="BF147" s="32">
        <v>42736</v>
      </c>
      <c r="BG147" s="32">
        <v>42767</v>
      </c>
      <c r="BH147" s="32">
        <v>42795</v>
      </c>
      <c r="BI147" s="32">
        <v>42826</v>
      </c>
      <c r="BJ147" s="32">
        <v>42856</v>
      </c>
      <c r="BK147" s="32">
        <v>42887</v>
      </c>
      <c r="BL147" s="32">
        <v>42917</v>
      </c>
      <c r="BM147" s="32">
        <v>42948</v>
      </c>
      <c r="BN147" s="32">
        <v>42979</v>
      </c>
      <c r="BO147" s="32">
        <v>43009</v>
      </c>
      <c r="BP147" s="32">
        <v>43040</v>
      </c>
      <c r="BQ147" s="32">
        <v>43070</v>
      </c>
    </row>
    <row r="148" spans="1:69" x14ac:dyDescent="0.25">
      <c r="A148" s="44"/>
      <c r="B148" s="16" t="s">
        <v>58</v>
      </c>
      <c r="C148" s="66">
        <f t="shared" ref="C148:E155" si="418">IFERROR(C49/C76,"-")</f>
        <v>457.84919811320759</v>
      </c>
      <c r="D148" s="66">
        <f t="shared" si="418"/>
        <v>309.9691571428566</v>
      </c>
      <c r="E148" s="66">
        <f t="shared" si="418"/>
        <v>332.50229079497916</v>
      </c>
      <c r="F148" s="65">
        <f t="shared" ref="F148:F157" si="419">IFERROR(E148/D148,"")</f>
        <v>1.072694760536248</v>
      </c>
      <c r="H148" s="1">
        <f t="shared" ref="H148:S148" si="420">IFERROR(H49/H76,"")</f>
        <v>135.56688372093024</v>
      </c>
      <c r="I148" s="1">
        <f t="shared" si="420"/>
        <v>220.33781132075475</v>
      </c>
      <c r="J148" s="1">
        <f t="shared" si="420"/>
        <v>230.51328301886792</v>
      </c>
      <c r="K148" s="1">
        <f t="shared" si="420"/>
        <v>267.654058823529</v>
      </c>
      <c r="L148" s="1">
        <f t="shared" si="420"/>
        <v>85.534086419752597</v>
      </c>
      <c r="M148" s="1">
        <f t="shared" si="420"/>
        <v>134.68491558441559</v>
      </c>
      <c r="N148" s="1">
        <f t="shared" si="420"/>
        <v>102.5583455882353</v>
      </c>
      <c r="O148" s="1">
        <f t="shared" si="420"/>
        <v>178.7435163934426</v>
      </c>
      <c r="P148" s="1">
        <f t="shared" si="420"/>
        <v>201.86337894736852</v>
      </c>
      <c r="Q148" s="1">
        <f t="shared" si="420"/>
        <v>153.11354700854702</v>
      </c>
      <c r="R148" s="11">
        <f t="shared" si="420"/>
        <v>102.35337447698745</v>
      </c>
      <c r="S148" s="11" t="str">
        <f t="shared" si="420"/>
        <v/>
      </c>
      <c r="U148" s="1">
        <f t="shared" ref="U148:BD148" si="421">IFERROR(U49/U76,"")</f>
        <v>43.350117647058823</v>
      </c>
      <c r="V148" s="1">
        <f t="shared" si="421"/>
        <v>27.649205128205129</v>
      </c>
      <c r="W148" s="1">
        <f t="shared" si="421"/>
        <v>76.212860465116279</v>
      </c>
      <c r="X148" s="1">
        <f t="shared" si="421"/>
        <v>95.975390000000004</v>
      </c>
      <c r="Y148" s="1">
        <f t="shared" si="421"/>
        <v>50.813932692307695</v>
      </c>
      <c r="Z148" s="1">
        <f t="shared" si="421"/>
        <v>79.939811320754728</v>
      </c>
      <c r="AA148" s="1">
        <f t="shared" si="421"/>
        <v>91.733047169811314</v>
      </c>
      <c r="AB148" s="1">
        <f t="shared" si="421"/>
        <v>35.790113207547172</v>
      </c>
      <c r="AC148" s="1">
        <f t="shared" si="421"/>
        <v>102.99012264150943</v>
      </c>
      <c r="AD148" s="1">
        <f t="shared" si="421"/>
        <v>76.255754716980945</v>
      </c>
      <c r="AE148" s="1">
        <f t="shared" si="421"/>
        <v>70.48903</v>
      </c>
      <c r="AF148" s="1">
        <f t="shared" si="421"/>
        <v>119.30099019607823</v>
      </c>
      <c r="AG148" s="1">
        <f t="shared" si="421"/>
        <v>19.7157625</v>
      </c>
      <c r="AH148" s="1">
        <f t="shared" si="421"/>
        <v>21.199437499999625</v>
      </c>
      <c r="AI148" s="1">
        <f t="shared" si="421"/>
        <v>45.124012345678892</v>
      </c>
      <c r="AJ148" s="1">
        <f t="shared" si="421"/>
        <v>68.068530864197541</v>
      </c>
      <c r="AK148" s="1">
        <f t="shared" si="421"/>
        <v>30.955962499999998</v>
      </c>
      <c r="AL148" s="1">
        <f t="shared" si="421"/>
        <v>30.918318181818183</v>
      </c>
      <c r="AM148" s="1">
        <f t="shared" si="421"/>
        <v>34.183528571428575</v>
      </c>
      <c r="AN148" s="1">
        <f t="shared" si="421"/>
        <v>28.657064285714284</v>
      </c>
      <c r="AO148" s="1">
        <f t="shared" si="421"/>
        <v>37.869500000000002</v>
      </c>
      <c r="AP148" s="1">
        <f t="shared" si="421"/>
        <v>39.381492537313434</v>
      </c>
      <c r="AQ148" s="1">
        <f t="shared" si="421"/>
        <v>49.742315384615388</v>
      </c>
      <c r="AR148" s="1">
        <f t="shared" si="421"/>
        <v>82.484327868852461</v>
      </c>
      <c r="AS148" s="1">
        <f t="shared" si="421"/>
        <v>40.551494845360821</v>
      </c>
      <c r="AT148" s="1">
        <f t="shared" si="421"/>
        <v>76.557115789473798</v>
      </c>
      <c r="AU148" s="1">
        <f t="shared" si="421"/>
        <v>83.901052631578949</v>
      </c>
      <c r="AV148" s="1">
        <f t="shared" si="421"/>
        <v>42.971204819277105</v>
      </c>
      <c r="AW148" s="1">
        <f t="shared" si="421"/>
        <v>45.396473029045637</v>
      </c>
      <c r="AX148" s="1">
        <f t="shared" si="421"/>
        <v>60.6332905982906</v>
      </c>
      <c r="AY148" s="1">
        <f t="shared" si="421"/>
        <v>48.222002032520322</v>
      </c>
      <c r="AZ148" s="1">
        <f t="shared" si="421"/>
        <v>52.719012552301251</v>
      </c>
      <c r="BA148" s="1" t="str">
        <f t="shared" si="421"/>
        <v/>
      </c>
      <c r="BB148" s="1" t="str">
        <f t="shared" si="421"/>
        <v/>
      </c>
      <c r="BC148" s="1" t="str">
        <f t="shared" si="421"/>
        <v/>
      </c>
      <c r="BD148" s="1" t="str">
        <f t="shared" si="421"/>
        <v/>
      </c>
      <c r="BF148" s="84">
        <f t="shared" ref="BF148:BF155" si="422">IFERROR(AS148/AG148,"-")</f>
        <v>2.0568058093295059</v>
      </c>
      <c r="BG148" s="84">
        <f t="shared" ref="BG148:BG155" si="423">IFERROR(AT148/AH148,"-")</f>
        <v>3.6112805252250277</v>
      </c>
      <c r="BH148" s="84">
        <f t="shared" ref="BH148:BH155" si="424">IFERROR(AU148/AI148,"-")</f>
        <v>1.8593438010087189</v>
      </c>
      <c r="BI148" s="84">
        <f t="shared" ref="BI148:BI155" si="425">IFERROR(AV148/AJ148,"-")</f>
        <v>0.63129326097853178</v>
      </c>
      <c r="BJ148" s="84">
        <f t="shared" ref="BJ148:BJ155" si="426">IFERROR(AW148/AK148,"-")</f>
        <v>1.4664855931727414</v>
      </c>
      <c r="BK148" s="84">
        <f t="shared" ref="BK148:BK155" si="427">IFERROR(AX148/AL148,"-")</f>
        <v>1.961079844050075</v>
      </c>
      <c r="BL148" s="84">
        <f t="shared" ref="BL148:BL155" si="428">IFERROR(AY148/AM148,"-")</f>
        <v>1.4106794718911917</v>
      </c>
      <c r="BM148" s="84">
        <f t="shared" ref="BM148:BM155" si="429">IFERROR(AZ148/AN148,"-")</f>
        <v>1.8396515437410659</v>
      </c>
      <c r="BN148" s="84" t="str">
        <f t="shared" ref="BN148:BN155" si="430">IFERROR(BA148/AO148,"-")</f>
        <v>-</v>
      </c>
      <c r="BO148" s="84" t="str">
        <f t="shared" ref="BO148:BO155" si="431">IFERROR(BB148/AP148,"-")</f>
        <v>-</v>
      </c>
      <c r="BP148" s="84" t="str">
        <f t="shared" ref="BP148:BP155" si="432">IFERROR(BC148/AQ148,"-")</f>
        <v>-</v>
      </c>
      <c r="BQ148" s="84" t="str">
        <f t="shared" ref="BQ148:BQ155" si="433">IFERROR(BD148/AR148,"-")</f>
        <v>-</v>
      </c>
    </row>
    <row r="149" spans="1:69" x14ac:dyDescent="0.25">
      <c r="A149" s="44"/>
      <c r="B149" s="22" t="s">
        <v>44</v>
      </c>
      <c r="C149" s="66">
        <f t="shared" si="418"/>
        <v>53.05917841409692</v>
      </c>
      <c r="D149" s="66">
        <f t="shared" si="418"/>
        <v>69.116647058823531</v>
      </c>
      <c r="E149" s="66">
        <f t="shared" si="418"/>
        <v>62.517341628959272</v>
      </c>
      <c r="F149" s="65">
        <f t="shared" si="419"/>
        <v>0.90451930597490138</v>
      </c>
      <c r="H149" s="1">
        <f t="shared" ref="H149:S149" si="434">IFERROR(H50/H77,"")</f>
        <v>11.866613839285716</v>
      </c>
      <c r="I149" s="1">
        <f t="shared" si="434"/>
        <v>23.71</v>
      </c>
      <c r="J149" s="1">
        <f t="shared" si="434"/>
        <v>24.143116071428572</v>
      </c>
      <c r="K149" s="1">
        <f t="shared" si="434"/>
        <v>41.436096774193551</v>
      </c>
      <c r="L149" s="1">
        <f t="shared" si="434"/>
        <v>17.141212500000002</v>
      </c>
      <c r="M149" s="1">
        <f t="shared" si="434"/>
        <v>21.702092063492064</v>
      </c>
      <c r="N149" s="1">
        <f t="shared" si="434"/>
        <v>25.012642424242419</v>
      </c>
      <c r="O149" s="1">
        <f t="shared" si="434"/>
        <v>28.873820209973779</v>
      </c>
      <c r="P149" s="1">
        <f t="shared" si="434"/>
        <v>22.333829479768784</v>
      </c>
      <c r="Q149" s="1">
        <f t="shared" si="434"/>
        <v>30.171580246913578</v>
      </c>
      <c r="R149" s="11">
        <f t="shared" si="434"/>
        <v>17.388393665158372</v>
      </c>
      <c r="S149" s="11" t="str">
        <f t="shared" si="434"/>
        <v/>
      </c>
      <c r="U149" s="1">
        <f t="shared" ref="U149:BD149" si="435">IFERROR(U50/U77,"")</f>
        <v>3.5889255813953489</v>
      </c>
      <c r="V149" s="1">
        <f t="shared" si="435"/>
        <v>5.6986470588235294</v>
      </c>
      <c r="W149" s="1">
        <f t="shared" si="435"/>
        <v>6.6919397321428571</v>
      </c>
      <c r="X149" s="1">
        <f t="shared" si="435"/>
        <v>8.0821794019933559</v>
      </c>
      <c r="Y149" s="1">
        <f t="shared" si="435"/>
        <v>6.6552624434389145</v>
      </c>
      <c r="Z149" s="1">
        <f t="shared" si="435"/>
        <v>8.4617617187499992</v>
      </c>
      <c r="AA149" s="1">
        <f t="shared" si="435"/>
        <v>8.406480349344978</v>
      </c>
      <c r="AB149" s="1">
        <f t="shared" si="435"/>
        <v>6.1298149779735684</v>
      </c>
      <c r="AC149" s="1">
        <f t="shared" si="435"/>
        <v>9.337080357142856</v>
      </c>
      <c r="AD149" s="1">
        <f t="shared" si="435"/>
        <v>8.3928270270270264</v>
      </c>
      <c r="AE149" s="1">
        <f t="shared" si="435"/>
        <v>9.552096463022508</v>
      </c>
      <c r="AF149" s="1">
        <f t="shared" si="435"/>
        <v>23.196681451612903</v>
      </c>
      <c r="AG149" s="1">
        <f t="shared" si="435"/>
        <v>4.3873380281690135</v>
      </c>
      <c r="AH149" s="1">
        <f t="shared" si="435"/>
        <v>6.7061081081081086</v>
      </c>
      <c r="AI149" s="1">
        <f t="shared" si="435"/>
        <v>14.616984375000001</v>
      </c>
      <c r="AJ149" s="1">
        <f t="shared" si="435"/>
        <v>10.915393203883495</v>
      </c>
      <c r="AK149" s="1">
        <f t="shared" si="435"/>
        <v>7.8459107981220662</v>
      </c>
      <c r="AL149" s="1">
        <f t="shared" si="435"/>
        <v>9.2584412698412706</v>
      </c>
      <c r="AM149" s="1">
        <f t="shared" si="435"/>
        <v>7.4015691056910571</v>
      </c>
      <c r="AN149" s="1">
        <f t="shared" si="435"/>
        <v>9.6959201680672269</v>
      </c>
      <c r="AO149" s="1">
        <f t="shared" si="435"/>
        <v>12.502293939393939</v>
      </c>
      <c r="AP149" s="1">
        <f t="shared" si="435"/>
        <v>6.4840754098360653</v>
      </c>
      <c r="AQ149" s="1">
        <f t="shared" si="435"/>
        <v>9.58595225464191</v>
      </c>
      <c r="AR149" s="1">
        <f t="shared" si="435"/>
        <v>14.197843832021023</v>
      </c>
      <c r="AS149" s="1">
        <f t="shared" si="435"/>
        <v>6.6904285714285709</v>
      </c>
      <c r="AT149" s="1">
        <f t="shared" si="435"/>
        <v>5.6182427440633242</v>
      </c>
      <c r="AU149" s="1">
        <f t="shared" si="435"/>
        <v>12.52514450867052</v>
      </c>
      <c r="AV149" s="1">
        <f t="shared" si="435"/>
        <v>13.555640138408304</v>
      </c>
      <c r="AW149" s="1">
        <f t="shared" si="435"/>
        <v>9.5060230547550439</v>
      </c>
      <c r="AX149" s="1">
        <f t="shared" si="435"/>
        <v>12.353876543209875</v>
      </c>
      <c r="AY149" s="1">
        <f t="shared" si="435"/>
        <v>10.048636094674556</v>
      </c>
      <c r="AZ149" s="1">
        <f t="shared" si="435"/>
        <v>9.7041425339366505</v>
      </c>
      <c r="BA149" s="1" t="str">
        <f t="shared" si="435"/>
        <v/>
      </c>
      <c r="BB149" s="1" t="str">
        <f t="shared" si="435"/>
        <v/>
      </c>
      <c r="BC149" s="1" t="str">
        <f t="shared" si="435"/>
        <v/>
      </c>
      <c r="BD149" s="1" t="str">
        <f t="shared" si="435"/>
        <v/>
      </c>
      <c r="BF149" s="84">
        <f t="shared" si="422"/>
        <v>1.5249403005814703</v>
      </c>
      <c r="BG149" s="84">
        <f t="shared" si="423"/>
        <v>0.83777992443493621</v>
      </c>
      <c r="BH149" s="84">
        <f t="shared" si="424"/>
        <v>0.85688977885840556</v>
      </c>
      <c r="BI149" s="84">
        <f t="shared" si="425"/>
        <v>1.2418828974100042</v>
      </c>
      <c r="BJ149" s="84">
        <f t="shared" si="426"/>
        <v>1.2115894890151351</v>
      </c>
      <c r="BK149" s="84">
        <f t="shared" si="427"/>
        <v>1.3343365457695098</v>
      </c>
      <c r="BL149" s="84">
        <f t="shared" si="428"/>
        <v>1.3576359216788467</v>
      </c>
      <c r="BM149" s="84">
        <f t="shared" si="429"/>
        <v>1.0008480232641048</v>
      </c>
      <c r="BN149" s="84" t="str">
        <f t="shared" si="430"/>
        <v>-</v>
      </c>
      <c r="BO149" s="84" t="str">
        <f t="shared" si="431"/>
        <v>-</v>
      </c>
      <c r="BP149" s="84" t="str">
        <f t="shared" si="432"/>
        <v>-</v>
      </c>
      <c r="BQ149" s="84" t="str">
        <f t="shared" si="433"/>
        <v>-</v>
      </c>
    </row>
    <row r="150" spans="1:69" x14ac:dyDescent="0.25">
      <c r="A150" s="44"/>
      <c r="B150" s="22" t="s">
        <v>45</v>
      </c>
      <c r="C150" s="66">
        <f t="shared" si="418"/>
        <v>51.430741228070168</v>
      </c>
      <c r="D150" s="66">
        <f t="shared" si="418"/>
        <v>49.250077551020397</v>
      </c>
      <c r="E150" s="66">
        <f t="shared" si="418"/>
        <v>49.89089614243322</v>
      </c>
      <c r="F150" s="65">
        <f t="shared" si="419"/>
        <v>1.013011524514839</v>
      </c>
      <c r="H150" s="1">
        <f t="shared" ref="H150:S150" si="436">IFERROR(H51/H78,"")</f>
        <v>41.432794117647042</v>
      </c>
      <c r="I150" s="1">
        <f t="shared" si="436"/>
        <v>28.058604651162792</v>
      </c>
      <c r="J150" s="1">
        <f t="shared" si="436"/>
        <v>23.202781395348836</v>
      </c>
      <c r="K150" s="1">
        <f t="shared" si="436"/>
        <v>22.931209836065541</v>
      </c>
      <c r="L150" s="1">
        <f t="shared" si="436"/>
        <v>32.690111111111101</v>
      </c>
      <c r="M150" s="1">
        <f t="shared" si="436"/>
        <v>30.997192488262911</v>
      </c>
      <c r="N150" s="1">
        <f t="shared" si="436"/>
        <v>23.537876068376068</v>
      </c>
      <c r="O150" s="1">
        <f t="shared" si="436"/>
        <v>31.3388275862069</v>
      </c>
      <c r="P150" s="1">
        <f t="shared" si="436"/>
        <v>14.854361477572558</v>
      </c>
      <c r="Q150" s="1">
        <f t="shared" si="436"/>
        <v>21.578240740740743</v>
      </c>
      <c r="R150" s="11">
        <f t="shared" si="436"/>
        <v>12.43940356083086</v>
      </c>
      <c r="S150" s="11" t="str">
        <f t="shared" si="436"/>
        <v/>
      </c>
      <c r="U150" s="1">
        <f t="shared" ref="U150:BD150" si="437">IFERROR(U51/U78,"")</f>
        <v>3.935535864978903</v>
      </c>
      <c r="V150" s="1">
        <f t="shared" si="437"/>
        <v>4.0165607476635463</v>
      </c>
      <c r="W150" s="1">
        <f t="shared" si="437"/>
        <v>15.075941176470588</v>
      </c>
      <c r="X150" s="1">
        <f t="shared" si="437"/>
        <v>9.5787309417040341</v>
      </c>
      <c r="Y150" s="1">
        <f t="shared" si="437"/>
        <v>6.3132154882154889</v>
      </c>
      <c r="Z150" s="1">
        <f t="shared" si="437"/>
        <v>9.4024093023255819</v>
      </c>
      <c r="AA150" s="1">
        <f t="shared" si="437"/>
        <v>6.7672891566265063</v>
      </c>
      <c r="AB150" s="1">
        <f t="shared" si="437"/>
        <v>5.2242280701754389</v>
      </c>
      <c r="AC150" s="1">
        <f t="shared" si="437"/>
        <v>9.8252046511627906</v>
      </c>
      <c r="AD150" s="1">
        <f t="shared" si="437"/>
        <v>8.4457837837837832</v>
      </c>
      <c r="AE150" s="1">
        <f t="shared" si="437"/>
        <v>7.9547955801104973</v>
      </c>
      <c r="AF150" s="1">
        <f t="shared" si="437"/>
        <v>12.063072131147509</v>
      </c>
      <c r="AG150" s="1">
        <f t="shared" si="437"/>
        <v>3.9279227642276382</v>
      </c>
      <c r="AH150" s="1">
        <f t="shared" si="437"/>
        <v>4.299760563380282</v>
      </c>
      <c r="AI150" s="1">
        <f t="shared" si="437"/>
        <v>15.029666666666666</v>
      </c>
      <c r="AJ150" s="1">
        <f t="shared" si="437"/>
        <v>7.6935517241379312</v>
      </c>
      <c r="AK150" s="1">
        <f t="shared" si="437"/>
        <v>9.4696019417475732</v>
      </c>
      <c r="AL150" s="1">
        <f t="shared" si="437"/>
        <v>10.316530516431923</v>
      </c>
      <c r="AM150" s="1">
        <f t="shared" si="437"/>
        <v>6.0795191082802553</v>
      </c>
      <c r="AN150" s="1">
        <f t="shared" si="437"/>
        <v>4.9028979591836732</v>
      </c>
      <c r="AO150" s="1">
        <f t="shared" si="437"/>
        <v>10.246512820512821</v>
      </c>
      <c r="AP150" s="1">
        <f t="shared" si="437"/>
        <v>12.186379939209726</v>
      </c>
      <c r="AQ150" s="1">
        <f t="shared" si="437"/>
        <v>14.961588815789508</v>
      </c>
      <c r="AR150" s="1">
        <f t="shared" si="437"/>
        <v>8.6395119363394954</v>
      </c>
      <c r="AS150" s="1">
        <f t="shared" si="437"/>
        <v>3.3407862796833769</v>
      </c>
      <c r="AT150" s="1">
        <f t="shared" si="437"/>
        <v>5.6310317460317467</v>
      </c>
      <c r="AU150" s="1">
        <f t="shared" si="437"/>
        <v>8.705488126649076</v>
      </c>
      <c r="AV150" s="1">
        <f t="shared" si="437"/>
        <v>4.9433333333333334</v>
      </c>
      <c r="AW150" s="1">
        <f t="shared" si="437"/>
        <v>11.358041958041959</v>
      </c>
      <c r="AX150" s="1">
        <f t="shared" si="437"/>
        <v>6.6547530864197526</v>
      </c>
      <c r="AY150" s="1">
        <f t="shared" si="437"/>
        <v>3.2388801020408167</v>
      </c>
      <c r="AZ150" s="1">
        <f t="shared" si="437"/>
        <v>8.6719228486646891</v>
      </c>
      <c r="BA150" s="1" t="str">
        <f t="shared" si="437"/>
        <v/>
      </c>
      <c r="BB150" s="1" t="str">
        <f t="shared" si="437"/>
        <v/>
      </c>
      <c r="BC150" s="1" t="str">
        <f t="shared" si="437"/>
        <v/>
      </c>
      <c r="BD150" s="1" t="str">
        <f t="shared" si="437"/>
        <v/>
      </c>
      <c r="BF150" s="84">
        <f t="shared" si="422"/>
        <v>0.85052239573256683</v>
      </c>
      <c r="BG150" s="84">
        <f t="shared" si="423"/>
        <v>1.3096151897362578</v>
      </c>
      <c r="BH150" s="84">
        <f t="shared" si="424"/>
        <v>0.57922030606017494</v>
      </c>
      <c r="BI150" s="84">
        <f t="shared" si="425"/>
        <v>0.64252942081665643</v>
      </c>
      <c r="BJ150" s="84">
        <f t="shared" si="426"/>
        <v>1.1994212669034199</v>
      </c>
      <c r="BK150" s="84">
        <f t="shared" si="427"/>
        <v>0.64505727732983686</v>
      </c>
      <c r="BL150" s="84">
        <f t="shared" si="428"/>
        <v>0.53275268065684478</v>
      </c>
      <c r="BM150" s="84">
        <f t="shared" si="429"/>
        <v>1.7687341080434302</v>
      </c>
      <c r="BN150" s="84" t="str">
        <f t="shared" si="430"/>
        <v>-</v>
      </c>
      <c r="BO150" s="84" t="str">
        <f t="shared" si="431"/>
        <v>-</v>
      </c>
      <c r="BP150" s="84" t="str">
        <f t="shared" si="432"/>
        <v>-</v>
      </c>
      <c r="BQ150" s="84" t="str">
        <f t="shared" si="433"/>
        <v>-</v>
      </c>
    </row>
    <row r="151" spans="1:69" x14ac:dyDescent="0.25">
      <c r="A151" s="44"/>
      <c r="B151" s="22" t="s">
        <v>46</v>
      </c>
      <c r="C151" s="66">
        <f t="shared" si="418"/>
        <v>34.263420930232535</v>
      </c>
      <c r="D151" s="66">
        <f t="shared" si="418"/>
        <v>34.212278557114232</v>
      </c>
      <c r="E151" s="66">
        <f t="shared" si="418"/>
        <v>29.208997794117646</v>
      </c>
      <c r="F151" s="65">
        <f t="shared" si="419"/>
        <v>0.85375774505506641</v>
      </c>
      <c r="H151" s="1">
        <f t="shared" ref="H151:S151" si="438">IFERROR(H52/H79,"")</f>
        <v>10.304510250569477</v>
      </c>
      <c r="I151" s="1">
        <f t="shared" si="438"/>
        <v>14.537799999999978</v>
      </c>
      <c r="J151" s="1">
        <f t="shared" si="438"/>
        <v>14.800748792270532</v>
      </c>
      <c r="K151" s="1">
        <f t="shared" si="438"/>
        <v>25.276018571428573</v>
      </c>
      <c r="L151" s="1">
        <f t="shared" si="438"/>
        <v>16.944421232876714</v>
      </c>
      <c r="M151" s="1">
        <f t="shared" si="438"/>
        <v>14.389162601626014</v>
      </c>
      <c r="N151" s="1">
        <f t="shared" si="438"/>
        <v>13.466500952380953</v>
      </c>
      <c r="O151" s="1">
        <f t="shared" si="438"/>
        <v>39.243617744610482</v>
      </c>
      <c r="P151" s="1">
        <f t="shared" si="438"/>
        <v>17.611309269162209</v>
      </c>
      <c r="Q151" s="1">
        <f t="shared" si="438"/>
        <v>11.734628670120898</v>
      </c>
      <c r="R151" s="11">
        <f t="shared" si="438"/>
        <v>4.687976470588235</v>
      </c>
      <c r="S151" s="11" t="str">
        <f t="shared" si="438"/>
        <v/>
      </c>
      <c r="U151" s="1">
        <f t="shared" ref="U151:BD151" si="439">IFERROR(U52/U79,"")</f>
        <v>3.430858108108108</v>
      </c>
      <c r="V151" s="1">
        <f t="shared" si="439"/>
        <v>2.6060558139534886</v>
      </c>
      <c r="W151" s="1">
        <f t="shared" si="439"/>
        <v>5.4385922551252843</v>
      </c>
      <c r="X151" s="1">
        <f t="shared" si="439"/>
        <v>4.6865925925925929</v>
      </c>
      <c r="Y151" s="1">
        <f t="shared" si="439"/>
        <v>5.9931445312499996</v>
      </c>
      <c r="Z151" s="1">
        <f t="shared" si="439"/>
        <v>8.1018804597700917</v>
      </c>
      <c r="AA151" s="1">
        <f t="shared" si="439"/>
        <v>5.8287325581395351</v>
      </c>
      <c r="AB151" s="1">
        <f t="shared" si="439"/>
        <v>3.2076581395348835</v>
      </c>
      <c r="AC151" s="1">
        <f t="shared" si="439"/>
        <v>5.4151256038647348</v>
      </c>
      <c r="AD151" s="1">
        <f t="shared" si="439"/>
        <v>5.388826196473552</v>
      </c>
      <c r="AE151" s="1">
        <f t="shared" si="439"/>
        <v>7.9590075376884419</v>
      </c>
      <c r="AF151" s="1">
        <f t="shared" si="439"/>
        <v>10.113021428571429</v>
      </c>
      <c r="AG151" s="1">
        <f t="shared" si="439"/>
        <v>2.2829676724137933</v>
      </c>
      <c r="AH151" s="1">
        <f t="shared" si="439"/>
        <v>2.9181528301886792</v>
      </c>
      <c r="AI151" s="1">
        <f t="shared" si="439"/>
        <v>8.0200445205479447</v>
      </c>
      <c r="AJ151" s="1">
        <f t="shared" si="439"/>
        <v>6.2031499999999928</v>
      </c>
      <c r="AK151" s="1">
        <f t="shared" si="439"/>
        <v>7.1255677083333326</v>
      </c>
      <c r="AL151" s="1">
        <f t="shared" si="439"/>
        <v>7.0626199186991876</v>
      </c>
      <c r="AM151" s="1">
        <f t="shared" si="439"/>
        <v>6.9391549999999995</v>
      </c>
      <c r="AN151" s="1">
        <f t="shared" si="439"/>
        <v>4.54714629258517</v>
      </c>
      <c r="AO151" s="1">
        <f t="shared" si="439"/>
        <v>3.8575714285714282</v>
      </c>
      <c r="AP151" s="1">
        <f t="shared" si="439"/>
        <v>3.2618766233766237</v>
      </c>
      <c r="AQ151" s="1">
        <f t="shared" si="439"/>
        <v>13.068225836431264</v>
      </c>
      <c r="AR151" s="1">
        <f t="shared" si="439"/>
        <v>25.084923714759704</v>
      </c>
      <c r="AS151" s="1">
        <f t="shared" si="439"/>
        <v>4.5778731003039512</v>
      </c>
      <c r="AT151" s="1">
        <f t="shared" si="439"/>
        <v>6.0454453333333333</v>
      </c>
      <c r="AU151" s="1">
        <f t="shared" si="439"/>
        <v>4.1597504456327981</v>
      </c>
      <c r="AV151" s="1">
        <f t="shared" si="439"/>
        <v>3.0299224806201552</v>
      </c>
      <c r="AW151" s="1">
        <f t="shared" si="439"/>
        <v>2.7838208955223882</v>
      </c>
      <c r="AX151" s="1">
        <f t="shared" si="439"/>
        <v>5.8130397236614852</v>
      </c>
      <c r="AY151" s="1">
        <f t="shared" si="439"/>
        <v>2.4251476635514018</v>
      </c>
      <c r="AZ151" s="1">
        <f t="shared" si="439"/>
        <v>2.7799558823529411</v>
      </c>
      <c r="BA151" s="1" t="str">
        <f t="shared" si="439"/>
        <v/>
      </c>
      <c r="BB151" s="1" t="str">
        <f t="shared" si="439"/>
        <v/>
      </c>
      <c r="BC151" s="1" t="str">
        <f t="shared" si="439"/>
        <v/>
      </c>
      <c r="BD151" s="1" t="str">
        <f t="shared" si="439"/>
        <v/>
      </c>
      <c r="BF151" s="84">
        <f t="shared" si="422"/>
        <v>2.0052290514756796</v>
      </c>
      <c r="BG151" s="84">
        <f t="shared" si="423"/>
        <v>2.0716685126263426</v>
      </c>
      <c r="BH151" s="84">
        <f t="shared" si="424"/>
        <v>0.51866924615882259</v>
      </c>
      <c r="BI151" s="84">
        <f t="shared" si="425"/>
        <v>0.48844901068330748</v>
      </c>
      <c r="BJ151" s="84">
        <f t="shared" si="426"/>
        <v>0.39068057584614863</v>
      </c>
      <c r="BK151" s="84">
        <f t="shared" si="427"/>
        <v>0.82307129515361865</v>
      </c>
      <c r="BL151" s="84">
        <f t="shared" si="428"/>
        <v>0.34948746116081886</v>
      </c>
      <c r="BM151" s="84">
        <f t="shared" si="429"/>
        <v>0.61136275445680999</v>
      </c>
      <c r="BN151" s="84" t="str">
        <f t="shared" si="430"/>
        <v>-</v>
      </c>
      <c r="BO151" s="84" t="str">
        <f t="shared" si="431"/>
        <v>-</v>
      </c>
      <c r="BP151" s="84" t="str">
        <f t="shared" si="432"/>
        <v>-</v>
      </c>
      <c r="BQ151" s="84" t="str">
        <f t="shared" si="433"/>
        <v>-</v>
      </c>
    </row>
    <row r="152" spans="1:69" x14ac:dyDescent="0.25">
      <c r="A152" s="44"/>
      <c r="B152" s="22" t="s">
        <v>47</v>
      </c>
      <c r="C152" s="66">
        <f t="shared" si="418"/>
        <v>34.251227920227919</v>
      </c>
      <c r="D152" s="66">
        <f t="shared" si="418"/>
        <v>32.689295010845989</v>
      </c>
      <c r="E152" s="66">
        <f t="shared" si="418"/>
        <v>65.090325431034486</v>
      </c>
      <c r="F152" s="65">
        <f t="shared" si="419"/>
        <v>1.9911816822430142</v>
      </c>
      <c r="H152" s="1">
        <f t="shared" ref="H152:S152" si="440">IFERROR(H53/H80,"")</f>
        <v>8.7294057507987226</v>
      </c>
      <c r="I152" s="1">
        <f t="shared" si="440"/>
        <v>20.400423076923079</v>
      </c>
      <c r="J152" s="1">
        <f t="shared" si="440"/>
        <v>17.716384615384591</v>
      </c>
      <c r="K152" s="1">
        <f t="shared" si="440"/>
        <v>30.061126099706748</v>
      </c>
      <c r="L152" s="1">
        <f t="shared" si="440"/>
        <v>7.4551002087682674</v>
      </c>
      <c r="M152" s="1">
        <f t="shared" si="440"/>
        <v>31.193151260504198</v>
      </c>
      <c r="N152" s="1">
        <f t="shared" si="440"/>
        <v>15.582612966601177</v>
      </c>
      <c r="O152" s="1">
        <f t="shared" si="440"/>
        <v>15.808576851851852</v>
      </c>
      <c r="P152" s="1">
        <f t="shared" si="440"/>
        <v>21.852388773388775</v>
      </c>
      <c r="Q152" s="1">
        <f t="shared" si="440"/>
        <v>11.0840206185567</v>
      </c>
      <c r="R152" s="11">
        <f t="shared" si="440"/>
        <v>5.8814935344827584</v>
      </c>
      <c r="S152" s="11" t="str">
        <f t="shared" si="440"/>
        <v/>
      </c>
      <c r="U152" s="1">
        <f t="shared" ref="U152:BD152" si="441">IFERROR(U53/U80,"")</f>
        <v>1.2595868055555557</v>
      </c>
      <c r="V152" s="1">
        <f t="shared" si="441"/>
        <v>2.3868131487889275</v>
      </c>
      <c r="W152" s="1">
        <f t="shared" si="441"/>
        <v>5.3666261980830665</v>
      </c>
      <c r="X152" s="1">
        <f t="shared" si="441"/>
        <v>4.4430154061624654</v>
      </c>
      <c r="Y152" s="1">
        <f t="shared" si="441"/>
        <v>4.9840459770114949</v>
      </c>
      <c r="Z152" s="1">
        <f t="shared" si="441"/>
        <v>6.9566801619433196</v>
      </c>
      <c r="AA152" s="1">
        <f t="shared" si="441"/>
        <v>8.8369210526315793</v>
      </c>
      <c r="AB152" s="1">
        <f t="shared" si="441"/>
        <v>5.8924586894586897</v>
      </c>
      <c r="AC152" s="1">
        <f t="shared" si="441"/>
        <v>6.8164551282051029</v>
      </c>
      <c r="AD152" s="1">
        <f t="shared" si="441"/>
        <v>5.7096420047732703</v>
      </c>
      <c r="AE152" s="1">
        <f t="shared" si="441"/>
        <v>8.2002766570605186</v>
      </c>
      <c r="AF152" s="1">
        <f t="shared" si="441"/>
        <v>14.700903225806451</v>
      </c>
      <c r="AG152" s="1">
        <f t="shared" si="441"/>
        <v>1.7631212938005392</v>
      </c>
      <c r="AH152" s="1">
        <f t="shared" si="441"/>
        <v>1.4150284237726098</v>
      </c>
      <c r="AI152" s="1">
        <f t="shared" si="441"/>
        <v>4.9462609603340288</v>
      </c>
      <c r="AJ152" s="1">
        <f t="shared" si="441"/>
        <v>8.8938673469387748</v>
      </c>
      <c r="AK152" s="1">
        <f t="shared" si="441"/>
        <v>3.8440757946210273</v>
      </c>
      <c r="AL152" s="1">
        <f t="shared" si="441"/>
        <v>6.2762521008403365</v>
      </c>
      <c r="AM152" s="1">
        <f t="shared" si="441"/>
        <v>4.3370367231638411</v>
      </c>
      <c r="AN152" s="1">
        <f t="shared" si="441"/>
        <v>5.5086572668112801</v>
      </c>
      <c r="AO152" s="1">
        <f t="shared" si="441"/>
        <v>7.5771080550098233</v>
      </c>
      <c r="AP152" s="1">
        <f t="shared" si="441"/>
        <v>6.8257574430823116</v>
      </c>
      <c r="AQ152" s="1">
        <f t="shared" si="441"/>
        <v>3.3263430717863103</v>
      </c>
      <c r="AR152" s="1">
        <f t="shared" si="441"/>
        <v>4.901193518518518</v>
      </c>
      <c r="AS152" s="1">
        <f t="shared" si="441"/>
        <v>2.2041492007104795</v>
      </c>
      <c r="AT152" s="1">
        <f t="shared" si="441"/>
        <v>8.5509301801801794</v>
      </c>
      <c r="AU152" s="1">
        <f t="shared" si="441"/>
        <v>11.379313929313929</v>
      </c>
      <c r="AV152" s="1">
        <f t="shared" si="441"/>
        <v>3.1023772609819118</v>
      </c>
      <c r="AW152" s="1">
        <f t="shared" si="441"/>
        <v>3.4816723549488056</v>
      </c>
      <c r="AX152" s="1">
        <f t="shared" si="441"/>
        <v>3.452577319587629</v>
      </c>
      <c r="AY152" s="1">
        <f t="shared" si="441"/>
        <v>2.071400432900433</v>
      </c>
      <c r="AZ152" s="1">
        <f t="shared" si="441"/>
        <v>3.8190215517241382</v>
      </c>
      <c r="BA152" s="1" t="str">
        <f t="shared" si="441"/>
        <v/>
      </c>
      <c r="BB152" s="1" t="str">
        <f t="shared" si="441"/>
        <v/>
      </c>
      <c r="BC152" s="1" t="str">
        <f t="shared" si="441"/>
        <v/>
      </c>
      <c r="BD152" s="1" t="str">
        <f t="shared" si="441"/>
        <v/>
      </c>
      <c r="BF152" s="84">
        <f t="shared" si="422"/>
        <v>1.2501404233847531</v>
      </c>
      <c r="BG152" s="84">
        <f t="shared" si="423"/>
        <v>6.0429388106441912</v>
      </c>
      <c r="BH152" s="84">
        <f t="shared" si="424"/>
        <v>2.3005890753781553</v>
      </c>
      <c r="BI152" s="84">
        <f t="shared" si="425"/>
        <v>0.34882207480300848</v>
      </c>
      <c r="BJ152" s="84">
        <f t="shared" si="426"/>
        <v>0.90572416907613296</v>
      </c>
      <c r="BK152" s="84">
        <f t="shared" si="427"/>
        <v>0.55010175883874368</v>
      </c>
      <c r="BL152" s="84">
        <f t="shared" si="428"/>
        <v>0.47760730773553589</v>
      </c>
      <c r="BM152" s="84">
        <f t="shared" si="429"/>
        <v>0.69327630432430265</v>
      </c>
      <c r="BN152" s="84" t="str">
        <f t="shared" si="430"/>
        <v>-</v>
      </c>
      <c r="BO152" s="84" t="str">
        <f t="shared" si="431"/>
        <v>-</v>
      </c>
      <c r="BP152" s="84" t="str">
        <f t="shared" si="432"/>
        <v>-</v>
      </c>
      <c r="BQ152" s="84" t="str">
        <f t="shared" si="433"/>
        <v>-</v>
      </c>
    </row>
    <row r="153" spans="1:69" x14ac:dyDescent="0.25">
      <c r="A153" s="44"/>
      <c r="B153" s="22" t="s">
        <v>48</v>
      </c>
      <c r="C153" s="66">
        <f t="shared" si="418"/>
        <v>42.024084415584412</v>
      </c>
      <c r="D153" s="66">
        <f t="shared" si="418"/>
        <v>30.756565817409768</v>
      </c>
      <c r="E153" s="66">
        <f t="shared" si="418"/>
        <v>61.856089700996684</v>
      </c>
      <c r="F153" s="65">
        <f t="shared" si="419"/>
        <v>2.0111507269118785</v>
      </c>
      <c r="H153" s="1">
        <f t="shared" ref="H153:S153" si="442">IFERROR(H54/H81,"")</f>
        <v>4.4570317725752506</v>
      </c>
      <c r="I153" s="1">
        <f t="shared" si="442"/>
        <v>25.076527118644069</v>
      </c>
      <c r="J153" s="1">
        <f t="shared" si="442"/>
        <v>29.5714498141264</v>
      </c>
      <c r="K153" s="1">
        <f t="shared" si="442"/>
        <v>34.116951573849931</v>
      </c>
      <c r="L153" s="1">
        <f t="shared" si="442"/>
        <v>7.7059305555555557</v>
      </c>
      <c r="M153" s="1">
        <f t="shared" si="442"/>
        <v>11.851752455795676</v>
      </c>
      <c r="N153" s="1">
        <f t="shared" si="442"/>
        <v>17.827370503597123</v>
      </c>
      <c r="O153" s="1">
        <f t="shared" si="442"/>
        <v>27.044093808630414</v>
      </c>
      <c r="P153" s="1">
        <f t="shared" si="442"/>
        <v>7.5244677419354842</v>
      </c>
      <c r="Q153" s="1">
        <f t="shared" si="442"/>
        <v>38.131592920353981</v>
      </c>
      <c r="R153" s="11">
        <f t="shared" si="442"/>
        <v>11.161089700996678</v>
      </c>
      <c r="S153" s="11" t="str">
        <f t="shared" si="442"/>
        <v/>
      </c>
      <c r="U153" s="1">
        <f t="shared" ref="U153:BD153" si="443">IFERROR(U54/U81,"")</f>
        <v>1.7102121212121213</v>
      </c>
      <c r="V153" s="1">
        <f t="shared" si="443"/>
        <v>2.1613122529644269</v>
      </c>
      <c r="W153" s="1">
        <f t="shared" si="443"/>
        <v>1.4957140468227426</v>
      </c>
      <c r="X153" s="1">
        <f t="shared" si="443"/>
        <v>4.1349941348973607</v>
      </c>
      <c r="Y153" s="1">
        <f t="shared" si="443"/>
        <v>4.9279656250000006</v>
      </c>
      <c r="Z153" s="1">
        <f t="shared" si="443"/>
        <v>14.951164406779661</v>
      </c>
      <c r="AA153" s="1">
        <f t="shared" si="443"/>
        <v>9.1123954248366008</v>
      </c>
      <c r="AB153" s="1">
        <f t="shared" si="443"/>
        <v>4.6259642857142858</v>
      </c>
      <c r="AC153" s="1">
        <f t="shared" si="443"/>
        <v>13.909033457249071</v>
      </c>
      <c r="AD153" s="1">
        <f t="shared" si="443"/>
        <v>8.8957050147492627</v>
      </c>
      <c r="AE153" s="1">
        <f t="shared" si="443"/>
        <v>12.890917274939198</v>
      </c>
      <c r="AF153" s="1">
        <f t="shared" si="443"/>
        <v>13.98665859564167</v>
      </c>
      <c r="AG153" s="1">
        <f t="shared" si="443"/>
        <v>2.0765972222222224</v>
      </c>
      <c r="AH153" s="1">
        <f t="shared" si="443"/>
        <v>1.7067041666666667</v>
      </c>
      <c r="AI153" s="1">
        <f t="shared" si="443"/>
        <v>4.30055753968254</v>
      </c>
      <c r="AJ153" s="1">
        <f t="shared" si="443"/>
        <v>3.1754622823984526</v>
      </c>
      <c r="AK153" s="1">
        <f t="shared" si="443"/>
        <v>3.8827682403433474</v>
      </c>
      <c r="AL153" s="1">
        <f t="shared" si="443"/>
        <v>5.071626719056975</v>
      </c>
      <c r="AM153" s="1">
        <f t="shared" si="443"/>
        <v>4.2014082031250002</v>
      </c>
      <c r="AN153" s="1">
        <f t="shared" si="443"/>
        <v>5.1356486199575375</v>
      </c>
      <c r="AO153" s="1">
        <f t="shared" si="443"/>
        <v>6.8681103117505993</v>
      </c>
      <c r="AP153" s="1">
        <f t="shared" si="443"/>
        <v>5.1850020161290322</v>
      </c>
      <c r="AQ153" s="1">
        <f t="shared" si="443"/>
        <v>8.5481397459165152</v>
      </c>
      <c r="AR153" s="1">
        <f t="shared" si="443"/>
        <v>13.382206378986886</v>
      </c>
      <c r="AS153" s="1">
        <f t="shared" si="443"/>
        <v>0.79787356321839076</v>
      </c>
      <c r="AT153" s="1">
        <f t="shared" si="443"/>
        <v>1.6395412844036696</v>
      </c>
      <c r="AU153" s="1">
        <f t="shared" si="443"/>
        <v>4.2275806451612903</v>
      </c>
      <c r="AV153" s="1">
        <f t="shared" si="443"/>
        <v>10.150288065843622</v>
      </c>
      <c r="AW153" s="1">
        <f t="shared" si="443"/>
        <v>27.992740213523131</v>
      </c>
      <c r="AX153" s="1">
        <f t="shared" si="443"/>
        <v>7.6523008849557526</v>
      </c>
      <c r="AY153" s="1">
        <f t="shared" si="443"/>
        <v>5.4753128834355831</v>
      </c>
      <c r="AZ153" s="1">
        <f t="shared" si="443"/>
        <v>5.2310166112956811</v>
      </c>
      <c r="BA153" s="1" t="str">
        <f t="shared" si="443"/>
        <v/>
      </c>
      <c r="BB153" s="1" t="str">
        <f t="shared" si="443"/>
        <v/>
      </c>
      <c r="BC153" s="1" t="str">
        <f t="shared" si="443"/>
        <v/>
      </c>
      <c r="BD153" s="1" t="str">
        <f t="shared" si="443"/>
        <v/>
      </c>
      <c r="BF153" s="84">
        <f t="shared" si="422"/>
        <v>0.38422162693859563</v>
      </c>
      <c r="BG153" s="84">
        <f t="shared" si="423"/>
        <v>0.96064761335048965</v>
      </c>
      <c r="BH153" s="84">
        <f t="shared" si="424"/>
        <v>0.98303082941040321</v>
      </c>
      <c r="BI153" s="84">
        <f t="shared" si="425"/>
        <v>3.1964757138217452</v>
      </c>
      <c r="BJ153" s="84">
        <f t="shared" si="426"/>
        <v>7.2094800618457144</v>
      </c>
      <c r="BK153" s="84">
        <f t="shared" si="427"/>
        <v>1.5088454472017276</v>
      </c>
      <c r="BL153" s="84">
        <f t="shared" si="428"/>
        <v>1.303208976305386</v>
      </c>
      <c r="BM153" s="84">
        <f t="shared" si="429"/>
        <v>1.0185698045944063</v>
      </c>
      <c r="BN153" s="84" t="str">
        <f t="shared" si="430"/>
        <v>-</v>
      </c>
      <c r="BO153" s="84" t="str">
        <f t="shared" si="431"/>
        <v>-</v>
      </c>
      <c r="BP153" s="84" t="str">
        <f t="shared" si="432"/>
        <v>-</v>
      </c>
      <c r="BQ153" s="84" t="str">
        <f t="shared" si="433"/>
        <v>-</v>
      </c>
    </row>
    <row r="154" spans="1:69" x14ac:dyDescent="0.25">
      <c r="A154" s="44"/>
      <c r="B154" s="22" t="s">
        <v>49</v>
      </c>
      <c r="C154" s="66">
        <f t="shared" si="418"/>
        <v>28.643116438356159</v>
      </c>
      <c r="D154" s="66">
        <f t="shared" si="418"/>
        <v>22.305295542635658</v>
      </c>
      <c r="E154" s="66">
        <f t="shared" si="418"/>
        <v>56.732914429530197</v>
      </c>
      <c r="F154" s="65">
        <f t="shared" si="419"/>
        <v>2.5434728861174496</v>
      </c>
      <c r="H154" s="1">
        <f t="shared" ref="H154:S154" si="444">IFERROR(H55/H82,"")</f>
        <v>13.149988636363638</v>
      </c>
      <c r="I154" s="1">
        <f t="shared" si="444"/>
        <v>14.665452173913044</v>
      </c>
      <c r="J154" s="1">
        <f t="shared" si="444"/>
        <v>30.441146341463416</v>
      </c>
      <c r="K154" s="1">
        <f t="shared" si="444"/>
        <v>25.946200460829445</v>
      </c>
      <c r="L154" s="1">
        <f t="shared" si="444"/>
        <v>11.034956112852663</v>
      </c>
      <c r="M154" s="1">
        <f t="shared" si="444"/>
        <v>11.343597995545656</v>
      </c>
      <c r="N154" s="1">
        <f t="shared" si="444"/>
        <v>9.752038817005543</v>
      </c>
      <c r="O154" s="1">
        <f t="shared" si="444"/>
        <v>16.423198767334359</v>
      </c>
      <c r="P154" s="1">
        <f t="shared" si="444"/>
        <v>13.513495856353591</v>
      </c>
      <c r="Q154" s="1">
        <f t="shared" si="444"/>
        <v>21.503887147335423</v>
      </c>
      <c r="R154" s="11">
        <f t="shared" si="444"/>
        <v>17.297929530201344</v>
      </c>
      <c r="S154" s="11" t="str">
        <f t="shared" si="444"/>
        <v/>
      </c>
      <c r="U154" s="1">
        <f t="shared" ref="U154:BD154" si="445">IFERROR(U55/U82,"")</f>
        <v>3.8871860465116281</v>
      </c>
      <c r="V154" s="1">
        <f t="shared" si="445"/>
        <v>3.0094666666666665</v>
      </c>
      <c r="W154" s="1">
        <f t="shared" si="445"/>
        <v>6.2732840909090903</v>
      </c>
      <c r="X154" s="1">
        <f t="shared" si="445"/>
        <v>4.4095454545454551</v>
      </c>
      <c r="Y154" s="1">
        <f t="shared" si="445"/>
        <v>5.631951612903225</v>
      </c>
      <c r="Z154" s="1">
        <f t="shared" si="445"/>
        <v>6.736656521739131</v>
      </c>
      <c r="AA154" s="1">
        <f t="shared" si="445"/>
        <v>4.9419140625000004</v>
      </c>
      <c r="AB154" s="1">
        <f t="shared" si="445"/>
        <v>4.832904109589041</v>
      </c>
      <c r="AC154" s="1">
        <f t="shared" si="445"/>
        <v>22.281579268292685</v>
      </c>
      <c r="AD154" s="1">
        <f t="shared" si="445"/>
        <v>-6.5096065573770492</v>
      </c>
      <c r="AE154" s="1">
        <f t="shared" si="445"/>
        <v>12.185306701030928</v>
      </c>
      <c r="AF154" s="1">
        <f t="shared" si="445"/>
        <v>20.54209216589857</v>
      </c>
      <c r="AG154" s="1">
        <f t="shared" si="445"/>
        <v>2.1867655677655677</v>
      </c>
      <c r="AH154" s="1">
        <f t="shared" si="445"/>
        <v>4.4079047619047618</v>
      </c>
      <c r="AI154" s="1">
        <f t="shared" si="445"/>
        <v>4.8108902821316617</v>
      </c>
      <c r="AJ154" s="1">
        <f t="shared" si="445"/>
        <v>3.2887792915531335</v>
      </c>
      <c r="AK154" s="1">
        <f t="shared" si="445"/>
        <v>3.3202482915717537</v>
      </c>
      <c r="AL154" s="1">
        <f t="shared" si="445"/>
        <v>5.4091414253897545</v>
      </c>
      <c r="AM154" s="1">
        <f t="shared" si="445"/>
        <v>3.2905850622406638</v>
      </c>
      <c r="AN154" s="1">
        <f t="shared" si="445"/>
        <v>2.5388449612403101</v>
      </c>
      <c r="AO154" s="1">
        <f t="shared" si="445"/>
        <v>4.3987929759704247</v>
      </c>
      <c r="AP154" s="1">
        <f t="shared" si="445"/>
        <v>3.0225798969072164</v>
      </c>
      <c r="AQ154" s="1">
        <f t="shared" si="445"/>
        <v>4.1964162479061971</v>
      </c>
      <c r="AR154" s="1">
        <f t="shared" si="445"/>
        <v>9.8524714946070873</v>
      </c>
      <c r="AS154" s="1">
        <f t="shared" si="445"/>
        <v>2.1605924137931032</v>
      </c>
      <c r="AT154" s="1">
        <f t="shared" si="445"/>
        <v>2.8813842105263157</v>
      </c>
      <c r="AU154" s="1">
        <f t="shared" si="445"/>
        <v>6.1616850828729284</v>
      </c>
      <c r="AV154" s="1">
        <f t="shared" si="445"/>
        <v>6.8254347826086956</v>
      </c>
      <c r="AW154" s="1">
        <f t="shared" si="445"/>
        <v>7.7553459119496848</v>
      </c>
      <c r="AX154" s="1">
        <f t="shared" si="445"/>
        <v>6.8832288401253923</v>
      </c>
      <c r="AY154" s="1">
        <f t="shared" si="445"/>
        <v>8.0312397660818711</v>
      </c>
      <c r="AZ154" s="1">
        <f t="shared" si="445"/>
        <v>8.0808691275167792</v>
      </c>
      <c r="BA154" s="1" t="str">
        <f t="shared" si="445"/>
        <v/>
      </c>
      <c r="BB154" s="1" t="str">
        <f t="shared" si="445"/>
        <v/>
      </c>
      <c r="BC154" s="1" t="str">
        <f t="shared" si="445"/>
        <v/>
      </c>
      <c r="BD154" s="1" t="str">
        <f t="shared" si="445"/>
        <v/>
      </c>
      <c r="BF154" s="84">
        <f t="shared" si="422"/>
        <v>0.98803111117246634</v>
      </c>
      <c r="BG154" s="84">
        <f t="shared" si="423"/>
        <v>0.65368567747393891</v>
      </c>
      <c r="BH154" s="84">
        <f t="shared" si="424"/>
        <v>1.2807785506475409</v>
      </c>
      <c r="BI154" s="84">
        <f t="shared" si="425"/>
        <v>2.0753702749646568</v>
      </c>
      <c r="BJ154" s="84">
        <f t="shared" si="426"/>
        <v>2.3357728792862131</v>
      </c>
      <c r="BK154" s="84">
        <f t="shared" si="427"/>
        <v>1.2725178173039584</v>
      </c>
      <c r="BL154" s="84">
        <f t="shared" si="428"/>
        <v>2.4406722859834371</v>
      </c>
      <c r="BM154" s="84">
        <f t="shared" si="429"/>
        <v>3.1828919256136876</v>
      </c>
      <c r="BN154" s="84" t="str">
        <f t="shared" si="430"/>
        <v>-</v>
      </c>
      <c r="BO154" s="84" t="str">
        <f t="shared" si="431"/>
        <v>-</v>
      </c>
      <c r="BP154" s="84" t="str">
        <f t="shared" si="432"/>
        <v>-</v>
      </c>
      <c r="BQ154" s="84" t="str">
        <f t="shared" si="433"/>
        <v>-</v>
      </c>
    </row>
    <row r="155" spans="1:69" x14ac:dyDescent="0.25">
      <c r="A155" s="44"/>
      <c r="B155" s="22" t="s">
        <v>50</v>
      </c>
      <c r="C155" s="66" t="str">
        <f t="shared" si="418"/>
        <v>-</v>
      </c>
      <c r="D155" s="66" t="str">
        <f t="shared" si="418"/>
        <v>-</v>
      </c>
      <c r="E155" s="66">
        <f t="shared" si="418"/>
        <v>1.8652937532266389</v>
      </c>
      <c r="F155" s="65" t="str">
        <f t="shared" si="419"/>
        <v/>
      </c>
      <c r="H155" s="1" t="str">
        <f t="shared" ref="H155:S155" si="446">IFERROR(H56/H83,"")</f>
        <v/>
      </c>
      <c r="I155" s="1" t="str">
        <f t="shared" si="446"/>
        <v/>
      </c>
      <c r="J155" s="1" t="str">
        <f t="shared" si="446"/>
        <v/>
      </c>
      <c r="K155" s="1" t="str">
        <f t="shared" si="446"/>
        <v/>
      </c>
      <c r="L155" s="1" t="str">
        <f t="shared" si="446"/>
        <v/>
      </c>
      <c r="M155" s="1" t="str">
        <f t="shared" si="446"/>
        <v/>
      </c>
      <c r="N155" s="1" t="str">
        <f t="shared" si="446"/>
        <v/>
      </c>
      <c r="O155" s="1" t="str">
        <f t="shared" si="446"/>
        <v/>
      </c>
      <c r="P155" s="1">
        <f t="shared" si="446"/>
        <v>1.2746141906873614</v>
      </c>
      <c r="Q155" s="1">
        <f t="shared" si="446"/>
        <v>1.0112193548387096</v>
      </c>
      <c r="R155" s="11">
        <f t="shared" si="446"/>
        <v>0.4625616933402168</v>
      </c>
      <c r="S155" s="11" t="str">
        <f t="shared" si="446"/>
        <v/>
      </c>
      <c r="U155" s="1" t="str">
        <f t="shared" ref="U155:BD155" si="447">IFERROR(U56/U83,"")</f>
        <v/>
      </c>
      <c r="V155" s="1" t="str">
        <f t="shared" si="447"/>
        <v/>
      </c>
      <c r="W155" s="1" t="str">
        <f t="shared" si="447"/>
        <v/>
      </c>
      <c r="X155" s="1" t="str">
        <f t="shared" si="447"/>
        <v/>
      </c>
      <c r="Y155" s="1" t="str">
        <f t="shared" si="447"/>
        <v/>
      </c>
      <c r="Z155" s="1" t="str">
        <f t="shared" si="447"/>
        <v/>
      </c>
      <c r="AA155" s="1" t="str">
        <f t="shared" si="447"/>
        <v/>
      </c>
      <c r="AB155" s="1" t="str">
        <f t="shared" si="447"/>
        <v/>
      </c>
      <c r="AC155" s="1" t="str">
        <f t="shared" si="447"/>
        <v/>
      </c>
      <c r="AD155" s="1" t="str">
        <f t="shared" si="447"/>
        <v/>
      </c>
      <c r="AE155" s="1" t="str">
        <f t="shared" si="447"/>
        <v/>
      </c>
      <c r="AF155" s="1" t="str">
        <f t="shared" si="447"/>
        <v/>
      </c>
      <c r="AG155" s="1" t="str">
        <f t="shared" si="447"/>
        <v/>
      </c>
      <c r="AH155" s="1" t="str">
        <f t="shared" si="447"/>
        <v/>
      </c>
      <c r="AI155" s="1" t="str">
        <f t="shared" si="447"/>
        <v/>
      </c>
      <c r="AJ155" s="1" t="str">
        <f t="shared" si="447"/>
        <v/>
      </c>
      <c r="AK155" s="1" t="str">
        <f t="shared" si="447"/>
        <v/>
      </c>
      <c r="AL155" s="1" t="str">
        <f t="shared" si="447"/>
        <v/>
      </c>
      <c r="AM155" s="1" t="str">
        <f t="shared" si="447"/>
        <v/>
      </c>
      <c r="AN155" s="1" t="str">
        <f t="shared" si="447"/>
        <v/>
      </c>
      <c r="AO155" s="1" t="str">
        <f t="shared" si="447"/>
        <v/>
      </c>
      <c r="AP155" s="1" t="str">
        <f t="shared" si="447"/>
        <v/>
      </c>
      <c r="AQ155" s="1" t="str">
        <f t="shared" si="447"/>
        <v/>
      </c>
      <c r="AR155" s="1" t="str">
        <f t="shared" si="447"/>
        <v/>
      </c>
      <c r="AS155" s="1" t="str">
        <f t="shared" si="447"/>
        <v/>
      </c>
      <c r="AT155" s="1">
        <f t="shared" si="447"/>
        <v>0.67766207759699626</v>
      </c>
      <c r="AU155" s="1">
        <f t="shared" si="447"/>
        <v>0.67433481152993346</v>
      </c>
      <c r="AV155" s="1">
        <f t="shared" si="447"/>
        <v>0.7345575221238938</v>
      </c>
      <c r="AW155" s="1">
        <f t="shared" si="447"/>
        <v>0.37122982321291315</v>
      </c>
      <c r="AX155" s="1">
        <f t="shared" si="447"/>
        <v>0.16410967741935484</v>
      </c>
      <c r="AY155" s="1">
        <f t="shared" si="447"/>
        <v>0.22015218625780805</v>
      </c>
      <c r="AZ155" s="1">
        <f t="shared" si="447"/>
        <v>0.26241300980898297</v>
      </c>
      <c r="BA155" s="1" t="str">
        <f t="shared" si="447"/>
        <v/>
      </c>
      <c r="BB155" s="1" t="str">
        <f t="shared" si="447"/>
        <v/>
      </c>
      <c r="BC155" s="1" t="str">
        <f t="shared" si="447"/>
        <v/>
      </c>
      <c r="BD155" s="1" t="str">
        <f t="shared" si="447"/>
        <v/>
      </c>
      <c r="BF155" s="84" t="str">
        <f t="shared" si="422"/>
        <v>-</v>
      </c>
      <c r="BG155" s="84" t="str">
        <f t="shared" si="423"/>
        <v>-</v>
      </c>
      <c r="BH155" s="84" t="str">
        <f t="shared" si="424"/>
        <v>-</v>
      </c>
      <c r="BI155" s="84" t="str">
        <f t="shared" si="425"/>
        <v>-</v>
      </c>
      <c r="BJ155" s="84" t="str">
        <f t="shared" si="426"/>
        <v>-</v>
      </c>
      <c r="BK155" s="84" t="str">
        <f t="shared" si="427"/>
        <v>-</v>
      </c>
      <c r="BL155" s="84" t="str">
        <f t="shared" si="428"/>
        <v>-</v>
      </c>
      <c r="BM155" s="84" t="str">
        <f t="shared" si="429"/>
        <v>-</v>
      </c>
      <c r="BN155" s="84" t="str">
        <f t="shared" si="430"/>
        <v>-</v>
      </c>
      <c r="BO155" s="84" t="str">
        <f t="shared" si="431"/>
        <v>-</v>
      </c>
      <c r="BP155" s="84" t="str">
        <f t="shared" si="432"/>
        <v>-</v>
      </c>
      <c r="BQ155" s="84" t="str">
        <f t="shared" si="433"/>
        <v>-</v>
      </c>
    </row>
    <row r="156" spans="1:69" x14ac:dyDescent="0.25">
      <c r="A156" s="44"/>
      <c r="B156" s="3" t="s">
        <v>153</v>
      </c>
      <c r="C156" s="66">
        <f t="shared" ref="C156:E157" si="448">IFERROR(C58/C84,"-")</f>
        <v>52.735177854274248</v>
      </c>
      <c r="D156" s="66">
        <f t="shared" si="448"/>
        <v>43.340575599999987</v>
      </c>
      <c r="E156" s="66">
        <f t="shared" si="448"/>
        <v>76.869161724001586</v>
      </c>
      <c r="F156" s="65">
        <f t="shared" si="419"/>
        <v>1.7736073104668597</v>
      </c>
      <c r="H156" s="1">
        <f t="shared" ref="H156:S156" si="449">IFERROR(H58/H84,"")</f>
        <v>14.281386024423337</v>
      </c>
      <c r="I156" s="1">
        <f t="shared" si="449"/>
        <v>27.368325495049501</v>
      </c>
      <c r="J156" s="1">
        <f t="shared" si="449"/>
        <v>28.107477154424515</v>
      </c>
      <c r="K156" s="1">
        <f t="shared" si="449"/>
        <v>36.227846753246745</v>
      </c>
      <c r="L156" s="1">
        <f t="shared" si="449"/>
        <v>14.847528301886774</v>
      </c>
      <c r="M156" s="1">
        <f t="shared" si="449"/>
        <v>21.560643262102055</v>
      </c>
      <c r="N156" s="1">
        <f t="shared" si="449"/>
        <v>18.463160060975607</v>
      </c>
      <c r="O156" s="1">
        <f t="shared" si="449"/>
        <v>28.941701335877909</v>
      </c>
      <c r="P156" s="1">
        <f t="shared" si="449"/>
        <v>23.737073007103401</v>
      </c>
      <c r="Q156" s="1">
        <f t="shared" si="449"/>
        <v>34.060843034925732</v>
      </c>
      <c r="R156" s="11">
        <f t="shared" si="449"/>
        <v>19.53610399367339</v>
      </c>
      <c r="S156" s="11" t="str">
        <f t="shared" si="449"/>
        <v/>
      </c>
      <c r="U156" s="1">
        <f>IFERROR(U58/U84,"")</f>
        <v>3.8622304283604136</v>
      </c>
      <c r="V156" s="1">
        <f t="shared" ref="V156:BD156" si="450">IFERROR(V58/V84,"")</f>
        <v>3.5816543745480831</v>
      </c>
      <c r="W156" s="1">
        <f t="shared" si="450"/>
        <v>7.3730495251017638</v>
      </c>
      <c r="X156" s="1">
        <f t="shared" si="450"/>
        <v>8.5994920245398792</v>
      </c>
      <c r="Y156" s="1">
        <f t="shared" si="450"/>
        <v>7.1566326402016385</v>
      </c>
      <c r="Z156" s="1">
        <f t="shared" si="450"/>
        <v>11.666129950495042</v>
      </c>
      <c r="AA156" s="1">
        <f t="shared" si="450"/>
        <v>10.09867417783191</v>
      </c>
      <c r="AB156" s="1">
        <f t="shared" si="450"/>
        <v>5.7701749856569124</v>
      </c>
      <c r="AC156" s="1">
        <f t="shared" si="450"/>
        <v>12.700052053209943</v>
      </c>
      <c r="AD156" s="1">
        <f t="shared" si="450"/>
        <v>7.6892558398220192</v>
      </c>
      <c r="AE156" s="1">
        <f t="shared" si="450"/>
        <v>11.421918076109943</v>
      </c>
      <c r="AF156" s="1">
        <f t="shared" si="450"/>
        <v>17.8197683116883</v>
      </c>
      <c r="AG156" s="1">
        <f t="shared" si="450"/>
        <v>3.1298518327310272</v>
      </c>
      <c r="AH156" s="1">
        <f t="shared" si="450"/>
        <v>3.5102916881775785</v>
      </c>
      <c r="AI156" s="1">
        <f t="shared" si="450"/>
        <v>8.6250038703434893</v>
      </c>
      <c r="AJ156" s="1">
        <f t="shared" si="450"/>
        <v>8.6280646226415083</v>
      </c>
      <c r="AK156" s="1">
        <f t="shared" si="450"/>
        <v>6.2238497951752398</v>
      </c>
      <c r="AL156" s="1">
        <f t="shared" si="450"/>
        <v>7.6202616659398181</v>
      </c>
      <c r="AM156" s="1">
        <f t="shared" si="450"/>
        <v>5.959107653490328</v>
      </c>
      <c r="AN156" s="1">
        <f t="shared" si="450"/>
        <v>5.620914</v>
      </c>
      <c r="AO156" s="1">
        <f t="shared" si="450"/>
        <v>7.7074272103658528</v>
      </c>
      <c r="AP156" s="1">
        <f t="shared" si="450"/>
        <v>6.5294875533428156</v>
      </c>
      <c r="AQ156" s="1">
        <f t="shared" si="450"/>
        <v>9.117105905641715</v>
      </c>
      <c r="AR156" s="1">
        <f t="shared" si="450"/>
        <v>14.312290712468229</v>
      </c>
      <c r="AS156" s="1">
        <f t="shared" si="450"/>
        <v>3.9657313664596274</v>
      </c>
      <c r="AT156" s="1">
        <f t="shared" si="450"/>
        <v>7.9673393135725474</v>
      </c>
      <c r="AU156" s="1">
        <f t="shared" si="450"/>
        <v>10.636081294396211</v>
      </c>
      <c r="AV156" s="1">
        <f t="shared" si="450"/>
        <v>10.15581865062312</v>
      </c>
      <c r="AW156" s="1">
        <f t="shared" si="450"/>
        <v>12.604675697865353</v>
      </c>
      <c r="AX156" s="1">
        <f t="shared" si="450"/>
        <v>12.247282215977521</v>
      </c>
      <c r="AY156" s="1">
        <f t="shared" si="450"/>
        <v>9.47563319502075</v>
      </c>
      <c r="AZ156" s="1">
        <f t="shared" si="450"/>
        <v>10.506338869118228</v>
      </c>
      <c r="BA156" s="1" t="str">
        <f t="shared" si="450"/>
        <v/>
      </c>
      <c r="BB156" s="1" t="str">
        <f t="shared" si="450"/>
        <v/>
      </c>
      <c r="BC156" s="1" t="str">
        <f t="shared" si="450"/>
        <v/>
      </c>
      <c r="BD156" s="1" t="str">
        <f t="shared" si="450"/>
        <v/>
      </c>
      <c r="BF156" s="84">
        <f t="shared" ref="BF156:BF157" si="451">IFERROR(AS156/AG156,"-")</f>
        <v>1.2670668064817732</v>
      </c>
      <c r="BG156" s="84">
        <f t="shared" ref="BG156:BG157" si="452">IFERROR(AT156/AH156,"-")</f>
        <v>2.2697086229061818</v>
      </c>
      <c r="BH156" s="84">
        <f t="shared" ref="BH156:BH157" si="453">IFERROR(AU156/AI156,"-")</f>
        <v>1.233168292360735</v>
      </c>
      <c r="BI156" s="84">
        <f t="shared" ref="BI156:BI157" si="454">IFERROR(AV156/AJ156,"-")</f>
        <v>1.1770679862518096</v>
      </c>
      <c r="BJ156" s="84">
        <f t="shared" ref="BJ156:BJ157" si="455">IFERROR(AW156/AK156,"-")</f>
        <v>2.025221705645365</v>
      </c>
      <c r="BK156" s="84">
        <f t="shared" ref="BK156:BK157" si="456">IFERROR(AX156/AL156,"-")</f>
        <v>1.6071996937741697</v>
      </c>
      <c r="BL156" s="84">
        <f t="shared" ref="BL156:BL157" si="457">IFERROR(AY156/AM156,"-")</f>
        <v>1.5901094167128775</v>
      </c>
      <c r="BM156" s="84">
        <f t="shared" ref="BM156:BM157" si="458">IFERROR(AZ156/AN156,"-")</f>
        <v>1.8691513282569752</v>
      </c>
      <c r="BN156" s="84" t="str">
        <f t="shared" ref="BN156:BN157" si="459">IFERROR(BA156/AO156,"-")</f>
        <v>-</v>
      </c>
      <c r="BO156" s="84" t="str">
        <f t="shared" ref="BO156:BO157" si="460">IFERROR(BB156/AP156,"-")</f>
        <v>-</v>
      </c>
      <c r="BP156" s="84" t="str">
        <f t="shared" ref="BP156:BP157" si="461">IFERROR(BC156/AQ156,"-")</f>
        <v>-</v>
      </c>
      <c r="BQ156" s="84" t="str">
        <f t="shared" ref="BQ156:BQ157" si="462">IFERROR(BD156/AR156,"-")</f>
        <v>-</v>
      </c>
    </row>
    <row r="157" spans="1:69" x14ac:dyDescent="0.25">
      <c r="A157" s="45"/>
      <c r="B157" s="3" t="s">
        <v>61</v>
      </c>
      <c r="C157" s="66">
        <f t="shared" si="448"/>
        <v>52.735177854274248</v>
      </c>
      <c r="D157" s="66">
        <f t="shared" si="448"/>
        <v>43.340575599999987</v>
      </c>
      <c r="E157" s="66">
        <f t="shared" si="448"/>
        <v>44.338375279892524</v>
      </c>
      <c r="F157" s="65">
        <f t="shared" si="419"/>
        <v>1.0230222987599762</v>
      </c>
      <c r="H157" s="1">
        <f t="shared" ref="H157:S157" si="463">IFERROR(H59/H85,"")</f>
        <v>14.262034552845527</v>
      </c>
      <c r="I157" s="1">
        <f t="shared" si="463"/>
        <v>27.28390746452807</v>
      </c>
      <c r="J157" s="1">
        <f t="shared" si="463"/>
        <v>28.026429065743944</v>
      </c>
      <c r="K157" s="1">
        <f t="shared" si="463"/>
        <v>36.171475622406639</v>
      </c>
      <c r="L157" s="1">
        <f t="shared" si="463"/>
        <v>14.840348646034803</v>
      </c>
      <c r="M157" s="1">
        <f t="shared" si="463"/>
        <v>21.541854030501085</v>
      </c>
      <c r="N157" s="1">
        <f t="shared" si="463"/>
        <v>18.463160060975607</v>
      </c>
      <c r="O157" s="1">
        <f t="shared" si="463"/>
        <v>28.941701335877891</v>
      </c>
      <c r="P157" s="1">
        <f t="shared" si="463"/>
        <v>17.840350698486613</v>
      </c>
      <c r="Q157" s="1">
        <f t="shared" si="463"/>
        <v>21.384050977480822</v>
      </c>
      <c r="R157" s="11">
        <f t="shared" si="463"/>
        <v>11.263499776085983</v>
      </c>
      <c r="S157" s="11" t="str">
        <f t="shared" si="463"/>
        <v/>
      </c>
      <c r="U157" s="1">
        <f t="shared" ref="U157:BD157" si="464">IFERROR(U59/U85,"")</f>
        <v>3.8622304283604136</v>
      </c>
      <c r="V157" s="1">
        <f t="shared" si="464"/>
        <v>3.581654374548084</v>
      </c>
      <c r="W157" s="1">
        <f t="shared" si="464"/>
        <v>7.3630589430894311</v>
      </c>
      <c r="X157" s="1">
        <f t="shared" si="464"/>
        <v>8.5889534313725502</v>
      </c>
      <c r="Y157" s="1">
        <f t="shared" si="464"/>
        <v>7.1431295597484272</v>
      </c>
      <c r="Z157" s="1">
        <f t="shared" si="464"/>
        <v>11.630145589142504</v>
      </c>
      <c r="AA157" s="1">
        <f t="shared" si="464"/>
        <v>10.04971090909091</v>
      </c>
      <c r="AB157" s="1">
        <f t="shared" si="464"/>
        <v>5.7438121073672193</v>
      </c>
      <c r="AC157" s="1">
        <f t="shared" si="464"/>
        <v>12.663431372549018</v>
      </c>
      <c r="AD157" s="1">
        <f t="shared" si="464"/>
        <v>7.6721875693673693</v>
      </c>
      <c r="AE157" s="1">
        <f t="shared" si="464"/>
        <v>11.391812862414339</v>
      </c>
      <c r="AF157" s="1">
        <f t="shared" si="464"/>
        <v>17.792040456431533</v>
      </c>
      <c r="AG157" s="1">
        <f t="shared" si="464"/>
        <v>3.126623517276947</v>
      </c>
      <c r="AH157" s="1">
        <f t="shared" si="464"/>
        <v>3.5084803921568475</v>
      </c>
      <c r="AI157" s="1">
        <f t="shared" si="464"/>
        <v>8.6208331721470035</v>
      </c>
      <c r="AJ157" s="1">
        <f t="shared" si="464"/>
        <v>8.6239966996699664</v>
      </c>
      <c r="AK157" s="1">
        <f t="shared" si="464"/>
        <v>6.223849795175239</v>
      </c>
      <c r="AL157" s="1">
        <f t="shared" si="464"/>
        <v>7.613620915032679</v>
      </c>
      <c r="AM157" s="1">
        <f t="shared" si="464"/>
        <v>5.959107653490328</v>
      </c>
      <c r="AN157" s="1">
        <f t="shared" si="464"/>
        <v>5.620914</v>
      </c>
      <c r="AO157" s="1">
        <f t="shared" si="464"/>
        <v>7.7074272103658537</v>
      </c>
      <c r="AP157" s="1">
        <f t="shared" si="464"/>
        <v>6.5294875533428174</v>
      </c>
      <c r="AQ157" s="1">
        <f t="shared" si="464"/>
        <v>9.1171059056417025</v>
      </c>
      <c r="AR157" s="1">
        <f t="shared" si="464"/>
        <v>14.312290712468224</v>
      </c>
      <c r="AS157" s="1">
        <f t="shared" si="464"/>
        <v>3.9657313664596274</v>
      </c>
      <c r="AT157" s="1">
        <f t="shared" si="464"/>
        <v>6.2354177817424912</v>
      </c>
      <c r="AU157" s="1">
        <f t="shared" si="464"/>
        <v>8.0209778812572772</v>
      </c>
      <c r="AV157" s="1">
        <f t="shared" si="464"/>
        <v>7.0762626554816315</v>
      </c>
      <c r="AW157" s="1">
        <f t="shared" si="464"/>
        <v>8.3457211667112663</v>
      </c>
      <c r="AX157" s="1">
        <f t="shared" si="464"/>
        <v>7.6125587725810435</v>
      </c>
      <c r="AY157" s="1">
        <f t="shared" si="464"/>
        <v>5.567960680891872</v>
      </c>
      <c r="AZ157" s="1">
        <f t="shared" si="464"/>
        <v>6.063328705776982</v>
      </c>
      <c r="BA157" s="1" t="str">
        <f t="shared" si="464"/>
        <v/>
      </c>
      <c r="BB157" s="1" t="str">
        <f t="shared" si="464"/>
        <v/>
      </c>
      <c r="BC157" s="1" t="str">
        <f t="shared" si="464"/>
        <v/>
      </c>
      <c r="BD157" s="1" t="str">
        <f t="shared" si="464"/>
        <v/>
      </c>
      <c r="BF157" s="84">
        <f t="shared" si="451"/>
        <v>1.2683750840310573</v>
      </c>
      <c r="BG157" s="84">
        <f t="shared" si="452"/>
        <v>1.7772417356761261</v>
      </c>
      <c r="BH157" s="84">
        <f t="shared" si="453"/>
        <v>0.93041794465669569</v>
      </c>
      <c r="BI157" s="84">
        <f t="shared" si="454"/>
        <v>0.82053169799478642</v>
      </c>
      <c r="BJ157" s="84">
        <f t="shared" si="455"/>
        <v>1.3409258644353714</v>
      </c>
      <c r="BK157" s="84">
        <f t="shared" si="456"/>
        <v>0.99986049443970371</v>
      </c>
      <c r="BL157" s="84">
        <f t="shared" si="457"/>
        <v>0.93436148575544598</v>
      </c>
      <c r="BM157" s="84">
        <f t="shared" si="458"/>
        <v>1.0787086772323828</v>
      </c>
      <c r="BN157" s="84" t="str">
        <f t="shared" si="459"/>
        <v>-</v>
      </c>
      <c r="BO157" s="84" t="str">
        <f t="shared" si="460"/>
        <v>-</v>
      </c>
      <c r="BP157" s="84" t="str">
        <f t="shared" si="461"/>
        <v>-</v>
      </c>
      <c r="BQ157" s="84" t="str">
        <f t="shared" si="462"/>
        <v>-</v>
      </c>
    </row>
    <row r="158" spans="1:69" x14ac:dyDescent="0.25">
      <c r="A158" s="44" t="s">
        <v>33</v>
      </c>
      <c r="B158" s="22"/>
    </row>
    <row r="159" spans="1:69" x14ac:dyDescent="0.25">
      <c r="A159" s="43" t="s">
        <v>89</v>
      </c>
      <c r="B159" s="23" t="s">
        <v>89</v>
      </c>
      <c r="C159" s="21" t="str">
        <f>$C$3</f>
        <v>YTD '15</v>
      </c>
      <c r="D159" s="21" t="str">
        <f>$D$3</f>
        <v>YTD '16</v>
      </c>
      <c r="E159" s="21" t="str">
        <f>$E$3</f>
        <v>YTD '17</v>
      </c>
      <c r="F159" s="21" t="str">
        <f>$F$3</f>
        <v>YoY</v>
      </c>
      <c r="G159" s="2" t="s">
        <v>33</v>
      </c>
      <c r="H159" s="27" t="str">
        <f>$H$3</f>
        <v>Q1 '15</v>
      </c>
      <c r="I159" s="27" t="str">
        <f>$I$3</f>
        <v>Q2 '15</v>
      </c>
      <c r="J159" s="27" t="str">
        <f>$J$3</f>
        <v>Q3 '15</v>
      </c>
      <c r="K159" s="27" t="str">
        <f>$K$3</f>
        <v>Q4 '15</v>
      </c>
      <c r="L159" s="30" t="str">
        <f>$L$3</f>
        <v>Q1 '16</v>
      </c>
      <c r="M159" s="30" t="str">
        <f>$M$3</f>
        <v>Q2 '16</v>
      </c>
      <c r="N159" s="30" t="str">
        <f>$N$3</f>
        <v>Q3 '16</v>
      </c>
      <c r="O159" s="30" t="str">
        <f>$O$3</f>
        <v>Q4 '16</v>
      </c>
      <c r="P159" s="27" t="str">
        <f>$P$3</f>
        <v>Q1 '17</v>
      </c>
      <c r="Q159" s="27" t="str">
        <f>$Q$3</f>
        <v>Q2 '17</v>
      </c>
      <c r="R159" s="27" t="str">
        <f>$R$3</f>
        <v>Q3 '17</v>
      </c>
      <c r="S159" s="27" t="str">
        <f>$S$3</f>
        <v>Q4 '17</v>
      </c>
      <c r="T159" s="17" t="s">
        <v>33</v>
      </c>
      <c r="U159" s="27" t="s">
        <v>1</v>
      </c>
      <c r="V159" s="27" t="s">
        <v>2</v>
      </c>
      <c r="W159" s="27" t="s">
        <v>3</v>
      </c>
      <c r="X159" s="27" t="s">
        <v>4</v>
      </c>
      <c r="Y159" s="27" t="s">
        <v>5</v>
      </c>
      <c r="Z159" s="27" t="s">
        <v>6</v>
      </c>
      <c r="AA159" s="27" t="s">
        <v>7</v>
      </c>
      <c r="AB159" s="27" t="s">
        <v>8</v>
      </c>
      <c r="AC159" s="27" t="s">
        <v>9</v>
      </c>
      <c r="AD159" s="27" t="s">
        <v>10</v>
      </c>
      <c r="AE159" s="27" t="s">
        <v>11</v>
      </c>
      <c r="AF159" s="27" t="s">
        <v>12</v>
      </c>
      <c r="AG159" s="29" t="s">
        <v>13</v>
      </c>
      <c r="AH159" s="29" t="s">
        <v>14</v>
      </c>
      <c r="AI159" s="29" t="s">
        <v>15</v>
      </c>
      <c r="AJ159" s="29" t="s">
        <v>16</v>
      </c>
      <c r="AK159" s="29" t="s">
        <v>17</v>
      </c>
      <c r="AL159" s="29" t="s">
        <v>18</v>
      </c>
      <c r="AM159" s="29" t="s">
        <v>19</v>
      </c>
      <c r="AN159" s="29" t="s">
        <v>20</v>
      </c>
      <c r="AO159" s="29" t="s">
        <v>21</v>
      </c>
      <c r="AP159" s="29" t="s">
        <v>22</v>
      </c>
      <c r="AQ159" s="29" t="s">
        <v>23</v>
      </c>
      <c r="AR159" s="29" t="s">
        <v>24</v>
      </c>
      <c r="AS159" s="25" t="s">
        <v>25</v>
      </c>
      <c r="AT159" s="25" t="s">
        <v>26</v>
      </c>
      <c r="AU159" s="25" t="s">
        <v>27</v>
      </c>
      <c r="AV159" s="25" t="s">
        <v>28</v>
      </c>
      <c r="AW159" s="25" t="s">
        <v>29</v>
      </c>
      <c r="AX159" s="25" t="s">
        <v>30</v>
      </c>
      <c r="AY159" s="31" t="s">
        <v>99</v>
      </c>
      <c r="AZ159" s="31" t="s">
        <v>100</v>
      </c>
      <c r="BA159" s="31" t="s">
        <v>101</v>
      </c>
      <c r="BB159" s="31" t="s">
        <v>102</v>
      </c>
      <c r="BC159" s="31" t="s">
        <v>103</v>
      </c>
      <c r="BD159" s="31" t="s">
        <v>104</v>
      </c>
      <c r="BF159" s="32">
        <v>42736</v>
      </c>
      <c r="BG159" s="32">
        <v>42767</v>
      </c>
      <c r="BH159" s="32">
        <v>42795</v>
      </c>
      <c r="BI159" s="32">
        <v>42826</v>
      </c>
      <c r="BJ159" s="32">
        <v>42856</v>
      </c>
      <c r="BK159" s="32">
        <v>42887</v>
      </c>
      <c r="BL159" s="32">
        <v>42917</v>
      </c>
      <c r="BM159" s="32">
        <v>42948</v>
      </c>
      <c r="BN159" s="32">
        <v>42979</v>
      </c>
      <c r="BO159" s="32">
        <v>43009</v>
      </c>
      <c r="BP159" s="32">
        <v>43040</v>
      </c>
      <c r="BQ159" s="32">
        <v>43070</v>
      </c>
    </row>
    <row r="160" spans="1:69" x14ac:dyDescent="0.25">
      <c r="A160" s="16" t="s">
        <v>136</v>
      </c>
      <c r="B160" s="22" t="s">
        <v>90</v>
      </c>
      <c r="C160" s="71">
        <f>SUM(U160                                                        : INDEX(U160:AF160,$B$2))</f>
        <v>1741</v>
      </c>
      <c r="D160" s="71">
        <f>SUM(AG160                                                   : INDEX(AG160:AR160,$B$2))</f>
        <v>1683</v>
      </c>
      <c r="E160" s="71">
        <f>SUM(AS160                                                    : INDEX(AS160:BD160,$B$2))</f>
        <v>2735</v>
      </c>
      <c r="F160" s="67">
        <f>IFERROR(E160/D160,"-")</f>
        <v>1.6250742721330957</v>
      </c>
      <c r="H160" s="4">
        <f>SUM(U160:W160)</f>
        <v>507</v>
      </c>
      <c r="I160" s="4">
        <f>SUM(X160:Z160)</f>
        <v>778</v>
      </c>
      <c r="J160" s="4">
        <f>SUM(AA160:AC160)</f>
        <v>680</v>
      </c>
      <c r="K160" s="4">
        <f>SUM(AD160:AF160)</f>
        <v>744</v>
      </c>
      <c r="L160" s="4">
        <f>SUM(AG160:AI160)</f>
        <v>465</v>
      </c>
      <c r="M160" s="4">
        <f>SUM(AJ160:AL160)</f>
        <v>734</v>
      </c>
      <c r="N160" s="4">
        <f>SUM(AM160:AO160)</f>
        <v>814</v>
      </c>
      <c r="O160" s="4">
        <f>SUM(AP160:AR160)</f>
        <v>1063</v>
      </c>
      <c r="P160" s="4">
        <f>SUM(AS160:AU160)</f>
        <v>914</v>
      </c>
      <c r="Q160" s="4">
        <f>SUM(AV160:AX160)</f>
        <v>1041</v>
      </c>
      <c r="R160" s="4">
        <f>SUM(AY160:BA160)</f>
        <v>780</v>
      </c>
      <c r="S160" s="4">
        <f>SUM(BB160:BD160)</f>
        <v>0</v>
      </c>
      <c r="U160">
        <v>215</v>
      </c>
      <c r="V160">
        <v>68</v>
      </c>
      <c r="W160">
        <v>224</v>
      </c>
      <c r="X160">
        <v>301</v>
      </c>
      <c r="Y160">
        <v>221</v>
      </c>
      <c r="Z160">
        <v>256</v>
      </c>
      <c r="AA160">
        <v>229</v>
      </c>
      <c r="AB160">
        <v>227</v>
      </c>
      <c r="AC160">
        <v>224</v>
      </c>
      <c r="AD160">
        <v>185</v>
      </c>
      <c r="AE160">
        <v>311</v>
      </c>
      <c r="AF160">
        <v>248</v>
      </c>
      <c r="AG160">
        <v>71</v>
      </c>
      <c r="AH160">
        <v>74</v>
      </c>
      <c r="AI160">
        <v>320</v>
      </c>
      <c r="AJ160">
        <v>206</v>
      </c>
      <c r="AK160">
        <v>213</v>
      </c>
      <c r="AL160">
        <v>315</v>
      </c>
      <c r="AM160">
        <v>246</v>
      </c>
      <c r="AN160">
        <v>238</v>
      </c>
      <c r="AO160">
        <v>330</v>
      </c>
      <c r="AP160">
        <v>305</v>
      </c>
      <c r="AQ160">
        <v>377</v>
      </c>
      <c r="AR160">
        <v>381</v>
      </c>
      <c r="AS160">
        <v>189</v>
      </c>
      <c r="AT160">
        <v>379</v>
      </c>
      <c r="AU160">
        <v>346</v>
      </c>
      <c r="AV160">
        <v>289</v>
      </c>
      <c r="AW160">
        <v>347</v>
      </c>
      <c r="AX160">
        <v>405</v>
      </c>
      <c r="AY160">
        <v>338</v>
      </c>
      <c r="AZ160">
        <v>442</v>
      </c>
      <c r="BF160" s="84">
        <f t="shared" ref="BF160:BF168" si="465">IFERROR(AS160/AG160,"-")</f>
        <v>2.6619718309859155</v>
      </c>
      <c r="BG160" s="84">
        <f t="shared" ref="BG160:BG168" si="466">IFERROR(AT160/AH160,"-")</f>
        <v>5.1216216216216219</v>
      </c>
      <c r="BH160" s="84">
        <f t="shared" ref="BH160:BH168" si="467">IFERROR(AU160/AI160,"-")</f>
        <v>1.08125</v>
      </c>
      <c r="BI160" s="84">
        <f t="shared" ref="BI160:BI168" si="468">IFERROR(AV160/AJ160,"-")</f>
        <v>1.4029126213592233</v>
      </c>
      <c r="BJ160" s="84">
        <f t="shared" ref="BJ160:BJ168" si="469">IFERROR(AW160/AK160,"-")</f>
        <v>1.6291079812206573</v>
      </c>
      <c r="BK160" s="84">
        <f t="shared" ref="BK160:BK168" si="470">IFERROR(AX160/AL160,"-")</f>
        <v>1.2857142857142858</v>
      </c>
      <c r="BL160" s="84">
        <f t="shared" ref="BL160:BL168" si="471">IFERROR(AY160/AM160,"-")</f>
        <v>1.3739837398373984</v>
      </c>
      <c r="BM160" s="84">
        <f t="shared" ref="BM160:BM168" si="472">IFERROR(AZ160/AN160,"-")</f>
        <v>1.8571428571428572</v>
      </c>
      <c r="BN160" s="84">
        <f t="shared" ref="BN160:BN168" si="473">IFERROR(BA160/AO160,"-")</f>
        <v>0</v>
      </c>
      <c r="BO160" s="84">
        <f t="shared" ref="BO160:BO168" si="474">IFERROR(BB160/AP160,"-")</f>
        <v>0</v>
      </c>
      <c r="BP160" s="84">
        <f t="shared" ref="BP160:BP168" si="475">IFERROR(BC160/AQ160,"-")</f>
        <v>0</v>
      </c>
      <c r="BQ160" s="84">
        <f t="shared" ref="BQ160:BQ168" si="476">IFERROR(BD160/AR160,"-")</f>
        <v>0</v>
      </c>
    </row>
    <row r="161" spans="1:69" x14ac:dyDescent="0.25">
      <c r="A161" s="22" t="s">
        <v>91</v>
      </c>
      <c r="B161" s="22" t="s">
        <v>91</v>
      </c>
      <c r="C161" s="71">
        <f>SUM(U161                                                        : INDEX(U161:AF161,$B$2))</f>
        <v>493</v>
      </c>
      <c r="D161" s="71">
        <f>SUM(AG161                                                   : INDEX(AG161:AR161,$B$2))</f>
        <v>561</v>
      </c>
      <c r="E161" s="71">
        <f>SUM(AS161                                                    : INDEX(AS161:BD161,$B$2))</f>
        <v>1231</v>
      </c>
      <c r="F161" s="67">
        <f t="shared" ref="F161:F168" si="477">IFERROR(E161/D161,"-")</f>
        <v>2.1942959001782532</v>
      </c>
      <c r="H161" s="4">
        <f t="shared" ref="H161:H164" si="478">SUM(U161:W161)</f>
        <v>128</v>
      </c>
      <c r="I161" s="4">
        <f t="shared" ref="I161:I164" si="479">SUM(X161:Z161)</f>
        <v>221</v>
      </c>
      <c r="J161" s="4">
        <f t="shared" ref="J161:J164" si="480">SUM(AA161:AC161)</f>
        <v>222</v>
      </c>
      <c r="K161" s="4">
        <f t="shared" ref="K161:K164" si="481">SUM(AD161:AF161)</f>
        <v>275</v>
      </c>
      <c r="L161" s="4">
        <f t="shared" ref="L161:L164" si="482">SUM(AG161:AI161)</f>
        <v>134</v>
      </c>
      <c r="M161" s="4">
        <f t="shared" ref="M161:M164" si="483">SUM(AJ161:AL161)</f>
        <v>260</v>
      </c>
      <c r="N161" s="4">
        <f t="shared" ref="N161:N164" si="484">SUM(AM161:AO161)</f>
        <v>294</v>
      </c>
      <c r="O161" s="4">
        <f t="shared" ref="O161:O164" si="485">SUM(AP161:AR161)</f>
        <v>383</v>
      </c>
      <c r="P161" s="4">
        <f t="shared" ref="P161:P164" si="486">SUM(AS161:AU161)</f>
        <v>334</v>
      </c>
      <c r="Q161" s="4">
        <f t="shared" ref="Q161:Q164" si="487">SUM(AV161:AX161)</f>
        <v>522</v>
      </c>
      <c r="R161" s="4">
        <f t="shared" ref="R161:R164" si="488">SUM(AY161:BA161)</f>
        <v>375</v>
      </c>
      <c r="S161" s="4">
        <f t="shared" ref="S161:S164" si="489">SUM(BB161:BD161)</f>
        <v>0</v>
      </c>
      <c r="U161">
        <v>45</v>
      </c>
      <c r="V161">
        <v>14</v>
      </c>
      <c r="W161">
        <v>69</v>
      </c>
      <c r="X161">
        <v>75</v>
      </c>
      <c r="Y161">
        <v>68</v>
      </c>
      <c r="Z161">
        <v>78</v>
      </c>
      <c r="AA161">
        <v>81</v>
      </c>
      <c r="AB161">
        <v>63</v>
      </c>
      <c r="AC161">
        <v>78</v>
      </c>
      <c r="AD161">
        <v>66</v>
      </c>
      <c r="AE161">
        <v>117</v>
      </c>
      <c r="AF161">
        <v>92</v>
      </c>
      <c r="AG161">
        <v>16</v>
      </c>
      <c r="AH161">
        <v>13</v>
      </c>
      <c r="AI161">
        <v>105</v>
      </c>
      <c r="AJ161">
        <v>70</v>
      </c>
      <c r="AK161">
        <v>68</v>
      </c>
      <c r="AL161">
        <v>122</v>
      </c>
      <c r="AM161">
        <v>88</v>
      </c>
      <c r="AN161">
        <v>79</v>
      </c>
      <c r="AO161">
        <v>127</v>
      </c>
      <c r="AP161">
        <v>115</v>
      </c>
      <c r="AQ161">
        <v>107</v>
      </c>
      <c r="AR161">
        <v>161</v>
      </c>
      <c r="AS161">
        <v>48</v>
      </c>
      <c r="AT161">
        <v>140</v>
      </c>
      <c r="AU161">
        <v>146</v>
      </c>
      <c r="AV161">
        <v>142</v>
      </c>
      <c r="AW161">
        <v>168</v>
      </c>
      <c r="AX161">
        <v>212</v>
      </c>
      <c r="AY161">
        <v>162</v>
      </c>
      <c r="AZ161">
        <v>213</v>
      </c>
      <c r="BF161" s="84">
        <f t="shared" si="465"/>
        <v>3</v>
      </c>
      <c r="BG161" s="84">
        <f t="shared" si="466"/>
        <v>10.76923076923077</v>
      </c>
      <c r="BH161" s="84">
        <f t="shared" si="467"/>
        <v>1.3904761904761904</v>
      </c>
      <c r="BI161" s="84">
        <f t="shared" si="468"/>
        <v>2.0285714285714285</v>
      </c>
      <c r="BJ161" s="84">
        <f t="shared" si="469"/>
        <v>2.4705882352941178</v>
      </c>
      <c r="BK161" s="84">
        <f t="shared" si="470"/>
        <v>1.7377049180327868</v>
      </c>
      <c r="BL161" s="84">
        <f t="shared" si="471"/>
        <v>1.8409090909090908</v>
      </c>
      <c r="BM161" s="84">
        <f t="shared" si="472"/>
        <v>2.6962025316455698</v>
      </c>
      <c r="BN161" s="84">
        <f t="shared" si="473"/>
        <v>0</v>
      </c>
      <c r="BO161" s="84">
        <f t="shared" si="474"/>
        <v>0</v>
      </c>
      <c r="BP161" s="84">
        <f t="shared" si="475"/>
        <v>0</v>
      </c>
      <c r="BQ161" s="84">
        <f t="shared" si="476"/>
        <v>0</v>
      </c>
    </row>
    <row r="162" spans="1:69" x14ac:dyDescent="0.25">
      <c r="A162" s="22" t="s">
        <v>92</v>
      </c>
      <c r="B162" s="22" t="s">
        <v>92</v>
      </c>
      <c r="C162" s="71">
        <f>SUM(U162                                                        : INDEX(U162:AF162,$B$2))</f>
        <v>679</v>
      </c>
      <c r="D162" s="71">
        <f>SUM(AG162                                                   : INDEX(AG162:AR162,$B$2))</f>
        <v>730</v>
      </c>
      <c r="E162" s="71">
        <f>SUM(AS162                                                    : INDEX(AS162:BD162,$B$2))</f>
        <v>1368</v>
      </c>
      <c r="F162" s="67">
        <f t="shared" si="477"/>
        <v>1.8739726027397261</v>
      </c>
      <c r="H162" s="4">
        <f t="shared" si="478"/>
        <v>182</v>
      </c>
      <c r="I162" s="4">
        <f t="shared" si="479"/>
        <v>304</v>
      </c>
      <c r="J162" s="4">
        <f t="shared" si="480"/>
        <v>290</v>
      </c>
      <c r="K162" s="4">
        <f t="shared" si="481"/>
        <v>362</v>
      </c>
      <c r="L162" s="4">
        <f t="shared" si="482"/>
        <v>186</v>
      </c>
      <c r="M162" s="4">
        <f t="shared" si="483"/>
        <v>334</v>
      </c>
      <c r="N162" s="4">
        <f t="shared" si="484"/>
        <v>370</v>
      </c>
      <c r="O162" s="4">
        <f t="shared" si="485"/>
        <v>486</v>
      </c>
      <c r="P162" s="4">
        <f t="shared" si="486"/>
        <v>397</v>
      </c>
      <c r="Q162" s="4">
        <f t="shared" si="487"/>
        <v>570</v>
      </c>
      <c r="R162" s="4">
        <f t="shared" si="488"/>
        <v>401</v>
      </c>
      <c r="S162" s="4">
        <f t="shared" si="489"/>
        <v>0</v>
      </c>
      <c r="U162">
        <v>68</v>
      </c>
      <c r="V162">
        <v>22</v>
      </c>
      <c r="W162">
        <v>92</v>
      </c>
      <c r="X162">
        <v>98</v>
      </c>
      <c r="Y162">
        <v>87</v>
      </c>
      <c r="Z162">
        <v>119</v>
      </c>
      <c r="AA162">
        <v>106</v>
      </c>
      <c r="AB162">
        <v>87</v>
      </c>
      <c r="AC162">
        <v>97</v>
      </c>
      <c r="AD162">
        <v>83</v>
      </c>
      <c r="AE162">
        <v>161</v>
      </c>
      <c r="AF162">
        <v>118</v>
      </c>
      <c r="AG162">
        <v>21</v>
      </c>
      <c r="AH162">
        <v>26</v>
      </c>
      <c r="AI162">
        <v>139</v>
      </c>
      <c r="AJ162">
        <v>91</v>
      </c>
      <c r="AK162">
        <v>92</v>
      </c>
      <c r="AL162">
        <v>151</v>
      </c>
      <c r="AM162">
        <v>105</v>
      </c>
      <c r="AN162">
        <v>105</v>
      </c>
      <c r="AO162">
        <v>160</v>
      </c>
      <c r="AP162">
        <v>141</v>
      </c>
      <c r="AQ162">
        <v>154</v>
      </c>
      <c r="AR162">
        <v>191</v>
      </c>
      <c r="AS162">
        <v>59</v>
      </c>
      <c r="AT162">
        <v>169</v>
      </c>
      <c r="AU162">
        <v>169</v>
      </c>
      <c r="AV162">
        <v>152</v>
      </c>
      <c r="AW162">
        <v>190</v>
      </c>
      <c r="AX162">
        <v>228</v>
      </c>
      <c r="AY162">
        <v>178</v>
      </c>
      <c r="AZ162">
        <v>223</v>
      </c>
      <c r="BF162" s="84">
        <f t="shared" si="465"/>
        <v>2.8095238095238093</v>
      </c>
      <c r="BG162" s="84">
        <f t="shared" si="466"/>
        <v>6.5</v>
      </c>
      <c r="BH162" s="84">
        <f t="shared" si="467"/>
        <v>1.2158273381294964</v>
      </c>
      <c r="BI162" s="84">
        <f t="shared" si="468"/>
        <v>1.6703296703296704</v>
      </c>
      <c r="BJ162" s="84">
        <f t="shared" si="469"/>
        <v>2.0652173913043477</v>
      </c>
      <c r="BK162" s="84">
        <f t="shared" si="470"/>
        <v>1.509933774834437</v>
      </c>
      <c r="BL162" s="84">
        <f t="shared" si="471"/>
        <v>1.6952380952380952</v>
      </c>
      <c r="BM162" s="84">
        <f t="shared" si="472"/>
        <v>2.1238095238095238</v>
      </c>
      <c r="BN162" s="84">
        <f t="shared" si="473"/>
        <v>0</v>
      </c>
      <c r="BO162" s="84">
        <f t="shared" si="474"/>
        <v>0</v>
      </c>
      <c r="BP162" s="84">
        <f t="shared" si="475"/>
        <v>0</v>
      </c>
      <c r="BQ162" s="84">
        <f t="shared" si="476"/>
        <v>0</v>
      </c>
    </row>
    <row r="163" spans="1:69" x14ac:dyDescent="0.25">
      <c r="A163" s="22" t="s">
        <v>93</v>
      </c>
      <c r="B163" s="22" t="s">
        <v>93</v>
      </c>
      <c r="C163" s="71">
        <f>SUM(U163                                                        : INDEX(U163:AF163,$B$2))</f>
        <v>428</v>
      </c>
      <c r="D163" s="71">
        <f>SUM(AG163                                                   : INDEX(AG163:AR163,$B$2))</f>
        <v>531</v>
      </c>
      <c r="E163" s="71">
        <f>SUM(AS163                                                    : INDEX(AS163:BD163,$B$2))</f>
        <v>1052</v>
      </c>
      <c r="F163" s="67">
        <f t="shared" si="477"/>
        <v>1.9811676082862524</v>
      </c>
      <c r="H163" s="4">
        <f t="shared" si="478"/>
        <v>121</v>
      </c>
      <c r="I163" s="4">
        <f t="shared" si="479"/>
        <v>200</v>
      </c>
      <c r="J163" s="4">
        <f t="shared" si="480"/>
        <v>168</v>
      </c>
      <c r="K163" s="4">
        <f t="shared" si="481"/>
        <v>226</v>
      </c>
      <c r="L163" s="4">
        <f t="shared" si="482"/>
        <v>141</v>
      </c>
      <c r="M163" s="4">
        <f t="shared" si="483"/>
        <v>233</v>
      </c>
      <c r="N163" s="4">
        <f t="shared" si="484"/>
        <v>269</v>
      </c>
      <c r="O163" s="4">
        <f t="shared" si="485"/>
        <v>374</v>
      </c>
      <c r="P163" s="4">
        <f t="shared" si="486"/>
        <v>271</v>
      </c>
      <c r="Q163" s="4">
        <f t="shared" si="487"/>
        <v>453</v>
      </c>
      <c r="R163" s="4">
        <f t="shared" si="488"/>
        <v>328</v>
      </c>
      <c r="S163" s="4">
        <f t="shared" si="489"/>
        <v>0</v>
      </c>
      <c r="U163">
        <v>36</v>
      </c>
      <c r="V163">
        <v>21</v>
      </c>
      <c r="W163">
        <v>64</v>
      </c>
      <c r="X163">
        <v>69</v>
      </c>
      <c r="Y163">
        <v>65</v>
      </c>
      <c r="Z163">
        <v>66</v>
      </c>
      <c r="AA163">
        <v>63</v>
      </c>
      <c r="AB163">
        <v>44</v>
      </c>
      <c r="AC163">
        <v>61</v>
      </c>
      <c r="AD163">
        <v>50</v>
      </c>
      <c r="AE163">
        <v>108</v>
      </c>
      <c r="AF163">
        <v>68</v>
      </c>
      <c r="AG163">
        <v>15</v>
      </c>
      <c r="AH163">
        <v>22</v>
      </c>
      <c r="AI163">
        <v>104</v>
      </c>
      <c r="AJ163">
        <v>62</v>
      </c>
      <c r="AK163">
        <v>75</v>
      </c>
      <c r="AL163">
        <v>96</v>
      </c>
      <c r="AM163">
        <v>83</v>
      </c>
      <c r="AN163">
        <v>74</v>
      </c>
      <c r="AO163">
        <v>112</v>
      </c>
      <c r="AP163">
        <v>109</v>
      </c>
      <c r="AQ163">
        <v>143</v>
      </c>
      <c r="AR163">
        <v>122</v>
      </c>
      <c r="AS163">
        <v>55</v>
      </c>
      <c r="AT163">
        <v>106</v>
      </c>
      <c r="AU163">
        <v>110</v>
      </c>
      <c r="AV163">
        <v>138</v>
      </c>
      <c r="AW163">
        <v>125</v>
      </c>
      <c r="AX163">
        <v>190</v>
      </c>
      <c r="AY163">
        <v>163</v>
      </c>
      <c r="AZ163">
        <v>165</v>
      </c>
      <c r="BF163" s="84">
        <f t="shared" si="465"/>
        <v>3.6666666666666665</v>
      </c>
      <c r="BG163" s="84">
        <f t="shared" si="466"/>
        <v>4.8181818181818183</v>
      </c>
      <c r="BH163" s="84">
        <f t="shared" si="467"/>
        <v>1.0576923076923077</v>
      </c>
      <c r="BI163" s="84">
        <f t="shared" si="468"/>
        <v>2.225806451612903</v>
      </c>
      <c r="BJ163" s="84">
        <f t="shared" si="469"/>
        <v>1.6666666666666667</v>
      </c>
      <c r="BK163" s="84">
        <f t="shared" si="470"/>
        <v>1.9791666666666667</v>
      </c>
      <c r="BL163" s="84">
        <f t="shared" si="471"/>
        <v>1.963855421686747</v>
      </c>
      <c r="BM163" s="84">
        <f t="shared" si="472"/>
        <v>2.2297297297297298</v>
      </c>
      <c r="BN163" s="84">
        <f t="shared" si="473"/>
        <v>0</v>
      </c>
      <c r="BO163" s="84">
        <f t="shared" si="474"/>
        <v>0</v>
      </c>
      <c r="BP163" s="84">
        <f t="shared" si="475"/>
        <v>0</v>
      </c>
      <c r="BQ163" s="84">
        <f t="shared" si="476"/>
        <v>0</v>
      </c>
    </row>
    <row r="164" spans="1:69" x14ac:dyDescent="0.25">
      <c r="A164" s="22" t="s">
        <v>94</v>
      </c>
      <c r="B164" s="22" t="s">
        <v>94</v>
      </c>
      <c r="C164" s="71">
        <f>SUM(U164                                                        : INDEX(U164:AF164,$B$2))</f>
        <v>336</v>
      </c>
      <c r="D164" s="71">
        <f>SUM(AG164                                                   : INDEX(AG164:AR164,$B$2))</f>
        <v>417</v>
      </c>
      <c r="E164" s="71">
        <f>SUM(AS164                                                    : INDEX(AS164:BD164,$B$2))</f>
        <v>649</v>
      </c>
      <c r="F164" s="67">
        <f t="shared" si="477"/>
        <v>1.5563549160671464</v>
      </c>
      <c r="H164" s="4">
        <f t="shared" si="478"/>
        <v>103</v>
      </c>
      <c r="I164" s="4">
        <f t="shared" si="479"/>
        <v>152</v>
      </c>
      <c r="J164" s="4">
        <f t="shared" si="480"/>
        <v>137</v>
      </c>
      <c r="K164" s="4">
        <f t="shared" si="481"/>
        <v>172</v>
      </c>
      <c r="L164" s="4">
        <f t="shared" si="482"/>
        <v>112</v>
      </c>
      <c r="M164" s="4">
        <f t="shared" si="483"/>
        <v>183</v>
      </c>
      <c r="N164" s="4">
        <f t="shared" si="484"/>
        <v>219</v>
      </c>
      <c r="O164" s="4">
        <f t="shared" si="485"/>
        <v>308</v>
      </c>
      <c r="P164" s="4">
        <f t="shared" si="486"/>
        <v>214</v>
      </c>
      <c r="Q164" s="4">
        <f t="shared" si="487"/>
        <v>268</v>
      </c>
      <c r="R164" s="4">
        <f t="shared" si="488"/>
        <v>167</v>
      </c>
      <c r="S164" s="4">
        <f t="shared" si="489"/>
        <v>0</v>
      </c>
      <c r="U164">
        <v>29</v>
      </c>
      <c r="V164">
        <v>19</v>
      </c>
      <c r="W164">
        <v>55</v>
      </c>
      <c r="X164">
        <v>62</v>
      </c>
      <c r="Y164">
        <v>45</v>
      </c>
      <c r="Z164">
        <v>45</v>
      </c>
      <c r="AA164">
        <v>42</v>
      </c>
      <c r="AB164">
        <v>39</v>
      </c>
      <c r="AC164">
        <v>56</v>
      </c>
      <c r="AD164">
        <v>45</v>
      </c>
      <c r="AE164">
        <v>76</v>
      </c>
      <c r="AF164">
        <v>51</v>
      </c>
      <c r="AG164">
        <v>12</v>
      </c>
      <c r="AH164">
        <v>19</v>
      </c>
      <c r="AI164">
        <v>81</v>
      </c>
      <c r="AJ164">
        <v>57</v>
      </c>
      <c r="AK164">
        <v>56</v>
      </c>
      <c r="AL164">
        <v>70</v>
      </c>
      <c r="AM164">
        <v>59</v>
      </c>
      <c r="AN164">
        <v>63</v>
      </c>
      <c r="AO164">
        <v>97</v>
      </c>
      <c r="AP164">
        <v>95</v>
      </c>
      <c r="AQ164">
        <v>112</v>
      </c>
      <c r="AR164">
        <v>101</v>
      </c>
      <c r="AS164">
        <v>45</v>
      </c>
      <c r="AT164">
        <v>84</v>
      </c>
      <c r="AU164">
        <v>85</v>
      </c>
      <c r="AV164">
        <v>99</v>
      </c>
      <c r="AW164">
        <v>82</v>
      </c>
      <c r="AX164">
        <v>87</v>
      </c>
      <c r="AY164">
        <v>91</v>
      </c>
      <c r="AZ164">
        <v>76</v>
      </c>
      <c r="BF164" s="84">
        <f t="shared" si="465"/>
        <v>3.75</v>
      </c>
      <c r="BG164" s="84">
        <f t="shared" si="466"/>
        <v>4.4210526315789478</v>
      </c>
      <c r="BH164" s="84">
        <f t="shared" si="467"/>
        <v>1.0493827160493827</v>
      </c>
      <c r="BI164" s="84">
        <f t="shared" si="468"/>
        <v>1.736842105263158</v>
      </c>
      <c r="BJ164" s="84">
        <f t="shared" si="469"/>
        <v>1.4642857142857142</v>
      </c>
      <c r="BK164" s="84">
        <f t="shared" si="470"/>
        <v>1.2428571428571429</v>
      </c>
      <c r="BL164" s="84">
        <f t="shared" si="471"/>
        <v>1.5423728813559323</v>
      </c>
      <c r="BM164" s="84">
        <f t="shared" si="472"/>
        <v>1.2063492063492063</v>
      </c>
      <c r="BN164" s="84">
        <f t="shared" si="473"/>
        <v>0</v>
      </c>
      <c r="BO164" s="84">
        <f t="shared" si="474"/>
        <v>0</v>
      </c>
      <c r="BP164" s="84">
        <f t="shared" si="475"/>
        <v>0</v>
      </c>
      <c r="BQ164" s="84">
        <f t="shared" si="476"/>
        <v>0</v>
      </c>
    </row>
    <row r="165" spans="1:69" x14ac:dyDescent="0.25">
      <c r="A165" s="44"/>
      <c r="B165" s="22" t="s">
        <v>95</v>
      </c>
      <c r="C165" s="84">
        <f t="shared" ref="C165:E168" si="490">IFERROR(C161/C$160,"")</f>
        <v>0.28317059161401492</v>
      </c>
      <c r="D165" s="84">
        <f t="shared" si="490"/>
        <v>0.33333333333333331</v>
      </c>
      <c r="E165" s="84">
        <f t="shared" si="490"/>
        <v>0.45009140767824496</v>
      </c>
      <c r="F165" s="67">
        <f t="shared" si="477"/>
        <v>1.3502742230347349</v>
      </c>
      <c r="H165" s="84">
        <f>IFERROR(H161/H$160,"")</f>
        <v>0.25246548323471402</v>
      </c>
      <c r="I165" s="84">
        <f t="shared" ref="I165:Q168" si="491">IFERROR(I161/I$160,"")</f>
        <v>0.28406169665809766</v>
      </c>
      <c r="J165" s="84">
        <f t="shared" si="491"/>
        <v>0.32647058823529412</v>
      </c>
      <c r="K165" s="84">
        <f t="shared" si="491"/>
        <v>0.3696236559139785</v>
      </c>
      <c r="L165" s="84">
        <f t="shared" si="491"/>
        <v>0.28817204301075267</v>
      </c>
      <c r="M165" s="84">
        <f t="shared" si="491"/>
        <v>0.35422343324250682</v>
      </c>
      <c r="N165" s="84">
        <f t="shared" si="491"/>
        <v>0.36117936117936117</v>
      </c>
      <c r="O165" s="84">
        <f t="shared" si="491"/>
        <v>0.36030103480714959</v>
      </c>
      <c r="P165" s="84">
        <f t="shared" si="491"/>
        <v>0.36542669584245074</v>
      </c>
      <c r="Q165" s="84">
        <f t="shared" si="491"/>
        <v>0.50144092219020175</v>
      </c>
      <c r="R165" s="84">
        <f t="shared" ref="R165:S168" si="492">IFERROR(R161/R$160,"")</f>
        <v>0.48076923076923078</v>
      </c>
      <c r="S165" s="84" t="str">
        <f t="shared" si="492"/>
        <v/>
      </c>
      <c r="U165" s="84">
        <f t="shared" ref="U165:AX165" si="493">IFERROR(U161/U$160,"")</f>
        <v>0.20930232558139536</v>
      </c>
      <c r="V165" s="84">
        <f t="shared" si="493"/>
        <v>0.20588235294117646</v>
      </c>
      <c r="W165" s="84">
        <f t="shared" si="493"/>
        <v>0.3080357142857143</v>
      </c>
      <c r="X165" s="84">
        <f t="shared" si="493"/>
        <v>0.24916943521594684</v>
      </c>
      <c r="Y165" s="84">
        <f t="shared" si="493"/>
        <v>0.30769230769230771</v>
      </c>
      <c r="Z165" s="84">
        <f t="shared" si="493"/>
        <v>0.3046875</v>
      </c>
      <c r="AA165" s="84">
        <f t="shared" si="493"/>
        <v>0.35371179039301309</v>
      </c>
      <c r="AB165" s="84">
        <f t="shared" si="493"/>
        <v>0.27753303964757708</v>
      </c>
      <c r="AC165" s="84">
        <f t="shared" si="493"/>
        <v>0.3482142857142857</v>
      </c>
      <c r="AD165" s="84">
        <f t="shared" si="493"/>
        <v>0.35675675675675678</v>
      </c>
      <c r="AE165" s="84">
        <f t="shared" si="493"/>
        <v>0.3762057877813505</v>
      </c>
      <c r="AF165" s="84">
        <f t="shared" si="493"/>
        <v>0.37096774193548387</v>
      </c>
      <c r="AG165" s="84">
        <f t="shared" si="493"/>
        <v>0.22535211267605634</v>
      </c>
      <c r="AH165" s="84">
        <f t="shared" si="493"/>
        <v>0.17567567567567569</v>
      </c>
      <c r="AI165" s="84">
        <f t="shared" si="493"/>
        <v>0.328125</v>
      </c>
      <c r="AJ165" s="84">
        <f t="shared" si="493"/>
        <v>0.33980582524271846</v>
      </c>
      <c r="AK165" s="84">
        <f t="shared" si="493"/>
        <v>0.31924882629107981</v>
      </c>
      <c r="AL165" s="84">
        <f t="shared" si="493"/>
        <v>0.38730158730158731</v>
      </c>
      <c r="AM165" s="84">
        <f t="shared" si="493"/>
        <v>0.35772357723577236</v>
      </c>
      <c r="AN165" s="84">
        <f t="shared" si="493"/>
        <v>0.33193277310924368</v>
      </c>
      <c r="AO165" s="84">
        <f t="shared" si="493"/>
        <v>0.38484848484848483</v>
      </c>
      <c r="AP165" s="84">
        <f t="shared" si="493"/>
        <v>0.37704918032786883</v>
      </c>
      <c r="AQ165" s="84">
        <f t="shared" si="493"/>
        <v>0.28381962864721483</v>
      </c>
      <c r="AR165" s="84">
        <f t="shared" si="493"/>
        <v>0.4225721784776903</v>
      </c>
      <c r="AS165" s="84">
        <f t="shared" si="493"/>
        <v>0.25396825396825395</v>
      </c>
      <c r="AT165" s="84">
        <f t="shared" si="493"/>
        <v>0.36939313984168864</v>
      </c>
      <c r="AU165" s="84">
        <f t="shared" si="493"/>
        <v>0.42196531791907516</v>
      </c>
      <c r="AV165" s="84">
        <f t="shared" si="493"/>
        <v>0.49134948096885811</v>
      </c>
      <c r="AW165" s="84">
        <f t="shared" si="493"/>
        <v>0.48414985590778098</v>
      </c>
      <c r="AX165" s="84">
        <f t="shared" si="493"/>
        <v>0.52345679012345681</v>
      </c>
      <c r="AY165" s="84">
        <f>IFERROR(AY161/AY$160,"")</f>
        <v>0.47928994082840237</v>
      </c>
      <c r="AZ165" s="84">
        <f t="shared" ref="AZ165:BD165" si="494">IFERROR(AZ161/AZ$160,"")</f>
        <v>0.48190045248868779</v>
      </c>
      <c r="BA165" s="84" t="str">
        <f t="shared" si="494"/>
        <v/>
      </c>
      <c r="BB165" s="84" t="str">
        <f t="shared" si="494"/>
        <v/>
      </c>
      <c r="BC165" s="84" t="str">
        <f t="shared" si="494"/>
        <v/>
      </c>
      <c r="BD165" s="84" t="str">
        <f t="shared" si="494"/>
        <v/>
      </c>
      <c r="BF165" s="84">
        <f t="shared" si="465"/>
        <v>1.126984126984127</v>
      </c>
      <c r="BG165" s="84">
        <f t="shared" si="466"/>
        <v>2.1026994114065354</v>
      </c>
      <c r="BH165" s="84">
        <f t="shared" si="467"/>
        <v>1.2859895403248005</v>
      </c>
      <c r="BI165" s="84">
        <f t="shared" si="468"/>
        <v>1.4459713297083538</v>
      </c>
      <c r="BJ165" s="84">
        <f t="shared" si="469"/>
        <v>1.5165282251229022</v>
      </c>
      <c r="BK165" s="84">
        <f t="shared" si="470"/>
        <v>1.3515482695810566</v>
      </c>
      <c r="BL165" s="84">
        <f t="shared" si="471"/>
        <v>1.3398332436793976</v>
      </c>
      <c r="BM165" s="84">
        <f t="shared" si="472"/>
        <v>1.4518013631937683</v>
      </c>
      <c r="BN165" s="84" t="str">
        <f t="shared" si="473"/>
        <v>-</v>
      </c>
      <c r="BO165" s="84" t="str">
        <f t="shared" si="474"/>
        <v>-</v>
      </c>
      <c r="BP165" s="84" t="str">
        <f t="shared" si="475"/>
        <v>-</v>
      </c>
      <c r="BQ165" s="84" t="str">
        <f t="shared" si="476"/>
        <v>-</v>
      </c>
    </row>
    <row r="166" spans="1:69" x14ac:dyDescent="0.25">
      <c r="A166" s="44"/>
      <c r="B166" s="22" t="s">
        <v>96</v>
      </c>
      <c r="C166" s="84">
        <f t="shared" si="490"/>
        <v>0.39000574382538772</v>
      </c>
      <c r="D166" s="84">
        <f t="shared" si="490"/>
        <v>0.43374925727866903</v>
      </c>
      <c r="E166" s="84">
        <f t="shared" si="490"/>
        <v>0.5001828153564899</v>
      </c>
      <c r="F166" s="67">
        <f t="shared" si="477"/>
        <v>1.1531612030753049</v>
      </c>
      <c r="H166" s="84">
        <f>IFERROR(H162/H$160,"")</f>
        <v>0.35897435897435898</v>
      </c>
      <c r="I166" s="84">
        <f t="shared" si="491"/>
        <v>0.39074550128534702</v>
      </c>
      <c r="J166" s="84">
        <f t="shared" si="491"/>
        <v>0.4264705882352941</v>
      </c>
      <c r="K166" s="84">
        <f t="shared" si="491"/>
        <v>0.48655913978494625</v>
      </c>
      <c r="L166" s="84">
        <f t="shared" si="491"/>
        <v>0.4</v>
      </c>
      <c r="M166" s="84">
        <f t="shared" si="491"/>
        <v>0.45504087193460491</v>
      </c>
      <c r="N166" s="84">
        <f t="shared" si="491"/>
        <v>0.45454545454545453</v>
      </c>
      <c r="O166" s="84">
        <f t="shared" si="491"/>
        <v>0.45719661335841955</v>
      </c>
      <c r="P166" s="84">
        <f t="shared" si="491"/>
        <v>0.43435448577680524</v>
      </c>
      <c r="Q166" s="84">
        <f t="shared" si="491"/>
        <v>0.54755043227665701</v>
      </c>
      <c r="R166" s="84">
        <f t="shared" si="492"/>
        <v>0.51410256410256405</v>
      </c>
      <c r="S166" s="84" t="str">
        <f t="shared" si="492"/>
        <v/>
      </c>
      <c r="U166" s="84">
        <f t="shared" ref="U166:AX166" si="495">IFERROR(U162/U$160,"")</f>
        <v>0.31627906976744186</v>
      </c>
      <c r="V166" s="84">
        <f t="shared" si="495"/>
        <v>0.3235294117647059</v>
      </c>
      <c r="W166" s="84">
        <f t="shared" si="495"/>
        <v>0.4107142857142857</v>
      </c>
      <c r="X166" s="84">
        <f t="shared" si="495"/>
        <v>0.32558139534883723</v>
      </c>
      <c r="Y166" s="84">
        <f t="shared" si="495"/>
        <v>0.39366515837104071</v>
      </c>
      <c r="Z166" s="84">
        <f t="shared" si="495"/>
        <v>0.46484375</v>
      </c>
      <c r="AA166" s="84">
        <f t="shared" si="495"/>
        <v>0.46288209606986902</v>
      </c>
      <c r="AB166" s="84">
        <f t="shared" si="495"/>
        <v>0.38325991189427311</v>
      </c>
      <c r="AC166" s="84">
        <f t="shared" si="495"/>
        <v>0.4330357142857143</v>
      </c>
      <c r="AD166" s="84">
        <f t="shared" si="495"/>
        <v>0.44864864864864867</v>
      </c>
      <c r="AE166" s="84">
        <f t="shared" si="495"/>
        <v>0.51768488745980712</v>
      </c>
      <c r="AF166" s="84">
        <f t="shared" si="495"/>
        <v>0.47580645161290325</v>
      </c>
      <c r="AG166" s="84">
        <f t="shared" si="495"/>
        <v>0.29577464788732394</v>
      </c>
      <c r="AH166" s="84">
        <f t="shared" si="495"/>
        <v>0.35135135135135137</v>
      </c>
      <c r="AI166" s="84">
        <f t="shared" si="495"/>
        <v>0.43437500000000001</v>
      </c>
      <c r="AJ166" s="84">
        <f t="shared" si="495"/>
        <v>0.44174757281553401</v>
      </c>
      <c r="AK166" s="84">
        <f t="shared" si="495"/>
        <v>0.431924882629108</v>
      </c>
      <c r="AL166" s="84">
        <f t="shared" si="495"/>
        <v>0.47936507936507938</v>
      </c>
      <c r="AM166" s="84">
        <f t="shared" si="495"/>
        <v>0.42682926829268292</v>
      </c>
      <c r="AN166" s="84">
        <f t="shared" si="495"/>
        <v>0.44117647058823528</v>
      </c>
      <c r="AO166" s="84">
        <f t="shared" si="495"/>
        <v>0.48484848484848486</v>
      </c>
      <c r="AP166" s="84">
        <f t="shared" si="495"/>
        <v>0.46229508196721314</v>
      </c>
      <c r="AQ166" s="84">
        <f t="shared" si="495"/>
        <v>0.40848806366047746</v>
      </c>
      <c r="AR166" s="84">
        <f t="shared" si="495"/>
        <v>0.50131233595800528</v>
      </c>
      <c r="AS166" s="84">
        <f t="shared" si="495"/>
        <v>0.31216931216931215</v>
      </c>
      <c r="AT166" s="84">
        <f t="shared" si="495"/>
        <v>0.44591029023746703</v>
      </c>
      <c r="AU166" s="84">
        <f t="shared" si="495"/>
        <v>0.48843930635838151</v>
      </c>
      <c r="AV166" s="84">
        <f t="shared" si="495"/>
        <v>0.52595155709342556</v>
      </c>
      <c r="AW166" s="84">
        <f t="shared" si="495"/>
        <v>0.54755043227665701</v>
      </c>
      <c r="AX166" s="84">
        <f t="shared" si="495"/>
        <v>0.562962962962963</v>
      </c>
      <c r="AY166" s="84">
        <f t="shared" ref="AY166:BD168" si="496">IFERROR(AY162/AY$160,"")</f>
        <v>0.52662721893491127</v>
      </c>
      <c r="AZ166" s="84">
        <f t="shared" si="496"/>
        <v>0.50452488687782804</v>
      </c>
      <c r="BA166" s="84" t="str">
        <f t="shared" si="496"/>
        <v/>
      </c>
      <c r="BB166" s="84" t="str">
        <f t="shared" si="496"/>
        <v/>
      </c>
      <c r="BC166" s="84" t="str">
        <f t="shared" si="496"/>
        <v/>
      </c>
      <c r="BD166" s="84" t="str">
        <f t="shared" si="496"/>
        <v/>
      </c>
      <c r="BF166" s="84">
        <f t="shared" si="465"/>
        <v>1.0554295792391031</v>
      </c>
      <c r="BG166" s="84">
        <f t="shared" si="466"/>
        <v>1.2691292875989446</v>
      </c>
      <c r="BH166" s="84">
        <f t="shared" si="467"/>
        <v>1.1244645901775689</v>
      </c>
      <c r="BI166" s="84">
        <f t="shared" si="468"/>
        <v>1.1906156127609413</v>
      </c>
      <c r="BJ166" s="84">
        <f t="shared" si="469"/>
        <v>1.2676982834231298</v>
      </c>
      <c r="BK166" s="84">
        <f t="shared" si="470"/>
        <v>1.17439293598234</v>
      </c>
      <c r="BL166" s="84">
        <f t="shared" si="471"/>
        <v>1.2338123415046494</v>
      </c>
      <c r="BM166" s="84">
        <f t="shared" si="472"/>
        <v>1.1435897435897435</v>
      </c>
      <c r="BN166" s="84" t="str">
        <f t="shared" si="473"/>
        <v>-</v>
      </c>
      <c r="BO166" s="84" t="str">
        <f t="shared" si="474"/>
        <v>-</v>
      </c>
      <c r="BP166" s="84" t="str">
        <f t="shared" si="475"/>
        <v>-</v>
      </c>
      <c r="BQ166" s="84" t="str">
        <f t="shared" si="476"/>
        <v>-</v>
      </c>
    </row>
    <row r="167" spans="1:69" x14ac:dyDescent="0.25">
      <c r="A167" s="44"/>
      <c r="B167" s="22" t="s">
        <v>97</v>
      </c>
      <c r="C167" s="84">
        <f t="shared" si="490"/>
        <v>0.24583572659391154</v>
      </c>
      <c r="D167" s="84">
        <f t="shared" si="490"/>
        <v>0.31550802139037432</v>
      </c>
      <c r="E167" s="84">
        <f t="shared" si="490"/>
        <v>0.3846435100548446</v>
      </c>
      <c r="F167" s="67">
        <f t="shared" si="477"/>
        <v>1.2191243454280669</v>
      </c>
      <c r="H167" s="84">
        <f>IFERROR(H163/H$160,"")</f>
        <v>0.23865877712031558</v>
      </c>
      <c r="I167" s="84">
        <f t="shared" si="491"/>
        <v>0.25706940874035988</v>
      </c>
      <c r="J167" s="84">
        <f t="shared" si="491"/>
        <v>0.24705882352941178</v>
      </c>
      <c r="K167" s="84">
        <f t="shared" si="491"/>
        <v>0.30376344086021506</v>
      </c>
      <c r="L167" s="84">
        <f t="shared" si="491"/>
        <v>0.3032258064516129</v>
      </c>
      <c r="M167" s="84">
        <f t="shared" si="491"/>
        <v>0.31743869209809267</v>
      </c>
      <c r="N167" s="84">
        <f t="shared" si="491"/>
        <v>0.33046683046683045</v>
      </c>
      <c r="O167" s="84">
        <f t="shared" si="491"/>
        <v>0.35183443085606775</v>
      </c>
      <c r="P167" s="84">
        <f t="shared" si="491"/>
        <v>0.2964989059080963</v>
      </c>
      <c r="Q167" s="84">
        <f t="shared" si="491"/>
        <v>0.43515850144092216</v>
      </c>
      <c r="R167" s="84">
        <f t="shared" si="492"/>
        <v>0.42051282051282052</v>
      </c>
      <c r="S167" s="84" t="str">
        <f t="shared" si="492"/>
        <v/>
      </c>
      <c r="U167" s="84">
        <f t="shared" ref="U167:AX167" si="497">IFERROR(U163/U$160,"")</f>
        <v>0.16744186046511628</v>
      </c>
      <c r="V167" s="84">
        <f t="shared" si="497"/>
        <v>0.30882352941176472</v>
      </c>
      <c r="W167" s="84">
        <f t="shared" si="497"/>
        <v>0.2857142857142857</v>
      </c>
      <c r="X167" s="84">
        <f t="shared" si="497"/>
        <v>0.2292358803986711</v>
      </c>
      <c r="Y167" s="84">
        <f t="shared" si="497"/>
        <v>0.29411764705882354</v>
      </c>
      <c r="Z167" s="84">
        <f t="shared" si="497"/>
        <v>0.2578125</v>
      </c>
      <c r="AA167" s="84">
        <f t="shared" si="497"/>
        <v>0.27510917030567683</v>
      </c>
      <c r="AB167" s="84">
        <f t="shared" si="497"/>
        <v>0.19383259911894274</v>
      </c>
      <c r="AC167" s="84">
        <f t="shared" si="497"/>
        <v>0.27232142857142855</v>
      </c>
      <c r="AD167" s="84">
        <f t="shared" si="497"/>
        <v>0.27027027027027029</v>
      </c>
      <c r="AE167" s="84">
        <f t="shared" si="497"/>
        <v>0.34726688102893893</v>
      </c>
      <c r="AF167" s="84">
        <f t="shared" si="497"/>
        <v>0.27419354838709675</v>
      </c>
      <c r="AG167" s="84">
        <f t="shared" si="497"/>
        <v>0.21126760563380281</v>
      </c>
      <c r="AH167" s="84">
        <f t="shared" si="497"/>
        <v>0.29729729729729731</v>
      </c>
      <c r="AI167" s="84">
        <f t="shared" si="497"/>
        <v>0.32500000000000001</v>
      </c>
      <c r="AJ167" s="84">
        <f t="shared" si="497"/>
        <v>0.30097087378640774</v>
      </c>
      <c r="AK167" s="84">
        <f t="shared" si="497"/>
        <v>0.352112676056338</v>
      </c>
      <c r="AL167" s="84">
        <f t="shared" si="497"/>
        <v>0.30476190476190479</v>
      </c>
      <c r="AM167" s="84">
        <f t="shared" si="497"/>
        <v>0.33739837398373984</v>
      </c>
      <c r="AN167" s="84">
        <f t="shared" si="497"/>
        <v>0.31092436974789917</v>
      </c>
      <c r="AO167" s="84">
        <f t="shared" si="497"/>
        <v>0.33939393939393941</v>
      </c>
      <c r="AP167" s="84">
        <f t="shared" si="497"/>
        <v>0.35737704918032787</v>
      </c>
      <c r="AQ167" s="84">
        <f t="shared" si="497"/>
        <v>0.37931034482758619</v>
      </c>
      <c r="AR167" s="84">
        <f t="shared" si="497"/>
        <v>0.32020997375328086</v>
      </c>
      <c r="AS167" s="84">
        <f t="shared" si="497"/>
        <v>0.29100529100529099</v>
      </c>
      <c r="AT167" s="84">
        <f t="shared" si="497"/>
        <v>0.27968337730870713</v>
      </c>
      <c r="AU167" s="84">
        <f t="shared" si="497"/>
        <v>0.31791907514450868</v>
      </c>
      <c r="AV167" s="84">
        <f t="shared" si="497"/>
        <v>0.47750865051903113</v>
      </c>
      <c r="AW167" s="84">
        <f t="shared" si="497"/>
        <v>0.36023054755043227</v>
      </c>
      <c r="AX167" s="84">
        <f t="shared" si="497"/>
        <v>0.46913580246913578</v>
      </c>
      <c r="AY167" s="84">
        <f t="shared" si="496"/>
        <v>0.48224852071005919</v>
      </c>
      <c r="AZ167" s="84">
        <f t="shared" si="496"/>
        <v>0.37330316742081449</v>
      </c>
      <c r="BA167" s="84" t="str">
        <f t="shared" si="496"/>
        <v/>
      </c>
      <c r="BB167" s="84" t="str">
        <f t="shared" si="496"/>
        <v/>
      </c>
      <c r="BC167" s="84" t="str">
        <f t="shared" si="496"/>
        <v/>
      </c>
      <c r="BD167" s="84" t="str">
        <f t="shared" si="496"/>
        <v/>
      </c>
      <c r="BF167" s="84">
        <f t="shared" si="465"/>
        <v>1.3774250440917106</v>
      </c>
      <c r="BG167" s="84">
        <f t="shared" si="466"/>
        <v>0.94075317822019666</v>
      </c>
      <c r="BH167" s="84">
        <f t="shared" si="467"/>
        <v>0.97821253890618054</v>
      </c>
      <c r="BI167" s="84">
        <f t="shared" si="468"/>
        <v>1.5865610001116197</v>
      </c>
      <c r="BJ167" s="84">
        <f t="shared" si="469"/>
        <v>1.0230547550432276</v>
      </c>
      <c r="BK167" s="84">
        <f t="shared" si="470"/>
        <v>1.5393518518518516</v>
      </c>
      <c r="BL167" s="84">
        <f t="shared" si="471"/>
        <v>1.4293148927069224</v>
      </c>
      <c r="BM167" s="84">
        <f t="shared" si="472"/>
        <v>1.2006237006237006</v>
      </c>
      <c r="BN167" s="84" t="str">
        <f t="shared" si="473"/>
        <v>-</v>
      </c>
      <c r="BO167" s="84" t="str">
        <f t="shared" si="474"/>
        <v>-</v>
      </c>
      <c r="BP167" s="84" t="str">
        <f t="shared" si="475"/>
        <v>-</v>
      </c>
      <c r="BQ167" s="84" t="str">
        <f t="shared" si="476"/>
        <v>-</v>
      </c>
    </row>
    <row r="168" spans="1:69" x14ac:dyDescent="0.25">
      <c r="A168" s="44"/>
      <c r="B168" s="22" t="s">
        <v>98</v>
      </c>
      <c r="C168" s="84">
        <f t="shared" si="490"/>
        <v>0.19299253302699598</v>
      </c>
      <c r="D168" s="84">
        <f t="shared" si="490"/>
        <v>0.24777183600713013</v>
      </c>
      <c r="E168" s="84">
        <f t="shared" si="490"/>
        <v>0.23729433272394881</v>
      </c>
      <c r="F168" s="67">
        <f t="shared" si="477"/>
        <v>0.95771309825996609</v>
      </c>
      <c r="H168" s="84">
        <f>IFERROR(H164/H$160,"")</f>
        <v>0.20315581854043394</v>
      </c>
      <c r="I168" s="84">
        <f t="shared" si="491"/>
        <v>0.19537275064267351</v>
      </c>
      <c r="J168" s="84">
        <f t="shared" si="491"/>
        <v>0.20147058823529412</v>
      </c>
      <c r="K168" s="84">
        <f t="shared" si="491"/>
        <v>0.23118279569892472</v>
      </c>
      <c r="L168" s="84">
        <f t="shared" si="491"/>
        <v>0.24086021505376345</v>
      </c>
      <c r="M168" s="84">
        <f t="shared" si="491"/>
        <v>0.24931880108991825</v>
      </c>
      <c r="N168" s="84">
        <f t="shared" si="491"/>
        <v>0.26904176904176902</v>
      </c>
      <c r="O168" s="84">
        <f t="shared" si="491"/>
        <v>0.28974600188146754</v>
      </c>
      <c r="P168" s="84">
        <f t="shared" si="491"/>
        <v>0.23413566739606126</v>
      </c>
      <c r="Q168" s="84">
        <f t="shared" si="491"/>
        <v>0.2574447646493756</v>
      </c>
      <c r="R168" s="84">
        <f t="shared" si="492"/>
        <v>0.21410256410256409</v>
      </c>
      <c r="S168" s="84" t="str">
        <f t="shared" si="492"/>
        <v/>
      </c>
      <c r="U168" s="84">
        <f t="shared" ref="U168:AX168" si="498">IFERROR(U164/U$160,"")</f>
        <v>0.13488372093023257</v>
      </c>
      <c r="V168" s="84">
        <f t="shared" si="498"/>
        <v>0.27941176470588236</v>
      </c>
      <c r="W168" s="84">
        <f t="shared" si="498"/>
        <v>0.24553571428571427</v>
      </c>
      <c r="X168" s="84">
        <f t="shared" si="498"/>
        <v>0.20598006644518271</v>
      </c>
      <c r="Y168" s="84">
        <f t="shared" si="498"/>
        <v>0.20361990950226244</v>
      </c>
      <c r="Z168" s="84">
        <f t="shared" si="498"/>
        <v>0.17578125</v>
      </c>
      <c r="AA168" s="84">
        <f t="shared" si="498"/>
        <v>0.18340611353711792</v>
      </c>
      <c r="AB168" s="84">
        <f t="shared" si="498"/>
        <v>0.17180616740088106</v>
      </c>
      <c r="AC168" s="84">
        <f t="shared" si="498"/>
        <v>0.25</v>
      </c>
      <c r="AD168" s="84">
        <f t="shared" si="498"/>
        <v>0.24324324324324326</v>
      </c>
      <c r="AE168" s="84">
        <f t="shared" si="498"/>
        <v>0.24437299035369775</v>
      </c>
      <c r="AF168" s="84">
        <f t="shared" si="498"/>
        <v>0.20564516129032259</v>
      </c>
      <c r="AG168" s="84">
        <f t="shared" si="498"/>
        <v>0.16901408450704225</v>
      </c>
      <c r="AH168" s="84">
        <f t="shared" si="498"/>
        <v>0.25675675675675674</v>
      </c>
      <c r="AI168" s="84">
        <f t="shared" si="498"/>
        <v>0.25312499999999999</v>
      </c>
      <c r="AJ168" s="84">
        <f t="shared" si="498"/>
        <v>0.27669902912621358</v>
      </c>
      <c r="AK168" s="84">
        <f t="shared" si="498"/>
        <v>0.26291079812206575</v>
      </c>
      <c r="AL168" s="84">
        <f t="shared" si="498"/>
        <v>0.22222222222222221</v>
      </c>
      <c r="AM168" s="84">
        <f t="shared" si="498"/>
        <v>0.23983739837398374</v>
      </c>
      <c r="AN168" s="84">
        <f t="shared" si="498"/>
        <v>0.26470588235294118</v>
      </c>
      <c r="AO168" s="84">
        <f t="shared" si="498"/>
        <v>0.29393939393939394</v>
      </c>
      <c r="AP168" s="84">
        <f t="shared" si="498"/>
        <v>0.31147540983606559</v>
      </c>
      <c r="AQ168" s="84">
        <f t="shared" si="498"/>
        <v>0.29708222811671087</v>
      </c>
      <c r="AR168" s="84">
        <f t="shared" si="498"/>
        <v>0.26509186351706038</v>
      </c>
      <c r="AS168" s="84">
        <f t="shared" si="498"/>
        <v>0.23809523809523808</v>
      </c>
      <c r="AT168" s="84">
        <f t="shared" si="498"/>
        <v>0.22163588390501318</v>
      </c>
      <c r="AU168" s="84">
        <f t="shared" si="498"/>
        <v>0.24566473988439305</v>
      </c>
      <c r="AV168" s="84">
        <f t="shared" si="498"/>
        <v>0.34256055363321797</v>
      </c>
      <c r="AW168" s="84">
        <f t="shared" si="498"/>
        <v>0.23631123919308358</v>
      </c>
      <c r="AX168" s="84">
        <f t="shared" si="498"/>
        <v>0.21481481481481482</v>
      </c>
      <c r="AY168" s="84">
        <f t="shared" si="496"/>
        <v>0.26923076923076922</v>
      </c>
      <c r="AZ168" s="84">
        <f t="shared" si="496"/>
        <v>0.17194570135746606</v>
      </c>
      <c r="BA168" s="84" t="str">
        <f t="shared" si="496"/>
        <v/>
      </c>
      <c r="BB168" s="84" t="str">
        <f t="shared" si="496"/>
        <v/>
      </c>
      <c r="BC168" s="84" t="str">
        <f t="shared" si="496"/>
        <v/>
      </c>
      <c r="BD168" s="84" t="str">
        <f t="shared" si="496"/>
        <v/>
      </c>
      <c r="BF168" s="84">
        <f t="shared" si="465"/>
        <v>1.4087301587301586</v>
      </c>
      <c r="BG168" s="84">
        <f t="shared" si="466"/>
        <v>0.86321344257741983</v>
      </c>
      <c r="BH168" s="84">
        <f t="shared" si="467"/>
        <v>0.97052736744451584</v>
      </c>
      <c r="BI168" s="84">
        <f t="shared" si="468"/>
        <v>1.2380258604989984</v>
      </c>
      <c r="BJ168" s="84">
        <f t="shared" si="469"/>
        <v>0.89882667764512136</v>
      </c>
      <c r="BK168" s="84">
        <f t="shared" si="470"/>
        <v>0.96666666666666679</v>
      </c>
      <c r="BL168" s="84">
        <f t="shared" si="471"/>
        <v>1.1225554106910038</v>
      </c>
      <c r="BM168" s="84">
        <f t="shared" si="472"/>
        <v>0.6495726495726496</v>
      </c>
      <c r="BN168" s="84" t="str">
        <f t="shared" si="473"/>
        <v>-</v>
      </c>
      <c r="BO168" s="84" t="str">
        <f t="shared" si="474"/>
        <v>-</v>
      </c>
      <c r="BP168" s="84" t="str">
        <f t="shared" si="475"/>
        <v>-</v>
      </c>
      <c r="BQ168" s="84" t="str">
        <f t="shared" si="476"/>
        <v>-</v>
      </c>
    </row>
    <row r="169" spans="1:69" x14ac:dyDescent="0.25">
      <c r="R169" s="11"/>
      <c r="S169" s="11"/>
    </row>
    <row r="170" spans="1:69" x14ac:dyDescent="0.25">
      <c r="A170" s="23" t="s">
        <v>213</v>
      </c>
      <c r="B170" s="23" t="s">
        <v>213</v>
      </c>
      <c r="C170" s="21" t="str">
        <f>$C$3</f>
        <v>YTD '15</v>
      </c>
      <c r="D170" s="21" t="str">
        <f>$D$3</f>
        <v>YTD '16</v>
      </c>
      <c r="E170" s="21" t="str">
        <f>$E$3</f>
        <v>YTD '17</v>
      </c>
      <c r="F170" s="21" t="str">
        <f>$F$3</f>
        <v>YoY</v>
      </c>
      <c r="G170" s="2" t="s">
        <v>33</v>
      </c>
      <c r="H170" s="27" t="str">
        <f>$H$3</f>
        <v>Q1 '15</v>
      </c>
      <c r="I170" s="27" t="str">
        <f>$I$3</f>
        <v>Q2 '15</v>
      </c>
      <c r="J170" s="27" t="str">
        <f>$J$3</f>
        <v>Q3 '15</v>
      </c>
      <c r="K170" s="27" t="str">
        <f>$K$3</f>
        <v>Q4 '15</v>
      </c>
      <c r="L170" s="30" t="str">
        <f>$L$3</f>
        <v>Q1 '16</v>
      </c>
      <c r="M170" s="30" t="str">
        <f>$M$3</f>
        <v>Q2 '16</v>
      </c>
      <c r="N170" s="30" t="str">
        <f>$N$3</f>
        <v>Q3 '16</v>
      </c>
      <c r="O170" s="30" t="str">
        <f>$O$3</f>
        <v>Q4 '16</v>
      </c>
      <c r="P170" s="27" t="str">
        <f>$P$3</f>
        <v>Q1 '17</v>
      </c>
      <c r="Q170" s="27" t="str">
        <f>$Q$3</f>
        <v>Q2 '17</v>
      </c>
      <c r="R170" s="27" t="str">
        <f>$R$3</f>
        <v>Q3 '17</v>
      </c>
      <c r="S170" s="27" t="str">
        <f>$S$3</f>
        <v>Q4 '17</v>
      </c>
      <c r="T170" s="17" t="s">
        <v>33</v>
      </c>
      <c r="U170" s="27" t="s">
        <v>1</v>
      </c>
      <c r="V170" s="27" t="s">
        <v>2</v>
      </c>
      <c r="W170" s="27" t="s">
        <v>3</v>
      </c>
      <c r="X170" s="27" t="s">
        <v>4</v>
      </c>
      <c r="Y170" s="27" t="s">
        <v>5</v>
      </c>
      <c r="Z170" s="27" t="s">
        <v>6</v>
      </c>
      <c r="AA170" s="27" t="s">
        <v>7</v>
      </c>
      <c r="AB170" s="27" t="s">
        <v>8</v>
      </c>
      <c r="AC170" s="27" t="s">
        <v>9</v>
      </c>
      <c r="AD170" s="27" t="s">
        <v>10</v>
      </c>
      <c r="AE170" s="27" t="s">
        <v>11</v>
      </c>
      <c r="AF170" s="27" t="s">
        <v>12</v>
      </c>
      <c r="AG170" s="29" t="s">
        <v>13</v>
      </c>
      <c r="AH170" s="29" t="s">
        <v>14</v>
      </c>
      <c r="AI170" s="29" t="s">
        <v>15</v>
      </c>
      <c r="AJ170" s="29" t="s">
        <v>16</v>
      </c>
      <c r="AK170" s="29" t="s">
        <v>17</v>
      </c>
      <c r="AL170" s="29" t="s">
        <v>18</v>
      </c>
      <c r="AM170" s="29" t="s">
        <v>19</v>
      </c>
      <c r="AN170" s="29" t="s">
        <v>20</v>
      </c>
      <c r="AO170" s="29" t="s">
        <v>21</v>
      </c>
      <c r="AP170" s="29" t="s">
        <v>22</v>
      </c>
      <c r="AQ170" s="29" t="s">
        <v>23</v>
      </c>
      <c r="AR170" s="29" t="s">
        <v>24</v>
      </c>
      <c r="AS170" s="31" t="s">
        <v>25</v>
      </c>
      <c r="AT170" s="31" t="s">
        <v>26</v>
      </c>
      <c r="AU170" s="31" t="s">
        <v>27</v>
      </c>
      <c r="AV170" s="31" t="s">
        <v>28</v>
      </c>
      <c r="AW170" s="31" t="s">
        <v>29</v>
      </c>
      <c r="AX170" s="31" t="s">
        <v>30</v>
      </c>
      <c r="AY170" s="31" t="s">
        <v>99</v>
      </c>
      <c r="AZ170" s="31" t="s">
        <v>100</v>
      </c>
      <c r="BA170" s="31" t="s">
        <v>101</v>
      </c>
      <c r="BB170" s="31" t="s">
        <v>102</v>
      </c>
      <c r="BC170" s="31" t="s">
        <v>103</v>
      </c>
      <c r="BD170" s="31" t="s">
        <v>104</v>
      </c>
      <c r="BF170" s="32">
        <v>42736</v>
      </c>
      <c r="BG170" s="32">
        <v>42767</v>
      </c>
      <c r="BH170" s="32">
        <v>42795</v>
      </c>
      <c r="BI170" s="32">
        <v>42826</v>
      </c>
      <c r="BJ170" s="32">
        <v>42856</v>
      </c>
      <c r="BK170" s="32">
        <v>42887</v>
      </c>
      <c r="BL170" s="32">
        <v>42917</v>
      </c>
      <c r="BM170" s="32">
        <v>42948</v>
      </c>
      <c r="BN170" s="32">
        <v>42979</v>
      </c>
      <c r="BO170" s="32">
        <v>43009</v>
      </c>
      <c r="BP170" s="32">
        <v>43040</v>
      </c>
      <c r="BQ170" s="32">
        <v>43070</v>
      </c>
    </row>
    <row r="171" spans="1:69" x14ac:dyDescent="0.25">
      <c r="A171" s="44" t="s">
        <v>214</v>
      </c>
      <c r="B171" s="22" t="s">
        <v>215</v>
      </c>
      <c r="C171" s="82">
        <f>SUM(U171                                                    : INDEX(U171:AF171,$B$2))</f>
        <v>3912.4900000000002</v>
      </c>
      <c r="D171" s="82">
        <f>SUM(AG171                                                     : INDEX(AG171:AR171,$B$2))</f>
        <v>26774.540099999998</v>
      </c>
      <c r="E171" s="82">
        <f>SUM(AS171                                                    : INDEX(AS171:BD171,$B$2))</f>
        <v>38304.0285</v>
      </c>
      <c r="F171" s="65">
        <f>IFERROR(E171/D171,"")</f>
        <v>1.4306138726169941</v>
      </c>
      <c r="H171" s="4">
        <f>SUM(U171:W171)</f>
        <v>579.17499999999995</v>
      </c>
      <c r="I171" s="4">
        <f t="shared" ref="I171:I180" si="499">SUM(X171:Z171)</f>
        <v>885.13700000000006</v>
      </c>
      <c r="J171" s="4">
        <f>SUM(AA171:AC171)</f>
        <v>4079.1059999999998</v>
      </c>
      <c r="K171" s="4">
        <f t="shared" ref="K171:K180" si="500">SUM(AD171:AF171)</f>
        <v>7564.7011000000002</v>
      </c>
      <c r="L171" s="4">
        <f t="shared" ref="L171:L180" si="501">SUM(AG171:AI171)</f>
        <v>6985.0849999999991</v>
      </c>
      <c r="M171" s="4">
        <f t="shared" ref="M171:M180" si="502">SUM(AJ171:AL171)</f>
        <v>8865.5946999999996</v>
      </c>
      <c r="N171" s="4">
        <f t="shared" ref="N171:N180" si="503">SUM(AM171:AO171)</f>
        <v>15956.589400000001</v>
      </c>
      <c r="O171" s="4">
        <f t="shared" ref="O171:O180" si="504">SUM(AP171:AR171)</f>
        <v>19741.9362</v>
      </c>
      <c r="P171" s="4">
        <f t="shared" ref="P171:P180" si="505">SUM(AS171:AU171)</f>
        <v>14477.7965</v>
      </c>
      <c r="Q171" s="4">
        <f t="shared" ref="Q171:Q180" si="506">SUM(AV171:AX171)</f>
        <v>14540.720000000001</v>
      </c>
      <c r="R171" s="4">
        <f t="shared" ref="R171:R180" si="507">SUM(AY171:BA171)</f>
        <v>9285.5119999999988</v>
      </c>
      <c r="S171" s="4">
        <f t="shared" ref="S171:S180" si="508">SUM(BB171:BD171)</f>
        <v>0</v>
      </c>
      <c r="U171" s="4">
        <v>208.94800000000001</v>
      </c>
      <c r="V171" s="4">
        <v>264.71100000000001</v>
      </c>
      <c r="W171" s="4">
        <v>105.51600000000001</v>
      </c>
      <c r="X171" s="4">
        <v>315.61200000000002</v>
      </c>
      <c r="Y171" s="4">
        <v>240.71199999999999</v>
      </c>
      <c r="Z171" s="4">
        <v>328.81299999999999</v>
      </c>
      <c r="AA171" s="4">
        <v>1106.586</v>
      </c>
      <c r="AB171" s="4">
        <v>1341.5920000000001</v>
      </c>
      <c r="AC171" s="4">
        <v>1630.9280000000001</v>
      </c>
      <c r="AD171" s="4">
        <v>1937.2505000000001</v>
      </c>
      <c r="AE171" s="4">
        <v>2081.3782000000001</v>
      </c>
      <c r="AF171" s="4">
        <v>3546.0724</v>
      </c>
      <c r="AG171" s="4">
        <v>2765.9549999999999</v>
      </c>
      <c r="AH171" s="4">
        <v>2284.3724999999999</v>
      </c>
      <c r="AI171" s="4">
        <v>1934.7574999999999</v>
      </c>
      <c r="AJ171" s="4">
        <v>2156.9445000000001</v>
      </c>
      <c r="AK171" s="4">
        <v>3507.0192000000002</v>
      </c>
      <c r="AL171" s="4">
        <v>3201.6309999999999</v>
      </c>
      <c r="AM171" s="4">
        <v>3621.3530000000001</v>
      </c>
      <c r="AN171" s="4">
        <v>7302.5074000000004</v>
      </c>
      <c r="AO171" s="4">
        <v>5032.7290000000003</v>
      </c>
      <c r="AP171" s="4">
        <v>4213.4393</v>
      </c>
      <c r="AQ171" s="4">
        <v>7845.7409000000098</v>
      </c>
      <c r="AR171" s="4">
        <v>7682.7559999999903</v>
      </c>
      <c r="AS171" s="4">
        <v>4232.5529999999999</v>
      </c>
      <c r="AT171" s="4">
        <v>6562.8535000000002</v>
      </c>
      <c r="AU171" s="4">
        <v>3682.39</v>
      </c>
      <c r="AV171" s="4">
        <v>3365.57</v>
      </c>
      <c r="AW171" s="4">
        <v>5602.64</v>
      </c>
      <c r="AX171" s="4">
        <v>5572.51</v>
      </c>
      <c r="AY171" s="4">
        <v>3879.4059999999999</v>
      </c>
      <c r="AZ171" s="4">
        <v>5406.1059999999998</v>
      </c>
      <c r="BA171" s="4"/>
      <c r="BB171" s="4"/>
      <c r="BC171" s="4"/>
      <c r="BD171" s="4"/>
      <c r="BF171" s="84">
        <f t="shared" ref="BF171:BF178" si="509">IFERROR(AS171/AG171,"-")</f>
        <v>1.5302320536668168</v>
      </c>
      <c r="BG171" s="84">
        <f t="shared" ref="BG171:BG178" si="510">IFERROR(AT171/AH171,"-")</f>
        <v>2.8729349088206937</v>
      </c>
      <c r="BH171" s="84">
        <f t="shared" ref="BH171:BH178" si="511">IFERROR(AU171/AI171,"-")</f>
        <v>1.9032824527104819</v>
      </c>
      <c r="BI171" s="84">
        <f t="shared" ref="BI171:BI178" si="512">IFERROR(AV171/AJ171,"-")</f>
        <v>1.5603414923286159</v>
      </c>
      <c r="BJ171" s="84">
        <f t="shared" ref="BJ171:BJ178" si="513">IFERROR(AW171/AK171,"-")</f>
        <v>1.5975504211667846</v>
      </c>
      <c r="BK171" s="84">
        <f t="shared" ref="BK171:BK178" si="514">IFERROR(AX171/AL171,"-")</f>
        <v>1.7405222525643962</v>
      </c>
      <c r="BL171" s="84">
        <f t="shared" ref="BL171:BL178" si="515">IFERROR(AY171/AM171,"-")</f>
        <v>1.0712587256751827</v>
      </c>
      <c r="BM171" s="84">
        <f t="shared" ref="BM171:BM178" si="516">IFERROR(AZ171/AN171,"-")</f>
        <v>0.74030818510365348</v>
      </c>
      <c r="BN171" s="84">
        <f t="shared" ref="BN171:BN178" si="517">IFERROR(BA171/AO171,"-")</f>
        <v>0</v>
      </c>
      <c r="BO171" s="84">
        <f t="shared" ref="BO171:BO178" si="518">IFERROR(BB171/AP171,"-")</f>
        <v>0</v>
      </c>
      <c r="BP171" s="84">
        <f t="shared" ref="BP171:BP178" si="519">IFERROR(BC171/AQ171,"-")</f>
        <v>0</v>
      </c>
      <c r="BQ171" s="84">
        <f t="shared" ref="BQ171:BQ178" si="520">IFERROR(BD171/AR171,"-")</f>
        <v>0</v>
      </c>
    </row>
    <row r="172" spans="1:69" x14ac:dyDescent="0.25">
      <c r="A172" s="44" t="s">
        <v>216</v>
      </c>
      <c r="B172" s="22" t="s">
        <v>44</v>
      </c>
      <c r="C172" s="82">
        <f>SUM(U172                                                    : INDEX(U172:AF172,$B$2))</f>
        <v>0</v>
      </c>
      <c r="D172" s="82">
        <f>SUM(AG172                                                     : INDEX(AG172:AR172,$B$2))</f>
        <v>0</v>
      </c>
      <c r="E172" s="82">
        <f>SUM(AS172                                                    : INDEX(AS172:BD172,$B$2))</f>
        <v>0</v>
      </c>
      <c r="F172" s="65" t="str">
        <f t="shared" ref="F172:F180" si="521">IFERROR(E172/D172,"")</f>
        <v/>
      </c>
      <c r="H172" s="4">
        <f t="shared" ref="H172:H180" si="522">SUM(U172:W172)</f>
        <v>0</v>
      </c>
      <c r="I172" s="4">
        <f t="shared" si="499"/>
        <v>0</v>
      </c>
      <c r="J172" s="4">
        <f t="shared" ref="J172:J180" si="523">SUM(AA172:AC172)</f>
        <v>0</v>
      </c>
      <c r="K172" s="4">
        <f t="shared" si="500"/>
        <v>0</v>
      </c>
      <c r="L172" s="4">
        <f t="shared" si="501"/>
        <v>0</v>
      </c>
      <c r="M172" s="4">
        <f t="shared" si="502"/>
        <v>0</v>
      </c>
      <c r="N172" s="4">
        <f t="shared" si="503"/>
        <v>0</v>
      </c>
      <c r="O172" s="4">
        <f t="shared" si="504"/>
        <v>0</v>
      </c>
      <c r="P172" s="4">
        <f t="shared" si="505"/>
        <v>0</v>
      </c>
      <c r="Q172" s="4">
        <f t="shared" si="506"/>
        <v>0</v>
      </c>
      <c r="R172" s="4">
        <f t="shared" si="507"/>
        <v>0</v>
      </c>
      <c r="S172" s="4">
        <f t="shared" si="508"/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/>
      <c r="BA172" s="4"/>
      <c r="BB172" s="4"/>
      <c r="BC172" s="4"/>
      <c r="BD172" s="4"/>
      <c r="BF172" s="84" t="str">
        <f t="shared" si="509"/>
        <v>-</v>
      </c>
      <c r="BG172" s="84" t="str">
        <f t="shared" si="510"/>
        <v>-</v>
      </c>
      <c r="BH172" s="84" t="str">
        <f t="shared" si="511"/>
        <v>-</v>
      </c>
      <c r="BI172" s="84" t="str">
        <f t="shared" si="512"/>
        <v>-</v>
      </c>
      <c r="BJ172" s="84" t="str">
        <f t="shared" si="513"/>
        <v>-</v>
      </c>
      <c r="BK172" s="84" t="str">
        <f t="shared" si="514"/>
        <v>-</v>
      </c>
      <c r="BL172" s="84" t="str">
        <f t="shared" si="515"/>
        <v>-</v>
      </c>
      <c r="BM172" s="84" t="str">
        <f t="shared" si="516"/>
        <v>-</v>
      </c>
      <c r="BN172" s="84" t="str">
        <f t="shared" si="517"/>
        <v>-</v>
      </c>
      <c r="BO172" s="84" t="str">
        <f t="shared" si="518"/>
        <v>-</v>
      </c>
      <c r="BP172" s="84" t="str">
        <f t="shared" si="519"/>
        <v>-</v>
      </c>
      <c r="BQ172" s="84" t="str">
        <f t="shared" si="520"/>
        <v>-</v>
      </c>
    </row>
    <row r="173" spans="1:69" x14ac:dyDescent="0.25">
      <c r="A173" s="44" t="s">
        <v>217</v>
      </c>
      <c r="B173" s="22" t="s">
        <v>45</v>
      </c>
      <c r="C173" s="82">
        <f>SUM(U173                                                    : INDEX(U173:AF173,$B$2))</f>
        <v>0</v>
      </c>
      <c r="D173" s="82">
        <f>SUM(AG173                                                     : INDEX(AG173:AR173,$B$2))</f>
        <v>74.311000000000007</v>
      </c>
      <c r="E173" s="82">
        <f>SUM(AS173                                                    : INDEX(AS173:BD173,$B$2))</f>
        <v>0</v>
      </c>
      <c r="F173" s="65">
        <f t="shared" si="521"/>
        <v>0</v>
      </c>
      <c r="H173" s="4">
        <f t="shared" si="522"/>
        <v>0</v>
      </c>
      <c r="I173" s="4">
        <f t="shared" si="499"/>
        <v>0</v>
      </c>
      <c r="J173" s="4">
        <f t="shared" si="523"/>
        <v>0</v>
      </c>
      <c r="K173" s="4">
        <f t="shared" si="500"/>
        <v>68.644999999999996</v>
      </c>
      <c r="L173" s="4">
        <f t="shared" si="501"/>
        <v>0</v>
      </c>
      <c r="M173" s="4">
        <f t="shared" si="502"/>
        <v>74.311000000000007</v>
      </c>
      <c r="N173" s="4">
        <f t="shared" si="503"/>
        <v>105.136</v>
      </c>
      <c r="O173" s="4">
        <f t="shared" si="504"/>
        <v>0</v>
      </c>
      <c r="P173" s="4">
        <f t="shared" si="505"/>
        <v>0</v>
      </c>
      <c r="Q173" s="4">
        <f t="shared" si="506"/>
        <v>0</v>
      </c>
      <c r="R173" s="4">
        <f t="shared" si="507"/>
        <v>0</v>
      </c>
      <c r="S173" s="4">
        <f t="shared" si="508"/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68.644999999999996</v>
      </c>
      <c r="AG173" s="4">
        <v>0</v>
      </c>
      <c r="AH173" s="4">
        <v>0</v>
      </c>
      <c r="AI173" s="4">
        <v>0</v>
      </c>
      <c r="AJ173" s="4">
        <v>74.311000000000007</v>
      </c>
      <c r="AK173" s="4">
        <v>0</v>
      </c>
      <c r="AL173" s="4">
        <v>0</v>
      </c>
      <c r="AM173" s="4">
        <v>0</v>
      </c>
      <c r="AN173" s="4">
        <v>0</v>
      </c>
      <c r="AO173" s="4">
        <v>105.136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/>
      <c r="BA173" s="4"/>
      <c r="BB173" s="4"/>
      <c r="BC173" s="4"/>
      <c r="BD173" s="4"/>
      <c r="BF173" s="84" t="str">
        <f t="shared" si="509"/>
        <v>-</v>
      </c>
      <c r="BG173" s="84" t="str">
        <f t="shared" si="510"/>
        <v>-</v>
      </c>
      <c r="BH173" s="84" t="str">
        <f t="shared" si="511"/>
        <v>-</v>
      </c>
      <c r="BI173" s="84">
        <f t="shared" si="512"/>
        <v>0</v>
      </c>
      <c r="BJ173" s="84" t="str">
        <f t="shared" si="513"/>
        <v>-</v>
      </c>
      <c r="BK173" s="84" t="str">
        <f t="shared" si="514"/>
        <v>-</v>
      </c>
      <c r="BL173" s="84" t="str">
        <f t="shared" si="515"/>
        <v>-</v>
      </c>
      <c r="BM173" s="84" t="str">
        <f t="shared" si="516"/>
        <v>-</v>
      </c>
      <c r="BN173" s="84">
        <f t="shared" si="517"/>
        <v>0</v>
      </c>
      <c r="BO173" s="84" t="str">
        <f t="shared" si="518"/>
        <v>-</v>
      </c>
      <c r="BP173" s="84" t="str">
        <f t="shared" si="519"/>
        <v>-</v>
      </c>
      <c r="BQ173" s="84" t="str">
        <f t="shared" si="520"/>
        <v>-</v>
      </c>
    </row>
    <row r="174" spans="1:69" x14ac:dyDescent="0.25">
      <c r="A174" s="44" t="s">
        <v>218</v>
      </c>
      <c r="B174" s="22" t="s">
        <v>46</v>
      </c>
      <c r="C174" s="82">
        <f>SUM(U174                                                    : INDEX(U174:AF174,$B$2))</f>
        <v>13.249000000000001</v>
      </c>
      <c r="D174" s="82">
        <f>SUM(AG174                                                     : INDEX(AG174:AR174,$B$2))</f>
        <v>113.57900000000001</v>
      </c>
      <c r="E174" s="82">
        <f>SUM(AS174                                                    : INDEX(AS174:BD174,$B$2))</f>
        <v>44.918999999999997</v>
      </c>
      <c r="F174" s="65">
        <f t="shared" si="521"/>
        <v>0.39548684175771925</v>
      </c>
      <c r="H174" s="4">
        <f t="shared" si="522"/>
        <v>0</v>
      </c>
      <c r="I174" s="4">
        <f t="shared" si="499"/>
        <v>13.249000000000001</v>
      </c>
      <c r="J174" s="4">
        <f t="shared" si="523"/>
        <v>0</v>
      </c>
      <c r="K174" s="4">
        <f t="shared" si="500"/>
        <v>0</v>
      </c>
      <c r="L174" s="4">
        <f t="shared" si="501"/>
        <v>0</v>
      </c>
      <c r="M174" s="4">
        <f t="shared" si="502"/>
        <v>103.38300000000001</v>
      </c>
      <c r="N174" s="4">
        <f t="shared" si="503"/>
        <v>10.196</v>
      </c>
      <c r="O174" s="4">
        <f t="shared" si="504"/>
        <v>349.92400000000004</v>
      </c>
      <c r="P174" s="4">
        <f t="shared" si="505"/>
        <v>20.067999999999998</v>
      </c>
      <c r="Q174" s="4">
        <f t="shared" si="506"/>
        <v>20.8</v>
      </c>
      <c r="R174" s="4">
        <f t="shared" si="507"/>
        <v>4.0510000000000002</v>
      </c>
      <c r="S174" s="4">
        <f t="shared" si="508"/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13.249000000000001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34.085999999999999</v>
      </c>
      <c r="AK174" s="4">
        <v>17.068999999999999</v>
      </c>
      <c r="AL174" s="4">
        <v>52.228000000000002</v>
      </c>
      <c r="AM174" s="4">
        <v>0</v>
      </c>
      <c r="AN174" s="4">
        <v>10.196</v>
      </c>
      <c r="AO174" s="4">
        <v>0</v>
      </c>
      <c r="AP174" s="4">
        <v>44.93</v>
      </c>
      <c r="AQ174" s="4">
        <v>286.95800000000003</v>
      </c>
      <c r="AR174" s="4">
        <v>18.036000000000001</v>
      </c>
      <c r="AS174" s="4">
        <v>6.7889999999999997</v>
      </c>
      <c r="AT174" s="4">
        <v>13.279</v>
      </c>
      <c r="AU174" s="4">
        <v>0</v>
      </c>
      <c r="AV174" s="4">
        <v>0</v>
      </c>
      <c r="AW174" s="4">
        <v>0</v>
      </c>
      <c r="AX174" s="4">
        <v>20.8</v>
      </c>
      <c r="AY174" s="4">
        <v>0</v>
      </c>
      <c r="AZ174" s="4">
        <v>4.0510000000000002</v>
      </c>
      <c r="BA174" s="4"/>
      <c r="BB174" s="4"/>
      <c r="BC174" s="4"/>
      <c r="BD174" s="4"/>
      <c r="BF174" s="84" t="str">
        <f t="shared" si="509"/>
        <v>-</v>
      </c>
      <c r="BG174" s="84" t="str">
        <f t="shared" si="510"/>
        <v>-</v>
      </c>
      <c r="BH174" s="84" t="str">
        <f t="shared" si="511"/>
        <v>-</v>
      </c>
      <c r="BI174" s="84">
        <f t="shared" si="512"/>
        <v>0</v>
      </c>
      <c r="BJ174" s="84">
        <f t="shared" si="513"/>
        <v>0</v>
      </c>
      <c r="BK174" s="84">
        <f t="shared" si="514"/>
        <v>0.398253810216742</v>
      </c>
      <c r="BL174" s="84" t="str">
        <f t="shared" si="515"/>
        <v>-</v>
      </c>
      <c r="BM174" s="84">
        <f t="shared" si="516"/>
        <v>0.3973126716359357</v>
      </c>
      <c r="BN174" s="84" t="str">
        <f t="shared" si="517"/>
        <v>-</v>
      </c>
      <c r="BO174" s="84">
        <f t="shared" si="518"/>
        <v>0</v>
      </c>
      <c r="BP174" s="84">
        <f t="shared" si="519"/>
        <v>0</v>
      </c>
      <c r="BQ174" s="84">
        <f t="shared" si="520"/>
        <v>0</v>
      </c>
    </row>
    <row r="175" spans="1:69" x14ac:dyDescent="0.25">
      <c r="A175" s="44" t="s">
        <v>219</v>
      </c>
      <c r="B175" s="22" t="s">
        <v>47</v>
      </c>
      <c r="C175" s="82">
        <f>SUM(U175                                                    : INDEX(U175:AF175,$B$2))</f>
        <v>16.175000000000001</v>
      </c>
      <c r="D175" s="82">
        <f>SUM(AG175                                                     : INDEX(AG175:AR175,$B$2))</f>
        <v>551.23700000000008</v>
      </c>
      <c r="E175" s="82">
        <f>SUM(AS175                                                    : INDEX(AS175:BD175,$B$2))</f>
        <v>477.65600000000001</v>
      </c>
      <c r="F175" s="65">
        <f t="shared" si="521"/>
        <v>0.86651657998283849</v>
      </c>
      <c r="H175" s="4">
        <f t="shared" si="522"/>
        <v>0</v>
      </c>
      <c r="I175" s="4">
        <f t="shared" si="499"/>
        <v>13.09</v>
      </c>
      <c r="J175" s="4">
        <f t="shared" si="523"/>
        <v>19.467000000000002</v>
      </c>
      <c r="K175" s="4">
        <f t="shared" si="500"/>
        <v>114.70400000000001</v>
      </c>
      <c r="L175" s="4">
        <f t="shared" si="501"/>
        <v>19.628</v>
      </c>
      <c r="M175" s="4">
        <f t="shared" si="502"/>
        <v>317.17500000000001</v>
      </c>
      <c r="N175" s="4">
        <f t="shared" si="503"/>
        <v>275.33899999999994</v>
      </c>
      <c r="O175" s="4">
        <f t="shared" si="504"/>
        <v>226.64000000000001</v>
      </c>
      <c r="P175" s="4">
        <f t="shared" si="505"/>
        <v>414.34100000000001</v>
      </c>
      <c r="Q175" s="4">
        <f t="shared" si="506"/>
        <v>15.46</v>
      </c>
      <c r="R175" s="4">
        <f t="shared" si="507"/>
        <v>47.854999999999997</v>
      </c>
      <c r="S175" s="4">
        <f t="shared" si="508"/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13.09</v>
      </c>
      <c r="AA175" s="4">
        <v>3.085</v>
      </c>
      <c r="AB175" s="4">
        <v>0</v>
      </c>
      <c r="AC175" s="4">
        <v>16.382000000000001</v>
      </c>
      <c r="AD175" s="4">
        <v>75.619</v>
      </c>
      <c r="AE175" s="4">
        <v>19.744</v>
      </c>
      <c r="AF175" s="4">
        <v>19.341000000000001</v>
      </c>
      <c r="AG175" s="4">
        <v>19.628</v>
      </c>
      <c r="AH175" s="4">
        <v>0</v>
      </c>
      <c r="AI175" s="4">
        <v>0</v>
      </c>
      <c r="AJ175" s="4">
        <v>201.22200000000001</v>
      </c>
      <c r="AK175" s="4">
        <v>93.013999999999996</v>
      </c>
      <c r="AL175" s="4">
        <v>22.939</v>
      </c>
      <c r="AM175" s="4">
        <v>143.98599999999999</v>
      </c>
      <c r="AN175" s="4">
        <v>70.447999999999993</v>
      </c>
      <c r="AO175" s="4">
        <v>60.905000000000001</v>
      </c>
      <c r="AP175" s="4">
        <v>49.756999999999998</v>
      </c>
      <c r="AQ175" s="4">
        <v>46.892000000000003</v>
      </c>
      <c r="AR175" s="4">
        <v>129.99100000000001</v>
      </c>
      <c r="AS175" s="4">
        <v>160.35</v>
      </c>
      <c r="AT175" s="4">
        <v>214.23099999999999</v>
      </c>
      <c r="AU175" s="4">
        <v>39.76</v>
      </c>
      <c r="AV175" s="4">
        <v>15.46</v>
      </c>
      <c r="AW175" s="4">
        <v>0</v>
      </c>
      <c r="AX175" s="4">
        <v>0</v>
      </c>
      <c r="AY175" s="4">
        <v>0</v>
      </c>
      <c r="AZ175" s="4">
        <v>47.854999999999997</v>
      </c>
      <c r="BA175" s="4"/>
      <c r="BB175" s="4"/>
      <c r="BC175" s="4"/>
      <c r="BD175" s="4"/>
      <c r="BF175" s="84">
        <f t="shared" si="509"/>
        <v>8.1694518035459538</v>
      </c>
      <c r="BG175" s="84" t="str">
        <f t="shared" si="510"/>
        <v>-</v>
      </c>
      <c r="BH175" s="84" t="str">
        <f t="shared" si="511"/>
        <v>-</v>
      </c>
      <c r="BI175" s="84">
        <f t="shared" si="512"/>
        <v>7.6830565246344837E-2</v>
      </c>
      <c r="BJ175" s="84">
        <f t="shared" si="513"/>
        <v>0</v>
      </c>
      <c r="BK175" s="84">
        <f t="shared" si="514"/>
        <v>0</v>
      </c>
      <c r="BL175" s="84">
        <f t="shared" si="515"/>
        <v>0</v>
      </c>
      <c r="BM175" s="84">
        <f t="shared" si="516"/>
        <v>0.67929536679536684</v>
      </c>
      <c r="BN175" s="84">
        <f t="shared" si="517"/>
        <v>0</v>
      </c>
      <c r="BO175" s="84">
        <f t="shared" si="518"/>
        <v>0</v>
      </c>
      <c r="BP175" s="84">
        <f t="shared" si="519"/>
        <v>0</v>
      </c>
      <c r="BQ175" s="84">
        <f t="shared" si="520"/>
        <v>0</v>
      </c>
    </row>
    <row r="176" spans="1:69" x14ac:dyDescent="0.25">
      <c r="A176" s="44" t="s">
        <v>220</v>
      </c>
      <c r="B176" s="22" t="s">
        <v>48</v>
      </c>
      <c r="C176" s="82">
        <f>SUM(U176                                                    : INDEX(U176:AF176,$B$2))</f>
        <v>953.08999999999992</v>
      </c>
      <c r="D176" s="82">
        <f>SUM(AG176                                                     : INDEX(AG176:AR176,$B$2))</f>
        <v>2064.9859999999999</v>
      </c>
      <c r="E176" s="82">
        <f>SUM(AS176                                                    : INDEX(AS176:BD176,$B$2))</f>
        <v>1761.2509999999997</v>
      </c>
      <c r="F176" s="65">
        <f t="shared" si="521"/>
        <v>0.85291183572188856</v>
      </c>
      <c r="H176" s="4">
        <f t="shared" si="522"/>
        <v>83.137</v>
      </c>
      <c r="I176" s="4">
        <f t="shared" si="499"/>
        <v>360.28499999999997</v>
      </c>
      <c r="J176" s="4">
        <f t="shared" si="523"/>
        <v>651.71500000000003</v>
      </c>
      <c r="K176" s="4">
        <f t="shared" si="500"/>
        <v>1023.6852999999999</v>
      </c>
      <c r="L176" s="4">
        <f t="shared" si="501"/>
        <v>796.95900000000006</v>
      </c>
      <c r="M176" s="4">
        <f t="shared" si="502"/>
        <v>824.51400000000001</v>
      </c>
      <c r="N176" s="4">
        <f t="shared" si="503"/>
        <v>810.89100000000008</v>
      </c>
      <c r="O176" s="4">
        <f t="shared" si="504"/>
        <v>1953.2255</v>
      </c>
      <c r="P176" s="4">
        <f t="shared" si="505"/>
        <v>811.3309999999999</v>
      </c>
      <c r="Q176" s="4">
        <f t="shared" si="506"/>
        <v>614.63</v>
      </c>
      <c r="R176" s="4">
        <f t="shared" si="507"/>
        <v>335.28999999999996</v>
      </c>
      <c r="S176" s="4">
        <f t="shared" si="508"/>
        <v>0</v>
      </c>
      <c r="U176" s="4">
        <v>66.138000000000005</v>
      </c>
      <c r="V176" s="4">
        <v>0</v>
      </c>
      <c r="W176" s="4">
        <v>16.998999999999999</v>
      </c>
      <c r="X176" s="4">
        <v>20.236000000000001</v>
      </c>
      <c r="Y176" s="4">
        <v>56.5</v>
      </c>
      <c r="Z176" s="4">
        <v>283.54899999999998</v>
      </c>
      <c r="AA176" s="4">
        <v>236.65799999999999</v>
      </c>
      <c r="AB176" s="4">
        <v>273.01</v>
      </c>
      <c r="AC176" s="4">
        <v>142.047</v>
      </c>
      <c r="AD176" s="4">
        <v>104.39700000000001</v>
      </c>
      <c r="AE176" s="4">
        <v>318.65499999999997</v>
      </c>
      <c r="AF176" s="4">
        <v>600.63329999999996</v>
      </c>
      <c r="AG176" s="4">
        <v>319.57299999999998</v>
      </c>
      <c r="AH176" s="4">
        <v>239.946</v>
      </c>
      <c r="AI176" s="4">
        <v>237.44</v>
      </c>
      <c r="AJ176" s="4">
        <v>309.08999999999997</v>
      </c>
      <c r="AK176" s="4">
        <v>296.24700000000001</v>
      </c>
      <c r="AL176" s="4">
        <v>219.17699999999999</v>
      </c>
      <c r="AM176" s="4">
        <v>172.31700000000001</v>
      </c>
      <c r="AN176" s="4">
        <v>271.19600000000003</v>
      </c>
      <c r="AO176" s="4">
        <v>367.37799999999999</v>
      </c>
      <c r="AP176" s="4">
        <v>311.911</v>
      </c>
      <c r="AQ176" s="4">
        <v>569.92150000000004</v>
      </c>
      <c r="AR176" s="4">
        <v>1071.393</v>
      </c>
      <c r="AS176" s="4">
        <v>314.14499999999998</v>
      </c>
      <c r="AT176" s="4">
        <v>149.48599999999999</v>
      </c>
      <c r="AU176" s="4">
        <v>347.7</v>
      </c>
      <c r="AV176" s="4">
        <v>92.86</v>
      </c>
      <c r="AW176" s="4">
        <v>281.77</v>
      </c>
      <c r="AX176" s="4">
        <v>240</v>
      </c>
      <c r="AY176" s="4">
        <v>92.757000000000005</v>
      </c>
      <c r="AZ176" s="4">
        <v>242.53299999999999</v>
      </c>
      <c r="BA176" s="4"/>
      <c r="BB176" s="4"/>
      <c r="BC176" s="4"/>
      <c r="BD176" s="4"/>
      <c r="BF176" s="84">
        <f t="shared" si="509"/>
        <v>0.98301483542101498</v>
      </c>
      <c r="BG176" s="84">
        <f t="shared" si="510"/>
        <v>0.62299850799763279</v>
      </c>
      <c r="BH176" s="84">
        <f t="shared" si="511"/>
        <v>1.4643699460916442</v>
      </c>
      <c r="BI176" s="84">
        <f t="shared" si="512"/>
        <v>0.30043029538322175</v>
      </c>
      <c r="BJ176" s="84">
        <f t="shared" si="513"/>
        <v>0.95113199458559905</v>
      </c>
      <c r="BK176" s="84">
        <f t="shared" si="514"/>
        <v>1.095005406589195</v>
      </c>
      <c r="BL176" s="84">
        <f t="shared" si="515"/>
        <v>0.53829279757655946</v>
      </c>
      <c r="BM176" s="84">
        <f t="shared" si="516"/>
        <v>0.89430891311081273</v>
      </c>
      <c r="BN176" s="84">
        <f t="shared" si="517"/>
        <v>0</v>
      </c>
      <c r="BO176" s="84">
        <f t="shared" si="518"/>
        <v>0</v>
      </c>
      <c r="BP176" s="84">
        <f t="shared" si="519"/>
        <v>0</v>
      </c>
      <c r="BQ176" s="84">
        <f t="shared" si="520"/>
        <v>0</v>
      </c>
    </row>
    <row r="177" spans="1:69" x14ac:dyDescent="0.25">
      <c r="A177" s="44" t="s">
        <v>221</v>
      </c>
      <c r="B177" s="22" t="s">
        <v>49</v>
      </c>
      <c r="C177" s="82">
        <f>SUM(U177                                                    : INDEX(U177:AF177,$B$2))</f>
        <v>9148.1009999999987</v>
      </c>
      <c r="D177" s="82">
        <f>SUM(AG177                                                     : INDEX(AG177:AR177,$B$2))</f>
        <v>41076.898800000024</v>
      </c>
      <c r="E177" s="82">
        <f>SUM(AS177                                                    : INDEX(AS177:BD177,$B$2))</f>
        <v>61532.782400000113</v>
      </c>
      <c r="F177" s="65">
        <f t="shared" si="521"/>
        <v>1.4979899699731003</v>
      </c>
      <c r="H177" s="4">
        <f t="shared" si="522"/>
        <v>2274.9189999999999</v>
      </c>
      <c r="I177" s="4">
        <f t="shared" si="499"/>
        <v>3117.7154</v>
      </c>
      <c r="J177" s="4">
        <f t="shared" si="523"/>
        <v>6026.1945999999998</v>
      </c>
      <c r="K177" s="4">
        <f t="shared" si="500"/>
        <v>11375.6047</v>
      </c>
      <c r="L177" s="4">
        <f t="shared" si="501"/>
        <v>14554.666200000009</v>
      </c>
      <c r="M177" s="4">
        <f t="shared" si="502"/>
        <v>14159.496600000009</v>
      </c>
      <c r="N177" s="4">
        <f t="shared" si="503"/>
        <v>20218.341700000019</v>
      </c>
      <c r="O177" s="4">
        <f t="shared" si="504"/>
        <v>31247.028400000003</v>
      </c>
      <c r="P177" s="4">
        <f t="shared" si="505"/>
        <v>26242.460400000116</v>
      </c>
      <c r="Q177" s="4">
        <f t="shared" si="506"/>
        <v>18948.14</v>
      </c>
      <c r="R177" s="4">
        <f t="shared" si="507"/>
        <v>16342.181999999999</v>
      </c>
      <c r="S177" s="4">
        <f t="shared" si="508"/>
        <v>0</v>
      </c>
      <c r="U177" s="4">
        <v>933.43700000000001</v>
      </c>
      <c r="V177" s="4">
        <v>600.774</v>
      </c>
      <c r="W177" s="4">
        <v>740.70799999999997</v>
      </c>
      <c r="X177" s="4">
        <v>751.96699999999998</v>
      </c>
      <c r="Y177" s="4">
        <v>923.72069999999997</v>
      </c>
      <c r="Z177" s="4">
        <v>1442.0277000000001</v>
      </c>
      <c r="AA177" s="4">
        <v>1770.9188999999999</v>
      </c>
      <c r="AB177" s="4">
        <v>1984.5477000000001</v>
      </c>
      <c r="AC177" s="4">
        <v>2270.7280000000001</v>
      </c>
      <c r="AD177" s="4">
        <v>2925.8108000000002</v>
      </c>
      <c r="AE177" s="4">
        <v>3325.6662000000001</v>
      </c>
      <c r="AF177" s="4">
        <v>5124.1277</v>
      </c>
      <c r="AG177" s="4">
        <v>5412.3084000000099</v>
      </c>
      <c r="AH177" s="4">
        <v>4895.1165000000001</v>
      </c>
      <c r="AI177" s="4">
        <v>4247.2412999999997</v>
      </c>
      <c r="AJ177" s="4">
        <v>3899.7964999999999</v>
      </c>
      <c r="AK177" s="4">
        <v>4261.2233999999999</v>
      </c>
      <c r="AL177" s="4">
        <v>5998.4767000000102</v>
      </c>
      <c r="AM177" s="4">
        <v>6041.9110000000001</v>
      </c>
      <c r="AN177" s="4">
        <v>6320.8250000000098</v>
      </c>
      <c r="AO177" s="4">
        <v>7855.6057000000101</v>
      </c>
      <c r="AP177" s="4">
        <v>7879.433</v>
      </c>
      <c r="AQ177" s="4">
        <v>10146.1155</v>
      </c>
      <c r="AR177" s="4">
        <v>13221.4799</v>
      </c>
      <c r="AS177" s="4">
        <v>12042.558000000099</v>
      </c>
      <c r="AT177" s="4">
        <v>8075.3524000000198</v>
      </c>
      <c r="AU177" s="4">
        <v>6124.55</v>
      </c>
      <c r="AV177" s="4">
        <v>5210.24</v>
      </c>
      <c r="AW177" s="4">
        <v>6173.05</v>
      </c>
      <c r="AX177" s="4">
        <v>7564.85</v>
      </c>
      <c r="AY177" s="4">
        <v>7787.1149999999998</v>
      </c>
      <c r="AZ177" s="4">
        <v>8555.0669999999991</v>
      </c>
      <c r="BA177" s="4"/>
      <c r="BB177" s="4"/>
      <c r="BC177" s="4"/>
      <c r="BD177" s="4"/>
      <c r="BF177" s="84">
        <f t="shared" si="509"/>
        <v>2.2250317443108152</v>
      </c>
      <c r="BG177" s="84">
        <f t="shared" si="510"/>
        <v>1.649675222234245</v>
      </c>
      <c r="BH177" s="84">
        <f t="shared" si="511"/>
        <v>1.4420066032038257</v>
      </c>
      <c r="BI177" s="84">
        <f t="shared" si="512"/>
        <v>1.336028687650753</v>
      </c>
      <c r="BJ177" s="84">
        <f t="shared" si="513"/>
        <v>1.4486567402215993</v>
      </c>
      <c r="BK177" s="84">
        <f t="shared" si="514"/>
        <v>1.2611285128439338</v>
      </c>
      <c r="BL177" s="84">
        <f t="shared" si="515"/>
        <v>1.2888496702450598</v>
      </c>
      <c r="BM177" s="84">
        <f t="shared" si="516"/>
        <v>1.353473162126777</v>
      </c>
      <c r="BN177" s="84">
        <f t="shared" si="517"/>
        <v>0</v>
      </c>
      <c r="BO177" s="84">
        <f t="shared" si="518"/>
        <v>0</v>
      </c>
      <c r="BP177" s="84">
        <f t="shared" si="519"/>
        <v>0</v>
      </c>
      <c r="BQ177" s="84">
        <f t="shared" si="520"/>
        <v>0</v>
      </c>
    </row>
    <row r="178" spans="1:69" x14ac:dyDescent="0.25">
      <c r="A178" s="44" t="s">
        <v>222</v>
      </c>
      <c r="B178" s="22" t="s">
        <v>50</v>
      </c>
      <c r="C178" s="82">
        <f>SUM(U178                                                    : INDEX(U178:AF178,$B$2))</f>
        <v>0</v>
      </c>
      <c r="D178" s="82">
        <f>SUM(AG178                                                     : INDEX(AG178:AR178,$B$2))</f>
        <v>0</v>
      </c>
      <c r="E178" s="82">
        <f>SUM(AS178                                                    : INDEX(AS178:BD178,$B$2))</f>
        <v>39801.304400000001</v>
      </c>
      <c r="F178" s="65" t="str">
        <f t="shared" si="521"/>
        <v/>
      </c>
      <c r="H178" s="4">
        <f t="shared" si="522"/>
        <v>0</v>
      </c>
      <c r="I178" s="4">
        <f t="shared" si="499"/>
        <v>0</v>
      </c>
      <c r="J178" s="4">
        <f t="shared" si="523"/>
        <v>0</v>
      </c>
      <c r="K178" s="4">
        <f t="shared" si="500"/>
        <v>0</v>
      </c>
      <c r="L178" s="4">
        <f t="shared" si="501"/>
        <v>0</v>
      </c>
      <c r="M178" s="4">
        <f t="shared" si="502"/>
        <v>0</v>
      </c>
      <c r="N178" s="4">
        <f t="shared" si="503"/>
        <v>0</v>
      </c>
      <c r="O178" s="4">
        <f t="shared" si="504"/>
        <v>0</v>
      </c>
      <c r="P178" s="4">
        <f t="shared" si="505"/>
        <v>6667.0324000000001</v>
      </c>
      <c r="Q178" s="4">
        <f t="shared" si="506"/>
        <v>16745.62</v>
      </c>
      <c r="R178" s="4">
        <f>SUM(AY178:BA178)</f>
        <v>16388.652000000002</v>
      </c>
      <c r="S178" s="4">
        <f t="shared" si="508"/>
        <v>0</v>
      </c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>
        <v>3527.4623999999999</v>
      </c>
      <c r="AU178" s="4">
        <v>3139.57</v>
      </c>
      <c r="AV178" s="4">
        <v>4080.66</v>
      </c>
      <c r="AW178" s="4">
        <v>6196.35</v>
      </c>
      <c r="AX178" s="4">
        <v>6468.61</v>
      </c>
      <c r="AY178" s="4">
        <v>7017.8209999999999</v>
      </c>
      <c r="AZ178" s="4">
        <v>9370.8310000000001</v>
      </c>
      <c r="BA178" s="4"/>
      <c r="BB178" s="4"/>
      <c r="BC178" s="4"/>
      <c r="BD178" s="4"/>
      <c r="BF178" s="84" t="str">
        <f t="shared" si="509"/>
        <v>-</v>
      </c>
      <c r="BG178" s="84" t="str">
        <f t="shared" si="510"/>
        <v>-</v>
      </c>
      <c r="BH178" s="84" t="str">
        <f t="shared" si="511"/>
        <v>-</v>
      </c>
      <c r="BI178" s="84" t="str">
        <f t="shared" si="512"/>
        <v>-</v>
      </c>
      <c r="BJ178" s="84" t="str">
        <f t="shared" si="513"/>
        <v>-</v>
      </c>
      <c r="BK178" s="84" t="str">
        <f t="shared" si="514"/>
        <v>-</v>
      </c>
      <c r="BL178" s="84" t="str">
        <f t="shared" si="515"/>
        <v>-</v>
      </c>
      <c r="BM178" s="84" t="str">
        <f t="shared" si="516"/>
        <v>-</v>
      </c>
      <c r="BN178" s="84" t="str">
        <f t="shared" si="517"/>
        <v>-</v>
      </c>
      <c r="BO178" s="84" t="str">
        <f t="shared" si="518"/>
        <v>-</v>
      </c>
      <c r="BP178" s="84" t="str">
        <f t="shared" si="519"/>
        <v>-</v>
      </c>
      <c r="BQ178" s="84" t="str">
        <f t="shared" si="520"/>
        <v>-</v>
      </c>
    </row>
    <row r="179" spans="1:69" x14ac:dyDescent="0.25">
      <c r="A179" s="44" t="s">
        <v>428</v>
      </c>
      <c r="B179" s="3" t="s">
        <v>153</v>
      </c>
      <c r="C179" s="82">
        <f>SUM(U179                                                    : INDEX(U179:AF179,$B$2))</f>
        <v>14043.105</v>
      </c>
      <c r="D179" s="82">
        <f>SUM(AG179                                                     : INDEX(AG179:AR179,$B$2))</f>
        <v>70655.551900000035</v>
      </c>
      <c r="E179" s="82">
        <f>SUM(AS179                                                     : INDEX(AS179:BD179,$B$2))</f>
        <v>102072.78190000012</v>
      </c>
      <c r="F179" s="65">
        <f t="shared" si="521"/>
        <v>1.4446533804514812</v>
      </c>
      <c r="H179" s="4">
        <f t="shared" si="522"/>
        <v>2937.2310000000002</v>
      </c>
      <c r="I179" s="4">
        <f t="shared" si="499"/>
        <v>4389.4763999999996</v>
      </c>
      <c r="J179" s="4">
        <f t="shared" si="523"/>
        <v>10776.482599999999</v>
      </c>
      <c r="K179" s="4">
        <f t="shared" si="500"/>
        <v>20147.340100000001</v>
      </c>
      <c r="L179" s="4">
        <f t="shared" si="501"/>
        <v>22356.338200000009</v>
      </c>
      <c r="M179" s="4">
        <f t="shared" si="502"/>
        <v>24344.474300000009</v>
      </c>
      <c r="N179" s="4">
        <f t="shared" si="503"/>
        <v>37376.493100000022</v>
      </c>
      <c r="O179" s="4">
        <f t="shared" si="504"/>
        <v>53518.754099999998</v>
      </c>
      <c r="P179" s="4">
        <f t="shared" si="505"/>
        <v>41965.996900000122</v>
      </c>
      <c r="Q179" s="4">
        <f t="shared" si="506"/>
        <v>34139.75</v>
      </c>
      <c r="R179" s="4">
        <f t="shared" si="507"/>
        <v>25967.035</v>
      </c>
      <c r="S179" s="4">
        <f t="shared" si="508"/>
        <v>0</v>
      </c>
      <c r="U179" s="61">
        <f>SUM(U171:U177)</f>
        <v>1208.5230000000001</v>
      </c>
      <c r="V179" s="61">
        <f>SUM(V171:V177)</f>
        <v>865.48500000000001</v>
      </c>
      <c r="W179" s="61">
        <f>SUM(W171:W177)</f>
        <v>863.22299999999996</v>
      </c>
      <c r="X179" s="61">
        <f>SUM(X171:X177)</f>
        <v>1087.8150000000001</v>
      </c>
      <c r="Y179" s="61">
        <f>SUM(Y171:Y177)</f>
        <v>1220.9326999999998</v>
      </c>
      <c r="Z179" s="61">
        <f t="shared" ref="Z179:AX179" si="524">SUM(Z171:Z177)</f>
        <v>2080.7287000000001</v>
      </c>
      <c r="AA179" s="61">
        <f t="shared" si="524"/>
        <v>3117.2478999999998</v>
      </c>
      <c r="AB179" s="61">
        <f t="shared" si="524"/>
        <v>3599.1496999999999</v>
      </c>
      <c r="AC179" s="61">
        <f t="shared" si="524"/>
        <v>4060.085</v>
      </c>
      <c r="AD179" s="61">
        <f t="shared" si="524"/>
        <v>5043.0773000000008</v>
      </c>
      <c r="AE179" s="61">
        <f t="shared" si="524"/>
        <v>5745.4434000000001</v>
      </c>
      <c r="AF179" s="61">
        <f t="shared" si="524"/>
        <v>9358.8194000000003</v>
      </c>
      <c r="AG179" s="61">
        <f t="shared" si="524"/>
        <v>8517.4644000000098</v>
      </c>
      <c r="AH179" s="61">
        <f t="shared" si="524"/>
        <v>7419.4349999999995</v>
      </c>
      <c r="AI179" s="61">
        <f t="shared" si="524"/>
        <v>6419.4387999999999</v>
      </c>
      <c r="AJ179" s="61">
        <f>SUM(AJ171:AJ177)</f>
        <v>6675.4500000000007</v>
      </c>
      <c r="AK179" s="61">
        <f t="shared" si="524"/>
        <v>8174.5725999999995</v>
      </c>
      <c r="AL179" s="61">
        <f t="shared" si="524"/>
        <v>9494.4517000000105</v>
      </c>
      <c r="AM179" s="61">
        <f t="shared" si="524"/>
        <v>9979.5669999999991</v>
      </c>
      <c r="AN179" s="61">
        <f t="shared" si="524"/>
        <v>13975.17240000001</v>
      </c>
      <c r="AO179" s="61">
        <f t="shared" si="524"/>
        <v>13421.75370000001</v>
      </c>
      <c r="AP179" s="61">
        <f t="shared" si="524"/>
        <v>12499.470300000001</v>
      </c>
      <c r="AQ179" s="61">
        <f t="shared" si="524"/>
        <v>18895.627900000007</v>
      </c>
      <c r="AR179" s="61">
        <f t="shared" si="524"/>
        <v>22123.655899999991</v>
      </c>
      <c r="AS179" s="61">
        <f t="shared" si="524"/>
        <v>16756.395000000099</v>
      </c>
      <c r="AT179" s="61">
        <f t="shared" si="524"/>
        <v>15015.20190000002</v>
      </c>
      <c r="AU179" s="61">
        <f t="shared" si="524"/>
        <v>10194.4</v>
      </c>
      <c r="AV179" s="61">
        <f t="shared" si="524"/>
        <v>8684.130000000001</v>
      </c>
      <c r="AW179" s="61">
        <f t="shared" si="524"/>
        <v>12057.46</v>
      </c>
      <c r="AX179" s="61">
        <f t="shared" si="524"/>
        <v>13398.16</v>
      </c>
      <c r="AY179" s="61">
        <v>11759.278</v>
      </c>
      <c r="AZ179" s="61">
        <v>14207.757</v>
      </c>
      <c r="BA179" s="61"/>
      <c r="BB179" s="61"/>
      <c r="BC179" s="61"/>
      <c r="BD179" s="61"/>
      <c r="BF179" s="84">
        <f t="shared" ref="BF179:BF180" si="525">IFERROR(AS179/AG179,"-")</f>
        <v>1.9672985072881641</v>
      </c>
      <c r="BG179" s="84">
        <f t="shared" ref="BG179:BG180" si="526">IFERROR(AT179/AH179,"-")</f>
        <v>2.0237662166997921</v>
      </c>
      <c r="BH179" s="84">
        <f t="shared" ref="BH179:BH180" si="527">IFERROR(AU179/AI179,"-")</f>
        <v>1.5880515910518533</v>
      </c>
      <c r="BI179" s="84">
        <f t="shared" ref="BI179:BI180" si="528">IFERROR(AV179/AJ179,"-")</f>
        <v>1.3009055569287464</v>
      </c>
      <c r="BJ179" s="84">
        <f t="shared" ref="BJ179:BJ180" si="529">IFERROR(AW179/AK179,"-")</f>
        <v>1.4749957691977682</v>
      </c>
      <c r="BK179" s="84">
        <f t="shared" ref="BK179:BK180" si="530">IFERROR(AX179/AL179,"-")</f>
        <v>1.4111567917081493</v>
      </c>
      <c r="BL179" s="84">
        <f t="shared" ref="BL179:BL180" si="531">IFERROR(AY179/AM179,"-")</f>
        <v>1.1783354929126686</v>
      </c>
      <c r="BM179" s="84">
        <f t="shared" ref="BM179:BM180" si="532">IFERROR(AZ179/AN179,"-")</f>
        <v>1.016642699878249</v>
      </c>
      <c r="BN179" s="84">
        <f t="shared" ref="BN179:BN180" si="533">IFERROR(BA179/AO179,"-")</f>
        <v>0</v>
      </c>
      <c r="BO179" s="84">
        <f t="shared" ref="BO179:BO180" si="534">IFERROR(BB179/AP179,"-")</f>
        <v>0</v>
      </c>
      <c r="BP179" s="84">
        <f t="shared" ref="BP179:BP180" si="535">IFERROR(BC179/AQ179,"-")</f>
        <v>0</v>
      </c>
      <c r="BQ179" s="84">
        <f t="shared" ref="BQ179:BQ180" si="536">IFERROR(BD179/AR179,"-")</f>
        <v>0</v>
      </c>
    </row>
    <row r="180" spans="1:69" x14ac:dyDescent="0.25">
      <c r="A180" s="44" t="s">
        <v>223</v>
      </c>
      <c r="B180" s="3" t="s">
        <v>61</v>
      </c>
      <c r="C180" s="83">
        <f>SUM(C171:C178)</f>
        <v>14043.105</v>
      </c>
      <c r="D180" s="83">
        <f t="shared" ref="D180:E180" si="537">SUM(D171:D178)</f>
        <v>70655.55190000002</v>
      </c>
      <c r="E180" s="83">
        <f t="shared" si="537"/>
        <v>141921.94130000012</v>
      </c>
      <c r="F180" s="65">
        <f t="shared" si="521"/>
        <v>2.0086452866558115</v>
      </c>
      <c r="H180" s="4">
        <f t="shared" si="522"/>
        <v>2937.2309999999998</v>
      </c>
      <c r="I180" s="4">
        <f t="shared" si="499"/>
        <v>4389.4763999999996</v>
      </c>
      <c r="J180" s="4">
        <f t="shared" si="523"/>
        <v>10776.482599999999</v>
      </c>
      <c r="K180" s="4">
        <f t="shared" si="500"/>
        <v>20147.340100000001</v>
      </c>
      <c r="L180" s="4">
        <f t="shared" si="501"/>
        <v>22356.338200000009</v>
      </c>
      <c r="M180" s="4">
        <f t="shared" si="502"/>
        <v>24344.474300000009</v>
      </c>
      <c r="N180" s="4">
        <f t="shared" si="503"/>
        <v>37376.4931</v>
      </c>
      <c r="O180" s="4">
        <f t="shared" si="504"/>
        <v>53518.754100000006</v>
      </c>
      <c r="P180" s="4">
        <f t="shared" si="505"/>
        <v>48633.029300000097</v>
      </c>
      <c r="Q180" s="4">
        <f t="shared" si="506"/>
        <v>50885.37</v>
      </c>
      <c r="R180" s="4">
        <f t="shared" si="507"/>
        <v>42355.687999999995</v>
      </c>
      <c r="S180" s="4">
        <f t="shared" si="508"/>
        <v>0</v>
      </c>
      <c r="U180" s="4">
        <v>1208.5229999999999</v>
      </c>
      <c r="V180" s="4">
        <v>865.48500000000001</v>
      </c>
      <c r="W180" s="4">
        <v>863.22299999999996</v>
      </c>
      <c r="X180" s="4">
        <v>1087.8150000000001</v>
      </c>
      <c r="Y180" s="4">
        <v>1220.9327000000001</v>
      </c>
      <c r="Z180" s="4">
        <v>2080.7287000000001</v>
      </c>
      <c r="AA180" s="4">
        <v>3117.2478999999998</v>
      </c>
      <c r="AB180" s="4">
        <v>3599.1496999999999</v>
      </c>
      <c r="AC180" s="4">
        <v>4060.085</v>
      </c>
      <c r="AD180" s="4">
        <v>5043.0772999999999</v>
      </c>
      <c r="AE180" s="4">
        <v>5745.4434000000001</v>
      </c>
      <c r="AF180" s="4">
        <v>9358.8194000000003</v>
      </c>
      <c r="AG180" s="4">
        <v>8517.4644000000098</v>
      </c>
      <c r="AH180" s="4">
        <v>7419.4350000000004</v>
      </c>
      <c r="AI180" s="4">
        <v>6419.4387999999999</v>
      </c>
      <c r="AJ180" s="4">
        <v>6675.45</v>
      </c>
      <c r="AK180" s="4">
        <v>8174.5726000000004</v>
      </c>
      <c r="AL180" s="4">
        <v>9494.4517000000105</v>
      </c>
      <c r="AM180" s="4">
        <v>9979.5669999999991</v>
      </c>
      <c r="AN180" s="4">
        <v>13975.172399999999</v>
      </c>
      <c r="AO180" s="4">
        <v>13421.753699999999</v>
      </c>
      <c r="AP180" s="4">
        <v>12499.470300000001</v>
      </c>
      <c r="AQ180" s="4">
        <v>18895.627899999999</v>
      </c>
      <c r="AR180" s="4">
        <v>22123.655900000002</v>
      </c>
      <c r="AS180" s="4">
        <v>16756.395000000099</v>
      </c>
      <c r="AT180" s="4">
        <v>18542.6643</v>
      </c>
      <c r="AU180" s="4">
        <v>13333.97</v>
      </c>
      <c r="AV180" s="4">
        <v>12764.79</v>
      </c>
      <c r="AW180" s="4">
        <v>18253.810000000001</v>
      </c>
      <c r="AX180" s="4">
        <v>19866.77</v>
      </c>
      <c r="AY180" s="4">
        <v>18777.098999999998</v>
      </c>
      <c r="AZ180" s="4">
        <v>23578.589</v>
      </c>
      <c r="BA180" s="4"/>
      <c r="BB180" s="4"/>
      <c r="BC180" s="4"/>
      <c r="BD180" s="4"/>
      <c r="BF180" s="84">
        <f t="shared" si="525"/>
        <v>1.9672985072881641</v>
      </c>
      <c r="BG180" s="84">
        <f t="shared" si="526"/>
        <v>2.4992016642776709</v>
      </c>
      <c r="BH180" s="84">
        <f t="shared" si="527"/>
        <v>2.0771239379990662</v>
      </c>
      <c r="BI180" s="84">
        <f t="shared" si="528"/>
        <v>1.9121991775835339</v>
      </c>
      <c r="BJ180" s="84">
        <f t="shared" si="529"/>
        <v>2.2329987013632984</v>
      </c>
      <c r="BK180" s="84">
        <f t="shared" si="530"/>
        <v>2.0924610106763697</v>
      </c>
      <c r="BL180" s="84">
        <f t="shared" si="531"/>
        <v>1.8815544802695348</v>
      </c>
      <c r="BM180" s="84">
        <f t="shared" si="532"/>
        <v>1.6871769682068467</v>
      </c>
      <c r="BN180" s="84">
        <f t="shared" si="533"/>
        <v>0</v>
      </c>
      <c r="BO180" s="84">
        <f t="shared" si="534"/>
        <v>0</v>
      </c>
      <c r="BP180" s="84">
        <f t="shared" si="535"/>
        <v>0</v>
      </c>
      <c r="BQ180" s="84">
        <f t="shared" si="536"/>
        <v>0</v>
      </c>
    </row>
    <row r="182" spans="1:69" x14ac:dyDescent="0.25">
      <c r="A182" s="23" t="s">
        <v>440</v>
      </c>
      <c r="B182" s="23" t="s">
        <v>440</v>
      </c>
      <c r="C182" s="21" t="str">
        <f>$C$3</f>
        <v>YTD '15</v>
      </c>
      <c r="D182" s="21" t="str">
        <f>$D$3</f>
        <v>YTD '16</v>
      </c>
      <c r="E182" s="21" t="str">
        <f>$E$3</f>
        <v>YTD '17</v>
      </c>
      <c r="F182" s="21" t="str">
        <f>$F$3</f>
        <v>YoY</v>
      </c>
      <c r="G182" s="2" t="s">
        <v>33</v>
      </c>
      <c r="H182" s="27" t="str">
        <f>$H$3</f>
        <v>Q1 '15</v>
      </c>
      <c r="I182" s="27" t="str">
        <f>$I$3</f>
        <v>Q2 '15</v>
      </c>
      <c r="J182" s="27" t="str">
        <f>$J$3</f>
        <v>Q3 '15</v>
      </c>
      <c r="K182" s="27" t="str">
        <f>$K$3</f>
        <v>Q4 '15</v>
      </c>
      <c r="L182" s="30" t="str">
        <f>$L$3</f>
        <v>Q1 '16</v>
      </c>
      <c r="M182" s="30" t="str">
        <f>$M$3</f>
        <v>Q2 '16</v>
      </c>
      <c r="N182" s="30" t="str">
        <f>$N$3</f>
        <v>Q3 '16</v>
      </c>
      <c r="O182" s="30" t="str">
        <f>$O$3</f>
        <v>Q4 '16</v>
      </c>
      <c r="P182" s="27" t="str">
        <f>$P$3</f>
        <v>Q1 '17</v>
      </c>
      <c r="Q182" s="27" t="str">
        <f>$Q$3</f>
        <v>Q2 '17</v>
      </c>
      <c r="R182" s="27" t="str">
        <f>$R$3</f>
        <v>Q3 '17</v>
      </c>
      <c r="S182" s="27" t="str">
        <f>$S$3</f>
        <v>Q4 '17</v>
      </c>
      <c r="T182" s="17" t="s">
        <v>33</v>
      </c>
      <c r="U182" s="27" t="s">
        <v>1</v>
      </c>
      <c r="V182" s="27" t="s">
        <v>2</v>
      </c>
      <c r="W182" s="27" t="s">
        <v>3</v>
      </c>
      <c r="X182" s="27" t="s">
        <v>4</v>
      </c>
      <c r="Y182" s="27" t="s">
        <v>5</v>
      </c>
      <c r="Z182" s="27" t="s">
        <v>6</v>
      </c>
      <c r="AA182" s="27" t="s">
        <v>7</v>
      </c>
      <c r="AB182" s="27" t="s">
        <v>8</v>
      </c>
      <c r="AC182" s="27" t="s">
        <v>9</v>
      </c>
      <c r="AD182" s="27" t="s">
        <v>10</v>
      </c>
      <c r="AE182" s="27" t="s">
        <v>11</v>
      </c>
      <c r="AF182" s="27" t="s">
        <v>12</v>
      </c>
      <c r="AG182" s="29" t="s">
        <v>13</v>
      </c>
      <c r="AH182" s="29" t="s">
        <v>14</v>
      </c>
      <c r="AI182" s="29" t="s">
        <v>15</v>
      </c>
      <c r="AJ182" s="29" t="s">
        <v>16</v>
      </c>
      <c r="AK182" s="29" t="s">
        <v>17</v>
      </c>
      <c r="AL182" s="29" t="s">
        <v>18</v>
      </c>
      <c r="AM182" s="29" t="s">
        <v>19</v>
      </c>
      <c r="AN182" s="29" t="s">
        <v>20</v>
      </c>
      <c r="AO182" s="29" t="s">
        <v>21</v>
      </c>
      <c r="AP182" s="29" t="s">
        <v>22</v>
      </c>
      <c r="AQ182" s="29" t="s">
        <v>23</v>
      </c>
      <c r="AR182" s="29" t="s">
        <v>24</v>
      </c>
      <c r="AS182" s="31" t="s">
        <v>25</v>
      </c>
      <c r="AT182" s="31" t="s">
        <v>26</v>
      </c>
      <c r="AU182" s="31" t="s">
        <v>27</v>
      </c>
      <c r="AV182" s="31" t="s">
        <v>28</v>
      </c>
      <c r="AW182" s="31" t="s">
        <v>29</v>
      </c>
      <c r="AX182" s="31" t="s">
        <v>30</v>
      </c>
      <c r="AY182" s="31" t="s">
        <v>99</v>
      </c>
      <c r="AZ182" s="31" t="s">
        <v>100</v>
      </c>
      <c r="BA182" s="31" t="s">
        <v>101</v>
      </c>
      <c r="BB182" s="31" t="s">
        <v>102</v>
      </c>
      <c r="BC182" s="31" t="s">
        <v>103</v>
      </c>
      <c r="BD182" s="31" t="s">
        <v>104</v>
      </c>
      <c r="BF182" s="32">
        <v>42736</v>
      </c>
      <c r="BG182" s="32">
        <v>42767</v>
      </c>
      <c r="BH182" s="32">
        <v>42795</v>
      </c>
      <c r="BI182" s="32">
        <v>42826</v>
      </c>
      <c r="BJ182" s="32">
        <v>42856</v>
      </c>
      <c r="BK182" s="32">
        <v>42887</v>
      </c>
      <c r="BL182" s="32">
        <v>42917</v>
      </c>
      <c r="BM182" s="32">
        <v>42948</v>
      </c>
      <c r="BN182" s="32">
        <v>42979</v>
      </c>
      <c r="BO182" s="32">
        <v>43009</v>
      </c>
      <c r="BP182" s="32">
        <v>43040</v>
      </c>
      <c r="BQ182" s="32">
        <v>43070</v>
      </c>
    </row>
    <row r="183" spans="1:69" x14ac:dyDescent="0.25">
      <c r="A183" s="44" t="s">
        <v>441</v>
      </c>
      <c r="B183" s="22" t="s">
        <v>215</v>
      </c>
      <c r="C183" s="82">
        <f>SUM(U183                                                    : INDEX(U183:AF183,$B$2))</f>
        <v>0</v>
      </c>
      <c r="D183" s="82">
        <f>SUM(AG183                                                     : INDEX(AG183:AR183,$B$2))</f>
        <v>0</v>
      </c>
      <c r="E183" s="82">
        <f>SUM(AS183                                                    : INDEX(AS183:BD183,$B$2))</f>
        <v>24718.447500000002</v>
      </c>
      <c r="F183" s="65" t="str">
        <f>IFERROR(E183/D183,"")</f>
        <v/>
      </c>
      <c r="H183" s="4">
        <f>SUM(U183:W183)</f>
        <v>0</v>
      </c>
      <c r="I183" s="4">
        <f t="shared" ref="I183:I192" si="538">SUM(X183:Z183)</f>
        <v>0</v>
      </c>
      <c r="J183" s="4">
        <f>SUM(AA183:AC183)</f>
        <v>0</v>
      </c>
      <c r="K183" s="4">
        <f t="shared" ref="K183:K192" si="539">SUM(AD183:AF183)</f>
        <v>0</v>
      </c>
      <c r="L183" s="4">
        <f t="shared" ref="L183:L192" si="540">SUM(AG183:AI183)</f>
        <v>0</v>
      </c>
      <c r="M183" s="4">
        <f t="shared" ref="M183:M192" si="541">SUM(AJ183:AL183)</f>
        <v>0</v>
      </c>
      <c r="N183" s="4">
        <f t="shared" ref="N183:N192" si="542">SUM(AM183:AO183)</f>
        <v>0</v>
      </c>
      <c r="O183" s="4">
        <f t="shared" ref="O183:O192" si="543">SUM(AP183:AR183)</f>
        <v>0</v>
      </c>
      <c r="P183" s="4">
        <f t="shared" ref="P183:P192" si="544">SUM(AS183:AU183)</f>
        <v>0</v>
      </c>
      <c r="Q183" s="4">
        <f t="shared" ref="Q183:Q192" si="545">SUM(AV183:AX183)</f>
        <v>0</v>
      </c>
      <c r="R183" s="4">
        <f t="shared" ref="R183:R189" si="546">SUM(AY183:BA183)</f>
        <v>24718.447500000002</v>
      </c>
      <c r="S183" s="4">
        <f t="shared" ref="S183:S192" si="547">SUM(BB183:BD183)</f>
        <v>0</v>
      </c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>
        <v>11906.559499999999</v>
      </c>
      <c r="AZ183" s="4">
        <v>12811.888000000001</v>
      </c>
      <c r="BA183" s="4"/>
      <c r="BB183" s="4"/>
      <c r="BC183" s="4"/>
      <c r="BD183" s="4"/>
      <c r="BF183" s="84" t="str">
        <f t="shared" ref="BF183:BF192" si="548">IFERROR(AS183/AG183,"-")</f>
        <v>-</v>
      </c>
      <c r="BG183" s="84" t="str">
        <f t="shared" ref="BG183:BG192" si="549">IFERROR(AT183/AH183,"-")</f>
        <v>-</v>
      </c>
      <c r="BH183" s="84" t="str">
        <f t="shared" ref="BH183:BH192" si="550">IFERROR(AU183/AI183,"-")</f>
        <v>-</v>
      </c>
      <c r="BI183" s="84" t="str">
        <f t="shared" ref="BI183:BI192" si="551">IFERROR(AV183/AJ183,"-")</f>
        <v>-</v>
      </c>
      <c r="BJ183" s="84" t="str">
        <f t="shared" ref="BJ183:BJ192" si="552">IFERROR(AW183/AK183,"-")</f>
        <v>-</v>
      </c>
      <c r="BK183" s="84" t="str">
        <f t="shared" ref="BK183:BK192" si="553">IFERROR(AX183/AL183,"-")</f>
        <v>-</v>
      </c>
      <c r="BL183" s="84" t="str">
        <f t="shared" ref="BL183:BL192" si="554">IFERROR(AY183/AM183,"-")</f>
        <v>-</v>
      </c>
      <c r="BM183" s="84" t="str">
        <f t="shared" ref="BM183:BM192" si="555">IFERROR(AZ183/AN183,"-")</f>
        <v>-</v>
      </c>
      <c r="BN183" s="84" t="str">
        <f t="shared" ref="BN183:BN192" si="556">IFERROR(BA183/AO183,"-")</f>
        <v>-</v>
      </c>
      <c r="BO183" s="84" t="str">
        <f t="shared" ref="BO183:BO192" si="557">IFERROR(BB183/AP183,"-")</f>
        <v>-</v>
      </c>
      <c r="BP183" s="84" t="str">
        <f t="shared" ref="BP183:BP192" si="558">IFERROR(BC183/AQ183,"-")</f>
        <v>-</v>
      </c>
      <c r="BQ183" s="84" t="str">
        <f t="shared" ref="BQ183:BQ192" si="559">IFERROR(BD183/AR183,"-")</f>
        <v>-</v>
      </c>
    </row>
    <row r="184" spans="1:69" x14ac:dyDescent="0.25">
      <c r="A184" s="44" t="s">
        <v>442</v>
      </c>
      <c r="B184" s="22" t="s">
        <v>44</v>
      </c>
      <c r="C184" s="82">
        <f>SUM(U184                                                    : INDEX(U184:AF184,$B$2))</f>
        <v>0</v>
      </c>
      <c r="D184" s="82">
        <f>SUM(AG184                                                     : INDEX(AG184:AR184,$B$2))</f>
        <v>0</v>
      </c>
      <c r="E184" s="82">
        <f>SUM(AS184                                                    : INDEX(AS184:BD184,$B$2))</f>
        <v>7572.5910000000003</v>
      </c>
      <c r="F184" s="65" t="str">
        <f t="shared" ref="F184:F192" si="560">IFERROR(E184/D184,"")</f>
        <v/>
      </c>
      <c r="H184" s="4">
        <f t="shared" ref="H184:H192" si="561">SUM(U184:W184)</f>
        <v>0</v>
      </c>
      <c r="I184" s="4">
        <f t="shared" si="538"/>
        <v>0</v>
      </c>
      <c r="J184" s="4">
        <f t="shared" ref="J184:J192" si="562">SUM(AA184:AC184)</f>
        <v>0</v>
      </c>
      <c r="K184" s="4">
        <f t="shared" si="539"/>
        <v>0</v>
      </c>
      <c r="L184" s="4">
        <f t="shared" si="540"/>
        <v>0</v>
      </c>
      <c r="M184" s="4">
        <f t="shared" si="541"/>
        <v>0</v>
      </c>
      <c r="N184" s="4">
        <f t="shared" si="542"/>
        <v>0</v>
      </c>
      <c r="O184" s="4">
        <f t="shared" si="543"/>
        <v>0</v>
      </c>
      <c r="P184" s="4">
        <f t="shared" si="544"/>
        <v>0</v>
      </c>
      <c r="Q184" s="4">
        <f t="shared" si="545"/>
        <v>0</v>
      </c>
      <c r="R184" s="4">
        <f t="shared" si="546"/>
        <v>7572.5910000000003</v>
      </c>
      <c r="S184" s="4">
        <f t="shared" si="547"/>
        <v>0</v>
      </c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>
        <v>3358.8270000000002</v>
      </c>
      <c r="AZ184" s="4">
        <v>4213.7640000000001</v>
      </c>
      <c r="BA184" s="4"/>
      <c r="BB184" s="4"/>
      <c r="BC184" s="4"/>
      <c r="BD184" s="4"/>
      <c r="BF184" s="84" t="str">
        <f t="shared" si="548"/>
        <v>-</v>
      </c>
      <c r="BG184" s="84" t="str">
        <f t="shared" si="549"/>
        <v>-</v>
      </c>
      <c r="BH184" s="84" t="str">
        <f t="shared" si="550"/>
        <v>-</v>
      </c>
      <c r="BI184" s="84" t="str">
        <f t="shared" si="551"/>
        <v>-</v>
      </c>
      <c r="BJ184" s="84" t="str">
        <f t="shared" si="552"/>
        <v>-</v>
      </c>
      <c r="BK184" s="84" t="str">
        <f t="shared" si="553"/>
        <v>-</v>
      </c>
      <c r="BL184" s="84" t="str">
        <f t="shared" si="554"/>
        <v>-</v>
      </c>
      <c r="BM184" s="84" t="str">
        <f t="shared" si="555"/>
        <v>-</v>
      </c>
      <c r="BN184" s="84" t="str">
        <f t="shared" si="556"/>
        <v>-</v>
      </c>
      <c r="BO184" s="84" t="str">
        <f t="shared" si="557"/>
        <v>-</v>
      </c>
      <c r="BP184" s="84" t="str">
        <f t="shared" si="558"/>
        <v>-</v>
      </c>
      <c r="BQ184" s="84" t="str">
        <f t="shared" si="559"/>
        <v>-</v>
      </c>
    </row>
    <row r="185" spans="1:69" x14ac:dyDescent="0.25">
      <c r="A185" s="44" t="s">
        <v>443</v>
      </c>
      <c r="B185" s="22" t="s">
        <v>45</v>
      </c>
      <c r="C185" s="82">
        <f>SUM(U185                                                    : INDEX(U185:AF185,$B$2))</f>
        <v>0</v>
      </c>
      <c r="D185" s="82">
        <f>SUM(AG185                                                     : INDEX(AG185:AR185,$B$2))</f>
        <v>0</v>
      </c>
      <c r="E185" s="82">
        <f>SUM(AS185                                                    : INDEX(AS185:BD185,$B$2))</f>
        <v>3992.8109999999997</v>
      </c>
      <c r="F185" s="65" t="str">
        <f t="shared" si="560"/>
        <v/>
      </c>
      <c r="H185" s="4">
        <f t="shared" si="561"/>
        <v>0</v>
      </c>
      <c r="I185" s="4">
        <f t="shared" si="538"/>
        <v>0</v>
      </c>
      <c r="J185" s="4">
        <f t="shared" si="562"/>
        <v>0</v>
      </c>
      <c r="K185" s="4">
        <f t="shared" si="539"/>
        <v>0</v>
      </c>
      <c r="L185" s="4">
        <f t="shared" si="540"/>
        <v>0</v>
      </c>
      <c r="M185" s="4">
        <f t="shared" si="541"/>
        <v>0</v>
      </c>
      <c r="N185" s="4">
        <f t="shared" si="542"/>
        <v>0</v>
      </c>
      <c r="O185" s="4">
        <f t="shared" si="543"/>
        <v>0</v>
      </c>
      <c r="P185" s="4">
        <f t="shared" si="544"/>
        <v>0</v>
      </c>
      <c r="Q185" s="4">
        <f t="shared" si="545"/>
        <v>0</v>
      </c>
      <c r="R185" s="4">
        <f t="shared" si="546"/>
        <v>3992.8109999999997</v>
      </c>
      <c r="S185" s="4">
        <f t="shared" si="547"/>
        <v>0</v>
      </c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>
        <v>1231.2360000000001</v>
      </c>
      <c r="AZ185" s="4">
        <v>2761.5749999999998</v>
      </c>
      <c r="BA185" s="4"/>
      <c r="BB185" s="4"/>
      <c r="BC185" s="4"/>
      <c r="BD185" s="4"/>
      <c r="BF185" s="84" t="str">
        <f t="shared" si="548"/>
        <v>-</v>
      </c>
      <c r="BG185" s="84" t="str">
        <f t="shared" si="549"/>
        <v>-</v>
      </c>
      <c r="BH185" s="84" t="str">
        <f t="shared" si="550"/>
        <v>-</v>
      </c>
      <c r="BI185" s="84" t="str">
        <f t="shared" si="551"/>
        <v>-</v>
      </c>
      <c r="BJ185" s="84" t="str">
        <f t="shared" si="552"/>
        <v>-</v>
      </c>
      <c r="BK185" s="84" t="str">
        <f t="shared" si="553"/>
        <v>-</v>
      </c>
      <c r="BL185" s="84" t="str">
        <f t="shared" si="554"/>
        <v>-</v>
      </c>
      <c r="BM185" s="84" t="str">
        <f t="shared" si="555"/>
        <v>-</v>
      </c>
      <c r="BN185" s="84" t="str">
        <f t="shared" si="556"/>
        <v>-</v>
      </c>
      <c r="BO185" s="84" t="str">
        <f t="shared" si="557"/>
        <v>-</v>
      </c>
      <c r="BP185" s="84" t="str">
        <f t="shared" si="558"/>
        <v>-</v>
      </c>
      <c r="BQ185" s="84" t="str">
        <f t="shared" si="559"/>
        <v>-</v>
      </c>
    </row>
    <row r="186" spans="1:69" x14ac:dyDescent="0.25">
      <c r="A186" s="44" t="s">
        <v>444</v>
      </c>
      <c r="B186" s="22" t="s">
        <v>46</v>
      </c>
      <c r="C186" s="82">
        <f>SUM(U186                                                    : INDEX(U186:AF186,$B$2))</f>
        <v>0</v>
      </c>
      <c r="D186" s="82">
        <f>SUM(AG186                                                     : INDEX(AG186:AR186,$B$2))</f>
        <v>0</v>
      </c>
      <c r="E186" s="82">
        <f>SUM(AS186                                                    : INDEX(AS186:BD186,$B$2))</f>
        <v>3035.6840000000002</v>
      </c>
      <c r="F186" s="65" t="str">
        <f t="shared" si="560"/>
        <v/>
      </c>
      <c r="H186" s="4">
        <f t="shared" si="561"/>
        <v>0</v>
      </c>
      <c r="I186" s="4">
        <f t="shared" si="538"/>
        <v>0</v>
      </c>
      <c r="J186" s="4">
        <f t="shared" si="562"/>
        <v>0</v>
      </c>
      <c r="K186" s="4">
        <f t="shared" si="539"/>
        <v>0</v>
      </c>
      <c r="L186" s="4">
        <f t="shared" si="540"/>
        <v>0</v>
      </c>
      <c r="M186" s="4">
        <f t="shared" si="541"/>
        <v>0</v>
      </c>
      <c r="N186" s="4">
        <f t="shared" si="542"/>
        <v>0</v>
      </c>
      <c r="O186" s="4">
        <f t="shared" si="543"/>
        <v>0</v>
      </c>
      <c r="P186" s="4">
        <f t="shared" si="544"/>
        <v>0</v>
      </c>
      <c r="Q186" s="4">
        <f t="shared" si="545"/>
        <v>0</v>
      </c>
      <c r="R186" s="4">
        <f t="shared" si="546"/>
        <v>3035.6840000000002</v>
      </c>
      <c r="S186" s="4">
        <f t="shared" si="547"/>
        <v>0</v>
      </c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>
        <v>1238.415</v>
      </c>
      <c r="AZ186" s="4">
        <v>1797.269</v>
      </c>
      <c r="BA186" s="4"/>
      <c r="BB186" s="4"/>
      <c r="BC186" s="4"/>
      <c r="BD186" s="4"/>
      <c r="BF186" s="84" t="str">
        <f t="shared" si="548"/>
        <v>-</v>
      </c>
      <c r="BG186" s="84" t="str">
        <f t="shared" si="549"/>
        <v>-</v>
      </c>
      <c r="BH186" s="84" t="str">
        <f t="shared" si="550"/>
        <v>-</v>
      </c>
      <c r="BI186" s="84" t="str">
        <f t="shared" si="551"/>
        <v>-</v>
      </c>
      <c r="BJ186" s="84" t="str">
        <f t="shared" si="552"/>
        <v>-</v>
      </c>
      <c r="BK186" s="84" t="str">
        <f t="shared" si="553"/>
        <v>-</v>
      </c>
      <c r="BL186" s="84" t="str">
        <f t="shared" si="554"/>
        <v>-</v>
      </c>
      <c r="BM186" s="84" t="str">
        <f t="shared" si="555"/>
        <v>-</v>
      </c>
      <c r="BN186" s="84" t="str">
        <f t="shared" si="556"/>
        <v>-</v>
      </c>
      <c r="BO186" s="84" t="str">
        <f t="shared" si="557"/>
        <v>-</v>
      </c>
      <c r="BP186" s="84" t="str">
        <f t="shared" si="558"/>
        <v>-</v>
      </c>
      <c r="BQ186" s="84" t="str">
        <f t="shared" si="559"/>
        <v>-</v>
      </c>
    </row>
    <row r="187" spans="1:69" x14ac:dyDescent="0.25">
      <c r="A187" s="44" t="s">
        <v>445</v>
      </c>
      <c r="B187" s="22" t="s">
        <v>47</v>
      </c>
      <c r="C187" s="82">
        <f>SUM(U187                                                    : INDEX(U187:AF187,$B$2))</f>
        <v>0</v>
      </c>
      <c r="D187" s="82">
        <f>SUM(AG187                                                     : INDEX(AG187:AR187,$B$2))</f>
        <v>0</v>
      </c>
      <c r="E187" s="82">
        <f>SUM(AS187                                                    : INDEX(AS187:BD187,$B$2))</f>
        <v>1334.2694999999999</v>
      </c>
      <c r="F187" s="65" t="str">
        <f t="shared" si="560"/>
        <v/>
      </c>
      <c r="H187" s="4">
        <f t="shared" si="561"/>
        <v>0</v>
      </c>
      <c r="I187" s="4">
        <f t="shared" si="538"/>
        <v>0</v>
      </c>
      <c r="J187" s="4">
        <f t="shared" si="562"/>
        <v>0</v>
      </c>
      <c r="K187" s="4">
        <f t="shared" si="539"/>
        <v>0</v>
      </c>
      <c r="L187" s="4">
        <f t="shared" si="540"/>
        <v>0</v>
      </c>
      <c r="M187" s="4">
        <f t="shared" si="541"/>
        <v>0</v>
      </c>
      <c r="N187" s="4">
        <f t="shared" si="542"/>
        <v>0</v>
      </c>
      <c r="O187" s="4">
        <f t="shared" si="543"/>
        <v>0</v>
      </c>
      <c r="P187" s="4">
        <f t="shared" si="544"/>
        <v>0</v>
      </c>
      <c r="Q187" s="4">
        <f t="shared" si="545"/>
        <v>0</v>
      </c>
      <c r="R187" s="4">
        <f t="shared" si="546"/>
        <v>1334.2694999999999</v>
      </c>
      <c r="S187" s="4">
        <f t="shared" si="547"/>
        <v>0</v>
      </c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>
        <v>465.22949999999997</v>
      </c>
      <c r="AZ187" s="4">
        <v>869.04</v>
      </c>
      <c r="BA187" s="4"/>
      <c r="BB187" s="4"/>
      <c r="BC187" s="4"/>
      <c r="BD187" s="4"/>
      <c r="BF187" s="84" t="str">
        <f t="shared" si="548"/>
        <v>-</v>
      </c>
      <c r="BG187" s="84" t="str">
        <f t="shared" si="549"/>
        <v>-</v>
      </c>
      <c r="BH187" s="84" t="str">
        <f t="shared" si="550"/>
        <v>-</v>
      </c>
      <c r="BI187" s="84" t="str">
        <f t="shared" si="551"/>
        <v>-</v>
      </c>
      <c r="BJ187" s="84" t="str">
        <f t="shared" si="552"/>
        <v>-</v>
      </c>
      <c r="BK187" s="84" t="str">
        <f t="shared" si="553"/>
        <v>-</v>
      </c>
      <c r="BL187" s="84" t="str">
        <f t="shared" si="554"/>
        <v>-</v>
      </c>
      <c r="BM187" s="84" t="str">
        <f t="shared" si="555"/>
        <v>-</v>
      </c>
      <c r="BN187" s="84" t="str">
        <f t="shared" si="556"/>
        <v>-</v>
      </c>
      <c r="BO187" s="84" t="str">
        <f t="shared" si="557"/>
        <v>-</v>
      </c>
      <c r="BP187" s="84" t="str">
        <f t="shared" si="558"/>
        <v>-</v>
      </c>
      <c r="BQ187" s="84" t="str">
        <f t="shared" si="559"/>
        <v>-</v>
      </c>
    </row>
    <row r="188" spans="1:69" x14ac:dyDescent="0.25">
      <c r="A188" s="44" t="s">
        <v>446</v>
      </c>
      <c r="B188" s="22" t="s">
        <v>48</v>
      </c>
      <c r="C188" s="82">
        <f>SUM(U188                                                    : INDEX(U188:AF188,$B$2))</f>
        <v>0</v>
      </c>
      <c r="D188" s="82">
        <f>SUM(AG188                                                     : INDEX(AG188:AR188,$B$2))</f>
        <v>0</v>
      </c>
      <c r="E188" s="82">
        <f>SUM(AS188                                                    : INDEX(AS188:BD188,$B$2))</f>
        <v>3426.8720000000003</v>
      </c>
      <c r="F188" s="65" t="str">
        <f t="shared" si="560"/>
        <v/>
      </c>
      <c r="H188" s="4">
        <f t="shared" si="561"/>
        <v>0</v>
      </c>
      <c r="I188" s="4">
        <f t="shared" si="538"/>
        <v>0</v>
      </c>
      <c r="J188" s="4">
        <f t="shared" si="562"/>
        <v>0</v>
      </c>
      <c r="K188" s="4">
        <f t="shared" si="539"/>
        <v>0</v>
      </c>
      <c r="L188" s="4">
        <f t="shared" si="540"/>
        <v>0</v>
      </c>
      <c r="M188" s="4">
        <f t="shared" si="541"/>
        <v>0</v>
      </c>
      <c r="N188" s="4">
        <f t="shared" si="542"/>
        <v>0</v>
      </c>
      <c r="O188" s="4">
        <f t="shared" si="543"/>
        <v>0</v>
      </c>
      <c r="P188" s="4">
        <f t="shared" si="544"/>
        <v>0</v>
      </c>
      <c r="Q188" s="4">
        <f t="shared" si="545"/>
        <v>0</v>
      </c>
      <c r="R188" s="4">
        <f t="shared" si="546"/>
        <v>3426.8720000000003</v>
      </c>
      <c r="S188" s="4">
        <f t="shared" si="547"/>
        <v>0</v>
      </c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>
        <v>1773.751</v>
      </c>
      <c r="AZ188" s="4">
        <v>1653.1210000000001</v>
      </c>
      <c r="BA188" s="4"/>
      <c r="BB188" s="4"/>
      <c r="BC188" s="4"/>
      <c r="BD188" s="4"/>
      <c r="BF188" s="84" t="str">
        <f t="shared" si="548"/>
        <v>-</v>
      </c>
      <c r="BG188" s="84" t="str">
        <f t="shared" si="549"/>
        <v>-</v>
      </c>
      <c r="BH188" s="84" t="str">
        <f t="shared" si="550"/>
        <v>-</v>
      </c>
      <c r="BI188" s="84" t="str">
        <f t="shared" si="551"/>
        <v>-</v>
      </c>
      <c r="BJ188" s="84" t="str">
        <f t="shared" si="552"/>
        <v>-</v>
      </c>
      <c r="BK188" s="84" t="str">
        <f t="shared" si="553"/>
        <v>-</v>
      </c>
      <c r="BL188" s="84" t="str">
        <f t="shared" si="554"/>
        <v>-</v>
      </c>
      <c r="BM188" s="84" t="str">
        <f t="shared" si="555"/>
        <v>-</v>
      </c>
      <c r="BN188" s="84" t="str">
        <f t="shared" si="556"/>
        <v>-</v>
      </c>
      <c r="BO188" s="84" t="str">
        <f t="shared" si="557"/>
        <v>-</v>
      </c>
      <c r="BP188" s="84" t="str">
        <f t="shared" si="558"/>
        <v>-</v>
      </c>
      <c r="BQ188" s="84" t="str">
        <f t="shared" si="559"/>
        <v>-</v>
      </c>
    </row>
    <row r="189" spans="1:69" x14ac:dyDescent="0.25">
      <c r="A189" s="44" t="s">
        <v>447</v>
      </c>
      <c r="B189" s="22" t="s">
        <v>49</v>
      </c>
      <c r="C189" s="82">
        <f>SUM(U189                                                    : INDEX(U189:AF189,$B$2))</f>
        <v>0</v>
      </c>
      <c r="D189" s="82">
        <f>SUM(AG189                                                     : INDEX(AG189:AR189,$B$2))</f>
        <v>0</v>
      </c>
      <c r="E189" s="82">
        <f>SUM(AS189                                                    : INDEX(AS189:BD189,$B$2))</f>
        <v>5290.8269999999993</v>
      </c>
      <c r="F189" s="65" t="str">
        <f t="shared" si="560"/>
        <v/>
      </c>
      <c r="H189" s="4">
        <f t="shared" si="561"/>
        <v>0</v>
      </c>
      <c r="I189" s="4">
        <f t="shared" si="538"/>
        <v>0</v>
      </c>
      <c r="J189" s="4">
        <f t="shared" si="562"/>
        <v>0</v>
      </c>
      <c r="K189" s="4">
        <f t="shared" si="539"/>
        <v>0</v>
      </c>
      <c r="L189" s="4">
        <f t="shared" si="540"/>
        <v>0</v>
      </c>
      <c r="M189" s="4">
        <f t="shared" si="541"/>
        <v>0</v>
      </c>
      <c r="N189" s="4">
        <f t="shared" si="542"/>
        <v>0</v>
      </c>
      <c r="O189" s="4">
        <f t="shared" si="543"/>
        <v>0</v>
      </c>
      <c r="P189" s="4">
        <f t="shared" si="544"/>
        <v>0</v>
      </c>
      <c r="Q189" s="4">
        <f t="shared" si="545"/>
        <v>0</v>
      </c>
      <c r="R189" s="4">
        <f t="shared" si="546"/>
        <v>5290.8269999999993</v>
      </c>
      <c r="S189" s="4">
        <f t="shared" si="547"/>
        <v>0</v>
      </c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>
        <v>2823.4839999999999</v>
      </c>
      <c r="AZ189" s="4">
        <v>2467.3429999999998</v>
      </c>
      <c r="BA189" s="4"/>
      <c r="BB189" s="4"/>
      <c r="BC189" s="4"/>
      <c r="BD189" s="4"/>
      <c r="BF189" s="84" t="str">
        <f t="shared" si="548"/>
        <v>-</v>
      </c>
      <c r="BG189" s="84" t="str">
        <f t="shared" si="549"/>
        <v>-</v>
      </c>
      <c r="BH189" s="84" t="str">
        <f t="shared" si="550"/>
        <v>-</v>
      </c>
      <c r="BI189" s="84" t="str">
        <f t="shared" si="551"/>
        <v>-</v>
      </c>
      <c r="BJ189" s="84" t="str">
        <f t="shared" si="552"/>
        <v>-</v>
      </c>
      <c r="BK189" s="84" t="str">
        <f t="shared" si="553"/>
        <v>-</v>
      </c>
      <c r="BL189" s="84" t="str">
        <f t="shared" si="554"/>
        <v>-</v>
      </c>
      <c r="BM189" s="84" t="str">
        <f t="shared" si="555"/>
        <v>-</v>
      </c>
      <c r="BN189" s="84" t="str">
        <f t="shared" si="556"/>
        <v>-</v>
      </c>
      <c r="BO189" s="84" t="str">
        <f t="shared" si="557"/>
        <v>-</v>
      </c>
      <c r="BP189" s="84" t="str">
        <f t="shared" si="558"/>
        <v>-</v>
      </c>
      <c r="BQ189" s="84" t="str">
        <f t="shared" si="559"/>
        <v>-</v>
      </c>
    </row>
    <row r="190" spans="1:69" x14ac:dyDescent="0.25">
      <c r="A190" s="44" t="s">
        <v>448</v>
      </c>
      <c r="B190" s="22" t="s">
        <v>50</v>
      </c>
      <c r="C190" s="82">
        <f>SUM(U190                                                    : INDEX(U190:AF190,$B$2))</f>
        <v>0</v>
      </c>
      <c r="D190" s="82">
        <f>SUM(AG190                                                     : INDEX(AG190:AR190,$B$2))</f>
        <v>0</v>
      </c>
      <c r="E190" s="82">
        <f>SUM(AS190                                                    : INDEX(AS190:BD190,$B$2))</f>
        <v>1151.395</v>
      </c>
      <c r="F190" s="65" t="str">
        <f t="shared" si="560"/>
        <v/>
      </c>
      <c r="H190" s="4">
        <f t="shared" si="561"/>
        <v>0</v>
      </c>
      <c r="I190" s="4">
        <f t="shared" si="538"/>
        <v>0</v>
      </c>
      <c r="J190" s="4">
        <f t="shared" si="562"/>
        <v>0</v>
      </c>
      <c r="K190" s="4">
        <f t="shared" si="539"/>
        <v>0</v>
      </c>
      <c r="L190" s="4">
        <f t="shared" si="540"/>
        <v>0</v>
      </c>
      <c r="M190" s="4">
        <f t="shared" si="541"/>
        <v>0</v>
      </c>
      <c r="N190" s="4">
        <f t="shared" si="542"/>
        <v>0</v>
      </c>
      <c r="O190" s="4">
        <f t="shared" si="543"/>
        <v>0</v>
      </c>
      <c r="P190" s="4">
        <f t="shared" si="544"/>
        <v>0</v>
      </c>
      <c r="Q190" s="4">
        <f t="shared" si="545"/>
        <v>0</v>
      </c>
      <c r="R190" s="4">
        <f>SUM(AY190:BA190)</f>
        <v>1151.395</v>
      </c>
      <c r="S190" s="4">
        <f t="shared" si="547"/>
        <v>0</v>
      </c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>
        <v>491.30599999999998</v>
      </c>
      <c r="AZ190" s="4">
        <v>660.08900000000006</v>
      </c>
      <c r="BA190" s="4"/>
      <c r="BB190" s="4"/>
      <c r="BC190" s="4"/>
      <c r="BD190" s="4"/>
      <c r="BF190" s="84" t="str">
        <f t="shared" si="548"/>
        <v>-</v>
      </c>
      <c r="BG190" s="84" t="str">
        <f t="shared" si="549"/>
        <v>-</v>
      </c>
      <c r="BH190" s="84" t="str">
        <f t="shared" si="550"/>
        <v>-</v>
      </c>
      <c r="BI190" s="84" t="str">
        <f t="shared" si="551"/>
        <v>-</v>
      </c>
      <c r="BJ190" s="84" t="str">
        <f t="shared" si="552"/>
        <v>-</v>
      </c>
      <c r="BK190" s="84" t="str">
        <f t="shared" si="553"/>
        <v>-</v>
      </c>
      <c r="BL190" s="84" t="str">
        <f t="shared" si="554"/>
        <v>-</v>
      </c>
      <c r="BM190" s="84" t="str">
        <f t="shared" si="555"/>
        <v>-</v>
      </c>
      <c r="BN190" s="84" t="str">
        <f t="shared" si="556"/>
        <v>-</v>
      </c>
      <c r="BO190" s="84" t="str">
        <f t="shared" si="557"/>
        <v>-</v>
      </c>
      <c r="BP190" s="84" t="str">
        <f t="shared" si="558"/>
        <v>-</v>
      </c>
      <c r="BQ190" s="84" t="str">
        <f t="shared" si="559"/>
        <v>-</v>
      </c>
    </row>
    <row r="191" spans="1:69" x14ac:dyDescent="0.25">
      <c r="A191" s="44" t="s">
        <v>449</v>
      </c>
      <c r="B191" s="3" t="s">
        <v>153</v>
      </c>
      <c r="C191" s="82">
        <f>SUM(U191                                                    : INDEX(U191:AF191,$B$2))</f>
        <v>0</v>
      </c>
      <c r="D191" s="82">
        <f>SUM(AG191                                                     : INDEX(AG191:AR191,$B$2))</f>
        <v>0</v>
      </c>
      <c r="E191" s="82">
        <f>SUM(AS191                                                     : INDEX(AS191:BD191,$B$2))</f>
        <v>49371.502</v>
      </c>
      <c r="F191" s="65" t="str">
        <f t="shared" si="560"/>
        <v/>
      </c>
      <c r="H191" s="4">
        <f t="shared" si="561"/>
        <v>0</v>
      </c>
      <c r="I191" s="4">
        <f t="shared" si="538"/>
        <v>0</v>
      </c>
      <c r="J191" s="4">
        <f t="shared" si="562"/>
        <v>0</v>
      </c>
      <c r="K191" s="4">
        <f t="shared" si="539"/>
        <v>0</v>
      </c>
      <c r="L191" s="4">
        <f t="shared" si="540"/>
        <v>0</v>
      </c>
      <c r="M191" s="4">
        <f t="shared" si="541"/>
        <v>0</v>
      </c>
      <c r="N191" s="4">
        <f t="shared" si="542"/>
        <v>0</v>
      </c>
      <c r="O191" s="4">
        <f t="shared" si="543"/>
        <v>0</v>
      </c>
      <c r="P191" s="4">
        <f t="shared" si="544"/>
        <v>0</v>
      </c>
      <c r="Q191" s="4">
        <f t="shared" si="545"/>
        <v>0</v>
      </c>
      <c r="R191" s="4">
        <f t="shared" ref="R191:R192" si="563">SUM(AY191:BA191)</f>
        <v>49371.502</v>
      </c>
      <c r="S191" s="4">
        <f t="shared" si="547"/>
        <v>0</v>
      </c>
      <c r="U191" s="61">
        <f>SUM(U183:U189)</f>
        <v>0</v>
      </c>
      <c r="V191" s="61">
        <f>SUM(V183:V189)</f>
        <v>0</v>
      </c>
      <c r="W191" s="61">
        <f>SUM(W183:W189)</f>
        <v>0</v>
      </c>
      <c r="X191" s="61">
        <f>SUM(X183:X189)</f>
        <v>0</v>
      </c>
      <c r="Y191" s="61">
        <f>SUM(Y183:Y189)</f>
        <v>0</v>
      </c>
      <c r="Z191" s="61">
        <f t="shared" ref="Z191:AI191" si="564">SUM(Z183:Z189)</f>
        <v>0</v>
      </c>
      <c r="AA191" s="61">
        <f t="shared" si="564"/>
        <v>0</v>
      </c>
      <c r="AB191" s="61">
        <f t="shared" si="564"/>
        <v>0</v>
      </c>
      <c r="AC191" s="61">
        <f t="shared" si="564"/>
        <v>0</v>
      </c>
      <c r="AD191" s="61">
        <f t="shared" si="564"/>
        <v>0</v>
      </c>
      <c r="AE191" s="61">
        <f t="shared" si="564"/>
        <v>0</v>
      </c>
      <c r="AF191" s="61">
        <f t="shared" si="564"/>
        <v>0</v>
      </c>
      <c r="AG191" s="61">
        <f t="shared" si="564"/>
        <v>0</v>
      </c>
      <c r="AH191" s="61">
        <f t="shared" si="564"/>
        <v>0</v>
      </c>
      <c r="AI191" s="61">
        <f t="shared" si="564"/>
        <v>0</v>
      </c>
      <c r="AJ191" s="61">
        <f>SUM(AJ183:AJ189)</f>
        <v>0</v>
      </c>
      <c r="AK191" s="61">
        <f t="shared" ref="AK191:AX191" si="565">SUM(AK183:AK189)</f>
        <v>0</v>
      </c>
      <c r="AL191" s="61">
        <f t="shared" si="565"/>
        <v>0</v>
      </c>
      <c r="AM191" s="61">
        <f t="shared" si="565"/>
        <v>0</v>
      </c>
      <c r="AN191" s="61">
        <f t="shared" si="565"/>
        <v>0</v>
      </c>
      <c r="AO191" s="61">
        <f t="shared" si="565"/>
        <v>0</v>
      </c>
      <c r="AP191" s="61">
        <f t="shared" si="565"/>
        <v>0</v>
      </c>
      <c r="AQ191" s="61">
        <f t="shared" si="565"/>
        <v>0</v>
      </c>
      <c r="AR191" s="61">
        <f t="shared" si="565"/>
        <v>0</v>
      </c>
      <c r="AS191" s="61">
        <f t="shared" si="565"/>
        <v>0</v>
      </c>
      <c r="AT191" s="61">
        <f t="shared" si="565"/>
        <v>0</v>
      </c>
      <c r="AU191" s="61">
        <f t="shared" si="565"/>
        <v>0</v>
      </c>
      <c r="AV191" s="61">
        <f t="shared" si="565"/>
        <v>0</v>
      </c>
      <c r="AW191" s="61">
        <f t="shared" si="565"/>
        <v>0</v>
      </c>
      <c r="AX191" s="61">
        <f t="shared" si="565"/>
        <v>0</v>
      </c>
      <c r="AY191" s="61">
        <v>22797.502</v>
      </c>
      <c r="AZ191" s="61">
        <v>26574</v>
      </c>
      <c r="BA191" s="61"/>
      <c r="BB191" s="61"/>
      <c r="BC191" s="61"/>
      <c r="BD191" s="61"/>
      <c r="BF191" s="84" t="str">
        <f t="shared" si="548"/>
        <v>-</v>
      </c>
      <c r="BG191" s="84" t="str">
        <f t="shared" si="549"/>
        <v>-</v>
      </c>
      <c r="BH191" s="84" t="str">
        <f t="shared" si="550"/>
        <v>-</v>
      </c>
      <c r="BI191" s="84" t="str">
        <f t="shared" si="551"/>
        <v>-</v>
      </c>
      <c r="BJ191" s="84" t="str">
        <f t="shared" si="552"/>
        <v>-</v>
      </c>
      <c r="BK191" s="84" t="str">
        <f t="shared" si="553"/>
        <v>-</v>
      </c>
      <c r="BL191" s="84" t="str">
        <f t="shared" si="554"/>
        <v>-</v>
      </c>
      <c r="BM191" s="84" t="str">
        <f t="shared" si="555"/>
        <v>-</v>
      </c>
      <c r="BN191" s="84" t="str">
        <f t="shared" si="556"/>
        <v>-</v>
      </c>
      <c r="BO191" s="84" t="str">
        <f t="shared" si="557"/>
        <v>-</v>
      </c>
      <c r="BP191" s="84" t="str">
        <f t="shared" si="558"/>
        <v>-</v>
      </c>
      <c r="BQ191" s="84" t="str">
        <f t="shared" si="559"/>
        <v>-</v>
      </c>
    </row>
    <row r="192" spans="1:69" x14ac:dyDescent="0.25">
      <c r="A192" s="44" t="s">
        <v>450</v>
      </c>
      <c r="B192" s="3" t="s">
        <v>61</v>
      </c>
      <c r="C192" s="83">
        <f>SUM(C183:C190)</f>
        <v>0</v>
      </c>
      <c r="D192" s="83">
        <f t="shared" ref="D192:E192" si="566">SUM(D183:D190)</f>
        <v>0</v>
      </c>
      <c r="E192" s="83">
        <f t="shared" si="566"/>
        <v>50522.897000000004</v>
      </c>
      <c r="F192" s="65" t="str">
        <f t="shared" si="560"/>
        <v/>
      </c>
      <c r="H192" s="4">
        <f t="shared" si="561"/>
        <v>0</v>
      </c>
      <c r="I192" s="4">
        <f t="shared" si="538"/>
        <v>0</v>
      </c>
      <c r="J192" s="4">
        <f t="shared" si="562"/>
        <v>0</v>
      </c>
      <c r="K192" s="4">
        <f t="shared" si="539"/>
        <v>0</v>
      </c>
      <c r="L192" s="4">
        <f t="shared" si="540"/>
        <v>30966.5524</v>
      </c>
      <c r="M192" s="4">
        <f t="shared" si="541"/>
        <v>48230.645099999994</v>
      </c>
      <c r="N192" s="4">
        <f t="shared" si="542"/>
        <v>47516.153000000013</v>
      </c>
      <c r="O192" s="4">
        <f t="shared" si="543"/>
        <v>89522.445000000036</v>
      </c>
      <c r="P192" s="4">
        <f t="shared" si="544"/>
        <v>61345.179299999996</v>
      </c>
      <c r="Q192" s="4">
        <f t="shared" si="545"/>
        <v>86466.477000000014</v>
      </c>
      <c r="R192" s="4">
        <f t="shared" si="563"/>
        <v>50522.896999999997</v>
      </c>
      <c r="S192" s="4">
        <f t="shared" si="547"/>
        <v>0</v>
      </c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>
        <v>6758.9367000000002</v>
      </c>
      <c r="AH192" s="4">
        <v>7089.9009999999998</v>
      </c>
      <c r="AI192" s="4">
        <v>17117.7147</v>
      </c>
      <c r="AJ192" s="4">
        <v>17851.648499999999</v>
      </c>
      <c r="AK192" s="4">
        <v>13239.942999999999</v>
      </c>
      <c r="AL192" s="4">
        <v>17139.053599999999</v>
      </c>
      <c r="AM192" s="4">
        <v>14083.947000000002</v>
      </c>
      <c r="AN192" s="4">
        <v>13458.544</v>
      </c>
      <c r="AO192" s="4">
        <v>19973.662000000011</v>
      </c>
      <c r="AP192" s="4">
        <v>17507.513999999999</v>
      </c>
      <c r="AQ192" s="4">
        <v>27275.495000000021</v>
      </c>
      <c r="AR192" s="4">
        <v>44739.436000000016</v>
      </c>
      <c r="AS192" s="4">
        <v>13201.143</v>
      </c>
      <c r="AT192" s="4">
        <v>21017.186300000001</v>
      </c>
      <c r="AU192" s="4">
        <v>27126.85</v>
      </c>
      <c r="AV192" s="4">
        <v>24493.397000000001</v>
      </c>
      <c r="AW192" s="4">
        <v>31213.65</v>
      </c>
      <c r="AX192" s="4">
        <v>30759.43</v>
      </c>
      <c r="AY192" s="4">
        <v>23288.808000000001</v>
      </c>
      <c r="AZ192" s="4">
        <v>27234.089</v>
      </c>
      <c r="BA192" s="4"/>
      <c r="BB192" s="4"/>
      <c r="BC192" s="4"/>
      <c r="BD192" s="4"/>
      <c r="BF192" s="84">
        <f t="shared" si="548"/>
        <v>1.9531390196330733</v>
      </c>
      <c r="BG192" s="84">
        <f t="shared" si="549"/>
        <v>2.9643836070489562</v>
      </c>
      <c r="BH192" s="84">
        <f t="shared" si="550"/>
        <v>1.5847238066188822</v>
      </c>
      <c r="BI192" s="84">
        <f t="shared" si="551"/>
        <v>1.3720523905677395</v>
      </c>
      <c r="BJ192" s="84">
        <f t="shared" si="552"/>
        <v>2.3575365845608252</v>
      </c>
      <c r="BK192" s="84">
        <f t="shared" si="553"/>
        <v>1.7946982790228279</v>
      </c>
      <c r="BL192" s="84">
        <f t="shared" si="554"/>
        <v>1.6535711189484026</v>
      </c>
      <c r="BM192" s="84">
        <f t="shared" si="555"/>
        <v>2.0235538851750978</v>
      </c>
      <c r="BN192" s="84">
        <f t="shared" si="556"/>
        <v>0</v>
      </c>
      <c r="BO192" s="84">
        <f t="shared" si="557"/>
        <v>0</v>
      </c>
      <c r="BP192" s="84">
        <f t="shared" si="558"/>
        <v>0</v>
      </c>
      <c r="BQ192" s="84">
        <f t="shared" si="559"/>
        <v>0</v>
      </c>
    </row>
    <row r="193" spans="1:52" x14ac:dyDescent="0.25">
      <c r="A193" s="44" t="s">
        <v>451</v>
      </c>
      <c r="B193" s="3" t="s">
        <v>375</v>
      </c>
      <c r="AG193" s="19529">
        <f t="shared" ref="AG193:AY193" si="567">AG192+0.1*AG57</f>
        <v>6803.9861000000001</v>
      </c>
      <c r="AH193" s="19529">
        <f t="shared" si="567"/>
        <v>7228.0879999999997</v>
      </c>
      <c r="AI193" s="19529">
        <f t="shared" si="567"/>
        <v>17237.199000000001</v>
      </c>
      <c r="AJ193" s="19529">
        <f t="shared" si="567"/>
        <v>18016.334699999999</v>
      </c>
      <c r="AK193" s="19529">
        <f t="shared" si="567"/>
        <v>13421.2729</v>
      </c>
      <c r="AL193" s="19529">
        <f t="shared" si="567"/>
        <v>17246.132239999999</v>
      </c>
      <c r="AM193" s="19529">
        <f t="shared" si="567"/>
        <v>14280.049170000002</v>
      </c>
      <c r="AN193" s="19529">
        <f t="shared" si="567"/>
        <v>13555.644</v>
      </c>
      <c r="AO193" s="19529">
        <f t="shared" si="567"/>
        <v>20267.038100000012</v>
      </c>
      <c r="AP193" s="19529">
        <f t="shared" si="567"/>
        <v>17914.57905</v>
      </c>
      <c r="AQ193" s="19529">
        <f t="shared" si="567"/>
        <v>27808.27656000002</v>
      </c>
      <c r="AR193" s="19529">
        <f t="shared" si="567"/>
        <v>45003.444670000019</v>
      </c>
      <c r="AS193" s="19529">
        <f t="shared" si="567"/>
        <v>13687.320900000001</v>
      </c>
      <c r="AT193" s="19529">
        <f t="shared" si="567"/>
        <v>21503.3642</v>
      </c>
      <c r="AU193" s="19529">
        <f t="shared" si="567"/>
        <v>27458.359999999997</v>
      </c>
      <c r="AV193" s="19529">
        <f t="shared" si="567"/>
        <v>24567.813000000002</v>
      </c>
      <c r="AW193" s="19529">
        <f t="shared" si="567"/>
        <v>31481.541000000001</v>
      </c>
      <c r="AX193" s="19529">
        <f t="shared" si="567"/>
        <v>31243.275000000001</v>
      </c>
      <c r="AY193" s="19529">
        <f t="shared" si="567"/>
        <v>23500.981360000002</v>
      </c>
      <c r="AZ193" s="19529">
        <f>AZ192+0.1*AZ57</f>
        <v>27580.046300000002</v>
      </c>
    </row>
  </sheetData>
  <mergeCells count="1">
    <mergeCell ref="BF2:BK2"/>
  </mergeCells>
  <conditionalFormatting sqref="AG109:AR109">
    <cfRule type="expression" dxfId="35" priority="1">
      <formula>$A$2=COLUMNS($N109:AG109)</formula>
    </cfRule>
  </conditionalFormatting>
  <hyperlinks>
    <hyperlink ref="B1" location="Cover!A1" display="Back to cover page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X69"/>
  <sheetViews>
    <sheetView showGridLines="0" zoomScale="80" zoomScaleNormal="80" workbookViewId="0">
      <pane xSplit="7" ySplit="3" topLeftCell="AJ4" activePane="bottomRight" state="frozen"/>
      <selection pane="topRight" activeCell="G1" sqref="G1"/>
      <selection pane="bottomLeft" activeCell="A2" sqref="A2"/>
      <selection pane="bottomRight" activeCell="T1" sqref="T1:AD1048576"/>
    </sheetView>
  </sheetViews>
  <sheetFormatPr defaultRowHeight="12.75" outlineLevelCol="1" x14ac:dyDescent="0.2"/>
  <cols>
    <col min="1" max="1" width="10.875" style="60" bestFit="1" customWidth="1" collapsed="1"/>
    <col min="2" max="2" width="10.375" style="60" bestFit="1" customWidth="1" collapsed="1"/>
    <col min="3" max="3" width="10.625" style="60" bestFit="1" customWidth="1" collapsed="1"/>
    <col min="4" max="4" width="11.75" style="60" bestFit="1" customWidth="1" collapsed="1"/>
    <col min="5" max="5" width="9" style="60" collapsed="1"/>
    <col min="6" max="6" width="10.125" style="60" hidden="1" customWidth="1" outlineLevel="1" collapsed="1"/>
    <col min="7" max="7" width="12.125" style="60" bestFit="1" customWidth="1" collapsed="1"/>
    <col min="8" max="18" width="12.5" style="60" hidden="1" customWidth="1" outlineLevel="1" collapsed="1"/>
    <col min="19" max="19" width="12.5" style="60" customWidth="1" collapsed="1"/>
    <col min="20" max="30" width="12.5" style="60" hidden="1" customWidth="1" outlineLevel="1" collapsed="1"/>
    <col min="31" max="39" width="12.5" style="60" customWidth="1" collapsed="1"/>
    <col min="40" max="43" width="12.5" style="60" hidden="1" customWidth="1" outlineLevel="1" collapsed="1"/>
    <col min="44" max="44" width="9" style="60" collapsed="1"/>
    <col min="45" max="46" width="14" style="91" customWidth="1" collapsed="1"/>
    <col min="47" max="47" width="9" style="91" collapsed="1"/>
    <col min="48" max="49" width="9.25" style="91" customWidth="1" collapsed="1"/>
    <col min="50" max="16384" width="9" style="60" collapsed="1"/>
  </cols>
  <sheetData>
    <row r="1" spans="1:50" s="177" customFormat="1" x14ac:dyDescent="0.2">
      <c r="A1" s="177" t="s">
        <v>416</v>
      </c>
      <c r="B1" s="177" t="s">
        <v>420</v>
      </c>
      <c r="C1" s="177" t="s">
        <v>419</v>
      </c>
      <c r="D1" s="177" t="s">
        <v>418</v>
      </c>
      <c r="E1" s="261" t="s">
        <v>414</v>
      </c>
      <c r="F1" s="177" t="s">
        <v>417</v>
      </c>
      <c r="G1" s="261" t="s">
        <v>415</v>
      </c>
      <c r="H1" s="176">
        <v>201501</v>
      </c>
      <c r="I1" s="176">
        <v>201502</v>
      </c>
      <c r="J1" s="176">
        <v>201503</v>
      </c>
      <c r="K1" s="176">
        <v>201504</v>
      </c>
      <c r="L1" s="176">
        <v>201505</v>
      </c>
      <c r="M1" s="176">
        <v>201506</v>
      </c>
      <c r="N1" s="176">
        <v>201507</v>
      </c>
      <c r="O1" s="176">
        <v>201508</v>
      </c>
      <c r="P1" s="176">
        <v>201509</v>
      </c>
      <c r="Q1" s="176">
        <v>201510</v>
      </c>
      <c r="R1" s="176">
        <v>201511</v>
      </c>
      <c r="S1" s="176">
        <v>201512</v>
      </c>
      <c r="T1" s="176">
        <v>201601</v>
      </c>
      <c r="U1" s="176">
        <v>201602</v>
      </c>
      <c r="V1" s="176">
        <v>201603</v>
      </c>
      <c r="W1" s="176">
        <v>201604</v>
      </c>
      <c r="X1" s="176">
        <v>201605</v>
      </c>
      <c r="Y1" s="176">
        <v>201606</v>
      </c>
      <c r="Z1" s="176">
        <v>201607</v>
      </c>
      <c r="AA1" s="176">
        <v>201608</v>
      </c>
      <c r="AB1" s="176">
        <v>201609</v>
      </c>
      <c r="AC1" s="176">
        <v>201610</v>
      </c>
      <c r="AD1" s="176">
        <v>201611</v>
      </c>
      <c r="AE1" s="176">
        <v>201612</v>
      </c>
      <c r="AF1" s="176">
        <v>201701</v>
      </c>
      <c r="AG1" s="176">
        <v>201702</v>
      </c>
      <c r="AH1" s="176">
        <v>201703</v>
      </c>
      <c r="AI1" s="176">
        <v>201704</v>
      </c>
      <c r="AJ1" s="176">
        <v>201705</v>
      </c>
      <c r="AK1" s="176">
        <v>201706</v>
      </c>
      <c r="AL1" s="176">
        <v>201707</v>
      </c>
      <c r="AM1" s="176">
        <v>201708</v>
      </c>
      <c r="AN1" s="176">
        <v>201709</v>
      </c>
      <c r="AO1" s="176">
        <v>201710</v>
      </c>
      <c r="AP1" s="176">
        <v>201711</v>
      </c>
      <c r="AQ1" s="176">
        <v>201712</v>
      </c>
      <c r="AS1" s="268">
        <v>2016</v>
      </c>
      <c r="AT1" s="268">
        <v>2017</v>
      </c>
      <c r="AU1" s="269"/>
      <c r="AV1" s="269"/>
      <c r="AW1" s="269"/>
    </row>
    <row r="2" spans="1:50" x14ac:dyDescent="0.2">
      <c r="G2" s="155" t="s">
        <v>269</v>
      </c>
    </row>
    <row r="3" spans="1:50" s="90" customFormat="1" x14ac:dyDescent="0.2">
      <c r="A3" s="89" t="s">
        <v>232</v>
      </c>
      <c r="B3" s="89" t="s">
        <v>233</v>
      </c>
      <c r="C3" s="89" t="s">
        <v>234</v>
      </c>
      <c r="D3" s="89" t="s">
        <v>235</v>
      </c>
      <c r="E3" s="89" t="s">
        <v>236</v>
      </c>
      <c r="F3" s="89" t="s">
        <v>237</v>
      </c>
      <c r="G3" s="89" t="s">
        <v>238</v>
      </c>
      <c r="H3" s="89">
        <v>201501</v>
      </c>
      <c r="I3" s="89">
        <v>201502</v>
      </c>
      <c r="J3" s="89">
        <v>201503</v>
      </c>
      <c r="K3" s="89">
        <v>201504</v>
      </c>
      <c r="L3" s="89">
        <v>201505</v>
      </c>
      <c r="M3" s="89">
        <v>201506</v>
      </c>
      <c r="N3" s="89">
        <v>201507</v>
      </c>
      <c r="O3" s="89">
        <v>201508</v>
      </c>
      <c r="P3" s="89">
        <v>201509</v>
      </c>
      <c r="Q3" s="89">
        <v>201510</v>
      </c>
      <c r="R3" s="89">
        <v>201511</v>
      </c>
      <c r="S3" s="89">
        <v>201512</v>
      </c>
      <c r="T3" s="89">
        <v>201601</v>
      </c>
      <c r="U3" s="89">
        <v>201602</v>
      </c>
      <c r="V3" s="89">
        <v>201603</v>
      </c>
      <c r="W3" s="89">
        <v>201604</v>
      </c>
      <c r="X3" s="89">
        <v>201605</v>
      </c>
      <c r="Y3" s="89">
        <v>201606</v>
      </c>
      <c r="Z3" s="89">
        <v>201607</v>
      </c>
      <c r="AA3" s="89">
        <v>201608</v>
      </c>
      <c r="AB3" s="89">
        <v>201609</v>
      </c>
      <c r="AC3" s="89">
        <v>201610</v>
      </c>
      <c r="AD3" s="89">
        <v>201611</v>
      </c>
      <c r="AE3" s="89">
        <v>201612</v>
      </c>
      <c r="AF3" s="89">
        <v>201701</v>
      </c>
      <c r="AG3" s="89">
        <v>201702</v>
      </c>
      <c r="AH3" s="89">
        <v>201703</v>
      </c>
      <c r="AI3" s="89">
        <v>201704</v>
      </c>
      <c r="AJ3" s="89">
        <v>201705</v>
      </c>
      <c r="AK3" s="89">
        <v>201706</v>
      </c>
      <c r="AL3" s="89">
        <v>201707</v>
      </c>
      <c r="AM3" s="89">
        <v>201708</v>
      </c>
      <c r="AN3" s="89">
        <v>201709</v>
      </c>
      <c r="AO3" s="89">
        <v>201710</v>
      </c>
      <c r="AP3" s="89">
        <v>201711</v>
      </c>
      <c r="AQ3" s="89">
        <v>201712</v>
      </c>
      <c r="AS3" s="89" t="s">
        <v>239</v>
      </c>
      <c r="AT3" s="89" t="s">
        <v>240</v>
      </c>
      <c r="AU3" s="89"/>
      <c r="AV3" s="89" t="s">
        <v>203</v>
      </c>
      <c r="AW3" s="89" t="s">
        <v>0</v>
      </c>
      <c r="AX3" s="89"/>
    </row>
    <row r="4" spans="1:50" s="265" customFormat="1" ht="15" x14ac:dyDescent="0.25">
      <c r="A4" s="5170" t="s">
        <v>890</v>
      </c>
      <c r="B4" s="5186" t="s">
        <v>891</v>
      </c>
      <c r="C4" s="5202" t="s">
        <v>33</v>
      </c>
      <c r="D4" s="5218" t="s">
        <v>33</v>
      </c>
      <c r="E4" s="5234" t="s">
        <v>891</v>
      </c>
      <c r="F4" s="5250" t="s">
        <v>33</v>
      </c>
      <c r="G4" s="5266" t="s">
        <v>894</v>
      </c>
      <c r="H4" s="5282">
        <v>1142</v>
      </c>
      <c r="I4" s="5298">
        <v>1203</v>
      </c>
      <c r="J4" s="5314">
        <v>1331</v>
      </c>
      <c r="K4" s="5330">
        <v>1503</v>
      </c>
      <c r="L4" s="5346">
        <v>1459</v>
      </c>
      <c r="M4" s="5362">
        <v>1485</v>
      </c>
      <c r="N4" s="5378">
        <v>1485</v>
      </c>
      <c r="O4" s="5394">
        <v>1572</v>
      </c>
      <c r="P4" s="5410">
        <v>1732</v>
      </c>
      <c r="Q4" s="5426">
        <v>1852</v>
      </c>
      <c r="R4" s="5442">
        <v>2108</v>
      </c>
      <c r="S4" s="5458">
        <v>2192</v>
      </c>
      <c r="T4" s="5474">
        <v>2219</v>
      </c>
      <c r="U4" s="5490">
        <v>2130</v>
      </c>
      <c r="V4" s="5506">
        <v>2259</v>
      </c>
      <c r="W4" s="5522">
        <v>2385</v>
      </c>
      <c r="X4" s="5538">
        <v>2733</v>
      </c>
      <c r="Y4" s="5554">
        <v>3526</v>
      </c>
      <c r="Z4" s="5570">
        <v>3957</v>
      </c>
      <c r="AA4" s="5586">
        <v>4470</v>
      </c>
      <c r="AB4" s="5602">
        <v>5082</v>
      </c>
      <c r="AC4" s="5618">
        <v>5596</v>
      </c>
      <c r="AD4" s="5634">
        <v>6020</v>
      </c>
      <c r="AE4" s="5650">
        <v>6701</v>
      </c>
      <c r="AF4" s="5666">
        <v>6810</v>
      </c>
      <c r="AG4" s="5682">
        <v>6667</v>
      </c>
      <c r="AH4" s="5698">
        <v>6952</v>
      </c>
      <c r="AI4" s="5714">
        <v>7096</v>
      </c>
      <c r="AJ4" s="5730">
        <v>7684</v>
      </c>
      <c r="AK4" s="5746">
        <v>8823</v>
      </c>
      <c r="AL4" s="5762">
        <v>9546</v>
      </c>
      <c r="AM4" s="5778">
        <v>10244</v>
      </c>
      <c r="AS4" s="5794">
        <v>23679</v>
      </c>
      <c r="AT4" s="5810">
        <v>63822</v>
      </c>
      <c r="AU4" s="270"/>
      <c r="AV4" s="270"/>
      <c r="AW4" s="270"/>
    </row>
    <row r="5" spans="1:50" s="265" customFormat="1" ht="15" x14ac:dyDescent="0.25">
      <c r="A5" s="5171" t="s">
        <v>890</v>
      </c>
      <c r="B5" s="5187" t="s">
        <v>891</v>
      </c>
      <c r="C5" s="5203" t="s">
        <v>33</v>
      </c>
      <c r="D5" s="5219" t="s">
        <v>33</v>
      </c>
      <c r="E5" s="5235" t="s">
        <v>891</v>
      </c>
      <c r="F5" s="5251" t="s">
        <v>33</v>
      </c>
      <c r="G5" s="5267" t="s">
        <v>895</v>
      </c>
      <c r="H5" s="5283">
        <v>0.22942206654991201</v>
      </c>
      <c r="I5" s="5299">
        <v>0.19783873649210301</v>
      </c>
      <c r="J5" s="5315">
        <v>0.25244177310292998</v>
      </c>
      <c r="K5" s="5331">
        <v>0.22887558216899501</v>
      </c>
      <c r="L5" s="5347">
        <v>0.284441398217957</v>
      </c>
      <c r="M5" s="5363">
        <v>0.30505050505050502</v>
      </c>
      <c r="N5" s="5379">
        <v>0.33804713804713798</v>
      </c>
      <c r="O5" s="5395">
        <v>0.261450381679389</v>
      </c>
      <c r="P5" s="5411">
        <v>0.441685912240185</v>
      </c>
      <c r="Q5" s="5427">
        <v>0.34341252699783997</v>
      </c>
      <c r="R5" s="5443">
        <v>0.35815939278937398</v>
      </c>
      <c r="S5" s="5459">
        <v>0.36861313868613099</v>
      </c>
      <c r="T5" s="5475">
        <v>0.178644298345046</v>
      </c>
      <c r="U5" s="5491">
        <v>0.17797194757415499</v>
      </c>
      <c r="V5" s="5507">
        <v>0.298473456368193</v>
      </c>
      <c r="W5" s="5523">
        <v>0.238156761412575</v>
      </c>
      <c r="X5" s="5539">
        <v>0.25908558030480699</v>
      </c>
      <c r="Y5" s="5555">
        <v>0.34030995366672001</v>
      </c>
      <c r="Z5" s="5571">
        <v>0.222103434451423</v>
      </c>
      <c r="AA5" s="5587">
        <v>0.22688975910763001</v>
      </c>
      <c r="AB5" s="5603">
        <v>0.25188442211055301</v>
      </c>
      <c r="AC5" s="5619">
        <v>0.18542798276830899</v>
      </c>
      <c r="AD5" s="5635">
        <v>0.166150137741047</v>
      </c>
      <c r="AE5" s="5651">
        <v>0.266960144642717</v>
      </c>
      <c r="AF5" s="5667">
        <v>9.7846199393087113E-2</v>
      </c>
      <c r="AG5" s="5683">
        <v>0.136528901090747</v>
      </c>
      <c r="AH5" s="5699">
        <v>0.20923593618807701</v>
      </c>
      <c r="AI5" s="5715">
        <v>0.25467139999999999</v>
      </c>
      <c r="AJ5" s="5731">
        <v>0.18572305</v>
      </c>
      <c r="AK5" s="5747">
        <v>0.24457518</v>
      </c>
      <c r="AL5" s="5763">
        <v>0.16884661000000001</v>
      </c>
      <c r="AM5" s="5779">
        <v>0.18749415999999999</v>
      </c>
      <c r="AS5" s="5795">
        <v>1.941635191230549</v>
      </c>
      <c r="AT5" s="5811">
        <v>1.484921436671911</v>
      </c>
      <c r="AU5" s="270"/>
      <c r="AV5" s="270"/>
      <c r="AW5" s="270"/>
    </row>
    <row r="6" spans="1:50" s="265" customFormat="1" ht="15" x14ac:dyDescent="0.25">
      <c r="A6" s="5172" t="s">
        <v>890</v>
      </c>
      <c r="B6" s="5188" t="s">
        <v>891</v>
      </c>
      <c r="C6" s="5204" t="s">
        <v>33</v>
      </c>
      <c r="D6" s="5220" t="s">
        <v>33</v>
      </c>
      <c r="E6" s="5236" t="s">
        <v>891</v>
      </c>
      <c r="F6" s="5252" t="s">
        <v>33</v>
      </c>
      <c r="G6" s="5268" t="s">
        <v>896</v>
      </c>
      <c r="H6" s="5284">
        <v>262</v>
      </c>
      <c r="I6" s="5300">
        <v>238</v>
      </c>
      <c r="J6" s="5316">
        <v>336</v>
      </c>
      <c r="K6" s="5332">
        <v>344</v>
      </c>
      <c r="L6" s="5348">
        <v>415</v>
      </c>
      <c r="M6" s="5364">
        <v>453</v>
      </c>
      <c r="N6" s="5380">
        <v>502</v>
      </c>
      <c r="O6" s="5396">
        <v>411</v>
      </c>
      <c r="P6" s="5412">
        <v>765</v>
      </c>
      <c r="Q6" s="5428">
        <v>636</v>
      </c>
      <c r="R6" s="5444">
        <v>755</v>
      </c>
      <c r="S6" s="5460">
        <v>808</v>
      </c>
      <c r="T6" s="5476">
        <v>394</v>
      </c>
      <c r="U6" s="5492">
        <v>387</v>
      </c>
      <c r="V6" s="5508">
        <v>655</v>
      </c>
      <c r="W6" s="5524">
        <v>553</v>
      </c>
      <c r="X6" s="5540">
        <v>663</v>
      </c>
      <c r="Y6" s="5556">
        <v>1065</v>
      </c>
      <c r="Z6" s="5572">
        <v>831</v>
      </c>
      <c r="AA6" s="5588">
        <v>956</v>
      </c>
      <c r="AB6" s="5604">
        <v>1203</v>
      </c>
      <c r="AC6" s="5620">
        <v>990</v>
      </c>
      <c r="AD6" s="5636">
        <v>965</v>
      </c>
      <c r="AE6" s="5652">
        <v>1698</v>
      </c>
      <c r="AF6" s="5668">
        <v>661</v>
      </c>
      <c r="AG6" s="5684">
        <v>987</v>
      </c>
      <c r="AH6" s="5700">
        <v>1291</v>
      </c>
      <c r="AI6" s="5716">
        <v>1213</v>
      </c>
      <c r="AJ6" s="5732">
        <v>908</v>
      </c>
      <c r="AK6" s="5748">
        <v>1268</v>
      </c>
      <c r="AL6" s="5764">
        <v>923</v>
      </c>
      <c r="AM6" s="5780">
        <v>1003</v>
      </c>
      <c r="AS6" s="5796">
        <v>5504</v>
      </c>
      <c r="AT6" s="5812">
        <v>8254</v>
      </c>
      <c r="AU6" s="270"/>
      <c r="AV6" s="270"/>
      <c r="AW6" s="270"/>
    </row>
    <row r="7" spans="1:50" s="265" customFormat="1" ht="15" x14ac:dyDescent="0.25">
      <c r="A7" s="5173" t="s">
        <v>890</v>
      </c>
      <c r="B7" s="5189" t="s">
        <v>891</v>
      </c>
      <c r="C7" s="5205" t="s">
        <v>33</v>
      </c>
      <c r="D7" s="5221" t="s">
        <v>33</v>
      </c>
      <c r="E7" s="5237" t="s">
        <v>891</v>
      </c>
      <c r="F7" s="5253" t="s">
        <v>33</v>
      </c>
      <c r="G7" s="5269" t="s">
        <v>84</v>
      </c>
      <c r="H7" s="5285">
        <v>1.30534351145038</v>
      </c>
      <c r="I7" s="5301">
        <v>1.1848739495798299</v>
      </c>
      <c r="J7" s="5317">
        <v>1.4464285714285701</v>
      </c>
      <c r="K7" s="5333">
        <v>1.4302325581395301</v>
      </c>
      <c r="L7" s="5349">
        <v>1.25060240963855</v>
      </c>
      <c r="M7" s="5365">
        <v>1.27593818984547</v>
      </c>
      <c r="N7" s="5381">
        <v>1.4541832669322701</v>
      </c>
      <c r="O7" s="5397">
        <v>1.1751824817518199</v>
      </c>
      <c r="P7" s="5413">
        <v>1.4457516339869301</v>
      </c>
      <c r="Q7" s="5429">
        <v>1.28459119496855</v>
      </c>
      <c r="R7" s="5445">
        <v>1.90066225165563</v>
      </c>
      <c r="S7" s="5461">
        <v>1.7685643564356399</v>
      </c>
      <c r="T7" s="5477">
        <v>1.1878172588832501</v>
      </c>
      <c r="U7" s="5493">
        <v>1.24806201550388</v>
      </c>
      <c r="V7" s="5509">
        <v>1.6473282442748101</v>
      </c>
      <c r="W7" s="5525">
        <v>1.25858951175407</v>
      </c>
      <c r="X7" s="5541">
        <v>1.44343891402715</v>
      </c>
      <c r="Y7" s="5557">
        <v>1.6525821596244099</v>
      </c>
      <c r="Z7" s="5573">
        <v>1.3068592057761701</v>
      </c>
      <c r="AA7" s="5589">
        <v>1.38179916317992</v>
      </c>
      <c r="AB7" s="5605">
        <v>1.6891105569409799</v>
      </c>
      <c r="AC7" s="5621">
        <v>1.4686868686868699</v>
      </c>
      <c r="AD7" s="5637">
        <v>1.69533678756477</v>
      </c>
      <c r="AE7" s="5653">
        <v>1.8898704358068299</v>
      </c>
      <c r="AF7" s="5669">
        <v>1.3797276853252647</v>
      </c>
      <c r="AG7" s="5685">
        <v>1.42350557244174</v>
      </c>
      <c r="AH7" s="5701">
        <v>1.62277304415182</v>
      </c>
      <c r="AI7" s="5717">
        <v>1.5457540000000001</v>
      </c>
      <c r="AJ7" s="5733">
        <v>1.6442730000000001</v>
      </c>
      <c r="AK7" s="5749">
        <v>1.4976339999999999</v>
      </c>
      <c r="AL7" s="5765">
        <v>1.621885</v>
      </c>
      <c r="AM7" s="5781">
        <v>1.544367</v>
      </c>
      <c r="AS7" s="5797">
        <v>11.12647647302366</v>
      </c>
      <c r="AT7" s="5813">
        <v>12.279919301918826</v>
      </c>
      <c r="AU7" s="270"/>
      <c r="AV7" s="270"/>
      <c r="AW7" s="270"/>
    </row>
    <row r="8" spans="1:50" s="265" customFormat="1" ht="15" x14ac:dyDescent="0.25">
      <c r="A8" s="5174" t="s">
        <v>890</v>
      </c>
      <c r="B8" s="5190" t="s">
        <v>891</v>
      </c>
      <c r="C8" s="5206" t="s">
        <v>33</v>
      </c>
      <c r="D8" s="5222" t="s">
        <v>33</v>
      </c>
      <c r="E8" s="5238" t="s">
        <v>891</v>
      </c>
      <c r="F8" s="5254" t="s">
        <v>33</v>
      </c>
      <c r="G8" s="5270" t="s">
        <v>70</v>
      </c>
      <c r="H8" s="5286">
        <v>15.1701140350877</v>
      </c>
      <c r="I8" s="5302">
        <v>14.523329787233999</v>
      </c>
      <c r="J8" s="5318">
        <v>16.740621399177002</v>
      </c>
      <c r="K8" s="5334">
        <v>19.961979674796702</v>
      </c>
      <c r="L8" s="5350">
        <v>13.9280905587669</v>
      </c>
      <c r="M8" s="5366">
        <v>14.625157439446401</v>
      </c>
      <c r="N8" s="5382">
        <v>17.284042465753402</v>
      </c>
      <c r="O8" s="5398">
        <v>13.970966873706001</v>
      </c>
      <c r="P8" s="5414">
        <v>15.2970587703436</v>
      </c>
      <c r="Q8" s="5430">
        <v>14.5946217870257</v>
      </c>
      <c r="R8" s="5446">
        <v>14.723215331010501</v>
      </c>
      <c r="S8" s="5462">
        <v>16.834790062981099</v>
      </c>
      <c r="T8" s="5478">
        <v>14.4781239316239</v>
      </c>
      <c r="U8" s="5494">
        <v>14.4386708074534</v>
      </c>
      <c r="V8" s="5510">
        <v>15.1595579240037</v>
      </c>
      <c r="W8" s="5526">
        <v>18.039591954022999</v>
      </c>
      <c r="X8" s="5542">
        <v>15.1304106583072</v>
      </c>
      <c r="Y8" s="5558">
        <v>14.0327045454546</v>
      </c>
      <c r="Z8" s="5574">
        <v>14.5879373848987</v>
      </c>
      <c r="AA8" s="5590">
        <v>13.4773171839516</v>
      </c>
      <c r="AB8" s="5606">
        <v>14.1894153543307</v>
      </c>
      <c r="AC8" s="5622">
        <v>14.9636843191197</v>
      </c>
      <c r="AD8" s="5638">
        <v>14.2990605134475</v>
      </c>
      <c r="AE8" s="5654">
        <v>15.985946400748</v>
      </c>
      <c r="AF8" s="5670">
        <v>14.10147587719298</v>
      </c>
      <c r="AG8" s="5686">
        <v>14.230455516014199</v>
      </c>
      <c r="AH8" s="5702">
        <v>14.2166205250597</v>
      </c>
      <c r="AI8" s="5718">
        <v>14.26272</v>
      </c>
      <c r="AJ8" s="5734">
        <v>14.70492</v>
      </c>
      <c r="AK8" s="5750">
        <v>14.40817</v>
      </c>
      <c r="AL8" s="5766">
        <v>14.863860000000001</v>
      </c>
      <c r="AM8" s="5782">
        <v>14.63306</v>
      </c>
      <c r="AS8" s="5798">
        <v>119.3443143897161</v>
      </c>
      <c r="AT8" s="5814">
        <v>115.42128191826689</v>
      </c>
      <c r="AU8" s="270"/>
      <c r="AV8" s="270"/>
      <c r="AW8" s="270"/>
    </row>
    <row r="9" spans="1:50" s="265" customFormat="1" ht="15" x14ac:dyDescent="0.25">
      <c r="A9" s="5175" t="s">
        <v>890</v>
      </c>
      <c r="B9" s="5191" t="s">
        <v>891</v>
      </c>
      <c r="C9" s="5207" t="s">
        <v>33</v>
      </c>
      <c r="D9" s="5223" t="s">
        <v>33</v>
      </c>
      <c r="E9" s="5239" t="s">
        <v>891</v>
      </c>
      <c r="F9" s="5255" t="s">
        <v>33</v>
      </c>
      <c r="G9" s="5271" t="s">
        <v>211</v>
      </c>
      <c r="H9" s="5287">
        <v>5188.1790000000001</v>
      </c>
      <c r="I9" s="5303">
        <v>4095.5790000000002</v>
      </c>
      <c r="J9" s="5319">
        <v>8135.942</v>
      </c>
      <c r="K9" s="5335">
        <v>9821.2939999999999</v>
      </c>
      <c r="L9" s="5351">
        <v>7228.6790000000001</v>
      </c>
      <c r="M9" s="5367">
        <v>8453.3410000000003</v>
      </c>
      <c r="N9" s="5383">
        <v>12617.351000000001</v>
      </c>
      <c r="O9" s="5399">
        <v>6747.9769999999999</v>
      </c>
      <c r="P9" s="5415">
        <v>16918.546999999999</v>
      </c>
      <c r="Q9" s="5431">
        <v>11923.806</v>
      </c>
      <c r="R9" s="5447">
        <v>21127.813999999998</v>
      </c>
      <c r="S9" s="5463">
        <v>24056.915000000001</v>
      </c>
      <c r="T9" s="5479">
        <v>6775.7619999999997</v>
      </c>
      <c r="U9" s="5495">
        <v>6973.8779999999997</v>
      </c>
      <c r="V9" s="5511">
        <v>16357.163</v>
      </c>
      <c r="W9" s="5527">
        <v>12555.556</v>
      </c>
      <c r="X9" s="5543">
        <v>14479.803</v>
      </c>
      <c r="Y9" s="5559">
        <v>24697.5600000001</v>
      </c>
      <c r="Z9" s="5575">
        <v>15842.5</v>
      </c>
      <c r="AA9" s="5591">
        <v>17803.536</v>
      </c>
      <c r="AB9" s="5607">
        <v>28832.892000000102</v>
      </c>
      <c r="AC9" s="5623">
        <v>21757.197</v>
      </c>
      <c r="AD9" s="5639">
        <v>23393.263000000101</v>
      </c>
      <c r="AE9" s="5655">
        <v>51298.902000000198</v>
      </c>
      <c r="AF9" s="5671">
        <v>12860.545999999998</v>
      </c>
      <c r="AG9" s="5687">
        <v>19993.79</v>
      </c>
      <c r="AH9" s="5703">
        <v>29783.82</v>
      </c>
      <c r="AI9" s="5719">
        <v>26742.6</v>
      </c>
      <c r="AJ9" s="5735">
        <v>21954.45</v>
      </c>
      <c r="AK9" s="5751">
        <v>27361.119999999999</v>
      </c>
      <c r="AL9" s="5767">
        <v>22251.200000000001</v>
      </c>
      <c r="AM9" s="5783">
        <v>22666.606</v>
      </c>
      <c r="AS9" s="5799">
        <v>115485.7580000001</v>
      </c>
      <c r="AT9" s="5815">
        <v>183614.13199999998</v>
      </c>
      <c r="AU9" s="270"/>
      <c r="AV9" s="270"/>
      <c r="AW9" s="270"/>
    </row>
    <row r="10" spans="1:50" s="265" customFormat="1" ht="15" x14ac:dyDescent="0.25">
      <c r="A10" s="5176" t="s">
        <v>890</v>
      </c>
      <c r="B10" s="5192" t="s">
        <v>891</v>
      </c>
      <c r="C10" s="5208" t="s">
        <v>33</v>
      </c>
      <c r="D10" s="5224" t="s">
        <v>33</v>
      </c>
      <c r="E10" s="5240" t="s">
        <v>891</v>
      </c>
      <c r="F10" s="5256" t="s">
        <v>33</v>
      </c>
      <c r="G10" s="5272" t="s">
        <v>897</v>
      </c>
      <c r="H10" s="5288">
        <v>342</v>
      </c>
      <c r="I10" s="5304">
        <v>282</v>
      </c>
      <c r="J10" s="5320">
        <v>486</v>
      </c>
      <c r="K10" s="5336">
        <v>492</v>
      </c>
      <c r="L10" s="5352">
        <v>519</v>
      </c>
      <c r="M10" s="5368">
        <v>578</v>
      </c>
      <c r="N10" s="5384">
        <v>730</v>
      </c>
      <c r="O10" s="5400">
        <v>483</v>
      </c>
      <c r="P10" s="5416">
        <v>1106</v>
      </c>
      <c r="Q10" s="5432">
        <v>817</v>
      </c>
      <c r="R10" s="5448">
        <v>1435</v>
      </c>
      <c r="S10" s="5464">
        <v>1429</v>
      </c>
      <c r="T10" s="5480">
        <v>468</v>
      </c>
      <c r="U10" s="5496">
        <v>483</v>
      </c>
      <c r="V10" s="5512">
        <v>1079</v>
      </c>
      <c r="W10" s="5528">
        <v>696</v>
      </c>
      <c r="X10" s="5544">
        <v>957</v>
      </c>
      <c r="Y10" s="5560">
        <v>1760</v>
      </c>
      <c r="Z10" s="5576">
        <v>1086</v>
      </c>
      <c r="AA10" s="5592">
        <v>1321</v>
      </c>
      <c r="AB10" s="5608">
        <v>2032</v>
      </c>
      <c r="AC10" s="5624">
        <v>1454</v>
      </c>
      <c r="AD10" s="5640">
        <v>1636</v>
      </c>
      <c r="AE10" s="5656">
        <v>3209</v>
      </c>
      <c r="AF10" s="5672">
        <v>912</v>
      </c>
      <c r="AG10" s="5688">
        <v>1405</v>
      </c>
      <c r="AH10" s="5704">
        <v>2095</v>
      </c>
      <c r="AI10" s="5720">
        <v>1875</v>
      </c>
      <c r="AJ10" s="5736">
        <v>1493</v>
      </c>
      <c r="AK10" s="5752">
        <v>1899</v>
      </c>
      <c r="AL10" s="5768">
        <v>1497</v>
      </c>
      <c r="AM10" s="5784">
        <v>1549</v>
      </c>
      <c r="AS10" s="5800">
        <v>7850</v>
      </c>
      <c r="AT10" s="5816">
        <v>12725</v>
      </c>
      <c r="AU10" s="270"/>
      <c r="AV10" s="270"/>
      <c r="AW10" s="270"/>
    </row>
    <row r="11" spans="1:50" s="265" customFormat="1" ht="15" x14ac:dyDescent="0.25">
      <c r="A11" s="5177" t="s">
        <v>890</v>
      </c>
      <c r="B11" s="5193" t="s">
        <v>891</v>
      </c>
      <c r="C11" s="5209" t="s">
        <v>33</v>
      </c>
      <c r="D11" s="5225" t="s">
        <v>33</v>
      </c>
      <c r="E11" s="5241" t="s">
        <v>891</v>
      </c>
      <c r="F11" s="5257" t="s">
        <v>33</v>
      </c>
      <c r="G11" s="5273" t="s">
        <v>898</v>
      </c>
      <c r="H11" s="5289">
        <v>262</v>
      </c>
      <c r="I11" s="5305">
        <v>238</v>
      </c>
      <c r="J11" s="5321">
        <v>336</v>
      </c>
      <c r="K11" s="5337">
        <v>344</v>
      </c>
      <c r="L11" s="5353">
        <v>415</v>
      </c>
      <c r="M11" s="5369">
        <v>453</v>
      </c>
      <c r="N11" s="5385">
        <v>502</v>
      </c>
      <c r="O11" s="5401">
        <v>411</v>
      </c>
      <c r="P11" s="5417">
        <v>765</v>
      </c>
      <c r="Q11" s="5433">
        <v>636</v>
      </c>
      <c r="R11" s="5449">
        <v>755</v>
      </c>
      <c r="S11" s="5465">
        <v>808</v>
      </c>
      <c r="T11" s="5481">
        <v>394</v>
      </c>
      <c r="U11" s="5497">
        <v>387</v>
      </c>
      <c r="V11" s="5513">
        <v>655</v>
      </c>
      <c r="W11" s="5529">
        <v>553</v>
      </c>
      <c r="X11" s="5545">
        <v>663</v>
      </c>
      <c r="Y11" s="5561">
        <v>1065</v>
      </c>
      <c r="Z11" s="5577">
        <v>831</v>
      </c>
      <c r="AA11" s="5593">
        <v>956</v>
      </c>
      <c r="AB11" s="5609">
        <v>1203</v>
      </c>
      <c r="AC11" s="5625">
        <v>990</v>
      </c>
      <c r="AD11" s="5641">
        <v>965</v>
      </c>
      <c r="AE11" s="5657">
        <v>1698</v>
      </c>
      <c r="AF11" s="5673">
        <v>661</v>
      </c>
      <c r="AG11" s="5689">
        <v>920</v>
      </c>
      <c r="AH11" s="5705">
        <v>1246</v>
      </c>
      <c r="AI11" s="5721">
        <v>1098</v>
      </c>
      <c r="AJ11" s="5737">
        <v>864</v>
      </c>
      <c r="AK11" s="5753">
        <v>1226</v>
      </c>
      <c r="AL11" s="5769">
        <v>891</v>
      </c>
      <c r="AM11" s="5785">
        <v>954</v>
      </c>
      <c r="AS11" s="5801">
        <v>5504</v>
      </c>
      <c r="AT11" s="5817">
        <v>7860</v>
      </c>
      <c r="AU11" s="270"/>
      <c r="AV11" s="270"/>
      <c r="AW11" s="270"/>
    </row>
    <row r="12" spans="1:50" s="265" customFormat="1" ht="15" x14ac:dyDescent="0.25">
      <c r="A12" s="5178" t="s">
        <v>890</v>
      </c>
      <c r="B12" s="5194" t="s">
        <v>892</v>
      </c>
      <c r="C12" s="5210" t="s">
        <v>33</v>
      </c>
      <c r="D12" s="5226" t="s">
        <v>33</v>
      </c>
      <c r="E12" s="5242" t="s">
        <v>892</v>
      </c>
      <c r="F12" s="5258" t="s">
        <v>33</v>
      </c>
      <c r="G12" s="5274" t="s">
        <v>894</v>
      </c>
      <c r="H12" s="5290">
        <v>1354</v>
      </c>
      <c r="I12" s="5306">
        <v>1383</v>
      </c>
      <c r="J12" s="5322">
        <v>1476</v>
      </c>
      <c r="K12" s="5338">
        <v>1632</v>
      </c>
      <c r="L12" s="5354">
        <v>1590</v>
      </c>
      <c r="M12" s="5370">
        <v>1621</v>
      </c>
      <c r="N12" s="5386">
        <v>1650</v>
      </c>
      <c r="O12" s="5402">
        <v>1751</v>
      </c>
      <c r="P12" s="5418">
        <v>1734</v>
      </c>
      <c r="Q12" s="5434">
        <v>1802</v>
      </c>
      <c r="R12" s="5450">
        <v>1897</v>
      </c>
      <c r="S12" s="5466">
        <v>1928</v>
      </c>
      <c r="T12" s="5482">
        <v>1939</v>
      </c>
      <c r="U12" s="5498">
        <v>1938</v>
      </c>
      <c r="V12" s="5514">
        <v>2068</v>
      </c>
      <c r="W12" s="5530">
        <v>2121</v>
      </c>
      <c r="X12" s="5546">
        <v>2197</v>
      </c>
      <c r="Y12" s="5562">
        <v>2295</v>
      </c>
      <c r="Z12" s="5578">
        <v>2378</v>
      </c>
      <c r="AA12" s="5594">
        <v>2500</v>
      </c>
      <c r="AB12" s="5610">
        <v>2624</v>
      </c>
      <c r="AC12" s="5626">
        <v>2812</v>
      </c>
      <c r="AD12" s="5642">
        <v>3031</v>
      </c>
      <c r="AE12" s="5658">
        <v>3144</v>
      </c>
      <c r="AF12" s="5674">
        <v>3220</v>
      </c>
      <c r="AG12" s="5690">
        <v>3363</v>
      </c>
      <c r="AH12" s="5706">
        <v>3436</v>
      </c>
      <c r="AI12" s="5722">
        <v>3457</v>
      </c>
      <c r="AJ12" s="5738">
        <v>3737</v>
      </c>
      <c r="AK12" s="5754">
        <v>4041</v>
      </c>
      <c r="AL12" s="5770">
        <v>4171</v>
      </c>
      <c r="AM12" s="5786">
        <v>4466</v>
      </c>
      <c r="AS12" s="5802">
        <v>17436</v>
      </c>
      <c r="AT12" s="5818">
        <v>29891</v>
      </c>
      <c r="AU12" s="270"/>
      <c r="AV12" s="270"/>
      <c r="AW12" s="270"/>
    </row>
    <row r="13" spans="1:50" s="265" customFormat="1" ht="15" x14ac:dyDescent="0.25">
      <c r="A13" s="5179" t="s">
        <v>890</v>
      </c>
      <c r="B13" s="5195" t="s">
        <v>892</v>
      </c>
      <c r="C13" s="5211" t="s">
        <v>33</v>
      </c>
      <c r="D13" s="5227" t="s">
        <v>33</v>
      </c>
      <c r="E13" s="5243" t="s">
        <v>892</v>
      </c>
      <c r="F13" s="5259" t="s">
        <v>33</v>
      </c>
      <c r="G13" s="5275" t="s">
        <v>895</v>
      </c>
      <c r="H13" s="5291">
        <v>0.217872968980798</v>
      </c>
      <c r="I13" s="5307">
        <v>0.16413593637021001</v>
      </c>
      <c r="J13" s="5323">
        <v>0.207598371777476</v>
      </c>
      <c r="K13" s="5339">
        <v>0.245398773006135</v>
      </c>
      <c r="L13" s="5355">
        <v>0.29363579080025198</v>
      </c>
      <c r="M13" s="5371">
        <v>0.337252475247525</v>
      </c>
      <c r="N13" s="5387">
        <v>0.31425091352009699</v>
      </c>
      <c r="O13" s="5403">
        <v>0.241537578886976</v>
      </c>
      <c r="P13" s="5419">
        <v>0.34644303065355703</v>
      </c>
      <c r="Q13" s="5435">
        <v>0.27474972191323699</v>
      </c>
      <c r="R13" s="5451">
        <v>0.32241014799154299</v>
      </c>
      <c r="S13" s="5467">
        <v>0.39480519480519499</v>
      </c>
      <c r="T13" s="5483">
        <v>0.12480580010357301</v>
      </c>
      <c r="U13" s="5499">
        <v>0.12028910686628801</v>
      </c>
      <c r="V13" s="5515">
        <v>0.23026973026972999</v>
      </c>
      <c r="W13" s="5531">
        <v>0.20348698352042</v>
      </c>
      <c r="X13" s="5547">
        <v>0.196895992587445</v>
      </c>
      <c r="Y13" s="5563">
        <v>0.25924276169264998</v>
      </c>
      <c r="Z13" s="5579">
        <v>0.20509526867908401</v>
      </c>
      <c r="AA13" s="5595">
        <v>0.190241902419024</v>
      </c>
      <c r="AB13" s="5611">
        <v>0.20725995316159301</v>
      </c>
      <c r="AC13" s="5627">
        <v>0.17512877115526099</v>
      </c>
      <c r="AD13" s="5643">
        <v>0.19647441382851299</v>
      </c>
      <c r="AE13" s="5659">
        <v>0.26623481781376501</v>
      </c>
      <c r="AF13" s="5675">
        <v>0.11313639220615965</v>
      </c>
      <c r="AG13" s="5691">
        <v>0.18049792531120301</v>
      </c>
      <c r="AH13" s="5707">
        <v>0.26245586504511598</v>
      </c>
      <c r="AI13" s="5723">
        <v>0.26655200000000001</v>
      </c>
      <c r="AJ13" s="5739">
        <v>0.26341258000000001</v>
      </c>
      <c r="AK13" s="5755">
        <v>0.27837170999999999</v>
      </c>
      <c r="AL13" s="5771">
        <v>0.23294508999999999</v>
      </c>
      <c r="AM13" s="5787">
        <v>0.28513403999999998</v>
      </c>
      <c r="AS13" s="5803">
        <v>1.530327546138214</v>
      </c>
      <c r="AT13" s="5819">
        <v>1.8825056025624787</v>
      </c>
      <c r="AU13" s="270"/>
      <c r="AV13" s="270"/>
      <c r="AW13" s="270"/>
    </row>
    <row r="14" spans="1:50" s="265" customFormat="1" ht="15" x14ac:dyDescent="0.25">
      <c r="A14" s="5180" t="s">
        <v>890</v>
      </c>
      <c r="B14" s="5196" t="s">
        <v>892</v>
      </c>
      <c r="C14" s="5212" t="s">
        <v>33</v>
      </c>
      <c r="D14" s="5228" t="s">
        <v>33</v>
      </c>
      <c r="E14" s="5244" t="s">
        <v>892</v>
      </c>
      <c r="F14" s="5260" t="s">
        <v>33</v>
      </c>
      <c r="G14" s="5276" t="s">
        <v>896</v>
      </c>
      <c r="H14" s="5292">
        <v>295</v>
      </c>
      <c r="I14" s="5308">
        <v>227</v>
      </c>
      <c r="J14" s="5324">
        <v>306</v>
      </c>
      <c r="K14" s="5340">
        <v>400</v>
      </c>
      <c r="L14" s="5356">
        <v>466</v>
      </c>
      <c r="M14" s="5372">
        <v>545</v>
      </c>
      <c r="N14" s="5388">
        <v>516</v>
      </c>
      <c r="O14" s="5404">
        <v>421</v>
      </c>
      <c r="P14" s="5420">
        <v>599</v>
      </c>
      <c r="Q14" s="5436">
        <v>494</v>
      </c>
      <c r="R14" s="5452">
        <v>610</v>
      </c>
      <c r="S14" s="5468">
        <v>760</v>
      </c>
      <c r="T14" s="5484">
        <v>241</v>
      </c>
      <c r="U14" s="5500">
        <v>233</v>
      </c>
      <c r="V14" s="5516">
        <v>461</v>
      </c>
      <c r="W14" s="5532">
        <v>426</v>
      </c>
      <c r="X14" s="5548">
        <v>425</v>
      </c>
      <c r="Y14" s="5564">
        <v>582</v>
      </c>
      <c r="Z14" s="5580">
        <v>479</v>
      </c>
      <c r="AA14" s="5596">
        <v>464</v>
      </c>
      <c r="AB14" s="5612">
        <v>531</v>
      </c>
      <c r="AC14" s="5628">
        <v>476</v>
      </c>
      <c r="AD14" s="5644">
        <v>574</v>
      </c>
      <c r="AE14" s="5660">
        <v>822</v>
      </c>
      <c r="AF14" s="5676">
        <v>360</v>
      </c>
      <c r="AG14" s="5692">
        <v>553</v>
      </c>
      <c r="AH14" s="5708">
        <v>700</v>
      </c>
      <c r="AI14" s="5724">
        <v>620</v>
      </c>
      <c r="AJ14" s="5740">
        <v>626</v>
      </c>
      <c r="AK14" s="5756">
        <v>677</v>
      </c>
      <c r="AL14" s="5772">
        <v>560</v>
      </c>
      <c r="AM14" s="5788">
        <v>702</v>
      </c>
      <c r="AS14" s="5804">
        <v>3311</v>
      </c>
      <c r="AT14" s="5820">
        <v>4798</v>
      </c>
      <c r="AU14" s="270"/>
      <c r="AV14" s="270"/>
      <c r="AW14" s="270"/>
    </row>
    <row r="15" spans="1:50" s="265" customFormat="1" ht="15" x14ac:dyDescent="0.25">
      <c r="A15" s="5181" t="s">
        <v>890</v>
      </c>
      <c r="B15" s="5197" t="s">
        <v>892</v>
      </c>
      <c r="C15" s="5213" t="s">
        <v>33</v>
      </c>
      <c r="D15" s="5229" t="s">
        <v>33</v>
      </c>
      <c r="E15" s="5245" t="s">
        <v>892</v>
      </c>
      <c r="F15" s="5261" t="s">
        <v>33</v>
      </c>
      <c r="G15" s="5277" t="s">
        <v>84</v>
      </c>
      <c r="H15" s="5293">
        <v>1.2644067796610201</v>
      </c>
      <c r="I15" s="5309">
        <v>1.3964757709251101</v>
      </c>
      <c r="J15" s="5325">
        <v>1.68300653594771</v>
      </c>
      <c r="K15" s="5341">
        <v>1.645</v>
      </c>
      <c r="L15" s="5357">
        <v>1.3819742489270399</v>
      </c>
      <c r="M15" s="5373">
        <v>1.47889908256881</v>
      </c>
      <c r="N15" s="5389">
        <v>1.51356589147287</v>
      </c>
      <c r="O15" s="5405">
        <v>1.40855106888361</v>
      </c>
      <c r="P15" s="5421">
        <v>1.5843071786310501</v>
      </c>
      <c r="Q15" s="5437">
        <v>1.5344129554655901</v>
      </c>
      <c r="R15" s="5453">
        <v>1.97868852459016</v>
      </c>
      <c r="S15" s="5469">
        <v>2.11578947368421</v>
      </c>
      <c r="T15" s="5485">
        <v>1.44813278008299</v>
      </c>
      <c r="U15" s="5501">
        <v>1.4334763948497899</v>
      </c>
      <c r="V15" s="5517">
        <v>1.8980477223427299</v>
      </c>
      <c r="W15" s="5533">
        <v>1.89906103286385</v>
      </c>
      <c r="X15" s="5549">
        <v>1.5811764705882401</v>
      </c>
      <c r="Y15" s="5565">
        <v>1.7663230240549801</v>
      </c>
      <c r="Z15" s="5581">
        <v>1.6555323590814199</v>
      </c>
      <c r="AA15" s="5597">
        <v>1.66163793103448</v>
      </c>
      <c r="AB15" s="5613">
        <v>2.0998116760828598</v>
      </c>
      <c r="AC15" s="5629">
        <v>1.77310924369748</v>
      </c>
      <c r="AD15" s="5645">
        <v>2.23344947735192</v>
      </c>
      <c r="AE15" s="5661">
        <v>2.30413625304136</v>
      </c>
      <c r="AF15" s="5677">
        <v>1.9166666666666667</v>
      </c>
      <c r="AG15" s="5693">
        <v>1.6600361663652801</v>
      </c>
      <c r="AH15" s="5709">
        <v>2.04</v>
      </c>
      <c r="AI15" s="5725">
        <v>2.0306449999999998</v>
      </c>
      <c r="AJ15" s="5741">
        <v>3.0591050000000002</v>
      </c>
      <c r="AK15" s="5757">
        <v>2.4017729999999999</v>
      </c>
      <c r="AL15" s="5773">
        <v>2.0910709999999999</v>
      </c>
      <c r="AM15" s="5789">
        <v>1.935897</v>
      </c>
      <c r="AS15" s="5805">
        <v>13.34338771489848</v>
      </c>
      <c r="AT15" s="5821">
        <v>17.135193833031948</v>
      </c>
      <c r="AU15" s="270"/>
      <c r="AV15" s="270"/>
      <c r="AW15" s="270"/>
    </row>
    <row r="16" spans="1:50" s="265" customFormat="1" ht="15" x14ac:dyDescent="0.25">
      <c r="A16" s="5182" t="s">
        <v>890</v>
      </c>
      <c r="B16" s="5198" t="s">
        <v>892</v>
      </c>
      <c r="C16" s="5214" t="s">
        <v>33</v>
      </c>
      <c r="D16" s="5230" t="s">
        <v>33</v>
      </c>
      <c r="E16" s="5246" t="s">
        <v>892</v>
      </c>
      <c r="F16" s="5262" t="s">
        <v>33</v>
      </c>
      <c r="G16" s="5278" t="s">
        <v>70</v>
      </c>
      <c r="H16" s="5294">
        <v>14.02</v>
      </c>
      <c r="I16" s="5310">
        <v>15.625955835962101</v>
      </c>
      <c r="J16" s="5326">
        <v>21.102669902912599</v>
      </c>
      <c r="K16" s="5342">
        <v>21.302693009118499</v>
      </c>
      <c r="L16" s="5358">
        <v>17.635987577639799</v>
      </c>
      <c r="M16" s="5374">
        <v>23.390156327543401</v>
      </c>
      <c r="N16" s="5390">
        <v>21.2317836107554</v>
      </c>
      <c r="O16" s="5406">
        <v>16.9602276559865</v>
      </c>
      <c r="P16" s="5422">
        <v>23.138451001053699</v>
      </c>
      <c r="Q16" s="5438">
        <v>18.239158311345602</v>
      </c>
      <c r="R16" s="5454">
        <v>17.9041168185584</v>
      </c>
      <c r="S16" s="5470">
        <v>21.332745024875599</v>
      </c>
      <c r="T16" s="5486">
        <v>17.371126074498601</v>
      </c>
      <c r="U16" s="5502">
        <v>20.357589820359198</v>
      </c>
      <c r="V16" s="5518">
        <v>20.3747234285714</v>
      </c>
      <c r="W16" s="5534">
        <v>22.610008652657601</v>
      </c>
      <c r="X16" s="5550">
        <v>20.347913690476201</v>
      </c>
      <c r="Y16" s="5566">
        <v>16.997334630350199</v>
      </c>
      <c r="Z16" s="5582">
        <v>17.869808322824699</v>
      </c>
      <c r="AA16" s="5598">
        <v>18.226050583657599</v>
      </c>
      <c r="AB16" s="5614">
        <v>18.1383757847534</v>
      </c>
      <c r="AC16" s="5630">
        <v>21.754643364928899</v>
      </c>
      <c r="AD16" s="5646">
        <v>21.555341653666201</v>
      </c>
      <c r="AE16" s="5662">
        <v>23.7581003167899</v>
      </c>
      <c r="AF16" s="5678">
        <v>18.506746376811595</v>
      </c>
      <c r="AG16" s="5694">
        <v>22.842821350762499</v>
      </c>
      <c r="AH16" s="5710">
        <v>19.299775910364101</v>
      </c>
      <c r="AI16" s="5726">
        <v>19.430209999999999</v>
      </c>
      <c r="AJ16" s="5742">
        <v>16.28614</v>
      </c>
      <c r="AK16" s="5758">
        <v>18.919029999999999</v>
      </c>
      <c r="AL16" s="5774">
        <v>19.83259</v>
      </c>
      <c r="AM16" s="5790">
        <v>19.925550000000001</v>
      </c>
      <c r="AS16" s="5806">
        <v>154.15455520339549</v>
      </c>
      <c r="AT16" s="5822">
        <v>155.04286363793818</v>
      </c>
      <c r="AU16" s="270"/>
      <c r="AV16" s="270"/>
      <c r="AW16" s="270"/>
    </row>
    <row r="17" spans="1:49" s="265" customFormat="1" ht="15" x14ac:dyDescent="0.25">
      <c r="A17" s="5183" t="s">
        <v>890</v>
      </c>
      <c r="B17" s="5199" t="s">
        <v>892</v>
      </c>
      <c r="C17" s="5215" t="s">
        <v>33</v>
      </c>
      <c r="D17" s="5231" t="s">
        <v>33</v>
      </c>
      <c r="E17" s="5247" t="s">
        <v>892</v>
      </c>
      <c r="F17" s="5263" t="s">
        <v>33</v>
      </c>
      <c r="G17" s="5279" t="s">
        <v>211</v>
      </c>
      <c r="H17" s="5295">
        <v>5229.46</v>
      </c>
      <c r="I17" s="5311">
        <v>4953.4279999999999</v>
      </c>
      <c r="J17" s="5327">
        <v>10867.875</v>
      </c>
      <c r="K17" s="5343">
        <v>14017.172</v>
      </c>
      <c r="L17" s="5359">
        <v>11357.575999999999</v>
      </c>
      <c r="M17" s="5375">
        <v>18852.466</v>
      </c>
      <c r="N17" s="5391">
        <v>16582.023000000001</v>
      </c>
      <c r="O17" s="5407">
        <v>10057.415000000001</v>
      </c>
      <c r="P17" s="5423">
        <v>21958.39</v>
      </c>
      <c r="Q17" s="5439">
        <v>13825.281999999999</v>
      </c>
      <c r="R17" s="5455">
        <v>21610.269</v>
      </c>
      <c r="S17" s="5471">
        <v>34303.053999999996</v>
      </c>
      <c r="T17" s="5487">
        <v>6062.5230000000001</v>
      </c>
      <c r="U17" s="5503">
        <v>6799.4349999999704</v>
      </c>
      <c r="V17" s="5519">
        <v>17827.883000000002</v>
      </c>
      <c r="W17" s="5535">
        <v>18291.496999999999</v>
      </c>
      <c r="X17" s="5551">
        <v>13673.798000000001</v>
      </c>
      <c r="Y17" s="5567">
        <v>17473.259999999998</v>
      </c>
      <c r="Z17" s="5583">
        <v>14170.758</v>
      </c>
      <c r="AA17" s="5599">
        <v>14052.285</v>
      </c>
      <c r="AB17" s="5615">
        <v>20224.289000000001</v>
      </c>
      <c r="AC17" s="5631">
        <v>18360.919000000002</v>
      </c>
      <c r="AD17" s="5647">
        <v>27633.948</v>
      </c>
      <c r="AE17" s="5663">
        <v>44997.842000000099</v>
      </c>
      <c r="AF17" s="5679">
        <v>12769.655000000001</v>
      </c>
      <c r="AG17" s="5695">
        <v>20969.71</v>
      </c>
      <c r="AH17" s="5711">
        <v>27560.080000000002</v>
      </c>
      <c r="AI17" s="5727">
        <v>24462.639999999999</v>
      </c>
      <c r="AJ17" s="5743">
        <v>31187.96</v>
      </c>
      <c r="AK17" s="5759">
        <v>30762.35</v>
      </c>
      <c r="AL17" s="5775">
        <v>23223.964</v>
      </c>
      <c r="AM17" s="5791">
        <v>27078.826000000001</v>
      </c>
      <c r="AS17" s="5807">
        <v>108351.43899999997</v>
      </c>
      <c r="AT17" s="5823">
        <v>198015.185</v>
      </c>
      <c r="AU17" s="270"/>
      <c r="AV17" s="270"/>
      <c r="AW17" s="270"/>
    </row>
    <row r="18" spans="1:49" s="265" customFormat="1" ht="15" x14ac:dyDescent="0.25">
      <c r="A18" s="5184" t="s">
        <v>890</v>
      </c>
      <c r="B18" s="5200" t="s">
        <v>892</v>
      </c>
      <c r="C18" s="5216" t="s">
        <v>33</v>
      </c>
      <c r="D18" s="5232" t="s">
        <v>33</v>
      </c>
      <c r="E18" s="5248" t="s">
        <v>892</v>
      </c>
      <c r="F18" s="5264" t="s">
        <v>33</v>
      </c>
      <c r="G18" s="5280" t="s">
        <v>897</v>
      </c>
      <c r="H18" s="5296">
        <v>373</v>
      </c>
      <c r="I18" s="5312">
        <v>317</v>
      </c>
      <c r="J18" s="5328">
        <v>515</v>
      </c>
      <c r="K18" s="5344">
        <v>658</v>
      </c>
      <c r="L18" s="5360">
        <v>644</v>
      </c>
      <c r="M18" s="5376">
        <v>806</v>
      </c>
      <c r="N18" s="5392">
        <v>781</v>
      </c>
      <c r="O18" s="5408">
        <v>593</v>
      </c>
      <c r="P18" s="5424">
        <v>949</v>
      </c>
      <c r="Q18" s="5440">
        <v>758</v>
      </c>
      <c r="R18" s="5456">
        <v>1207</v>
      </c>
      <c r="S18" s="5472">
        <v>1608</v>
      </c>
      <c r="T18" s="5488">
        <v>349</v>
      </c>
      <c r="U18" s="5504">
        <v>334</v>
      </c>
      <c r="V18" s="5520">
        <v>875</v>
      </c>
      <c r="W18" s="5536">
        <v>809</v>
      </c>
      <c r="X18" s="5552">
        <v>672</v>
      </c>
      <c r="Y18" s="5568">
        <v>1028</v>
      </c>
      <c r="Z18" s="5584">
        <v>793</v>
      </c>
      <c r="AA18" s="5600">
        <v>771</v>
      </c>
      <c r="AB18" s="5616">
        <v>1115</v>
      </c>
      <c r="AC18" s="5632">
        <v>844</v>
      </c>
      <c r="AD18" s="5648">
        <v>1282</v>
      </c>
      <c r="AE18" s="5664">
        <v>1894</v>
      </c>
      <c r="AF18" s="5680">
        <v>690</v>
      </c>
      <c r="AG18" s="5696">
        <v>918</v>
      </c>
      <c r="AH18" s="5712">
        <v>1428</v>
      </c>
      <c r="AI18" s="5728">
        <v>1259</v>
      </c>
      <c r="AJ18" s="5744">
        <v>1915</v>
      </c>
      <c r="AK18" s="5760">
        <v>1626</v>
      </c>
      <c r="AL18" s="5776">
        <v>1171</v>
      </c>
      <c r="AM18" s="5792">
        <v>1359</v>
      </c>
      <c r="AS18" s="5808">
        <v>5631</v>
      </c>
      <c r="AT18" s="5824">
        <v>10366</v>
      </c>
      <c r="AU18" s="270"/>
      <c r="AV18" s="270"/>
      <c r="AW18" s="270"/>
    </row>
    <row r="19" spans="1:49" s="265" customFormat="1" ht="15" x14ac:dyDescent="0.25">
      <c r="A19" s="5185" t="s">
        <v>890</v>
      </c>
      <c r="B19" s="5201" t="s">
        <v>892</v>
      </c>
      <c r="C19" s="5217" t="s">
        <v>33</v>
      </c>
      <c r="D19" s="5233" t="s">
        <v>33</v>
      </c>
      <c r="E19" s="5249" t="s">
        <v>892</v>
      </c>
      <c r="F19" s="5265" t="s">
        <v>33</v>
      </c>
      <c r="G19" s="5281" t="s">
        <v>898</v>
      </c>
      <c r="H19" s="5297">
        <v>295</v>
      </c>
      <c r="I19" s="5313">
        <v>227</v>
      </c>
      <c r="J19" s="5329">
        <v>306</v>
      </c>
      <c r="K19" s="5345">
        <v>400</v>
      </c>
      <c r="L19" s="5361">
        <v>466</v>
      </c>
      <c r="M19" s="5377">
        <v>545</v>
      </c>
      <c r="N19" s="5393">
        <v>516</v>
      </c>
      <c r="O19" s="5409">
        <v>421</v>
      </c>
      <c r="P19" s="5425">
        <v>599</v>
      </c>
      <c r="Q19" s="5441">
        <v>494</v>
      </c>
      <c r="R19" s="5457">
        <v>610</v>
      </c>
      <c r="S19" s="5473">
        <v>760</v>
      </c>
      <c r="T19" s="5489">
        <v>241</v>
      </c>
      <c r="U19" s="5505">
        <v>233</v>
      </c>
      <c r="V19" s="5521">
        <v>461</v>
      </c>
      <c r="W19" s="5537">
        <v>426</v>
      </c>
      <c r="X19" s="5553">
        <v>425</v>
      </c>
      <c r="Y19" s="5569">
        <v>582</v>
      </c>
      <c r="Z19" s="5585">
        <v>479</v>
      </c>
      <c r="AA19" s="5601">
        <v>464</v>
      </c>
      <c r="AB19" s="5617">
        <v>531</v>
      </c>
      <c r="AC19" s="5633">
        <v>476</v>
      </c>
      <c r="AD19" s="5649">
        <v>574</v>
      </c>
      <c r="AE19" s="5665">
        <v>822</v>
      </c>
      <c r="AF19" s="5681">
        <v>360</v>
      </c>
      <c r="AG19" s="5697">
        <v>522</v>
      </c>
      <c r="AH19" s="5713">
        <v>669</v>
      </c>
      <c r="AI19" s="5729">
        <v>585</v>
      </c>
      <c r="AJ19" s="5745">
        <v>603</v>
      </c>
      <c r="AK19" s="5761">
        <v>662</v>
      </c>
      <c r="AL19" s="5777">
        <v>540</v>
      </c>
      <c r="AM19" s="5793">
        <v>669</v>
      </c>
      <c r="AS19" s="5809">
        <v>3311</v>
      </c>
      <c r="AT19" s="5825">
        <v>4610</v>
      </c>
      <c r="AU19" s="270"/>
      <c r="AV19" s="270"/>
      <c r="AW19" s="270"/>
    </row>
    <row r="20" spans="1:49" s="265" customFormat="1" ht="15" x14ac:dyDescent="0.25">
      <c r="A20" s="5826" t="s">
        <v>893</v>
      </c>
      <c r="B20" s="5834" t="s">
        <v>33</v>
      </c>
      <c r="C20" s="5842" t="s">
        <v>33</v>
      </c>
      <c r="D20" s="5850" t="s">
        <v>33</v>
      </c>
      <c r="E20" s="5858" t="s">
        <v>33</v>
      </c>
      <c r="F20" s="5866" t="s">
        <v>33</v>
      </c>
      <c r="G20" s="5874" t="s">
        <v>894</v>
      </c>
      <c r="H20" s="5882">
        <v>2496</v>
      </c>
      <c r="I20" s="5890">
        <v>2586</v>
      </c>
      <c r="J20" s="5898">
        <v>2807</v>
      </c>
      <c r="K20" s="5906">
        <v>3135</v>
      </c>
      <c r="L20" s="5914">
        <v>3049</v>
      </c>
      <c r="M20" s="5922">
        <v>3106</v>
      </c>
      <c r="N20" s="5930">
        <v>3135</v>
      </c>
      <c r="O20" s="5938">
        <v>3323</v>
      </c>
      <c r="P20" s="5946">
        <v>3466</v>
      </c>
      <c r="Q20" s="5954">
        <v>3654</v>
      </c>
      <c r="R20" s="5962">
        <v>4005</v>
      </c>
      <c r="S20" s="5970">
        <v>4120</v>
      </c>
      <c r="T20" s="5978">
        <v>4158</v>
      </c>
      <c r="U20" s="5986">
        <v>4068</v>
      </c>
      <c r="V20" s="5994">
        <v>4327</v>
      </c>
      <c r="W20" s="6002">
        <v>4506</v>
      </c>
      <c r="X20" s="6010">
        <v>4930</v>
      </c>
      <c r="Y20" s="6018">
        <v>5821</v>
      </c>
      <c r="Z20" s="6026">
        <v>6335</v>
      </c>
      <c r="AA20" s="6034">
        <v>6970</v>
      </c>
      <c r="AB20" s="6042">
        <v>7706</v>
      </c>
      <c r="AC20" s="6050">
        <v>8408</v>
      </c>
      <c r="AD20" s="6058">
        <v>9051</v>
      </c>
      <c r="AE20" s="6066">
        <v>9845</v>
      </c>
      <c r="AF20" s="6074">
        <v>10030</v>
      </c>
      <c r="AG20" s="6082">
        <v>10030</v>
      </c>
      <c r="AH20" s="6090">
        <v>10388</v>
      </c>
      <c r="AI20" s="6098">
        <v>10553</v>
      </c>
      <c r="AJ20" s="6106">
        <v>11421</v>
      </c>
      <c r="AK20" s="6114">
        <v>12864</v>
      </c>
      <c r="AL20" s="6122">
        <v>13717</v>
      </c>
      <c r="AM20" s="6130">
        <v>14710</v>
      </c>
      <c r="AS20" s="6138">
        <v>41115</v>
      </c>
      <c r="AT20" s="6146">
        <v>93713</v>
      </c>
      <c r="AU20" s="270"/>
      <c r="AV20" s="270"/>
      <c r="AW20" s="270"/>
    </row>
    <row r="21" spans="1:49" s="265" customFormat="1" ht="15" x14ac:dyDescent="0.25">
      <c r="A21" s="5827" t="s">
        <v>893</v>
      </c>
      <c r="B21" s="5835" t="s">
        <v>33</v>
      </c>
      <c r="C21" s="5843" t="s">
        <v>33</v>
      </c>
      <c r="D21" s="5851" t="s">
        <v>33</v>
      </c>
      <c r="E21" s="5859" t="s">
        <v>33</v>
      </c>
      <c r="F21" s="5867" t="s">
        <v>33</v>
      </c>
      <c r="G21" s="5875" t="s">
        <v>895</v>
      </c>
      <c r="H21" s="5883">
        <v>0.22315705128205099</v>
      </c>
      <c r="I21" s="5891">
        <v>0.179814385150812</v>
      </c>
      <c r="J21" s="5899">
        <v>0.228877005347594</v>
      </c>
      <c r="K21" s="5907">
        <v>0.237472071496968</v>
      </c>
      <c r="L21" s="5915">
        <v>0.28923177938279698</v>
      </c>
      <c r="M21" s="5923">
        <v>0.32183166720412798</v>
      </c>
      <c r="N21" s="5931">
        <v>0.32555164694595501</v>
      </c>
      <c r="O21" s="5939">
        <v>0.25098039215686302</v>
      </c>
      <c r="P21" s="5947">
        <v>0.39410574978329999</v>
      </c>
      <c r="Q21" s="5955">
        <v>0.30958904109589003</v>
      </c>
      <c r="R21" s="5963">
        <v>0.34125</v>
      </c>
      <c r="S21" s="5971">
        <v>0.38085984940490603</v>
      </c>
      <c r="T21" s="5979">
        <v>0.15351142270035101</v>
      </c>
      <c r="U21" s="5987">
        <v>0.15079654627264999</v>
      </c>
      <c r="V21" s="5995">
        <v>0.26593589896342201</v>
      </c>
      <c r="W21" s="6003">
        <v>0.22171894462688299</v>
      </c>
      <c r="X21" s="6011">
        <v>0.230630630630631</v>
      </c>
      <c r="Y21" s="6019">
        <v>0.306447111359196</v>
      </c>
      <c r="Z21" s="6027">
        <v>0.215566891558335</v>
      </c>
      <c r="AA21" s="6035">
        <v>0.21345358887636201</v>
      </c>
      <c r="AB21" s="6043">
        <v>0.23630417007359</v>
      </c>
      <c r="AC21" s="6051">
        <v>0.18195358073724699</v>
      </c>
      <c r="AD21" s="6059">
        <v>0.176298757088035</v>
      </c>
      <c r="AE21" s="6067">
        <v>0.266723116003387</v>
      </c>
      <c r="AF21" s="6075">
        <v>0.10274213836477987</v>
      </c>
      <c r="AG21" s="6083">
        <v>0.153539381854437</v>
      </c>
      <c r="AH21" s="6091">
        <v>0.195023998432755</v>
      </c>
      <c r="AI21" s="6099">
        <v>0.17506327300510999</v>
      </c>
      <c r="AJ21" s="6107">
        <v>0.139619550377719</v>
      </c>
      <c r="AK21" s="6115">
        <v>0.160181181799465</v>
      </c>
      <c r="AL21" s="6123">
        <v>0.111583461871261</v>
      </c>
      <c r="AM21" s="6131">
        <v>0.21826793999999999</v>
      </c>
      <c r="AS21" s="6139">
        <v>1.9819551886104041</v>
      </c>
      <c r="AT21" s="6147">
        <v>1.403256448043233</v>
      </c>
      <c r="AU21" s="270"/>
      <c r="AV21" s="270"/>
      <c r="AW21" s="270"/>
    </row>
    <row r="22" spans="1:49" s="265" customFormat="1" ht="15" x14ac:dyDescent="0.25">
      <c r="A22" s="5828" t="s">
        <v>893</v>
      </c>
      <c r="B22" s="5836" t="s">
        <v>33</v>
      </c>
      <c r="C22" s="5844" t="s">
        <v>33</v>
      </c>
      <c r="D22" s="5852" t="s">
        <v>33</v>
      </c>
      <c r="E22" s="5860" t="s">
        <v>33</v>
      </c>
      <c r="F22" s="5868" t="s">
        <v>33</v>
      </c>
      <c r="G22" s="5876" t="s">
        <v>896</v>
      </c>
      <c r="H22" s="5884">
        <v>557</v>
      </c>
      <c r="I22" s="5892">
        <v>465</v>
      </c>
      <c r="J22" s="5900">
        <v>642</v>
      </c>
      <c r="K22" s="5908">
        <v>744</v>
      </c>
      <c r="L22" s="5916">
        <v>881</v>
      </c>
      <c r="M22" s="5924">
        <v>998</v>
      </c>
      <c r="N22" s="5932">
        <v>1018</v>
      </c>
      <c r="O22" s="5940">
        <v>832</v>
      </c>
      <c r="P22" s="5948">
        <v>1364</v>
      </c>
      <c r="Q22" s="5956">
        <v>1130</v>
      </c>
      <c r="R22" s="5964">
        <v>1365</v>
      </c>
      <c r="S22" s="5972">
        <v>1568</v>
      </c>
      <c r="T22" s="5980">
        <v>635</v>
      </c>
      <c r="U22" s="5988">
        <v>620</v>
      </c>
      <c r="V22" s="5996">
        <v>1116</v>
      </c>
      <c r="W22" s="6004">
        <v>979</v>
      </c>
      <c r="X22" s="6012">
        <v>1088</v>
      </c>
      <c r="Y22" s="6020">
        <v>1647</v>
      </c>
      <c r="Z22" s="6028">
        <v>1310</v>
      </c>
      <c r="AA22" s="6036">
        <v>1420</v>
      </c>
      <c r="AB22" s="6044">
        <v>1734</v>
      </c>
      <c r="AC22" s="6052">
        <v>1466</v>
      </c>
      <c r="AD22" s="6060">
        <v>1539</v>
      </c>
      <c r="AE22" s="6068">
        <v>2520</v>
      </c>
      <c r="AF22" s="6076">
        <v>1021</v>
      </c>
      <c r="AG22" s="6084">
        <v>1540</v>
      </c>
      <c r="AH22" s="6092">
        <v>1991</v>
      </c>
      <c r="AI22" s="6100">
        <v>1833</v>
      </c>
      <c r="AJ22" s="6108">
        <v>1534</v>
      </c>
      <c r="AK22" s="6116">
        <v>1945</v>
      </c>
      <c r="AL22" s="6124">
        <v>1483</v>
      </c>
      <c r="AM22" s="6132">
        <v>1705</v>
      </c>
      <c r="AS22" s="6140">
        <v>8815</v>
      </c>
      <c r="AT22" s="6148">
        <v>13052</v>
      </c>
      <c r="AU22" s="270"/>
      <c r="AV22" s="270"/>
      <c r="AW22" s="270"/>
    </row>
    <row r="23" spans="1:49" s="265" customFormat="1" ht="15" x14ac:dyDescent="0.25">
      <c r="A23" s="5829" t="s">
        <v>893</v>
      </c>
      <c r="B23" s="5837" t="s">
        <v>33</v>
      </c>
      <c r="C23" s="5845" t="s">
        <v>33</v>
      </c>
      <c r="D23" s="5853" t="s">
        <v>33</v>
      </c>
      <c r="E23" s="5861" t="s">
        <v>33</v>
      </c>
      <c r="F23" s="5869" t="s">
        <v>33</v>
      </c>
      <c r="G23" s="5877" t="s">
        <v>84</v>
      </c>
      <c r="H23" s="5885">
        <v>1.2836624775583501</v>
      </c>
      <c r="I23" s="5893">
        <v>1.2881720430107499</v>
      </c>
      <c r="J23" s="5901">
        <v>1.5591900311526501</v>
      </c>
      <c r="K23" s="5909">
        <v>1.5456989247311801</v>
      </c>
      <c r="L23" s="5917">
        <v>1.3200908059023799</v>
      </c>
      <c r="M23" s="5925">
        <v>1.38677354709419</v>
      </c>
      <c r="N23" s="5933">
        <v>1.48428290766208</v>
      </c>
      <c r="O23" s="5941">
        <v>1.2932692307692299</v>
      </c>
      <c r="P23" s="5949">
        <v>1.50659824046921</v>
      </c>
      <c r="Q23" s="5957">
        <v>1.39380530973451</v>
      </c>
      <c r="R23" s="5965">
        <v>1.93553113553114</v>
      </c>
      <c r="S23" s="5973">
        <v>1.93686224489796</v>
      </c>
      <c r="T23" s="5981">
        <v>1.28661417322835</v>
      </c>
      <c r="U23" s="5989">
        <v>1.31774193548387</v>
      </c>
      <c r="V23" s="5997">
        <v>1.75089605734767</v>
      </c>
      <c r="W23" s="6005">
        <v>1.5372829417773199</v>
      </c>
      <c r="X23" s="6013">
        <v>1.49724264705882</v>
      </c>
      <c r="Y23" s="6021">
        <v>1.6927747419550701</v>
      </c>
      <c r="Z23" s="6029">
        <v>1.4343511450381701</v>
      </c>
      <c r="AA23" s="6037">
        <v>1.4732394366197199</v>
      </c>
      <c r="AB23" s="6045">
        <v>1.81487889273356</v>
      </c>
      <c r="AC23" s="6053">
        <v>1.5675306957708</v>
      </c>
      <c r="AD23" s="6061">
        <v>1.8960363872644601</v>
      </c>
      <c r="AE23" s="6069">
        <v>2.0249999999999999</v>
      </c>
      <c r="AF23" s="6077">
        <v>1.5690499510284035</v>
      </c>
      <c r="AG23" s="6085">
        <v>1.50844155844156</v>
      </c>
      <c r="AH23" s="6093">
        <v>1.76946258161728</v>
      </c>
      <c r="AI23" s="6101">
        <v>1.7097654118930701</v>
      </c>
      <c r="AJ23" s="6109">
        <v>2.22164276401565</v>
      </c>
      <c r="AK23" s="6117">
        <v>1.81233933161954</v>
      </c>
      <c r="AL23" s="6125">
        <v>1.799056</v>
      </c>
      <c r="AM23" s="6133">
        <v>1.7055720000000001</v>
      </c>
      <c r="AS23" s="6141">
        <v>13.530237737062066</v>
      </c>
      <c r="AT23" s="6149">
        <v>15.874037627169306</v>
      </c>
      <c r="AU23" s="270"/>
      <c r="AV23" s="270"/>
      <c r="AW23" s="270"/>
    </row>
    <row r="24" spans="1:49" s="265" customFormat="1" ht="15" x14ac:dyDescent="0.25">
      <c r="A24" s="5830" t="s">
        <v>893</v>
      </c>
      <c r="B24" s="5838" t="s">
        <v>33</v>
      </c>
      <c r="C24" s="5846" t="s">
        <v>33</v>
      </c>
      <c r="D24" s="5854" t="s">
        <v>33</v>
      </c>
      <c r="E24" s="5862" t="s">
        <v>33</v>
      </c>
      <c r="F24" s="5870" t="s">
        <v>33</v>
      </c>
      <c r="G24" s="5878" t="s">
        <v>70</v>
      </c>
      <c r="H24" s="5886">
        <v>14.5701244755245</v>
      </c>
      <c r="I24" s="5894">
        <v>15.106856427379</v>
      </c>
      <c r="J24" s="5902">
        <v>18.984832167832199</v>
      </c>
      <c r="K24" s="5910">
        <v>20.729100869565201</v>
      </c>
      <c r="L24" s="5918">
        <v>15.9813026655202</v>
      </c>
      <c r="M24" s="5926">
        <v>19.7296293352601</v>
      </c>
      <c r="N24" s="5934">
        <v>19.3245360688286</v>
      </c>
      <c r="O24" s="5942">
        <v>15.6183940520446</v>
      </c>
      <c r="P24" s="5950">
        <v>18.918217518248198</v>
      </c>
      <c r="Q24" s="5958">
        <v>16.3486273015873</v>
      </c>
      <c r="R24" s="5966">
        <v>16.1764129447388</v>
      </c>
      <c r="S24" s="5974">
        <v>19.2163216990451</v>
      </c>
      <c r="T24" s="5982">
        <v>15.713935128518999</v>
      </c>
      <c r="U24" s="5990">
        <v>16.858400244797998</v>
      </c>
      <c r="V24" s="5998">
        <v>17.494905834186302</v>
      </c>
      <c r="W24" s="6006">
        <v>20.496380730896998</v>
      </c>
      <c r="X24" s="6014">
        <v>17.282750767341899</v>
      </c>
      <c r="Y24" s="6022">
        <v>15.1258321377332</v>
      </c>
      <c r="Z24" s="6030">
        <v>15.972995210218199</v>
      </c>
      <c r="AA24" s="6038">
        <v>15.227447896749499</v>
      </c>
      <c r="AB24" s="6046">
        <v>15.588554496345701</v>
      </c>
      <c r="AC24" s="6054">
        <v>17.4578398607485</v>
      </c>
      <c r="AD24" s="6062">
        <v>17.487049691569599</v>
      </c>
      <c r="AE24" s="6070">
        <v>18.870614148540099</v>
      </c>
      <c r="AF24" s="6078">
        <v>15.998877028714109</v>
      </c>
      <c r="AG24" s="6086">
        <v>17.633878605251802</v>
      </c>
      <c r="AH24" s="6094">
        <v>16.277008231620801</v>
      </c>
      <c r="AI24" s="6102">
        <v>16.3386215698788</v>
      </c>
      <c r="AJ24" s="6110">
        <v>15.5934301643192</v>
      </c>
      <c r="AK24" s="6118">
        <v>16.4889276595745</v>
      </c>
      <c r="AL24" s="6126">
        <v>17.04466</v>
      </c>
      <c r="AM24" s="6134">
        <v>17.10641</v>
      </c>
      <c r="AS24" s="6142">
        <v>151.02938480179088</v>
      </c>
      <c r="AT24" s="6150">
        <v>148.92554714431188</v>
      </c>
      <c r="AU24" s="270"/>
      <c r="AV24" s="270"/>
      <c r="AW24" s="270"/>
    </row>
    <row r="25" spans="1:49" s="265" customFormat="1" ht="15" x14ac:dyDescent="0.25">
      <c r="A25" s="5831" t="s">
        <v>893</v>
      </c>
      <c r="B25" s="5839" t="s">
        <v>33</v>
      </c>
      <c r="C25" s="5847" t="s">
        <v>33</v>
      </c>
      <c r="D25" s="5855" t="s">
        <v>33</v>
      </c>
      <c r="E25" s="5863" t="s">
        <v>33</v>
      </c>
      <c r="F25" s="5871" t="s">
        <v>33</v>
      </c>
      <c r="G25" s="5879" t="s">
        <v>211</v>
      </c>
      <c r="H25" s="5887">
        <v>10417.638999999999</v>
      </c>
      <c r="I25" s="5895">
        <v>9049.0069999999996</v>
      </c>
      <c r="J25" s="5903">
        <v>19003.816999999999</v>
      </c>
      <c r="K25" s="5911">
        <v>23838.466</v>
      </c>
      <c r="L25" s="5919">
        <v>18586.254999999997</v>
      </c>
      <c r="M25" s="5927">
        <v>27305.807000000001</v>
      </c>
      <c r="N25" s="5935">
        <v>29199.374000000003</v>
      </c>
      <c r="O25" s="5943">
        <v>16805.392</v>
      </c>
      <c r="P25" s="5951">
        <v>38876.936999999998</v>
      </c>
      <c r="Q25" s="5959">
        <v>25749.088</v>
      </c>
      <c r="R25" s="5967">
        <v>42738.082999999999</v>
      </c>
      <c r="S25" s="5975">
        <v>58359.968999999997</v>
      </c>
      <c r="T25" s="5983">
        <v>12838.285</v>
      </c>
      <c r="U25" s="5991">
        <v>13773.312999999969</v>
      </c>
      <c r="V25" s="5999">
        <v>34185.046000000002</v>
      </c>
      <c r="W25" s="6007">
        <v>30847.053</v>
      </c>
      <c r="X25" s="6015">
        <v>28153.601000000002</v>
      </c>
      <c r="Y25" s="6023">
        <v>42170.820000000094</v>
      </c>
      <c r="Z25" s="6031">
        <v>30013.258000000002</v>
      </c>
      <c r="AA25" s="6039">
        <v>31855.821</v>
      </c>
      <c r="AB25" s="6047">
        <v>49057.181000000099</v>
      </c>
      <c r="AC25" s="6055">
        <v>40118.116000000002</v>
      </c>
      <c r="AD25" s="6063">
        <v>51027.211000000098</v>
      </c>
      <c r="AE25" s="6071">
        <v>96296.744000000297</v>
      </c>
      <c r="AF25" s="6079">
        <v>25630.201000000001</v>
      </c>
      <c r="AG25" s="6087">
        <v>40963.5</v>
      </c>
      <c r="AH25" s="6095">
        <v>57343.9</v>
      </c>
      <c r="AI25" s="6103">
        <v>51205.24</v>
      </c>
      <c r="AJ25" s="6111">
        <v>53142.41</v>
      </c>
      <c r="AK25" s="6119">
        <v>58123.47</v>
      </c>
      <c r="AL25" s="6127">
        <v>45475.164000000004</v>
      </c>
      <c r="AM25" s="6135">
        <v>49745.432000000001</v>
      </c>
      <c r="AS25" s="6143">
        <v>223837.19700000007</v>
      </c>
      <c r="AT25" s="6151">
        <v>381629.31699999998</v>
      </c>
      <c r="AU25" s="270"/>
      <c r="AV25" s="270"/>
      <c r="AW25" s="270"/>
    </row>
    <row r="26" spans="1:49" s="265" customFormat="1" ht="15" x14ac:dyDescent="0.25">
      <c r="A26" s="5832" t="s">
        <v>893</v>
      </c>
      <c r="B26" s="5840" t="s">
        <v>33</v>
      </c>
      <c r="C26" s="5848" t="s">
        <v>33</v>
      </c>
      <c r="D26" s="5856" t="s">
        <v>33</v>
      </c>
      <c r="E26" s="5864" t="s">
        <v>33</v>
      </c>
      <c r="F26" s="5872" t="s">
        <v>33</v>
      </c>
      <c r="G26" s="5880" t="s">
        <v>897</v>
      </c>
      <c r="H26" s="5888">
        <v>715</v>
      </c>
      <c r="I26" s="5896">
        <v>599</v>
      </c>
      <c r="J26" s="5904">
        <v>1001</v>
      </c>
      <c r="K26" s="5912">
        <v>1150</v>
      </c>
      <c r="L26" s="5920">
        <v>1163</v>
      </c>
      <c r="M26" s="5928">
        <v>1384</v>
      </c>
      <c r="N26" s="5936">
        <v>1511</v>
      </c>
      <c r="O26" s="5944">
        <v>1076</v>
      </c>
      <c r="P26" s="5952">
        <v>2055</v>
      </c>
      <c r="Q26" s="5960">
        <v>1575</v>
      </c>
      <c r="R26" s="5968">
        <v>2642</v>
      </c>
      <c r="S26" s="5976">
        <v>3037</v>
      </c>
      <c r="T26" s="5984">
        <v>817</v>
      </c>
      <c r="U26" s="5992">
        <v>817</v>
      </c>
      <c r="V26" s="6000">
        <v>1954</v>
      </c>
      <c r="W26" s="6008">
        <v>1505</v>
      </c>
      <c r="X26" s="6016">
        <v>1629</v>
      </c>
      <c r="Y26" s="6024">
        <v>2788</v>
      </c>
      <c r="Z26" s="6032">
        <v>1879</v>
      </c>
      <c r="AA26" s="6040">
        <v>2092</v>
      </c>
      <c r="AB26" s="6048">
        <v>3147</v>
      </c>
      <c r="AC26" s="6056">
        <v>2298</v>
      </c>
      <c r="AD26" s="6064">
        <v>2918</v>
      </c>
      <c r="AE26" s="6072">
        <v>5103</v>
      </c>
      <c r="AF26" s="6080">
        <v>1602</v>
      </c>
      <c r="AG26" s="6088">
        <v>2323</v>
      </c>
      <c r="AH26" s="6096">
        <v>3523</v>
      </c>
      <c r="AI26" s="6104">
        <v>3134</v>
      </c>
      <c r="AJ26" s="6112">
        <v>3408</v>
      </c>
      <c r="AK26" s="6120">
        <v>3525</v>
      </c>
      <c r="AL26" s="6128">
        <v>2668</v>
      </c>
      <c r="AM26" s="6136">
        <v>2908</v>
      </c>
      <c r="AS26" s="6144">
        <v>13481</v>
      </c>
      <c r="AT26" s="6152">
        <v>23091</v>
      </c>
      <c r="AU26" s="270"/>
      <c r="AV26" s="270"/>
      <c r="AW26" s="270"/>
    </row>
    <row r="27" spans="1:49" s="265" customFormat="1" ht="15" x14ac:dyDescent="0.25">
      <c r="A27" s="5833" t="s">
        <v>893</v>
      </c>
      <c r="B27" s="5841" t="s">
        <v>33</v>
      </c>
      <c r="C27" s="5849" t="s">
        <v>33</v>
      </c>
      <c r="D27" s="5857" t="s">
        <v>33</v>
      </c>
      <c r="E27" s="5865" t="s">
        <v>33</v>
      </c>
      <c r="F27" s="5873" t="s">
        <v>33</v>
      </c>
      <c r="G27" s="5881" t="s">
        <v>898</v>
      </c>
      <c r="H27" s="5889">
        <v>557</v>
      </c>
      <c r="I27" s="5897">
        <v>465</v>
      </c>
      <c r="J27" s="5905">
        <v>642</v>
      </c>
      <c r="K27" s="5913">
        <v>744</v>
      </c>
      <c r="L27" s="5921">
        <v>881</v>
      </c>
      <c r="M27" s="5929">
        <v>998</v>
      </c>
      <c r="N27" s="5937">
        <v>1018</v>
      </c>
      <c r="O27" s="5945">
        <v>832</v>
      </c>
      <c r="P27" s="5953">
        <v>1364</v>
      </c>
      <c r="Q27" s="5961">
        <v>1130</v>
      </c>
      <c r="R27" s="5969">
        <v>1365</v>
      </c>
      <c r="S27" s="5977">
        <v>1568</v>
      </c>
      <c r="T27" s="5985">
        <v>635</v>
      </c>
      <c r="U27" s="5993">
        <v>620</v>
      </c>
      <c r="V27" s="6001">
        <v>1116</v>
      </c>
      <c r="W27" s="6009">
        <v>979</v>
      </c>
      <c r="X27" s="6017">
        <v>1088</v>
      </c>
      <c r="Y27" s="6025">
        <v>1647</v>
      </c>
      <c r="Z27" s="6033">
        <v>1310</v>
      </c>
      <c r="AA27" s="6041">
        <v>1420</v>
      </c>
      <c r="AB27" s="6049">
        <v>1734</v>
      </c>
      <c r="AC27" s="6057">
        <v>1466</v>
      </c>
      <c r="AD27" s="6065">
        <v>1539</v>
      </c>
      <c r="AE27" s="6073">
        <v>2520</v>
      </c>
      <c r="AF27" s="6081">
        <v>1021</v>
      </c>
      <c r="AG27" s="6089">
        <v>1442</v>
      </c>
      <c r="AH27" s="6097">
        <v>1915</v>
      </c>
      <c r="AI27" s="6105">
        <v>1683</v>
      </c>
      <c r="AJ27" s="6113">
        <v>1467</v>
      </c>
      <c r="AK27" s="6121">
        <v>1888</v>
      </c>
      <c r="AL27" s="6129">
        <v>1431</v>
      </c>
      <c r="AM27" s="6137">
        <v>1623</v>
      </c>
      <c r="AS27" s="6145">
        <v>8815</v>
      </c>
      <c r="AT27" s="6153">
        <v>12470</v>
      </c>
      <c r="AU27" s="270"/>
      <c r="AV27" s="270"/>
      <c r="AW27" s="270"/>
    </row>
    <row r="28" spans="1:49" s="265" customFormat="1" x14ac:dyDescent="0.2">
      <c r="AS28" s="270"/>
      <c r="AT28" s="270"/>
      <c r="AU28" s="270"/>
      <c r="AV28" s="270"/>
      <c r="AW28" s="270"/>
    </row>
    <row r="29" spans="1:49" s="265" customFormat="1" x14ac:dyDescent="0.2">
      <c r="AS29" s="270"/>
      <c r="AT29" s="270"/>
      <c r="AU29" s="270"/>
      <c r="AV29" s="270"/>
      <c r="AW29" s="270"/>
    </row>
    <row r="30" spans="1:49" s="265" customFormat="1" x14ac:dyDescent="0.2">
      <c r="AS30" s="270"/>
      <c r="AT30" s="270"/>
      <c r="AU30" s="270"/>
      <c r="AV30" s="270"/>
      <c r="AW30" s="270"/>
    </row>
    <row r="31" spans="1:49" s="265" customFormat="1" x14ac:dyDescent="0.2">
      <c r="AS31" s="270"/>
      <c r="AT31" s="270"/>
      <c r="AU31" s="270"/>
      <c r="AV31" s="270"/>
      <c r="AW31" s="270"/>
    </row>
    <row r="32" spans="1:49" s="265" customFormat="1" x14ac:dyDescent="0.2">
      <c r="AS32" s="270"/>
      <c r="AT32" s="270"/>
      <c r="AU32" s="270"/>
      <c r="AV32" s="270"/>
      <c r="AW32" s="270"/>
    </row>
    <row r="33" spans="45:49" s="265" customFormat="1" x14ac:dyDescent="0.2">
      <c r="AS33" s="270"/>
      <c r="AT33" s="270"/>
      <c r="AU33" s="270"/>
      <c r="AV33" s="270"/>
      <c r="AW33" s="270"/>
    </row>
    <row r="34" spans="45:49" s="265" customFormat="1" x14ac:dyDescent="0.2">
      <c r="AS34" s="270"/>
      <c r="AT34" s="270"/>
      <c r="AU34" s="270"/>
      <c r="AV34" s="270"/>
      <c r="AW34" s="270"/>
    </row>
    <row r="35" spans="45:49" s="265" customFormat="1" ht="14.25" customHeight="1" x14ac:dyDescent="0.2">
      <c r="AS35" s="270"/>
      <c r="AT35" s="270"/>
      <c r="AU35" s="270"/>
      <c r="AV35" s="270"/>
      <c r="AW35" s="270"/>
    </row>
    <row r="36" spans="45:49" s="265" customFormat="1" x14ac:dyDescent="0.2">
      <c r="AS36" s="270"/>
      <c r="AT36" s="270"/>
      <c r="AU36" s="270"/>
      <c r="AV36" s="270"/>
      <c r="AW36" s="270"/>
    </row>
    <row r="37" spans="45:49" s="265" customFormat="1" x14ac:dyDescent="0.2">
      <c r="AS37" s="270"/>
      <c r="AT37" s="270"/>
      <c r="AU37" s="270"/>
      <c r="AV37" s="270"/>
      <c r="AW37" s="270"/>
    </row>
    <row r="38" spans="45:49" s="265" customFormat="1" x14ac:dyDescent="0.2">
      <c r="AS38" s="270"/>
      <c r="AT38" s="270"/>
      <c r="AU38" s="270"/>
      <c r="AV38" s="270"/>
      <c r="AW38" s="270"/>
    </row>
    <row r="39" spans="45:49" s="265" customFormat="1" x14ac:dyDescent="0.2">
      <c r="AS39" s="270"/>
      <c r="AT39" s="270"/>
      <c r="AU39" s="270"/>
      <c r="AV39" s="270"/>
      <c r="AW39" s="270"/>
    </row>
    <row r="40" spans="45:49" s="265" customFormat="1" x14ac:dyDescent="0.2">
      <c r="AS40" s="270"/>
      <c r="AT40" s="270"/>
      <c r="AU40" s="270"/>
      <c r="AV40" s="270"/>
      <c r="AW40" s="270"/>
    </row>
    <row r="41" spans="45:49" s="265" customFormat="1" x14ac:dyDescent="0.2">
      <c r="AS41" s="270"/>
      <c r="AT41" s="270"/>
      <c r="AU41" s="270"/>
      <c r="AV41" s="270"/>
      <c r="AW41" s="270"/>
    </row>
    <row r="42" spans="45:49" s="265" customFormat="1" x14ac:dyDescent="0.2">
      <c r="AS42" s="270"/>
      <c r="AT42" s="270"/>
      <c r="AU42" s="270"/>
      <c r="AV42" s="270"/>
      <c r="AW42" s="270"/>
    </row>
    <row r="43" spans="45:49" s="265" customFormat="1" x14ac:dyDescent="0.2">
      <c r="AS43" s="270"/>
      <c r="AT43" s="270"/>
      <c r="AU43" s="270"/>
      <c r="AV43" s="270"/>
      <c r="AW43" s="270"/>
    </row>
    <row r="44" spans="45:49" s="265" customFormat="1" x14ac:dyDescent="0.2">
      <c r="AS44" s="270"/>
      <c r="AT44" s="270"/>
      <c r="AU44" s="270"/>
      <c r="AV44" s="270"/>
      <c r="AW44" s="270"/>
    </row>
    <row r="45" spans="45:49" s="265" customFormat="1" x14ac:dyDescent="0.2">
      <c r="AS45" s="270"/>
      <c r="AT45" s="270"/>
      <c r="AU45" s="270"/>
      <c r="AV45" s="270"/>
      <c r="AW45" s="270"/>
    </row>
    <row r="46" spans="45:49" s="265" customFormat="1" x14ac:dyDescent="0.2">
      <c r="AS46" s="270"/>
      <c r="AT46" s="270"/>
      <c r="AU46" s="270"/>
      <c r="AV46" s="270"/>
      <c r="AW46" s="270"/>
    </row>
    <row r="47" spans="45:49" s="265" customFormat="1" x14ac:dyDescent="0.2">
      <c r="AS47" s="270"/>
      <c r="AT47" s="270"/>
      <c r="AU47" s="270"/>
      <c r="AV47" s="270"/>
      <c r="AW47" s="270"/>
    </row>
    <row r="48" spans="45:49" s="265" customFormat="1" x14ac:dyDescent="0.2">
      <c r="AS48" s="270"/>
      <c r="AT48" s="270"/>
      <c r="AU48" s="270"/>
      <c r="AV48" s="270"/>
      <c r="AW48" s="270"/>
    </row>
    <row r="49" spans="45:49" s="265" customFormat="1" x14ac:dyDescent="0.2">
      <c r="AS49" s="270"/>
      <c r="AT49" s="270"/>
      <c r="AU49" s="270"/>
      <c r="AV49" s="270"/>
      <c r="AW49" s="270"/>
    </row>
    <row r="50" spans="45:49" s="265" customFormat="1" x14ac:dyDescent="0.2">
      <c r="AS50" s="270"/>
      <c r="AT50" s="270"/>
      <c r="AU50" s="270"/>
      <c r="AV50" s="270"/>
      <c r="AW50" s="270"/>
    </row>
    <row r="51" spans="45:49" s="265" customFormat="1" x14ac:dyDescent="0.2">
      <c r="AS51" s="270"/>
      <c r="AT51" s="270"/>
      <c r="AU51" s="270"/>
      <c r="AV51" s="270"/>
      <c r="AW51" s="270"/>
    </row>
    <row r="52" spans="45:49" s="265" customFormat="1" x14ac:dyDescent="0.2">
      <c r="AS52" s="270"/>
      <c r="AT52" s="270"/>
      <c r="AU52" s="270"/>
      <c r="AV52" s="270"/>
      <c r="AW52" s="270"/>
    </row>
    <row r="53" spans="45:49" s="265" customFormat="1" x14ac:dyDescent="0.2">
      <c r="AS53" s="270"/>
      <c r="AT53" s="270"/>
      <c r="AU53" s="270"/>
      <c r="AV53" s="270"/>
      <c r="AW53" s="270"/>
    </row>
    <row r="54" spans="45:49" s="265" customFormat="1" x14ac:dyDescent="0.2">
      <c r="AS54" s="270"/>
      <c r="AT54" s="270"/>
      <c r="AU54" s="270"/>
      <c r="AV54" s="270"/>
      <c r="AW54" s="270"/>
    </row>
    <row r="55" spans="45:49" s="265" customFormat="1" x14ac:dyDescent="0.2">
      <c r="AS55" s="270"/>
      <c r="AT55" s="270"/>
      <c r="AU55" s="270"/>
      <c r="AV55" s="270"/>
      <c r="AW55" s="270"/>
    </row>
    <row r="56" spans="45:49" s="265" customFormat="1" x14ac:dyDescent="0.2">
      <c r="AS56" s="270"/>
      <c r="AT56" s="270"/>
      <c r="AU56" s="270"/>
      <c r="AV56" s="270"/>
      <c r="AW56" s="270"/>
    </row>
    <row r="57" spans="45:49" s="265" customFormat="1" x14ac:dyDescent="0.2">
      <c r="AS57" s="270"/>
      <c r="AT57" s="270"/>
      <c r="AU57" s="270"/>
      <c r="AV57" s="270"/>
      <c r="AW57" s="270"/>
    </row>
    <row r="58" spans="45:49" s="265" customFormat="1" x14ac:dyDescent="0.2">
      <c r="AS58" s="270"/>
      <c r="AT58" s="270"/>
      <c r="AU58" s="270"/>
      <c r="AV58" s="270"/>
      <c r="AW58" s="270"/>
    </row>
    <row r="59" spans="45:49" s="265" customFormat="1" x14ac:dyDescent="0.2">
      <c r="AS59" s="270"/>
      <c r="AT59" s="270"/>
      <c r="AU59" s="270"/>
      <c r="AV59" s="270"/>
      <c r="AW59" s="270"/>
    </row>
    <row r="60" spans="45:49" s="265" customFormat="1" x14ac:dyDescent="0.2">
      <c r="AS60" s="270"/>
      <c r="AT60" s="270"/>
      <c r="AU60" s="270"/>
      <c r="AV60" s="270"/>
      <c r="AW60" s="270"/>
    </row>
    <row r="61" spans="45:49" s="265" customFormat="1" x14ac:dyDescent="0.2">
      <c r="AS61" s="270"/>
      <c r="AT61" s="270"/>
      <c r="AU61" s="270"/>
      <c r="AV61" s="270"/>
      <c r="AW61" s="270"/>
    </row>
    <row r="62" spans="45:49" s="265" customFormat="1" x14ac:dyDescent="0.2">
      <c r="AS62" s="270"/>
      <c r="AT62" s="270"/>
      <c r="AU62" s="270"/>
      <c r="AV62" s="270"/>
      <c r="AW62" s="270"/>
    </row>
    <row r="63" spans="45:49" s="265" customFormat="1" x14ac:dyDescent="0.2">
      <c r="AS63" s="270"/>
      <c r="AT63" s="270"/>
      <c r="AU63" s="270"/>
      <c r="AV63" s="270"/>
      <c r="AW63" s="270"/>
    </row>
    <row r="64" spans="45:49" s="265" customFormat="1" x14ac:dyDescent="0.2">
      <c r="AS64" s="270"/>
      <c r="AT64" s="270"/>
      <c r="AU64" s="270"/>
      <c r="AV64" s="270"/>
      <c r="AW64" s="270"/>
    </row>
    <row r="65" spans="45:49" s="265" customFormat="1" x14ac:dyDescent="0.2">
      <c r="AS65" s="270"/>
      <c r="AT65" s="270"/>
      <c r="AU65" s="270"/>
      <c r="AV65" s="270"/>
      <c r="AW65" s="270"/>
    </row>
    <row r="66" spans="45:49" s="265" customFormat="1" x14ac:dyDescent="0.2">
      <c r="AS66" s="270"/>
      <c r="AT66" s="270"/>
      <c r="AU66" s="270"/>
      <c r="AV66" s="270"/>
      <c r="AW66" s="270"/>
    </row>
    <row r="67" spans="45:49" s="265" customFormat="1" x14ac:dyDescent="0.2">
      <c r="AS67" s="270"/>
      <c r="AT67" s="270"/>
      <c r="AU67" s="270"/>
      <c r="AV67" s="270"/>
      <c r="AW67" s="270"/>
    </row>
    <row r="68" spans="45:49" s="265" customFormat="1" x14ac:dyDescent="0.2">
      <c r="AS68" s="270"/>
      <c r="AT68" s="270"/>
      <c r="AU68" s="270"/>
      <c r="AV68" s="270"/>
      <c r="AW68" s="270"/>
    </row>
    <row r="69" spans="45:49" s="265" customFormat="1" x14ac:dyDescent="0.2">
      <c r="AS69" s="270"/>
      <c r="AT69" s="270"/>
      <c r="AU69" s="270"/>
      <c r="AV69" s="270"/>
      <c r="AW69" s="270"/>
    </row>
  </sheetData>
  <autoFilter ref="A3:AX67"/>
  <hyperlinks>
    <hyperlink ref="G2" location="Cover!A1" display="Back to cover page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W48"/>
  <sheetViews>
    <sheetView showGridLines="0" zoomScale="90" zoomScaleNormal="90" workbookViewId="0">
      <pane xSplit="7" ySplit="3" topLeftCell="AH4" activePane="bottomRight" state="frozen"/>
      <selection pane="topRight" activeCell="H1" sqref="H1"/>
      <selection pane="bottomLeft" activeCell="A4" sqref="A4"/>
      <selection pane="bottomRight" activeCell="AN1" sqref="AN1:AQ1048576"/>
    </sheetView>
  </sheetViews>
  <sheetFormatPr defaultRowHeight="12.75" outlineLevelCol="1" x14ac:dyDescent="0.2"/>
  <cols>
    <col min="1" max="1" width="15.5" style="60" bestFit="1" customWidth="1" collapsed="1"/>
    <col min="2" max="3" width="10.625" style="60" bestFit="1" customWidth="1" collapsed="1"/>
    <col min="4" max="4" width="11.75" style="60" bestFit="1" customWidth="1" collapsed="1"/>
    <col min="5" max="5" width="9" style="60" collapsed="1"/>
    <col min="6" max="6" width="9.875" style="60" hidden="1" customWidth="1" outlineLevel="1" collapsed="1"/>
    <col min="7" max="7" width="21.125" style="60" customWidth="1" collapsed="1"/>
    <col min="8" max="18" width="0" style="60" hidden="1" customWidth="1" outlineLevel="1" collapsed="1"/>
    <col min="19" max="19" width="9" style="60" collapsed="1"/>
    <col min="20" max="30" width="0" style="60" hidden="1" customWidth="1" outlineLevel="1" collapsed="1"/>
    <col min="31" max="39" width="9" style="60" collapsed="1"/>
    <col min="40" max="43" width="0" style="60" hidden="1" customWidth="1" outlineLevel="1" collapsed="1"/>
    <col min="44" max="44" width="9" style="60" collapsed="1"/>
    <col min="45" max="46" width="10.5" style="60" bestFit="1" customWidth="1" collapsed="1"/>
    <col min="47" max="16384" width="9" style="60" collapsed="1"/>
  </cols>
  <sheetData>
    <row r="1" spans="1:49" s="177" customFormat="1" x14ac:dyDescent="0.2">
      <c r="A1" s="177" t="s">
        <v>416</v>
      </c>
      <c r="B1" s="177" t="s">
        <v>420</v>
      </c>
      <c r="C1" s="177" t="s">
        <v>419</v>
      </c>
      <c r="D1" s="177" t="s">
        <v>418</v>
      </c>
      <c r="E1" s="261" t="s">
        <v>414</v>
      </c>
      <c r="F1" s="177" t="s">
        <v>417</v>
      </c>
      <c r="G1" s="261" t="s">
        <v>415</v>
      </c>
      <c r="H1" s="176">
        <v>201501</v>
      </c>
      <c r="I1" s="176">
        <v>201502</v>
      </c>
      <c r="J1" s="176">
        <v>201503</v>
      </c>
      <c r="K1" s="176">
        <v>201504</v>
      </c>
      <c r="L1" s="176">
        <v>201505</v>
      </c>
      <c r="M1" s="176">
        <v>201506</v>
      </c>
      <c r="N1" s="176">
        <v>201507</v>
      </c>
      <c r="O1" s="176">
        <v>201508</v>
      </c>
      <c r="P1" s="176">
        <v>201509</v>
      </c>
      <c r="Q1" s="176">
        <v>201510</v>
      </c>
      <c r="R1" s="176">
        <v>201511</v>
      </c>
      <c r="S1" s="176">
        <v>201512</v>
      </c>
      <c r="T1" s="176">
        <v>201601</v>
      </c>
      <c r="U1" s="176">
        <v>201602</v>
      </c>
      <c r="V1" s="176">
        <v>201603</v>
      </c>
      <c r="W1" s="176">
        <v>201604</v>
      </c>
      <c r="X1" s="176">
        <v>201605</v>
      </c>
      <c r="Y1" s="176">
        <v>201606</v>
      </c>
      <c r="Z1" s="176">
        <v>201607</v>
      </c>
      <c r="AA1" s="176">
        <v>201608</v>
      </c>
      <c r="AB1" s="176">
        <v>201609</v>
      </c>
      <c r="AC1" s="176">
        <v>201610</v>
      </c>
      <c r="AD1" s="176">
        <v>201611</v>
      </c>
      <c r="AE1" s="176">
        <v>201612</v>
      </c>
      <c r="AF1" s="176">
        <v>201701</v>
      </c>
      <c r="AG1" s="176">
        <v>201702</v>
      </c>
      <c r="AH1" s="176">
        <v>201703</v>
      </c>
      <c r="AI1" s="176">
        <v>201704</v>
      </c>
      <c r="AJ1" s="176">
        <v>201705</v>
      </c>
      <c r="AK1" s="176">
        <v>201706</v>
      </c>
      <c r="AL1" s="176">
        <v>201707</v>
      </c>
      <c r="AM1" s="176">
        <v>201708</v>
      </c>
      <c r="AN1" s="176">
        <v>201709</v>
      </c>
      <c r="AO1" s="176">
        <v>201710</v>
      </c>
      <c r="AP1" s="176">
        <v>201711</v>
      </c>
      <c r="AQ1" s="176">
        <v>201712</v>
      </c>
      <c r="AS1" s="268">
        <v>2016</v>
      </c>
      <c r="AT1" s="268">
        <v>2017</v>
      </c>
      <c r="AU1" s="269"/>
      <c r="AV1" s="269"/>
      <c r="AW1" s="269"/>
    </row>
    <row r="2" spans="1:49" x14ac:dyDescent="0.2">
      <c r="G2" s="155" t="s">
        <v>269</v>
      </c>
    </row>
    <row r="3" spans="1:49" s="90" customFormat="1" x14ac:dyDescent="0.2">
      <c r="A3" s="89" t="s">
        <v>232</v>
      </c>
      <c r="B3" s="89" t="s">
        <v>233</v>
      </c>
      <c r="C3" s="89" t="s">
        <v>234</v>
      </c>
      <c r="D3" s="89" t="s">
        <v>235</v>
      </c>
      <c r="E3" s="89" t="s">
        <v>236</v>
      </c>
      <c r="F3" s="89" t="s">
        <v>237</v>
      </c>
      <c r="G3" s="89" t="s">
        <v>238</v>
      </c>
      <c r="H3" s="89">
        <v>201501</v>
      </c>
      <c r="I3" s="89">
        <v>201502</v>
      </c>
      <c r="J3" s="89">
        <v>201503</v>
      </c>
      <c r="K3" s="89">
        <v>201504</v>
      </c>
      <c r="L3" s="89">
        <v>201505</v>
      </c>
      <c r="M3" s="89">
        <v>201506</v>
      </c>
      <c r="N3" s="89">
        <v>201507</v>
      </c>
      <c r="O3" s="89">
        <v>201508</v>
      </c>
      <c r="P3" s="89">
        <v>201509</v>
      </c>
      <c r="Q3" s="89">
        <v>201510</v>
      </c>
      <c r="R3" s="89">
        <v>201511</v>
      </c>
      <c r="S3" s="89">
        <v>201512</v>
      </c>
      <c r="T3" s="89">
        <v>201601</v>
      </c>
      <c r="U3" s="89">
        <v>201602</v>
      </c>
      <c r="V3" s="89">
        <v>201603</v>
      </c>
      <c r="W3" s="89">
        <v>201604</v>
      </c>
      <c r="X3" s="89">
        <v>201605</v>
      </c>
      <c r="Y3" s="89">
        <v>201606</v>
      </c>
      <c r="Z3" s="89">
        <v>201607</v>
      </c>
      <c r="AA3" s="89">
        <v>201608</v>
      </c>
      <c r="AB3" s="89">
        <v>201609</v>
      </c>
      <c r="AC3" s="89">
        <v>201610</v>
      </c>
      <c r="AD3" s="89">
        <v>201611</v>
      </c>
      <c r="AE3" s="89">
        <v>201612</v>
      </c>
      <c r="AF3" s="89">
        <v>201701</v>
      </c>
      <c r="AG3" s="89">
        <v>201702</v>
      </c>
      <c r="AH3" s="89">
        <v>201703</v>
      </c>
      <c r="AI3" s="89">
        <v>201704</v>
      </c>
      <c r="AJ3" s="89">
        <v>201705</v>
      </c>
      <c r="AK3" s="89">
        <v>201706</v>
      </c>
      <c r="AL3" s="89">
        <v>201707</v>
      </c>
      <c r="AM3" s="89">
        <v>201708</v>
      </c>
      <c r="AN3" s="89">
        <v>201709</v>
      </c>
      <c r="AO3" s="89">
        <v>201710</v>
      </c>
      <c r="AP3" s="89">
        <v>201711</v>
      </c>
      <c r="AQ3" s="89">
        <v>201712</v>
      </c>
      <c r="AR3" s="89"/>
      <c r="AS3" s="89" t="s">
        <v>239</v>
      </c>
      <c r="AT3" s="89" t="s">
        <v>240</v>
      </c>
      <c r="AU3" s="89"/>
      <c r="AV3" s="89" t="s">
        <v>203</v>
      </c>
      <c r="AW3" s="89" t="s">
        <v>0</v>
      </c>
    </row>
    <row r="4" spans="1:49" s="265" customFormat="1" ht="15" x14ac:dyDescent="0.25">
      <c r="A4" s="4063" t="s">
        <v>890</v>
      </c>
      <c r="B4" s="4081" t="s">
        <v>891</v>
      </c>
      <c r="C4" s="4099" t="s">
        <v>33</v>
      </c>
      <c r="D4" s="4117" t="s">
        <v>33</v>
      </c>
      <c r="E4" s="4135" t="s">
        <v>891</v>
      </c>
      <c r="F4" s="4153" t="s">
        <v>33</v>
      </c>
      <c r="G4" s="4171" t="s">
        <v>71</v>
      </c>
      <c r="H4" s="4189">
        <v>1142</v>
      </c>
      <c r="I4" s="4207">
        <v>1203</v>
      </c>
      <c r="J4" s="4225">
        <v>1331</v>
      </c>
      <c r="K4" s="4243">
        <v>1503</v>
      </c>
      <c r="L4" s="4261">
        <v>1459</v>
      </c>
      <c r="M4" s="4279">
        <v>1485</v>
      </c>
      <c r="N4" s="4297">
        <v>1485</v>
      </c>
      <c r="O4" s="4315">
        <v>1572</v>
      </c>
      <c r="P4" s="4333">
        <v>1732</v>
      </c>
      <c r="Q4" s="4351">
        <v>1852</v>
      </c>
      <c r="R4" s="4369">
        <v>2108</v>
      </c>
      <c r="S4" s="4387">
        <v>2192</v>
      </c>
      <c r="T4" s="4405">
        <v>2219</v>
      </c>
      <c r="U4" s="4423">
        <v>2130</v>
      </c>
      <c r="V4" s="4441">
        <v>2259</v>
      </c>
      <c r="W4" s="4459">
        <v>2385</v>
      </c>
      <c r="X4" s="4477">
        <v>2733</v>
      </c>
      <c r="Y4" s="4495">
        <v>3526</v>
      </c>
      <c r="Z4" s="4513">
        <v>3957</v>
      </c>
      <c r="AA4" s="4531">
        <v>4470</v>
      </c>
      <c r="AB4" s="4549">
        <v>5082</v>
      </c>
      <c r="AC4" s="4567">
        <v>5596</v>
      </c>
      <c r="AD4" s="4585">
        <v>6020</v>
      </c>
      <c r="AE4" s="4603">
        <v>6701</v>
      </c>
      <c r="AF4" s="4621">
        <v>6810</v>
      </c>
      <c r="AG4" s="4639">
        <v>6667</v>
      </c>
      <c r="AH4" s="4657">
        <v>6952</v>
      </c>
      <c r="AI4" s="4675">
        <v>7096</v>
      </c>
      <c r="AJ4" s="4693">
        <v>7684</v>
      </c>
      <c r="AK4" s="4711">
        <v>8823</v>
      </c>
      <c r="AL4" s="4729">
        <v>9546</v>
      </c>
      <c r="AM4" s="4747">
        <v>10244</v>
      </c>
      <c r="AS4" s="4765">
        <v>23679</v>
      </c>
      <c r="AT4" s="4783">
        <v>63822</v>
      </c>
      <c r="AU4" s="270"/>
      <c r="AV4" s="270"/>
      <c r="AW4" s="270"/>
    </row>
    <row r="5" spans="1:49" s="265" customFormat="1" ht="15" x14ac:dyDescent="0.25">
      <c r="A5" s="4064" t="s">
        <v>890</v>
      </c>
      <c r="B5" s="4082" t="s">
        <v>891</v>
      </c>
      <c r="C5" s="4100" t="s">
        <v>33</v>
      </c>
      <c r="D5" s="4118" t="s">
        <v>33</v>
      </c>
      <c r="E5" s="4136" t="s">
        <v>891</v>
      </c>
      <c r="F5" s="4154" t="s">
        <v>33</v>
      </c>
      <c r="G5" s="4172" t="s">
        <v>62</v>
      </c>
      <c r="H5" s="4190">
        <v>1142</v>
      </c>
      <c r="I5" s="4208">
        <v>1203</v>
      </c>
      <c r="J5" s="4226">
        <v>1332</v>
      </c>
      <c r="K5" s="4244">
        <v>1503</v>
      </c>
      <c r="L5" s="4262">
        <v>1459</v>
      </c>
      <c r="M5" s="4280">
        <v>1485</v>
      </c>
      <c r="N5" s="4298">
        <v>1485</v>
      </c>
      <c r="O5" s="4316">
        <v>1572</v>
      </c>
      <c r="P5" s="4334">
        <v>1732</v>
      </c>
      <c r="Q5" s="4352">
        <v>1852</v>
      </c>
      <c r="R5" s="4370">
        <v>2108</v>
      </c>
      <c r="S5" s="4388">
        <v>2192</v>
      </c>
      <c r="T5" s="4406">
        <v>2219</v>
      </c>
      <c r="U5" s="4424">
        <v>2130</v>
      </c>
      <c r="V5" s="4442">
        <v>2259</v>
      </c>
      <c r="W5" s="4460">
        <v>2385</v>
      </c>
      <c r="X5" s="4478">
        <v>2733</v>
      </c>
      <c r="Y5" s="4496">
        <v>3526</v>
      </c>
      <c r="Z5" s="4514">
        <v>3957</v>
      </c>
      <c r="AA5" s="4532">
        <v>4470</v>
      </c>
      <c r="AB5" s="4550">
        <v>5082</v>
      </c>
      <c r="AC5" s="4568">
        <v>5596</v>
      </c>
      <c r="AD5" s="4586">
        <v>6020</v>
      </c>
      <c r="AE5" s="4604">
        <v>6701</v>
      </c>
      <c r="AF5" s="4622">
        <v>6810</v>
      </c>
      <c r="AG5" s="4640">
        <v>5112</v>
      </c>
      <c r="AH5" s="4658">
        <v>5243</v>
      </c>
      <c r="AI5" s="4676">
        <v>4730</v>
      </c>
      <c r="AJ5" s="4694">
        <v>4944</v>
      </c>
      <c r="AK5" s="4712">
        <v>5524</v>
      </c>
      <c r="AL5" s="4730">
        <v>5453</v>
      </c>
      <c r="AM5" s="4748">
        <v>5361</v>
      </c>
      <c r="AS5" s="4766">
        <v>23679</v>
      </c>
      <c r="AT5" s="4784">
        <v>43177</v>
      </c>
      <c r="AU5" s="270"/>
      <c r="AV5" s="270"/>
      <c r="AW5" s="270"/>
    </row>
    <row r="6" spans="1:49" s="265" customFormat="1" ht="15" x14ac:dyDescent="0.25">
      <c r="A6" s="4065" t="s">
        <v>890</v>
      </c>
      <c r="B6" s="4083" t="s">
        <v>891</v>
      </c>
      <c r="C6" s="4101" t="s">
        <v>33</v>
      </c>
      <c r="D6" s="4119" t="s">
        <v>33</v>
      </c>
      <c r="E6" s="4137" t="s">
        <v>891</v>
      </c>
      <c r="F6" s="4155" t="s">
        <v>33</v>
      </c>
      <c r="G6" s="4173" t="s">
        <v>63</v>
      </c>
      <c r="H6" s="4191"/>
      <c r="I6" s="4209"/>
      <c r="J6" s="4227"/>
      <c r="K6" s="4245"/>
      <c r="L6" s="4263"/>
      <c r="M6" s="4281"/>
      <c r="N6" s="4299"/>
      <c r="O6" s="4317"/>
      <c r="P6" s="4335"/>
      <c r="Q6" s="4353"/>
      <c r="R6" s="4371"/>
      <c r="S6" s="4389"/>
      <c r="T6" s="4407"/>
      <c r="U6" s="4425"/>
      <c r="V6" s="4443"/>
      <c r="W6" s="4461"/>
      <c r="X6" s="4479"/>
      <c r="Y6" s="4497"/>
      <c r="Z6" s="4515"/>
      <c r="AA6" s="4533"/>
      <c r="AB6" s="4551"/>
      <c r="AC6" s="4569"/>
      <c r="AD6" s="4587"/>
      <c r="AE6" s="4605"/>
      <c r="AF6" s="4623"/>
      <c r="AG6" s="4641">
        <v>1555</v>
      </c>
      <c r="AH6" s="4659">
        <v>1709</v>
      </c>
      <c r="AI6" s="4677">
        <v>2366</v>
      </c>
      <c r="AJ6" s="4695">
        <v>2740</v>
      </c>
      <c r="AK6" s="4713">
        <v>3299</v>
      </c>
      <c r="AL6" s="4731">
        <v>4093</v>
      </c>
      <c r="AM6" s="4749">
        <v>4883</v>
      </c>
      <c r="AS6" s="4767"/>
      <c r="AT6" s="4785">
        <v>20645</v>
      </c>
      <c r="AU6" s="270"/>
      <c r="AV6" s="270"/>
      <c r="AW6" s="270"/>
    </row>
    <row r="7" spans="1:49" s="265" customFormat="1" ht="15" x14ac:dyDescent="0.25">
      <c r="A7" s="4066" t="s">
        <v>890</v>
      </c>
      <c r="B7" s="4084" t="s">
        <v>891</v>
      </c>
      <c r="C7" s="4102" t="s">
        <v>33</v>
      </c>
      <c r="D7" s="4120" t="s">
        <v>33</v>
      </c>
      <c r="E7" s="4138" t="s">
        <v>891</v>
      </c>
      <c r="F7" s="4156" t="s">
        <v>33</v>
      </c>
      <c r="G7" s="4174" t="s">
        <v>72</v>
      </c>
      <c r="H7" s="4192">
        <v>845</v>
      </c>
      <c r="I7" s="4210">
        <v>883</v>
      </c>
      <c r="J7" s="4228">
        <v>997</v>
      </c>
      <c r="K7" s="4246">
        <v>1127</v>
      </c>
      <c r="L7" s="4264">
        <v>1061</v>
      </c>
      <c r="M7" s="4282">
        <v>1105</v>
      </c>
      <c r="N7" s="4300">
        <v>1101</v>
      </c>
      <c r="O7" s="4318">
        <v>1199</v>
      </c>
      <c r="P7" s="4336">
        <v>1297</v>
      </c>
      <c r="Q7" s="4354">
        <v>1387</v>
      </c>
      <c r="R7" s="4372">
        <v>1621</v>
      </c>
      <c r="S7" s="4390">
        <v>1704</v>
      </c>
      <c r="T7" s="4408">
        <v>1716</v>
      </c>
      <c r="U7" s="4426">
        <v>1621</v>
      </c>
      <c r="V7" s="4444">
        <v>1726</v>
      </c>
      <c r="W7" s="4462">
        <v>1792</v>
      </c>
      <c r="X7" s="4480">
        <v>2080</v>
      </c>
      <c r="Y7" s="4498">
        <v>2766</v>
      </c>
      <c r="Z7" s="4516">
        <v>3156</v>
      </c>
      <c r="AA7" s="4534">
        <v>3577</v>
      </c>
      <c r="AB7" s="4552">
        <v>4038</v>
      </c>
      <c r="AC7" s="4570">
        <v>4438</v>
      </c>
      <c r="AD7" s="4588">
        <v>4775</v>
      </c>
      <c r="AE7" s="4606">
        <v>5348</v>
      </c>
      <c r="AF7" s="4624">
        <v>5455</v>
      </c>
      <c r="AG7" s="4642">
        <v>3696</v>
      </c>
      <c r="AH7" s="4660">
        <v>3844</v>
      </c>
      <c r="AI7" s="4678">
        <v>3460</v>
      </c>
      <c r="AJ7" s="4696">
        <v>3625</v>
      </c>
      <c r="AK7" s="4714">
        <v>4210</v>
      </c>
      <c r="AL7" s="4732">
        <v>4273</v>
      </c>
      <c r="AM7" s="4750">
        <v>4202</v>
      </c>
      <c r="AS7" s="4768">
        <v>18434</v>
      </c>
      <c r="AT7" s="4786">
        <v>32765</v>
      </c>
      <c r="AU7" s="270"/>
      <c r="AV7" s="270"/>
      <c r="AW7" s="270"/>
    </row>
    <row r="8" spans="1:49" s="265" customFormat="1" ht="15" x14ac:dyDescent="0.25">
      <c r="A8" s="4067" t="s">
        <v>890</v>
      </c>
      <c r="B8" s="4085" t="s">
        <v>891</v>
      </c>
      <c r="C8" s="4103" t="s">
        <v>33</v>
      </c>
      <c r="D8" s="4121" t="s">
        <v>33</v>
      </c>
      <c r="E8" s="4139" t="s">
        <v>891</v>
      </c>
      <c r="F8" s="4157" t="s">
        <v>33</v>
      </c>
      <c r="G8" s="4175" t="s">
        <v>73</v>
      </c>
      <c r="H8" s="4193">
        <v>57</v>
      </c>
      <c r="I8" s="4211">
        <v>65</v>
      </c>
      <c r="J8" s="4229">
        <v>65</v>
      </c>
      <c r="K8" s="4247">
        <v>63</v>
      </c>
      <c r="L8" s="4265">
        <v>62</v>
      </c>
      <c r="M8" s="4283">
        <v>49</v>
      </c>
      <c r="N8" s="4301">
        <v>43</v>
      </c>
      <c r="O8" s="4319">
        <v>37</v>
      </c>
      <c r="P8" s="4337">
        <v>39</v>
      </c>
      <c r="Q8" s="4355">
        <v>47</v>
      </c>
      <c r="R8" s="4373">
        <v>55</v>
      </c>
      <c r="S8" s="4391">
        <v>58</v>
      </c>
      <c r="T8" s="4409">
        <v>68</v>
      </c>
      <c r="U8" s="4427">
        <v>78</v>
      </c>
      <c r="V8" s="4445">
        <v>87</v>
      </c>
      <c r="W8" s="4463">
        <v>110</v>
      </c>
      <c r="X8" s="4481">
        <v>114</v>
      </c>
      <c r="Y8" s="4499">
        <v>115</v>
      </c>
      <c r="Z8" s="4517">
        <v>127</v>
      </c>
      <c r="AA8" s="4535">
        <v>147</v>
      </c>
      <c r="AB8" s="4553">
        <v>178</v>
      </c>
      <c r="AC8" s="4571">
        <v>194</v>
      </c>
      <c r="AD8" s="4589">
        <v>206</v>
      </c>
      <c r="AE8" s="4607">
        <v>237</v>
      </c>
      <c r="AF8" s="4625">
        <v>253</v>
      </c>
      <c r="AG8" s="4643">
        <v>272</v>
      </c>
      <c r="AH8" s="4661">
        <v>287</v>
      </c>
      <c r="AI8" s="4679">
        <v>295</v>
      </c>
      <c r="AJ8" s="4697">
        <v>313</v>
      </c>
      <c r="AK8" s="4715">
        <v>324</v>
      </c>
      <c r="AL8" s="4733">
        <v>308</v>
      </c>
      <c r="AM8" s="4751">
        <v>298</v>
      </c>
      <c r="AS8" s="4769">
        <v>846</v>
      </c>
      <c r="AT8" s="4787">
        <v>2350</v>
      </c>
      <c r="AU8" s="270"/>
      <c r="AV8" s="270"/>
      <c r="AW8" s="270"/>
    </row>
    <row r="9" spans="1:49" s="265" customFormat="1" ht="15" x14ac:dyDescent="0.25">
      <c r="A9" s="4068" t="s">
        <v>890</v>
      </c>
      <c r="B9" s="4086" t="s">
        <v>891</v>
      </c>
      <c r="C9" s="4104" t="s">
        <v>33</v>
      </c>
      <c r="D9" s="4122" t="s">
        <v>33</v>
      </c>
      <c r="E9" s="4140" t="s">
        <v>891</v>
      </c>
      <c r="F9" s="4158" t="s">
        <v>33</v>
      </c>
      <c r="G9" s="4176" t="s">
        <v>74</v>
      </c>
      <c r="H9" s="4194">
        <v>157</v>
      </c>
      <c r="I9" s="4212">
        <v>169</v>
      </c>
      <c r="J9" s="4230">
        <v>175</v>
      </c>
      <c r="K9" s="4248">
        <v>202</v>
      </c>
      <c r="L9" s="4266">
        <v>214</v>
      </c>
      <c r="M9" s="4284">
        <v>208</v>
      </c>
      <c r="N9" s="4302">
        <v>213</v>
      </c>
      <c r="O9" s="4320">
        <v>211</v>
      </c>
      <c r="P9" s="4338">
        <v>253</v>
      </c>
      <c r="Q9" s="4356">
        <v>272</v>
      </c>
      <c r="R9" s="4374">
        <v>289</v>
      </c>
      <c r="S9" s="4392">
        <v>288</v>
      </c>
      <c r="T9" s="4410">
        <v>290</v>
      </c>
      <c r="U9" s="4428">
        <v>284</v>
      </c>
      <c r="V9" s="4446">
        <v>293</v>
      </c>
      <c r="W9" s="4464">
        <v>311</v>
      </c>
      <c r="X9" s="4482">
        <v>348</v>
      </c>
      <c r="Y9" s="4500">
        <v>428</v>
      </c>
      <c r="Z9" s="4518">
        <v>444</v>
      </c>
      <c r="AA9" s="4536">
        <v>494</v>
      </c>
      <c r="AB9" s="4554">
        <v>568</v>
      </c>
      <c r="AC9" s="4572">
        <v>640</v>
      </c>
      <c r="AD9" s="4590">
        <v>688</v>
      </c>
      <c r="AE9" s="4608">
        <v>738</v>
      </c>
      <c r="AF9" s="4626">
        <v>722</v>
      </c>
      <c r="AG9" s="4644">
        <v>749</v>
      </c>
      <c r="AH9" s="4662">
        <v>729</v>
      </c>
      <c r="AI9" s="4680">
        <v>602</v>
      </c>
      <c r="AJ9" s="4698">
        <v>630</v>
      </c>
      <c r="AK9" s="4716">
        <v>634</v>
      </c>
      <c r="AL9" s="4734">
        <v>541</v>
      </c>
      <c r="AM9" s="4752">
        <v>542</v>
      </c>
      <c r="AS9" s="4770">
        <v>2892</v>
      </c>
      <c r="AT9" s="4788">
        <v>5149</v>
      </c>
      <c r="AU9" s="270"/>
      <c r="AV9" s="270"/>
      <c r="AW9" s="270"/>
    </row>
    <row r="10" spans="1:49" s="265" customFormat="1" ht="15" x14ac:dyDescent="0.25">
      <c r="A10" s="4069" t="s">
        <v>890</v>
      </c>
      <c r="B10" s="4087" t="s">
        <v>891</v>
      </c>
      <c r="C10" s="4105" t="s">
        <v>33</v>
      </c>
      <c r="D10" s="4123" t="s">
        <v>33</v>
      </c>
      <c r="E10" s="4141" t="s">
        <v>891</v>
      </c>
      <c r="F10" s="4159" t="s">
        <v>33</v>
      </c>
      <c r="G10" s="4177" t="s">
        <v>75</v>
      </c>
      <c r="H10" s="4195">
        <v>52</v>
      </c>
      <c r="I10" s="4213">
        <v>54</v>
      </c>
      <c r="J10" s="4231">
        <v>60</v>
      </c>
      <c r="K10" s="4249">
        <v>70</v>
      </c>
      <c r="L10" s="4267">
        <v>80</v>
      </c>
      <c r="M10" s="4285">
        <v>81</v>
      </c>
      <c r="N10" s="4303">
        <v>82</v>
      </c>
      <c r="O10" s="4321">
        <v>80</v>
      </c>
      <c r="P10" s="4339">
        <v>94</v>
      </c>
      <c r="Q10" s="4357">
        <v>97</v>
      </c>
      <c r="R10" s="4375">
        <v>95</v>
      </c>
      <c r="S10" s="4393">
        <v>93</v>
      </c>
      <c r="T10" s="4411">
        <v>94</v>
      </c>
      <c r="U10" s="4429">
        <v>96</v>
      </c>
      <c r="V10" s="4447">
        <v>99</v>
      </c>
      <c r="W10" s="4465">
        <v>114</v>
      </c>
      <c r="X10" s="4483">
        <v>131</v>
      </c>
      <c r="Y10" s="4501">
        <v>148</v>
      </c>
      <c r="Z10" s="4519">
        <v>156</v>
      </c>
      <c r="AA10" s="4537">
        <v>172</v>
      </c>
      <c r="AB10" s="4555">
        <v>197</v>
      </c>
      <c r="AC10" s="4573">
        <v>210</v>
      </c>
      <c r="AD10" s="4591">
        <v>231</v>
      </c>
      <c r="AE10" s="4609">
        <v>251</v>
      </c>
      <c r="AF10" s="4627">
        <v>255</v>
      </c>
      <c r="AG10" s="4645">
        <v>259</v>
      </c>
      <c r="AH10" s="4663">
        <v>249</v>
      </c>
      <c r="AI10" s="4681">
        <v>238</v>
      </c>
      <c r="AJ10" s="4699">
        <v>241</v>
      </c>
      <c r="AK10" s="4717">
        <v>225</v>
      </c>
      <c r="AL10" s="4735">
        <v>216</v>
      </c>
      <c r="AM10" s="4753">
        <v>209</v>
      </c>
      <c r="AS10" s="4771">
        <v>1010</v>
      </c>
      <c r="AT10" s="4789">
        <v>1892</v>
      </c>
      <c r="AU10" s="270"/>
      <c r="AV10" s="270"/>
      <c r="AW10" s="270"/>
    </row>
    <row r="11" spans="1:49" s="265" customFormat="1" ht="15" x14ac:dyDescent="0.25">
      <c r="A11" s="4070" t="s">
        <v>890</v>
      </c>
      <c r="B11" s="4088" t="s">
        <v>891</v>
      </c>
      <c r="C11" s="4106" t="s">
        <v>33</v>
      </c>
      <c r="D11" s="4124" t="s">
        <v>33</v>
      </c>
      <c r="E11" s="4142" t="s">
        <v>891</v>
      </c>
      <c r="F11" s="4160" t="s">
        <v>33</v>
      </c>
      <c r="G11" s="4178" t="s">
        <v>76</v>
      </c>
      <c r="H11" s="4196">
        <v>24</v>
      </c>
      <c r="I11" s="4214">
        <v>24</v>
      </c>
      <c r="J11" s="4232">
        <v>27</v>
      </c>
      <c r="K11" s="4250">
        <v>31</v>
      </c>
      <c r="L11" s="4268">
        <v>30</v>
      </c>
      <c r="M11" s="4286">
        <v>29</v>
      </c>
      <c r="N11" s="4304">
        <v>29</v>
      </c>
      <c r="O11" s="4322">
        <v>26</v>
      </c>
      <c r="P11" s="4340">
        <v>28</v>
      </c>
      <c r="Q11" s="4358">
        <v>29</v>
      </c>
      <c r="R11" s="4376">
        <v>28</v>
      </c>
      <c r="S11" s="4394">
        <v>28</v>
      </c>
      <c r="T11" s="4412">
        <v>30</v>
      </c>
      <c r="U11" s="4430">
        <v>29</v>
      </c>
      <c r="V11" s="4448">
        <v>29</v>
      </c>
      <c r="W11" s="4466">
        <v>31</v>
      </c>
      <c r="X11" s="4484">
        <v>33</v>
      </c>
      <c r="Y11" s="4502">
        <v>36</v>
      </c>
      <c r="Z11" s="4520">
        <v>39</v>
      </c>
      <c r="AA11" s="4538">
        <v>42</v>
      </c>
      <c r="AB11" s="4556">
        <v>57</v>
      </c>
      <c r="AC11" s="4574">
        <v>67</v>
      </c>
      <c r="AD11" s="4592">
        <v>70</v>
      </c>
      <c r="AE11" s="4610">
        <v>73</v>
      </c>
      <c r="AF11" s="4628">
        <v>74</v>
      </c>
      <c r="AG11" s="4646">
        <v>83</v>
      </c>
      <c r="AH11" s="4664">
        <v>82</v>
      </c>
      <c r="AI11" s="4682">
        <v>82</v>
      </c>
      <c r="AJ11" s="4700">
        <v>81</v>
      </c>
      <c r="AK11" s="4718">
        <v>80</v>
      </c>
      <c r="AL11" s="4736">
        <v>74</v>
      </c>
      <c r="AM11" s="4754">
        <v>70</v>
      </c>
      <c r="AS11" s="4772">
        <v>269</v>
      </c>
      <c r="AT11" s="4790">
        <v>626</v>
      </c>
      <c r="AU11" s="270"/>
      <c r="AV11" s="270"/>
      <c r="AW11" s="270"/>
    </row>
    <row r="12" spans="1:49" s="265" customFormat="1" ht="15" x14ac:dyDescent="0.25">
      <c r="A12" s="4071" t="s">
        <v>890</v>
      </c>
      <c r="B12" s="4089" t="s">
        <v>891</v>
      </c>
      <c r="C12" s="4107" t="s">
        <v>33</v>
      </c>
      <c r="D12" s="4125" t="s">
        <v>33</v>
      </c>
      <c r="E12" s="4143" t="s">
        <v>891</v>
      </c>
      <c r="F12" s="4161" t="s">
        <v>33</v>
      </c>
      <c r="G12" s="4179" t="s">
        <v>77</v>
      </c>
      <c r="H12" s="4197">
        <v>7</v>
      </c>
      <c r="I12" s="4215">
        <v>8</v>
      </c>
      <c r="J12" s="4233">
        <v>8</v>
      </c>
      <c r="K12" s="4251">
        <v>10</v>
      </c>
      <c r="L12" s="4269">
        <v>12</v>
      </c>
      <c r="M12" s="4287">
        <v>13</v>
      </c>
      <c r="N12" s="4305">
        <v>17</v>
      </c>
      <c r="O12" s="4323">
        <v>19</v>
      </c>
      <c r="P12" s="4341">
        <v>21</v>
      </c>
      <c r="Q12" s="4359">
        <v>20</v>
      </c>
      <c r="R12" s="4377">
        <v>20</v>
      </c>
      <c r="S12" s="4395">
        <v>21</v>
      </c>
      <c r="T12" s="4413">
        <v>21</v>
      </c>
      <c r="U12" s="4431">
        <v>22</v>
      </c>
      <c r="V12" s="4449">
        <v>25</v>
      </c>
      <c r="W12" s="4467">
        <v>27</v>
      </c>
      <c r="X12" s="4485">
        <v>27</v>
      </c>
      <c r="Y12" s="4503">
        <v>33</v>
      </c>
      <c r="Z12" s="4521">
        <v>35</v>
      </c>
      <c r="AA12" s="4539">
        <v>38</v>
      </c>
      <c r="AB12" s="4557">
        <v>44</v>
      </c>
      <c r="AC12" s="4575">
        <v>47</v>
      </c>
      <c r="AD12" s="4593">
        <v>50</v>
      </c>
      <c r="AE12" s="4611">
        <v>54</v>
      </c>
      <c r="AF12" s="4629">
        <v>51</v>
      </c>
      <c r="AG12" s="4647">
        <v>53</v>
      </c>
      <c r="AH12" s="4665">
        <v>52</v>
      </c>
      <c r="AI12" s="4683">
        <v>53</v>
      </c>
      <c r="AJ12" s="4701">
        <v>54</v>
      </c>
      <c r="AK12" s="4719">
        <v>51</v>
      </c>
      <c r="AL12" s="4737">
        <v>41</v>
      </c>
      <c r="AM12" s="4755">
        <v>40</v>
      </c>
      <c r="AS12" s="4773">
        <v>228</v>
      </c>
      <c r="AT12" s="4791">
        <v>395</v>
      </c>
      <c r="AU12" s="270"/>
      <c r="AV12" s="270"/>
      <c r="AW12" s="270"/>
    </row>
    <row r="13" spans="1:49" s="265" customFormat="1" ht="15" x14ac:dyDescent="0.25">
      <c r="A13" s="4072" t="s">
        <v>890</v>
      </c>
      <c r="B13" s="4090" t="s">
        <v>892</v>
      </c>
      <c r="C13" s="4108" t="s">
        <v>33</v>
      </c>
      <c r="D13" s="4126" t="s">
        <v>33</v>
      </c>
      <c r="E13" s="4144" t="s">
        <v>892</v>
      </c>
      <c r="F13" s="4162" t="s">
        <v>33</v>
      </c>
      <c r="G13" s="4180" t="s">
        <v>71</v>
      </c>
      <c r="H13" s="4198">
        <v>1354</v>
      </c>
      <c r="I13" s="4216">
        <v>1383</v>
      </c>
      <c r="J13" s="4234">
        <v>1476</v>
      </c>
      <c r="K13" s="4252">
        <v>1632</v>
      </c>
      <c r="L13" s="4270">
        <v>1590</v>
      </c>
      <c r="M13" s="4288">
        <v>1621</v>
      </c>
      <c r="N13" s="4306">
        <v>1650</v>
      </c>
      <c r="O13" s="4324">
        <v>1751</v>
      </c>
      <c r="P13" s="4342">
        <v>1734</v>
      </c>
      <c r="Q13" s="4360">
        <v>1802</v>
      </c>
      <c r="R13" s="4378">
        <v>1897</v>
      </c>
      <c r="S13" s="4396">
        <v>1928</v>
      </c>
      <c r="T13" s="4414">
        <v>1939</v>
      </c>
      <c r="U13" s="4432">
        <v>1938</v>
      </c>
      <c r="V13" s="4450">
        <v>2068</v>
      </c>
      <c r="W13" s="4468">
        <v>2121</v>
      </c>
      <c r="X13" s="4486">
        <v>2197</v>
      </c>
      <c r="Y13" s="4504">
        <v>2295</v>
      </c>
      <c r="Z13" s="4522">
        <v>2378</v>
      </c>
      <c r="AA13" s="4540">
        <v>2500</v>
      </c>
      <c r="AB13" s="4558">
        <v>2624</v>
      </c>
      <c r="AC13" s="4576">
        <v>2812</v>
      </c>
      <c r="AD13" s="4594">
        <v>3031</v>
      </c>
      <c r="AE13" s="4612">
        <v>3144</v>
      </c>
      <c r="AF13" s="4630">
        <v>3220</v>
      </c>
      <c r="AG13" s="4648">
        <v>3363</v>
      </c>
      <c r="AH13" s="4666">
        <v>3436</v>
      </c>
      <c r="AI13" s="4684">
        <v>3457</v>
      </c>
      <c r="AJ13" s="4702">
        <v>3737</v>
      </c>
      <c r="AK13" s="4720">
        <v>4041</v>
      </c>
      <c r="AL13" s="4738">
        <v>4171</v>
      </c>
      <c r="AM13" s="4756">
        <v>4466</v>
      </c>
      <c r="AS13" s="4774">
        <v>17436</v>
      </c>
      <c r="AT13" s="4792">
        <v>29891</v>
      </c>
      <c r="AU13" s="270"/>
      <c r="AV13" s="270"/>
      <c r="AW13" s="270"/>
    </row>
    <row r="14" spans="1:49" s="265" customFormat="1" ht="15" x14ac:dyDescent="0.25">
      <c r="A14" s="4073" t="s">
        <v>890</v>
      </c>
      <c r="B14" s="4091" t="s">
        <v>892</v>
      </c>
      <c r="C14" s="4109" t="s">
        <v>33</v>
      </c>
      <c r="D14" s="4127" t="s">
        <v>33</v>
      </c>
      <c r="E14" s="4145" t="s">
        <v>892</v>
      </c>
      <c r="F14" s="4163" t="s">
        <v>33</v>
      </c>
      <c r="G14" s="4181" t="s">
        <v>62</v>
      </c>
      <c r="H14" s="4199">
        <v>1354</v>
      </c>
      <c r="I14" s="4217">
        <v>1383</v>
      </c>
      <c r="J14" s="4235">
        <v>1476</v>
      </c>
      <c r="K14" s="4253">
        <v>1632</v>
      </c>
      <c r="L14" s="4271">
        <v>1590</v>
      </c>
      <c r="M14" s="4289">
        <v>1621</v>
      </c>
      <c r="N14" s="4307">
        <v>1650</v>
      </c>
      <c r="O14" s="4325">
        <v>1751</v>
      </c>
      <c r="P14" s="4343">
        <v>1734</v>
      </c>
      <c r="Q14" s="4361">
        <v>1802</v>
      </c>
      <c r="R14" s="4379">
        <v>1897</v>
      </c>
      <c r="S14" s="4397">
        <v>1928</v>
      </c>
      <c r="T14" s="4415">
        <v>1939</v>
      </c>
      <c r="U14" s="4433">
        <v>1938</v>
      </c>
      <c r="V14" s="4451">
        <v>2068</v>
      </c>
      <c r="W14" s="4469">
        <v>2121</v>
      </c>
      <c r="X14" s="4487">
        <v>2197</v>
      </c>
      <c r="Y14" s="4505">
        <v>2295</v>
      </c>
      <c r="Z14" s="4523">
        <v>2378</v>
      </c>
      <c r="AA14" s="4541">
        <v>2500</v>
      </c>
      <c r="AB14" s="4559">
        <v>2624</v>
      </c>
      <c r="AC14" s="4577">
        <v>2812</v>
      </c>
      <c r="AD14" s="4595">
        <v>3031</v>
      </c>
      <c r="AE14" s="4613">
        <v>3144</v>
      </c>
      <c r="AF14" s="4631">
        <v>3220</v>
      </c>
      <c r="AG14" s="4649">
        <v>2564</v>
      </c>
      <c r="AH14" s="4667">
        <v>2534</v>
      </c>
      <c r="AI14" s="4685">
        <v>2327</v>
      </c>
      <c r="AJ14" s="4703">
        <v>2436</v>
      </c>
      <c r="AK14" s="4721">
        <v>2491</v>
      </c>
      <c r="AL14" s="4739">
        <v>2410</v>
      </c>
      <c r="AM14" s="4757">
        <v>2529</v>
      </c>
      <c r="AS14" s="4775">
        <v>17436</v>
      </c>
      <c r="AT14" s="4793">
        <v>20511</v>
      </c>
      <c r="AU14" s="270"/>
      <c r="AV14" s="270"/>
      <c r="AW14" s="270"/>
    </row>
    <row r="15" spans="1:49" s="265" customFormat="1" ht="15" x14ac:dyDescent="0.25">
      <c r="A15" s="4074" t="s">
        <v>890</v>
      </c>
      <c r="B15" s="4092" t="s">
        <v>892</v>
      </c>
      <c r="C15" s="4110" t="s">
        <v>33</v>
      </c>
      <c r="D15" s="4128" t="s">
        <v>33</v>
      </c>
      <c r="E15" s="4146" t="s">
        <v>892</v>
      </c>
      <c r="F15" s="4164" t="s">
        <v>33</v>
      </c>
      <c r="G15" s="4182" t="s">
        <v>63</v>
      </c>
      <c r="H15" s="4200"/>
      <c r="I15" s="4218"/>
      <c r="J15" s="4236"/>
      <c r="K15" s="4254"/>
      <c r="L15" s="4272"/>
      <c r="M15" s="4290"/>
      <c r="N15" s="4308"/>
      <c r="O15" s="4326"/>
      <c r="P15" s="4344"/>
      <c r="Q15" s="4362"/>
      <c r="R15" s="4380"/>
      <c r="S15" s="4398"/>
      <c r="T15" s="4416"/>
      <c r="U15" s="4434"/>
      <c r="V15" s="4452"/>
      <c r="W15" s="4470"/>
      <c r="X15" s="4488"/>
      <c r="Y15" s="4506"/>
      <c r="Z15" s="4524"/>
      <c r="AA15" s="4542"/>
      <c r="AB15" s="4560"/>
      <c r="AC15" s="4578"/>
      <c r="AD15" s="4596"/>
      <c r="AE15" s="4614"/>
      <c r="AF15" s="4632"/>
      <c r="AG15" s="4650">
        <v>799</v>
      </c>
      <c r="AH15" s="4668">
        <v>902</v>
      </c>
      <c r="AI15" s="4686">
        <v>1130</v>
      </c>
      <c r="AJ15" s="4704">
        <v>1301</v>
      </c>
      <c r="AK15" s="4722">
        <v>1550</v>
      </c>
      <c r="AL15" s="4740">
        <v>1761</v>
      </c>
      <c r="AM15" s="4758">
        <v>1937</v>
      </c>
      <c r="AS15" s="4776"/>
      <c r="AT15" s="4794">
        <v>9380</v>
      </c>
      <c r="AU15" s="270"/>
      <c r="AV15" s="270"/>
      <c r="AW15" s="270"/>
    </row>
    <row r="16" spans="1:49" s="265" customFormat="1" ht="15" x14ac:dyDescent="0.25">
      <c r="A16" s="4075" t="s">
        <v>890</v>
      </c>
      <c r="B16" s="4093" t="s">
        <v>892</v>
      </c>
      <c r="C16" s="4111" t="s">
        <v>33</v>
      </c>
      <c r="D16" s="4129" t="s">
        <v>33</v>
      </c>
      <c r="E16" s="4147" t="s">
        <v>892</v>
      </c>
      <c r="F16" s="4165" t="s">
        <v>33</v>
      </c>
      <c r="G16" s="4183" t="s">
        <v>72</v>
      </c>
      <c r="H16" s="4201">
        <v>1025</v>
      </c>
      <c r="I16" s="4219">
        <v>1043</v>
      </c>
      <c r="J16" s="4237">
        <v>1088</v>
      </c>
      <c r="K16" s="4255">
        <v>1193</v>
      </c>
      <c r="L16" s="4273">
        <v>1125</v>
      </c>
      <c r="M16" s="4291">
        <v>1155</v>
      </c>
      <c r="N16" s="4309">
        <v>1179</v>
      </c>
      <c r="O16" s="4327">
        <v>1278</v>
      </c>
      <c r="P16" s="4345">
        <v>1248</v>
      </c>
      <c r="Q16" s="4363">
        <v>1295</v>
      </c>
      <c r="R16" s="4381">
        <v>1384</v>
      </c>
      <c r="S16" s="4399">
        <v>1422</v>
      </c>
      <c r="T16" s="4417">
        <v>1429</v>
      </c>
      <c r="U16" s="4435">
        <v>1443</v>
      </c>
      <c r="V16" s="4453">
        <v>1545</v>
      </c>
      <c r="W16" s="4471">
        <v>1574</v>
      </c>
      <c r="X16" s="4489">
        <v>1627</v>
      </c>
      <c r="Y16" s="4507">
        <v>1730</v>
      </c>
      <c r="Z16" s="4525">
        <v>1845</v>
      </c>
      <c r="AA16" s="4543">
        <v>1944</v>
      </c>
      <c r="AB16" s="4561">
        <v>2064</v>
      </c>
      <c r="AC16" s="4579">
        <v>2227</v>
      </c>
      <c r="AD16" s="4597">
        <v>2410</v>
      </c>
      <c r="AE16" s="4615">
        <v>2513</v>
      </c>
      <c r="AF16" s="4633">
        <v>2581</v>
      </c>
      <c r="AG16" s="4651">
        <v>1867</v>
      </c>
      <c r="AH16" s="4669">
        <v>1817</v>
      </c>
      <c r="AI16" s="4687">
        <v>1650</v>
      </c>
      <c r="AJ16" s="4705">
        <v>1756</v>
      </c>
      <c r="AK16" s="4723">
        <v>1833</v>
      </c>
      <c r="AL16" s="4741">
        <v>1789</v>
      </c>
      <c r="AM16" s="4759">
        <v>1878</v>
      </c>
      <c r="AS16" s="4777">
        <v>13137</v>
      </c>
      <c r="AT16" s="4795">
        <v>15171</v>
      </c>
      <c r="AU16" s="270"/>
      <c r="AV16" s="270"/>
      <c r="AW16" s="270"/>
    </row>
    <row r="17" spans="1:49" s="265" customFormat="1" ht="15" x14ac:dyDescent="0.25">
      <c r="A17" s="4076" t="s">
        <v>890</v>
      </c>
      <c r="B17" s="4094" t="s">
        <v>892</v>
      </c>
      <c r="C17" s="4112" t="s">
        <v>33</v>
      </c>
      <c r="D17" s="4130" t="s">
        <v>33</v>
      </c>
      <c r="E17" s="4148" t="s">
        <v>892</v>
      </c>
      <c r="F17" s="4166" t="s">
        <v>33</v>
      </c>
      <c r="G17" s="4184" t="s">
        <v>73</v>
      </c>
      <c r="H17" s="4202">
        <v>50</v>
      </c>
      <c r="I17" s="4220">
        <v>58</v>
      </c>
      <c r="J17" s="4238">
        <v>71</v>
      </c>
      <c r="K17" s="4256">
        <v>71</v>
      </c>
      <c r="L17" s="4274">
        <v>76</v>
      </c>
      <c r="M17" s="4292">
        <v>74</v>
      </c>
      <c r="N17" s="4310">
        <v>65</v>
      </c>
      <c r="O17" s="4328">
        <v>65</v>
      </c>
      <c r="P17" s="4346">
        <v>63</v>
      </c>
      <c r="Q17" s="4364">
        <v>71</v>
      </c>
      <c r="R17" s="4382">
        <v>78</v>
      </c>
      <c r="S17" s="4400">
        <v>79</v>
      </c>
      <c r="T17" s="4418">
        <v>77</v>
      </c>
      <c r="U17" s="4436">
        <v>79</v>
      </c>
      <c r="V17" s="4454">
        <v>84</v>
      </c>
      <c r="W17" s="4472">
        <v>94</v>
      </c>
      <c r="X17" s="4490">
        <v>95</v>
      </c>
      <c r="Y17" s="4508">
        <v>86</v>
      </c>
      <c r="Z17" s="4526">
        <v>81</v>
      </c>
      <c r="AA17" s="4544">
        <v>91</v>
      </c>
      <c r="AB17" s="4562">
        <v>83</v>
      </c>
      <c r="AC17" s="4580">
        <v>91</v>
      </c>
      <c r="AD17" s="4598">
        <v>85</v>
      </c>
      <c r="AE17" s="4616">
        <v>84</v>
      </c>
      <c r="AF17" s="4634">
        <v>85</v>
      </c>
      <c r="AG17" s="4652">
        <v>97</v>
      </c>
      <c r="AH17" s="4670">
        <v>125</v>
      </c>
      <c r="AI17" s="4688">
        <v>131</v>
      </c>
      <c r="AJ17" s="4706">
        <v>146</v>
      </c>
      <c r="AK17" s="4724">
        <v>143</v>
      </c>
      <c r="AL17" s="4742">
        <v>121</v>
      </c>
      <c r="AM17" s="4760">
        <v>109</v>
      </c>
      <c r="AS17" s="4778">
        <v>687</v>
      </c>
      <c r="AT17" s="4796">
        <v>957</v>
      </c>
      <c r="AU17" s="270"/>
      <c r="AV17" s="270"/>
      <c r="AW17" s="270"/>
    </row>
    <row r="18" spans="1:49" s="265" customFormat="1" ht="15" x14ac:dyDescent="0.25">
      <c r="A18" s="4077" t="s">
        <v>890</v>
      </c>
      <c r="B18" s="4095" t="s">
        <v>892</v>
      </c>
      <c r="C18" s="4113" t="s">
        <v>33</v>
      </c>
      <c r="D18" s="4131" t="s">
        <v>33</v>
      </c>
      <c r="E18" s="4149" t="s">
        <v>892</v>
      </c>
      <c r="F18" s="4167" t="s">
        <v>33</v>
      </c>
      <c r="G18" s="4185" t="s">
        <v>74</v>
      </c>
      <c r="H18" s="4203">
        <v>177</v>
      </c>
      <c r="I18" s="4221">
        <v>179</v>
      </c>
      <c r="J18" s="4239">
        <v>204</v>
      </c>
      <c r="K18" s="4257">
        <v>233</v>
      </c>
      <c r="L18" s="4275">
        <v>251</v>
      </c>
      <c r="M18" s="4293">
        <v>247</v>
      </c>
      <c r="N18" s="4311">
        <v>256</v>
      </c>
      <c r="O18" s="4329">
        <v>260</v>
      </c>
      <c r="P18" s="4347">
        <v>273</v>
      </c>
      <c r="Q18" s="4365">
        <v>280</v>
      </c>
      <c r="R18" s="4383">
        <v>282</v>
      </c>
      <c r="S18" s="4401">
        <v>272</v>
      </c>
      <c r="T18" s="4419">
        <v>272</v>
      </c>
      <c r="U18" s="4437">
        <v>258</v>
      </c>
      <c r="V18" s="4455">
        <v>272</v>
      </c>
      <c r="W18" s="4473">
        <v>284</v>
      </c>
      <c r="X18" s="4491">
        <v>304</v>
      </c>
      <c r="Y18" s="4509">
        <v>299</v>
      </c>
      <c r="Z18" s="4527">
        <v>275</v>
      </c>
      <c r="AA18" s="4545">
        <v>290</v>
      </c>
      <c r="AB18" s="4563">
        <v>299</v>
      </c>
      <c r="AC18" s="4581">
        <v>313</v>
      </c>
      <c r="AD18" s="4599">
        <v>347</v>
      </c>
      <c r="AE18" s="4617">
        <v>355</v>
      </c>
      <c r="AF18" s="4635">
        <v>356</v>
      </c>
      <c r="AG18" s="4653">
        <v>388</v>
      </c>
      <c r="AH18" s="4671">
        <v>387</v>
      </c>
      <c r="AI18" s="4689">
        <v>336</v>
      </c>
      <c r="AJ18" s="4707">
        <v>325</v>
      </c>
      <c r="AK18" s="4725">
        <v>316</v>
      </c>
      <c r="AL18" s="4743">
        <v>320</v>
      </c>
      <c r="AM18" s="4761">
        <v>345</v>
      </c>
      <c r="AS18" s="4779">
        <v>2254</v>
      </c>
      <c r="AT18" s="4797">
        <v>2773</v>
      </c>
      <c r="AU18" s="270"/>
      <c r="AV18" s="270"/>
      <c r="AW18" s="270"/>
    </row>
    <row r="19" spans="1:49" s="265" customFormat="1" ht="15" x14ac:dyDescent="0.25">
      <c r="A19" s="4078" t="s">
        <v>890</v>
      </c>
      <c r="B19" s="4096" t="s">
        <v>892</v>
      </c>
      <c r="C19" s="4114" t="s">
        <v>33</v>
      </c>
      <c r="D19" s="4132" t="s">
        <v>33</v>
      </c>
      <c r="E19" s="4150" t="s">
        <v>892</v>
      </c>
      <c r="F19" s="4168" t="s">
        <v>33</v>
      </c>
      <c r="G19" s="4186" t="s">
        <v>75</v>
      </c>
      <c r="H19" s="4204">
        <v>59</v>
      </c>
      <c r="I19" s="4222">
        <v>59</v>
      </c>
      <c r="J19" s="4240">
        <v>65</v>
      </c>
      <c r="K19" s="4258">
        <v>82</v>
      </c>
      <c r="L19" s="4276">
        <v>82</v>
      </c>
      <c r="M19" s="4294">
        <v>89</v>
      </c>
      <c r="N19" s="4312">
        <v>96</v>
      </c>
      <c r="O19" s="4330">
        <v>95</v>
      </c>
      <c r="P19" s="4348">
        <v>97</v>
      </c>
      <c r="Q19" s="4366">
        <v>103</v>
      </c>
      <c r="R19" s="4384">
        <v>103</v>
      </c>
      <c r="S19" s="4402">
        <v>105</v>
      </c>
      <c r="T19" s="4420">
        <v>110</v>
      </c>
      <c r="U19" s="4438">
        <v>109</v>
      </c>
      <c r="V19" s="4456">
        <v>117</v>
      </c>
      <c r="W19" s="4474">
        <v>121</v>
      </c>
      <c r="X19" s="4492">
        <v>124</v>
      </c>
      <c r="Y19" s="4510">
        <v>129</v>
      </c>
      <c r="Z19" s="4528">
        <v>126</v>
      </c>
      <c r="AA19" s="4546">
        <v>125</v>
      </c>
      <c r="AB19" s="4564">
        <v>129</v>
      </c>
      <c r="AC19" s="4582">
        <v>130</v>
      </c>
      <c r="AD19" s="4600">
        <v>136</v>
      </c>
      <c r="AE19" s="4618">
        <v>142</v>
      </c>
      <c r="AF19" s="4636">
        <v>143</v>
      </c>
      <c r="AG19" s="4654">
        <v>151</v>
      </c>
      <c r="AH19" s="4672">
        <v>144</v>
      </c>
      <c r="AI19" s="4690">
        <v>147</v>
      </c>
      <c r="AJ19" s="4708">
        <v>144</v>
      </c>
      <c r="AK19" s="4726">
        <v>134</v>
      </c>
      <c r="AL19" s="4744">
        <v>117</v>
      </c>
      <c r="AM19" s="4762">
        <v>123</v>
      </c>
      <c r="AS19" s="4780">
        <v>961</v>
      </c>
      <c r="AT19" s="4798">
        <v>1103</v>
      </c>
      <c r="AU19" s="270"/>
      <c r="AV19" s="270"/>
      <c r="AW19" s="270"/>
    </row>
    <row r="20" spans="1:49" s="265" customFormat="1" ht="15" x14ac:dyDescent="0.25">
      <c r="A20" s="4079" t="s">
        <v>890</v>
      </c>
      <c r="B20" s="4097" t="s">
        <v>892</v>
      </c>
      <c r="C20" s="4115" t="s">
        <v>33</v>
      </c>
      <c r="D20" s="4133" t="s">
        <v>33</v>
      </c>
      <c r="E20" s="4151" t="s">
        <v>892</v>
      </c>
      <c r="F20" s="4169" t="s">
        <v>33</v>
      </c>
      <c r="G20" s="4187" t="s">
        <v>76</v>
      </c>
      <c r="H20" s="4205">
        <v>39</v>
      </c>
      <c r="I20" s="4223">
        <v>40</v>
      </c>
      <c r="J20" s="4241">
        <v>43</v>
      </c>
      <c r="K20" s="4259">
        <v>45</v>
      </c>
      <c r="L20" s="4277">
        <v>47</v>
      </c>
      <c r="M20" s="4295">
        <v>47</v>
      </c>
      <c r="N20" s="4313">
        <v>46</v>
      </c>
      <c r="O20" s="4331">
        <v>45</v>
      </c>
      <c r="P20" s="4349">
        <v>44</v>
      </c>
      <c r="Q20" s="4367">
        <v>43</v>
      </c>
      <c r="R20" s="4385">
        <v>40</v>
      </c>
      <c r="S20" s="4403">
        <v>40</v>
      </c>
      <c r="T20" s="4421">
        <v>40</v>
      </c>
      <c r="U20" s="4439">
        <v>38</v>
      </c>
      <c r="V20" s="4457">
        <v>39</v>
      </c>
      <c r="W20" s="4475">
        <v>37</v>
      </c>
      <c r="X20" s="4493">
        <v>36</v>
      </c>
      <c r="Y20" s="4511">
        <v>39</v>
      </c>
      <c r="Z20" s="4529">
        <v>39</v>
      </c>
      <c r="AA20" s="4547">
        <v>38</v>
      </c>
      <c r="AB20" s="4565">
        <v>37</v>
      </c>
      <c r="AC20" s="4583">
        <v>38</v>
      </c>
      <c r="AD20" s="4601">
        <v>39</v>
      </c>
      <c r="AE20" s="4619">
        <v>36</v>
      </c>
      <c r="AF20" s="4637">
        <v>37</v>
      </c>
      <c r="AG20" s="4655">
        <v>40</v>
      </c>
      <c r="AH20" s="4673">
        <v>40</v>
      </c>
      <c r="AI20" s="4691">
        <v>42</v>
      </c>
      <c r="AJ20" s="4709">
        <v>43</v>
      </c>
      <c r="AK20" s="4727">
        <v>42</v>
      </c>
      <c r="AL20" s="4745">
        <v>40</v>
      </c>
      <c r="AM20" s="4763">
        <v>50</v>
      </c>
      <c r="AS20" s="4781">
        <v>306</v>
      </c>
      <c r="AT20" s="4799">
        <v>334</v>
      </c>
      <c r="AU20" s="270"/>
      <c r="AV20" s="270"/>
      <c r="AW20" s="270"/>
    </row>
    <row r="21" spans="1:49" s="265" customFormat="1" ht="15" x14ac:dyDescent="0.25">
      <c r="A21" s="4080" t="s">
        <v>890</v>
      </c>
      <c r="B21" s="4098" t="s">
        <v>892</v>
      </c>
      <c r="C21" s="4116" t="s">
        <v>33</v>
      </c>
      <c r="D21" s="4134" t="s">
        <v>33</v>
      </c>
      <c r="E21" s="4152" t="s">
        <v>892</v>
      </c>
      <c r="F21" s="4170" t="s">
        <v>33</v>
      </c>
      <c r="G21" s="4188" t="s">
        <v>77</v>
      </c>
      <c r="H21" s="4206">
        <v>4</v>
      </c>
      <c r="I21" s="4224">
        <v>4</v>
      </c>
      <c r="J21" s="4242">
        <v>5</v>
      </c>
      <c r="K21" s="4260">
        <v>8</v>
      </c>
      <c r="L21" s="4278">
        <v>9</v>
      </c>
      <c r="M21" s="4296">
        <v>9</v>
      </c>
      <c r="N21" s="4314">
        <v>8</v>
      </c>
      <c r="O21" s="4332">
        <v>8</v>
      </c>
      <c r="P21" s="4350">
        <v>9</v>
      </c>
      <c r="Q21" s="4368">
        <v>10</v>
      </c>
      <c r="R21" s="4386">
        <v>10</v>
      </c>
      <c r="S21" s="4404">
        <v>10</v>
      </c>
      <c r="T21" s="4422">
        <v>11</v>
      </c>
      <c r="U21" s="4440">
        <v>11</v>
      </c>
      <c r="V21" s="4458">
        <v>11</v>
      </c>
      <c r="W21" s="4476">
        <v>11</v>
      </c>
      <c r="X21" s="4494">
        <v>11</v>
      </c>
      <c r="Y21" s="4512">
        <v>12</v>
      </c>
      <c r="Z21" s="4530">
        <v>12</v>
      </c>
      <c r="AA21" s="4548">
        <v>12</v>
      </c>
      <c r="AB21" s="4566">
        <v>12</v>
      </c>
      <c r="AC21" s="4584">
        <v>13</v>
      </c>
      <c r="AD21" s="4602">
        <v>14</v>
      </c>
      <c r="AE21" s="4620">
        <v>14</v>
      </c>
      <c r="AF21" s="4638">
        <v>18</v>
      </c>
      <c r="AG21" s="4656">
        <v>21</v>
      </c>
      <c r="AH21" s="4674">
        <v>21</v>
      </c>
      <c r="AI21" s="4692">
        <v>21</v>
      </c>
      <c r="AJ21" s="4710">
        <v>22</v>
      </c>
      <c r="AK21" s="4728">
        <v>23</v>
      </c>
      <c r="AL21" s="4746">
        <v>23</v>
      </c>
      <c r="AM21" s="4764">
        <v>24</v>
      </c>
      <c r="AS21" s="4782">
        <v>91</v>
      </c>
      <c r="AT21" s="4800">
        <v>173</v>
      </c>
      <c r="AU21" s="270"/>
      <c r="AV21" s="270"/>
      <c r="AW21" s="270"/>
    </row>
    <row r="22" spans="1:49" s="265" customFormat="1" ht="15" x14ac:dyDescent="0.25">
      <c r="A22" s="4801" t="s">
        <v>893</v>
      </c>
      <c r="B22" s="4810" t="s">
        <v>33</v>
      </c>
      <c r="C22" s="4819" t="s">
        <v>33</v>
      </c>
      <c r="D22" s="4828" t="s">
        <v>33</v>
      </c>
      <c r="E22" s="4837" t="s">
        <v>33</v>
      </c>
      <c r="F22" s="4846" t="s">
        <v>33</v>
      </c>
      <c r="G22" s="4855" t="s">
        <v>71</v>
      </c>
      <c r="H22" s="4864">
        <v>2496</v>
      </c>
      <c r="I22" s="4873">
        <v>2586</v>
      </c>
      <c r="J22" s="4882">
        <v>2807</v>
      </c>
      <c r="K22" s="4891">
        <v>3135</v>
      </c>
      <c r="L22" s="4900">
        <v>3049</v>
      </c>
      <c r="M22" s="4909">
        <v>3106</v>
      </c>
      <c r="N22" s="4918">
        <v>3135</v>
      </c>
      <c r="O22" s="4927">
        <v>3323</v>
      </c>
      <c r="P22" s="4936">
        <v>3466</v>
      </c>
      <c r="Q22" s="4945">
        <v>3654</v>
      </c>
      <c r="R22" s="4954">
        <v>4005</v>
      </c>
      <c r="S22" s="4963">
        <v>4120</v>
      </c>
      <c r="T22" s="4972">
        <v>4158</v>
      </c>
      <c r="U22" s="4981">
        <v>4068</v>
      </c>
      <c r="V22" s="4990">
        <v>4327</v>
      </c>
      <c r="W22" s="4999">
        <v>4506</v>
      </c>
      <c r="X22" s="5008">
        <v>4930</v>
      </c>
      <c r="Y22" s="5017">
        <v>5821</v>
      </c>
      <c r="Z22" s="5026">
        <v>6335</v>
      </c>
      <c r="AA22" s="5035">
        <v>6970</v>
      </c>
      <c r="AB22" s="5044">
        <v>7706</v>
      </c>
      <c r="AC22" s="5053">
        <v>8408</v>
      </c>
      <c r="AD22" s="5062">
        <v>9051</v>
      </c>
      <c r="AE22" s="5071">
        <v>9845</v>
      </c>
      <c r="AF22" s="5080">
        <v>10030</v>
      </c>
      <c r="AG22" s="5089">
        <v>10030</v>
      </c>
      <c r="AH22" s="5098">
        <v>10388</v>
      </c>
      <c r="AI22" s="5107">
        <v>10553</v>
      </c>
      <c r="AJ22" s="5116">
        <v>11421</v>
      </c>
      <c r="AK22" s="5125">
        <v>12864</v>
      </c>
      <c r="AL22" s="5134">
        <v>13717</v>
      </c>
      <c r="AM22" s="5143">
        <v>14710</v>
      </c>
      <c r="AS22" s="5152">
        <v>41115</v>
      </c>
      <c r="AT22" s="5161">
        <v>93713</v>
      </c>
      <c r="AU22" s="270"/>
      <c r="AV22" s="270"/>
      <c r="AW22" s="270"/>
    </row>
    <row r="23" spans="1:49" s="265" customFormat="1" ht="15" x14ac:dyDescent="0.25">
      <c r="A23" s="4802" t="s">
        <v>893</v>
      </c>
      <c r="B23" s="4811" t="s">
        <v>33</v>
      </c>
      <c r="C23" s="4820" t="s">
        <v>33</v>
      </c>
      <c r="D23" s="4829" t="s">
        <v>33</v>
      </c>
      <c r="E23" s="4838" t="s">
        <v>33</v>
      </c>
      <c r="F23" s="4847" t="s">
        <v>33</v>
      </c>
      <c r="G23" s="4856" t="s">
        <v>62</v>
      </c>
      <c r="H23" s="4865">
        <v>2496</v>
      </c>
      <c r="I23" s="4874">
        <v>2586</v>
      </c>
      <c r="J23" s="4883">
        <v>2808</v>
      </c>
      <c r="K23" s="4892">
        <v>3135</v>
      </c>
      <c r="L23" s="4901">
        <v>3049</v>
      </c>
      <c r="M23" s="4910">
        <v>3106</v>
      </c>
      <c r="N23" s="4919">
        <v>3135</v>
      </c>
      <c r="O23" s="4928">
        <v>3323</v>
      </c>
      <c r="P23" s="4937">
        <v>3466</v>
      </c>
      <c r="Q23" s="4946">
        <v>3654</v>
      </c>
      <c r="R23" s="4955">
        <v>4005</v>
      </c>
      <c r="S23" s="4964">
        <v>4120</v>
      </c>
      <c r="T23" s="4973">
        <v>4158</v>
      </c>
      <c r="U23" s="4982">
        <v>4068</v>
      </c>
      <c r="V23" s="4991">
        <v>4327</v>
      </c>
      <c r="W23" s="5000">
        <v>4506</v>
      </c>
      <c r="X23" s="5009">
        <v>4930</v>
      </c>
      <c r="Y23" s="5018">
        <v>5821</v>
      </c>
      <c r="Z23" s="5027">
        <v>6335</v>
      </c>
      <c r="AA23" s="5036">
        <v>6970</v>
      </c>
      <c r="AB23" s="5045">
        <v>7706</v>
      </c>
      <c r="AC23" s="5054">
        <v>8408</v>
      </c>
      <c r="AD23" s="5063">
        <v>9051</v>
      </c>
      <c r="AE23" s="5072">
        <v>9845</v>
      </c>
      <c r="AF23" s="5081">
        <v>10030</v>
      </c>
      <c r="AG23" s="5090">
        <v>7676</v>
      </c>
      <c r="AH23" s="5099">
        <v>7777</v>
      </c>
      <c r="AI23" s="5108">
        <v>7057</v>
      </c>
      <c r="AJ23" s="5117">
        <v>7380</v>
      </c>
      <c r="AK23" s="5126">
        <v>8015</v>
      </c>
      <c r="AL23" s="5135">
        <v>7863</v>
      </c>
      <c r="AM23" s="5144">
        <v>7890</v>
      </c>
      <c r="AS23" s="5153">
        <v>41115</v>
      </c>
      <c r="AT23" s="5162">
        <v>63688</v>
      </c>
      <c r="AU23" s="270"/>
      <c r="AV23" s="270"/>
      <c r="AW23" s="270"/>
    </row>
    <row r="24" spans="1:49" s="265" customFormat="1" ht="15" x14ac:dyDescent="0.25">
      <c r="A24" s="4803" t="s">
        <v>893</v>
      </c>
      <c r="B24" s="4812" t="s">
        <v>33</v>
      </c>
      <c r="C24" s="4821" t="s">
        <v>33</v>
      </c>
      <c r="D24" s="4830" t="s">
        <v>33</v>
      </c>
      <c r="E24" s="4839" t="s">
        <v>33</v>
      </c>
      <c r="F24" s="4848" t="s">
        <v>33</v>
      </c>
      <c r="G24" s="4857" t="s">
        <v>63</v>
      </c>
      <c r="H24" s="4866"/>
      <c r="I24" s="4875"/>
      <c r="J24" s="4884"/>
      <c r="K24" s="4893"/>
      <c r="L24" s="4902"/>
      <c r="M24" s="4911"/>
      <c r="N24" s="4920"/>
      <c r="O24" s="4929"/>
      <c r="P24" s="4938"/>
      <c r="Q24" s="4947"/>
      <c r="R24" s="4956"/>
      <c r="S24" s="4965"/>
      <c r="T24" s="4974"/>
      <c r="U24" s="4983"/>
      <c r="V24" s="4992"/>
      <c r="W24" s="5001"/>
      <c r="X24" s="5010"/>
      <c r="Y24" s="5019"/>
      <c r="Z24" s="5028"/>
      <c r="AA24" s="5037"/>
      <c r="AB24" s="5046"/>
      <c r="AC24" s="5055"/>
      <c r="AD24" s="5064"/>
      <c r="AE24" s="5073"/>
      <c r="AF24" s="5082"/>
      <c r="AG24" s="5091">
        <v>2354</v>
      </c>
      <c r="AH24" s="5100">
        <v>2611</v>
      </c>
      <c r="AI24" s="5109">
        <v>3496</v>
      </c>
      <c r="AJ24" s="5118">
        <v>4041</v>
      </c>
      <c r="AK24" s="5127">
        <v>4849</v>
      </c>
      <c r="AL24" s="5136">
        <v>5854</v>
      </c>
      <c r="AM24" s="5145">
        <v>6820</v>
      </c>
      <c r="AS24" s="5154"/>
      <c r="AT24" s="5163">
        <v>30025</v>
      </c>
      <c r="AU24" s="270"/>
      <c r="AV24" s="270"/>
      <c r="AW24" s="270"/>
    </row>
    <row r="25" spans="1:49" s="265" customFormat="1" ht="15" x14ac:dyDescent="0.25">
      <c r="A25" s="4804" t="s">
        <v>893</v>
      </c>
      <c r="B25" s="4813" t="s">
        <v>33</v>
      </c>
      <c r="C25" s="4822" t="s">
        <v>33</v>
      </c>
      <c r="D25" s="4831" t="s">
        <v>33</v>
      </c>
      <c r="E25" s="4840" t="s">
        <v>33</v>
      </c>
      <c r="F25" s="4849" t="s">
        <v>33</v>
      </c>
      <c r="G25" s="4858" t="s">
        <v>72</v>
      </c>
      <c r="H25" s="4867">
        <v>1870</v>
      </c>
      <c r="I25" s="4876">
        <v>1926</v>
      </c>
      <c r="J25" s="4885">
        <v>2085</v>
      </c>
      <c r="K25" s="4894">
        <v>2320</v>
      </c>
      <c r="L25" s="4903">
        <v>2186</v>
      </c>
      <c r="M25" s="4912">
        <v>2260</v>
      </c>
      <c r="N25" s="4921">
        <v>2280</v>
      </c>
      <c r="O25" s="4930">
        <v>2477</v>
      </c>
      <c r="P25" s="4939">
        <v>2545</v>
      </c>
      <c r="Q25" s="4948">
        <v>2682</v>
      </c>
      <c r="R25" s="4957">
        <v>3005</v>
      </c>
      <c r="S25" s="4966">
        <v>3126</v>
      </c>
      <c r="T25" s="4975">
        <v>3145</v>
      </c>
      <c r="U25" s="4984">
        <v>3064</v>
      </c>
      <c r="V25" s="4993">
        <v>3271</v>
      </c>
      <c r="W25" s="5002">
        <v>3366</v>
      </c>
      <c r="X25" s="5011">
        <v>3707</v>
      </c>
      <c r="Y25" s="5020">
        <v>4496</v>
      </c>
      <c r="Z25" s="5029">
        <v>5001</v>
      </c>
      <c r="AA25" s="5038">
        <v>5521</v>
      </c>
      <c r="AB25" s="5047">
        <v>6102</v>
      </c>
      <c r="AC25" s="5056">
        <v>6665</v>
      </c>
      <c r="AD25" s="5065">
        <v>7185</v>
      </c>
      <c r="AE25" s="5074">
        <v>7861</v>
      </c>
      <c r="AF25" s="5083">
        <v>8036</v>
      </c>
      <c r="AG25" s="5092">
        <v>5563</v>
      </c>
      <c r="AH25" s="5101">
        <v>5661</v>
      </c>
      <c r="AI25" s="5110">
        <v>5110</v>
      </c>
      <c r="AJ25" s="5119">
        <v>5381</v>
      </c>
      <c r="AK25" s="5128">
        <v>6043</v>
      </c>
      <c r="AL25" s="5137">
        <v>6062</v>
      </c>
      <c r="AM25" s="5146">
        <v>6080</v>
      </c>
      <c r="AS25" s="5155">
        <v>31571</v>
      </c>
      <c r="AT25" s="5164">
        <v>47936</v>
      </c>
      <c r="AU25" s="270"/>
      <c r="AV25" s="270"/>
      <c r="AW25" s="270"/>
    </row>
    <row r="26" spans="1:49" s="265" customFormat="1" ht="15" x14ac:dyDescent="0.25">
      <c r="A26" s="4805" t="s">
        <v>893</v>
      </c>
      <c r="B26" s="4814" t="s">
        <v>33</v>
      </c>
      <c r="C26" s="4823" t="s">
        <v>33</v>
      </c>
      <c r="D26" s="4832" t="s">
        <v>33</v>
      </c>
      <c r="E26" s="4841" t="s">
        <v>33</v>
      </c>
      <c r="F26" s="4850" t="s">
        <v>33</v>
      </c>
      <c r="G26" s="4859" t="s">
        <v>73</v>
      </c>
      <c r="H26" s="4868">
        <v>107</v>
      </c>
      <c r="I26" s="4877">
        <v>123</v>
      </c>
      <c r="J26" s="4886">
        <v>136</v>
      </c>
      <c r="K26" s="4895">
        <v>134</v>
      </c>
      <c r="L26" s="4904">
        <v>138</v>
      </c>
      <c r="M26" s="4913">
        <v>123</v>
      </c>
      <c r="N26" s="4922">
        <v>108</v>
      </c>
      <c r="O26" s="4931">
        <v>102</v>
      </c>
      <c r="P26" s="4940">
        <v>102</v>
      </c>
      <c r="Q26" s="4949">
        <v>118</v>
      </c>
      <c r="R26" s="4958">
        <v>133</v>
      </c>
      <c r="S26" s="4967">
        <v>137</v>
      </c>
      <c r="T26" s="4976">
        <v>145</v>
      </c>
      <c r="U26" s="4985">
        <v>157</v>
      </c>
      <c r="V26" s="4994">
        <v>171</v>
      </c>
      <c r="W26" s="5003">
        <v>204</v>
      </c>
      <c r="X26" s="5012">
        <v>209</v>
      </c>
      <c r="Y26" s="5021">
        <v>201</v>
      </c>
      <c r="Z26" s="5030">
        <v>208</v>
      </c>
      <c r="AA26" s="5039">
        <v>238</v>
      </c>
      <c r="AB26" s="5048">
        <v>261</v>
      </c>
      <c r="AC26" s="5057">
        <v>285</v>
      </c>
      <c r="AD26" s="5066">
        <v>291</v>
      </c>
      <c r="AE26" s="5075">
        <v>321</v>
      </c>
      <c r="AF26" s="5084">
        <v>338</v>
      </c>
      <c r="AG26" s="5093">
        <v>369</v>
      </c>
      <c r="AH26" s="5102">
        <v>412</v>
      </c>
      <c r="AI26" s="5111">
        <v>426</v>
      </c>
      <c r="AJ26" s="5120">
        <v>459</v>
      </c>
      <c r="AK26" s="5129">
        <v>467</v>
      </c>
      <c r="AL26" s="5138">
        <v>429</v>
      </c>
      <c r="AM26" s="5147">
        <v>407</v>
      </c>
      <c r="AS26" s="5156">
        <v>1533</v>
      </c>
      <c r="AT26" s="5165">
        <v>3307</v>
      </c>
      <c r="AU26" s="270"/>
      <c r="AV26" s="270"/>
      <c r="AW26" s="270"/>
    </row>
    <row r="27" spans="1:49" s="265" customFormat="1" ht="15" x14ac:dyDescent="0.25">
      <c r="A27" s="4806" t="s">
        <v>893</v>
      </c>
      <c r="B27" s="4815" t="s">
        <v>33</v>
      </c>
      <c r="C27" s="4824" t="s">
        <v>33</v>
      </c>
      <c r="D27" s="4833" t="s">
        <v>33</v>
      </c>
      <c r="E27" s="4842" t="s">
        <v>33</v>
      </c>
      <c r="F27" s="4851" t="s">
        <v>33</v>
      </c>
      <c r="G27" s="4860" t="s">
        <v>74</v>
      </c>
      <c r="H27" s="4869">
        <v>334</v>
      </c>
      <c r="I27" s="4878">
        <v>348</v>
      </c>
      <c r="J27" s="4887">
        <v>379</v>
      </c>
      <c r="K27" s="4896">
        <v>435</v>
      </c>
      <c r="L27" s="4905">
        <v>465</v>
      </c>
      <c r="M27" s="4914">
        <v>455</v>
      </c>
      <c r="N27" s="4923">
        <v>469</v>
      </c>
      <c r="O27" s="4932">
        <v>471</v>
      </c>
      <c r="P27" s="4941">
        <v>526</v>
      </c>
      <c r="Q27" s="4950">
        <v>552</v>
      </c>
      <c r="R27" s="4959">
        <v>571</v>
      </c>
      <c r="S27" s="4968">
        <v>560</v>
      </c>
      <c r="T27" s="4977">
        <v>562</v>
      </c>
      <c r="U27" s="4986">
        <v>542</v>
      </c>
      <c r="V27" s="4995">
        <v>565</v>
      </c>
      <c r="W27" s="5004">
        <v>595</v>
      </c>
      <c r="X27" s="5013">
        <v>652</v>
      </c>
      <c r="Y27" s="5022">
        <v>727</v>
      </c>
      <c r="Z27" s="5031">
        <v>719</v>
      </c>
      <c r="AA27" s="5040">
        <v>784</v>
      </c>
      <c r="AB27" s="5049">
        <v>867</v>
      </c>
      <c r="AC27" s="5058">
        <v>953</v>
      </c>
      <c r="AD27" s="5067">
        <v>1035</v>
      </c>
      <c r="AE27" s="5076">
        <v>1093</v>
      </c>
      <c r="AF27" s="5085">
        <v>1078</v>
      </c>
      <c r="AG27" s="5094">
        <v>1137</v>
      </c>
      <c r="AH27" s="5103">
        <v>1116</v>
      </c>
      <c r="AI27" s="5112">
        <v>938</v>
      </c>
      <c r="AJ27" s="5121">
        <v>955</v>
      </c>
      <c r="AK27" s="5130">
        <v>950</v>
      </c>
      <c r="AL27" s="5139">
        <v>861</v>
      </c>
      <c r="AM27" s="5148">
        <v>887</v>
      </c>
      <c r="AS27" s="5157">
        <v>5146</v>
      </c>
      <c r="AT27" s="5166">
        <v>7922</v>
      </c>
      <c r="AU27" s="270"/>
      <c r="AV27" s="270"/>
      <c r="AW27" s="270"/>
    </row>
    <row r="28" spans="1:49" s="265" customFormat="1" ht="15" x14ac:dyDescent="0.25">
      <c r="A28" s="4807" t="s">
        <v>893</v>
      </c>
      <c r="B28" s="4816" t="s">
        <v>33</v>
      </c>
      <c r="C28" s="4825" t="s">
        <v>33</v>
      </c>
      <c r="D28" s="4834" t="s">
        <v>33</v>
      </c>
      <c r="E28" s="4843" t="s">
        <v>33</v>
      </c>
      <c r="F28" s="4852" t="s">
        <v>33</v>
      </c>
      <c r="G28" s="4861" t="s">
        <v>75</v>
      </c>
      <c r="H28" s="4870">
        <v>111</v>
      </c>
      <c r="I28" s="4879">
        <v>113</v>
      </c>
      <c r="J28" s="4888">
        <v>125</v>
      </c>
      <c r="K28" s="4897">
        <v>152</v>
      </c>
      <c r="L28" s="4906">
        <v>162</v>
      </c>
      <c r="M28" s="4915">
        <v>170</v>
      </c>
      <c r="N28" s="4924">
        <v>178</v>
      </c>
      <c r="O28" s="4933">
        <v>175</v>
      </c>
      <c r="P28" s="4942">
        <v>191</v>
      </c>
      <c r="Q28" s="4951">
        <v>200</v>
      </c>
      <c r="R28" s="4960">
        <v>198</v>
      </c>
      <c r="S28" s="4969">
        <v>198</v>
      </c>
      <c r="T28" s="4978">
        <v>204</v>
      </c>
      <c r="U28" s="4987">
        <v>205</v>
      </c>
      <c r="V28" s="4996">
        <v>216</v>
      </c>
      <c r="W28" s="5005">
        <v>235</v>
      </c>
      <c r="X28" s="5014">
        <v>255</v>
      </c>
      <c r="Y28" s="5023">
        <v>277</v>
      </c>
      <c r="Z28" s="5032">
        <v>282</v>
      </c>
      <c r="AA28" s="5041">
        <v>297</v>
      </c>
      <c r="AB28" s="5050">
        <v>326</v>
      </c>
      <c r="AC28" s="5059">
        <v>340</v>
      </c>
      <c r="AD28" s="5068">
        <v>367</v>
      </c>
      <c r="AE28" s="5077">
        <v>393</v>
      </c>
      <c r="AF28" s="5086">
        <v>398</v>
      </c>
      <c r="AG28" s="5095">
        <v>410</v>
      </c>
      <c r="AH28" s="5104">
        <v>393</v>
      </c>
      <c r="AI28" s="5113">
        <v>385</v>
      </c>
      <c r="AJ28" s="5122">
        <v>385</v>
      </c>
      <c r="AK28" s="5131">
        <v>359</v>
      </c>
      <c r="AL28" s="5140">
        <v>333</v>
      </c>
      <c r="AM28" s="5149">
        <v>332</v>
      </c>
      <c r="AS28" s="5158">
        <v>1971</v>
      </c>
      <c r="AT28" s="5167">
        <v>2995</v>
      </c>
      <c r="AU28" s="270"/>
      <c r="AV28" s="270"/>
      <c r="AW28" s="270"/>
    </row>
    <row r="29" spans="1:49" s="265" customFormat="1" ht="15" x14ac:dyDescent="0.25">
      <c r="A29" s="4808" t="s">
        <v>893</v>
      </c>
      <c r="B29" s="4817" t="s">
        <v>33</v>
      </c>
      <c r="C29" s="4826" t="s">
        <v>33</v>
      </c>
      <c r="D29" s="4835" t="s">
        <v>33</v>
      </c>
      <c r="E29" s="4844" t="s">
        <v>33</v>
      </c>
      <c r="F29" s="4853" t="s">
        <v>33</v>
      </c>
      <c r="G29" s="4862" t="s">
        <v>76</v>
      </c>
      <c r="H29" s="4871">
        <v>63</v>
      </c>
      <c r="I29" s="4880">
        <v>64</v>
      </c>
      <c r="J29" s="4889">
        <v>70</v>
      </c>
      <c r="K29" s="4898">
        <v>76</v>
      </c>
      <c r="L29" s="4907">
        <v>77</v>
      </c>
      <c r="M29" s="4916">
        <v>76</v>
      </c>
      <c r="N29" s="4925">
        <v>75</v>
      </c>
      <c r="O29" s="4934">
        <v>71</v>
      </c>
      <c r="P29" s="4943">
        <v>72</v>
      </c>
      <c r="Q29" s="4952">
        <v>72</v>
      </c>
      <c r="R29" s="4961">
        <v>68</v>
      </c>
      <c r="S29" s="4970">
        <v>68</v>
      </c>
      <c r="T29" s="4979">
        <v>70</v>
      </c>
      <c r="U29" s="4988">
        <v>67</v>
      </c>
      <c r="V29" s="4997">
        <v>68</v>
      </c>
      <c r="W29" s="5006">
        <v>68</v>
      </c>
      <c r="X29" s="5015">
        <v>69</v>
      </c>
      <c r="Y29" s="5024">
        <v>75</v>
      </c>
      <c r="Z29" s="5033">
        <v>78</v>
      </c>
      <c r="AA29" s="5042">
        <v>80</v>
      </c>
      <c r="AB29" s="5051">
        <v>94</v>
      </c>
      <c r="AC29" s="5060">
        <v>105</v>
      </c>
      <c r="AD29" s="5069">
        <v>109</v>
      </c>
      <c r="AE29" s="5078">
        <v>109</v>
      </c>
      <c r="AF29" s="5087">
        <v>111</v>
      </c>
      <c r="AG29" s="5096">
        <v>123</v>
      </c>
      <c r="AH29" s="5105">
        <v>122</v>
      </c>
      <c r="AI29" s="5114">
        <v>124</v>
      </c>
      <c r="AJ29" s="5123">
        <v>124</v>
      </c>
      <c r="AK29" s="5132">
        <v>122</v>
      </c>
      <c r="AL29" s="5141">
        <v>114</v>
      </c>
      <c r="AM29" s="5150">
        <v>120</v>
      </c>
      <c r="AS29" s="5159">
        <v>575</v>
      </c>
      <c r="AT29" s="5168">
        <v>960</v>
      </c>
      <c r="AU29" s="270"/>
      <c r="AV29" s="270"/>
      <c r="AW29" s="270"/>
    </row>
    <row r="30" spans="1:49" s="265" customFormat="1" ht="15" x14ac:dyDescent="0.25">
      <c r="A30" s="4809" t="s">
        <v>893</v>
      </c>
      <c r="B30" s="4818" t="s">
        <v>33</v>
      </c>
      <c r="C30" s="4827" t="s">
        <v>33</v>
      </c>
      <c r="D30" s="4836" t="s">
        <v>33</v>
      </c>
      <c r="E30" s="4845" t="s">
        <v>33</v>
      </c>
      <c r="F30" s="4854" t="s">
        <v>33</v>
      </c>
      <c r="G30" s="4863" t="s">
        <v>77</v>
      </c>
      <c r="H30" s="4872">
        <v>11</v>
      </c>
      <c r="I30" s="4881">
        <v>12</v>
      </c>
      <c r="J30" s="4890">
        <v>13</v>
      </c>
      <c r="K30" s="4899">
        <v>18</v>
      </c>
      <c r="L30" s="4908">
        <v>21</v>
      </c>
      <c r="M30" s="4917">
        <v>22</v>
      </c>
      <c r="N30" s="4926">
        <v>25</v>
      </c>
      <c r="O30" s="4935">
        <v>27</v>
      </c>
      <c r="P30" s="4944">
        <v>30</v>
      </c>
      <c r="Q30" s="4953">
        <v>30</v>
      </c>
      <c r="R30" s="4962">
        <v>30</v>
      </c>
      <c r="S30" s="4971">
        <v>31</v>
      </c>
      <c r="T30" s="4980">
        <v>32</v>
      </c>
      <c r="U30" s="4989">
        <v>33</v>
      </c>
      <c r="V30" s="4998">
        <v>36</v>
      </c>
      <c r="W30" s="5007">
        <v>38</v>
      </c>
      <c r="X30" s="5016">
        <v>38</v>
      </c>
      <c r="Y30" s="5025">
        <v>45</v>
      </c>
      <c r="Z30" s="5034">
        <v>47</v>
      </c>
      <c r="AA30" s="5043">
        <v>50</v>
      </c>
      <c r="AB30" s="5052">
        <v>56</v>
      </c>
      <c r="AC30" s="5061">
        <v>60</v>
      </c>
      <c r="AD30" s="5070">
        <v>64</v>
      </c>
      <c r="AE30" s="5079">
        <v>68</v>
      </c>
      <c r="AF30" s="5088">
        <v>69</v>
      </c>
      <c r="AG30" s="5097">
        <v>74</v>
      </c>
      <c r="AH30" s="5106">
        <v>73</v>
      </c>
      <c r="AI30" s="5115">
        <v>74</v>
      </c>
      <c r="AJ30" s="5124">
        <v>76</v>
      </c>
      <c r="AK30" s="5133">
        <v>74</v>
      </c>
      <c r="AL30" s="5142">
        <v>64</v>
      </c>
      <c r="AM30" s="5151">
        <v>64</v>
      </c>
      <c r="AS30" s="5160">
        <v>319</v>
      </c>
      <c r="AT30" s="5169">
        <v>568</v>
      </c>
      <c r="AU30" s="270"/>
      <c r="AV30" s="270"/>
      <c r="AW30" s="270"/>
    </row>
    <row r="31" spans="1:49" s="265" customFormat="1" x14ac:dyDescent="0.2">
      <c r="AS31" s="270"/>
      <c r="AT31" s="270"/>
      <c r="AU31" s="270"/>
      <c r="AV31" s="270"/>
      <c r="AW31" s="270"/>
    </row>
    <row r="32" spans="1:49" s="265" customFormat="1" x14ac:dyDescent="0.2">
      <c r="AS32" s="270"/>
      <c r="AT32" s="270"/>
      <c r="AU32" s="270"/>
      <c r="AV32" s="270"/>
      <c r="AW32" s="270"/>
    </row>
    <row r="33" spans="45:49" s="265" customFormat="1" x14ac:dyDescent="0.2">
      <c r="AS33" s="270"/>
      <c r="AT33" s="270"/>
      <c r="AU33" s="270"/>
      <c r="AV33" s="270"/>
      <c r="AW33" s="270"/>
    </row>
    <row r="34" spans="45:49" s="265" customFormat="1" x14ac:dyDescent="0.2">
      <c r="AS34" s="270"/>
      <c r="AT34" s="270"/>
      <c r="AU34" s="270"/>
      <c r="AV34" s="270"/>
      <c r="AW34" s="270"/>
    </row>
    <row r="35" spans="45:49" s="265" customFormat="1" x14ac:dyDescent="0.2">
      <c r="AS35" s="270"/>
      <c r="AT35" s="270"/>
      <c r="AU35" s="270"/>
      <c r="AV35" s="270"/>
      <c r="AW35" s="270"/>
    </row>
    <row r="36" spans="45:49" s="265" customFormat="1" x14ac:dyDescent="0.2">
      <c r="AS36" s="270"/>
      <c r="AT36" s="270"/>
      <c r="AU36" s="270"/>
      <c r="AV36" s="270"/>
      <c r="AW36" s="270"/>
    </row>
    <row r="37" spans="45:49" s="265" customFormat="1" x14ac:dyDescent="0.2">
      <c r="AS37" s="270"/>
      <c r="AT37" s="270"/>
      <c r="AU37" s="270"/>
      <c r="AV37" s="270"/>
      <c r="AW37" s="270"/>
    </row>
    <row r="38" spans="45:49" s="265" customFormat="1" x14ac:dyDescent="0.2">
      <c r="AS38" s="270"/>
      <c r="AT38" s="270"/>
      <c r="AU38" s="270"/>
      <c r="AV38" s="270"/>
      <c r="AW38" s="270"/>
    </row>
    <row r="39" spans="45:49" s="265" customFormat="1" x14ac:dyDescent="0.2">
      <c r="AS39" s="270"/>
      <c r="AT39" s="270"/>
      <c r="AU39" s="270"/>
      <c r="AV39" s="270"/>
      <c r="AW39" s="270"/>
    </row>
    <row r="40" spans="45:49" s="265" customFormat="1" x14ac:dyDescent="0.2">
      <c r="AS40" s="270"/>
      <c r="AT40" s="270"/>
      <c r="AU40" s="270"/>
      <c r="AV40" s="270"/>
      <c r="AW40" s="270"/>
    </row>
    <row r="41" spans="45:49" s="265" customFormat="1" x14ac:dyDescent="0.2">
      <c r="AS41" s="270"/>
      <c r="AT41" s="270"/>
      <c r="AU41" s="270"/>
      <c r="AV41" s="270"/>
      <c r="AW41" s="270"/>
    </row>
    <row r="42" spans="45:49" s="265" customFormat="1" x14ac:dyDescent="0.2">
      <c r="AS42" s="270"/>
      <c r="AT42" s="270"/>
      <c r="AU42" s="270"/>
      <c r="AV42" s="270"/>
      <c r="AW42" s="270"/>
    </row>
    <row r="43" spans="45:49" s="265" customFormat="1" x14ac:dyDescent="0.2">
      <c r="AS43" s="270"/>
      <c r="AT43" s="270"/>
      <c r="AU43" s="270"/>
      <c r="AV43" s="270"/>
      <c r="AW43" s="270"/>
    </row>
    <row r="44" spans="45:49" s="265" customFormat="1" x14ac:dyDescent="0.2">
      <c r="AS44" s="270"/>
      <c r="AT44" s="270"/>
      <c r="AU44" s="270"/>
      <c r="AV44" s="270"/>
      <c r="AW44" s="270"/>
    </row>
    <row r="45" spans="45:49" s="265" customFormat="1" x14ac:dyDescent="0.2"/>
    <row r="46" spans="45:49" s="265" customFormat="1" x14ac:dyDescent="0.2"/>
    <row r="47" spans="45:49" s="265" customFormat="1" x14ac:dyDescent="0.2"/>
    <row r="48" spans="45:49" s="265" customFormat="1" x14ac:dyDescent="0.2"/>
  </sheetData>
  <autoFilter ref="A3:AW3"/>
  <hyperlinks>
    <hyperlink ref="G2" location="Cover!A1" display="Back to cover page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W44"/>
  <sheetViews>
    <sheetView showGridLines="0" zoomScale="90" zoomScaleNormal="90" workbookViewId="0">
      <pane xSplit="18" ySplit="3" topLeftCell="S4" activePane="bottomRight" state="frozen"/>
      <selection pane="topRight" activeCell="S1" sqref="S1"/>
      <selection pane="bottomLeft" activeCell="A4" sqref="A4"/>
      <selection pane="bottomRight" activeCell="AF12" sqref="AF12"/>
    </sheetView>
  </sheetViews>
  <sheetFormatPr defaultRowHeight="12.75" outlineLevelCol="1" x14ac:dyDescent="0.2"/>
  <cols>
    <col min="1" max="1" width="10.875" style="60" bestFit="1" customWidth="1" collapsed="1"/>
    <col min="2" max="2" width="10.625" style="60" bestFit="1" customWidth="1" collapsed="1"/>
    <col min="3" max="3" width="9" style="60" collapsed="1"/>
    <col min="4" max="4" width="11.75" style="60" bestFit="1" customWidth="1" collapsed="1"/>
    <col min="5" max="5" width="9" style="60" collapsed="1"/>
    <col min="6" max="6" width="9" style="60" hidden="1" customWidth="1" outlineLevel="1" collapsed="1"/>
    <col min="7" max="7" width="20.25" style="60" customWidth="1" collapsed="1"/>
    <col min="8" max="18" width="0" style="60" hidden="1" customWidth="1" outlineLevel="1" collapsed="1"/>
    <col min="19" max="19" width="9" style="60" collapsed="1"/>
    <col min="20" max="30" width="0" style="60" hidden="1" customWidth="1" outlineLevel="1" collapsed="1"/>
    <col min="31" max="39" width="9" style="60" collapsed="1"/>
    <col min="40" max="43" width="0" style="60" hidden="1" customWidth="1" outlineLevel="1" collapsed="1"/>
    <col min="44" max="16384" width="9" style="60" collapsed="1"/>
  </cols>
  <sheetData>
    <row r="1" spans="1:49" s="177" customFormat="1" x14ac:dyDescent="0.2">
      <c r="A1" s="177" t="s">
        <v>416</v>
      </c>
      <c r="B1" s="177" t="s">
        <v>420</v>
      </c>
      <c r="C1" s="177" t="s">
        <v>419</v>
      </c>
      <c r="D1" s="177" t="s">
        <v>418</v>
      </c>
      <c r="E1" s="261" t="s">
        <v>414</v>
      </c>
      <c r="F1" s="177" t="s">
        <v>417</v>
      </c>
      <c r="G1" s="261" t="s">
        <v>415</v>
      </c>
      <c r="H1" s="176">
        <v>201501</v>
      </c>
      <c r="I1" s="176">
        <v>201502</v>
      </c>
      <c r="J1" s="176">
        <v>201503</v>
      </c>
      <c r="K1" s="176">
        <v>201504</v>
      </c>
      <c r="L1" s="176">
        <v>201505</v>
      </c>
      <c r="M1" s="176">
        <v>201506</v>
      </c>
      <c r="N1" s="176">
        <v>201507</v>
      </c>
      <c r="O1" s="176">
        <v>201508</v>
      </c>
      <c r="P1" s="176">
        <v>201509</v>
      </c>
      <c r="Q1" s="176">
        <v>201510</v>
      </c>
      <c r="R1" s="176">
        <v>201511</v>
      </c>
      <c r="S1" s="176">
        <v>201512</v>
      </c>
      <c r="T1" s="176">
        <v>201601</v>
      </c>
      <c r="U1" s="176">
        <v>201602</v>
      </c>
      <c r="V1" s="176">
        <v>201603</v>
      </c>
      <c r="W1" s="176">
        <v>201604</v>
      </c>
      <c r="X1" s="176">
        <v>201605</v>
      </c>
      <c r="Y1" s="176">
        <v>201606</v>
      </c>
      <c r="Z1" s="176">
        <v>201607</v>
      </c>
      <c r="AA1" s="176">
        <v>201608</v>
      </c>
      <c r="AB1" s="176">
        <v>201609</v>
      </c>
      <c r="AC1" s="176">
        <v>201610</v>
      </c>
      <c r="AD1" s="176">
        <v>201611</v>
      </c>
      <c r="AE1" s="176">
        <v>201612</v>
      </c>
      <c r="AF1" s="176">
        <v>201701</v>
      </c>
      <c r="AG1" s="176">
        <v>201702</v>
      </c>
      <c r="AH1" s="176">
        <v>201703</v>
      </c>
      <c r="AI1" s="176">
        <v>201704</v>
      </c>
      <c r="AJ1" s="176">
        <v>201705</v>
      </c>
      <c r="AK1" s="176">
        <v>201706</v>
      </c>
      <c r="AL1" s="176">
        <v>201707</v>
      </c>
      <c r="AM1" s="176">
        <v>201708</v>
      </c>
      <c r="AN1" s="176">
        <v>201709</v>
      </c>
      <c r="AO1" s="176">
        <v>201710</v>
      </c>
      <c r="AP1" s="176">
        <v>201711</v>
      </c>
      <c r="AQ1" s="176">
        <v>201712</v>
      </c>
      <c r="AS1" s="268">
        <v>2016</v>
      </c>
      <c r="AT1" s="268">
        <v>2017</v>
      </c>
      <c r="AU1" s="269"/>
      <c r="AV1" s="269"/>
      <c r="AW1" s="269"/>
    </row>
    <row r="2" spans="1:49" x14ac:dyDescent="0.2">
      <c r="G2" s="155" t="s">
        <v>269</v>
      </c>
    </row>
    <row r="3" spans="1:49" s="90" customFormat="1" x14ac:dyDescent="0.2">
      <c r="A3" s="89" t="s">
        <v>232</v>
      </c>
      <c r="B3" s="89" t="s">
        <v>233</v>
      </c>
      <c r="C3" s="89" t="s">
        <v>234</v>
      </c>
      <c r="D3" s="89" t="s">
        <v>235</v>
      </c>
      <c r="E3" s="89" t="s">
        <v>236</v>
      </c>
      <c r="F3" s="89" t="s">
        <v>237</v>
      </c>
      <c r="G3" s="89" t="s">
        <v>238</v>
      </c>
      <c r="H3" s="89">
        <v>201501</v>
      </c>
      <c r="I3" s="89">
        <v>201502</v>
      </c>
      <c r="J3" s="89">
        <v>201503</v>
      </c>
      <c r="K3" s="89">
        <v>201504</v>
      </c>
      <c r="L3" s="89">
        <v>201505</v>
      </c>
      <c r="M3" s="89">
        <v>201506</v>
      </c>
      <c r="N3" s="89">
        <v>201507</v>
      </c>
      <c r="O3" s="89">
        <v>201508</v>
      </c>
      <c r="P3" s="89">
        <v>201509</v>
      </c>
      <c r="Q3" s="89">
        <v>201510</v>
      </c>
      <c r="R3" s="89">
        <v>201511</v>
      </c>
      <c r="S3" s="89">
        <v>201512</v>
      </c>
      <c r="T3" s="89">
        <v>201601</v>
      </c>
      <c r="U3" s="89">
        <v>201602</v>
      </c>
      <c r="V3" s="89">
        <v>201603</v>
      </c>
      <c r="W3" s="89">
        <v>201604</v>
      </c>
      <c r="X3" s="89">
        <v>201605</v>
      </c>
      <c r="Y3" s="89">
        <v>201606</v>
      </c>
      <c r="Z3" s="89">
        <v>201607</v>
      </c>
      <c r="AA3" s="89">
        <v>201608</v>
      </c>
      <c r="AB3" s="89">
        <v>201609</v>
      </c>
      <c r="AC3" s="89">
        <v>201610</v>
      </c>
      <c r="AD3" s="89">
        <v>201611</v>
      </c>
      <c r="AE3" s="89">
        <v>201612</v>
      </c>
      <c r="AF3" s="89">
        <v>201701</v>
      </c>
      <c r="AG3" s="89">
        <v>201702</v>
      </c>
      <c r="AH3" s="89">
        <v>201703</v>
      </c>
      <c r="AI3" s="89">
        <v>201704</v>
      </c>
      <c r="AJ3" s="89">
        <v>201705</v>
      </c>
      <c r="AK3" s="89">
        <v>201706</v>
      </c>
      <c r="AL3" s="89">
        <v>201707</v>
      </c>
      <c r="AM3" s="89">
        <v>201708</v>
      </c>
      <c r="AN3" s="89">
        <v>201709</v>
      </c>
      <c r="AO3" s="89">
        <v>201710</v>
      </c>
      <c r="AP3" s="89">
        <v>201711</v>
      </c>
      <c r="AQ3" s="89">
        <v>201712</v>
      </c>
      <c r="AR3" s="89"/>
      <c r="AS3" s="89" t="s">
        <v>239</v>
      </c>
      <c r="AT3" s="89" t="s">
        <v>240</v>
      </c>
      <c r="AU3" s="89"/>
      <c r="AV3" s="89" t="s">
        <v>203</v>
      </c>
      <c r="AW3" s="89" t="s">
        <v>0</v>
      </c>
    </row>
    <row r="4" spans="1:49" s="265" customFormat="1" ht="15" x14ac:dyDescent="0.25">
      <c r="A4" s="6154" t="s">
        <v>890</v>
      </c>
      <c r="B4" s="6170" t="s">
        <v>891</v>
      </c>
      <c r="C4" s="6186" t="s">
        <v>33</v>
      </c>
      <c r="D4" s="6202" t="s">
        <v>33</v>
      </c>
      <c r="E4" s="6218" t="s">
        <v>891</v>
      </c>
      <c r="F4" s="6234" t="s">
        <v>33</v>
      </c>
      <c r="G4" s="6250" t="s">
        <v>78</v>
      </c>
      <c r="H4" s="6266">
        <v>222</v>
      </c>
      <c r="I4" s="6282">
        <v>143</v>
      </c>
      <c r="J4" s="6298">
        <v>230</v>
      </c>
      <c r="K4" s="6314">
        <v>283</v>
      </c>
      <c r="L4" s="6330">
        <v>250</v>
      </c>
      <c r="M4" s="6346">
        <v>246</v>
      </c>
      <c r="N4" s="6362">
        <v>276</v>
      </c>
      <c r="O4" s="6378">
        <v>263</v>
      </c>
      <c r="P4" s="6394">
        <v>352</v>
      </c>
      <c r="Q4" s="6410">
        <v>280</v>
      </c>
      <c r="R4" s="6426">
        <v>499</v>
      </c>
      <c r="S4" s="6442">
        <v>348</v>
      </c>
      <c r="T4" s="6458">
        <v>134</v>
      </c>
      <c r="U4" s="6474">
        <v>123</v>
      </c>
      <c r="V4" s="6490">
        <v>370</v>
      </c>
      <c r="W4" s="6506">
        <v>346</v>
      </c>
      <c r="X4" s="6522">
        <v>538</v>
      </c>
      <c r="Y4" s="6538">
        <v>990</v>
      </c>
      <c r="Z4" s="6554">
        <v>683</v>
      </c>
      <c r="AA4" s="6570">
        <v>822</v>
      </c>
      <c r="AB4" s="6586">
        <v>945</v>
      </c>
      <c r="AC4" s="6602">
        <v>883</v>
      </c>
      <c r="AD4" s="6618">
        <v>942</v>
      </c>
      <c r="AE4" s="6634">
        <v>1124</v>
      </c>
      <c r="AF4" s="6650">
        <v>320</v>
      </c>
      <c r="AG4" s="6666">
        <v>671</v>
      </c>
      <c r="AH4" s="6682">
        <v>861</v>
      </c>
      <c r="AI4" s="6698">
        <v>668</v>
      </c>
      <c r="AJ4" s="6714">
        <v>601</v>
      </c>
      <c r="AK4" s="6730">
        <v>1327</v>
      </c>
      <c r="AL4" s="6746">
        <v>826</v>
      </c>
      <c r="AM4" s="6762">
        <v>887</v>
      </c>
      <c r="AS4" s="6778">
        <v>4006</v>
      </c>
      <c r="AT4" s="6794">
        <v>6161</v>
      </c>
      <c r="AU4" s="270"/>
      <c r="AV4" s="270"/>
      <c r="AW4" s="270"/>
    </row>
    <row r="5" spans="1:49" s="265" customFormat="1" ht="15" x14ac:dyDescent="0.25">
      <c r="A5" s="6155" t="s">
        <v>890</v>
      </c>
      <c r="B5" s="6171" t="s">
        <v>891</v>
      </c>
      <c r="C5" s="6187" t="s">
        <v>33</v>
      </c>
      <c r="D5" s="6203" t="s">
        <v>33</v>
      </c>
      <c r="E5" s="6219" t="s">
        <v>891</v>
      </c>
      <c r="F5" s="6235" t="s">
        <v>33</v>
      </c>
      <c r="G5" s="6251" t="s">
        <v>36</v>
      </c>
      <c r="H5" s="6267">
        <v>175</v>
      </c>
      <c r="I5" s="6283">
        <v>125</v>
      </c>
      <c r="J5" s="6299">
        <v>208</v>
      </c>
      <c r="K5" s="6315">
        <v>233</v>
      </c>
      <c r="L5" s="6331">
        <v>216</v>
      </c>
      <c r="M5" s="6347">
        <v>206</v>
      </c>
      <c r="N5" s="6363">
        <v>240</v>
      </c>
      <c r="O5" s="6379">
        <v>224</v>
      </c>
      <c r="P5" s="6395">
        <v>285</v>
      </c>
      <c r="Q5" s="6411">
        <v>246</v>
      </c>
      <c r="R5" s="6427">
        <v>450</v>
      </c>
      <c r="S5" s="6443">
        <v>316</v>
      </c>
      <c r="T5" s="6459">
        <v>126</v>
      </c>
      <c r="U5" s="6475">
        <v>116</v>
      </c>
      <c r="V5" s="6491">
        <v>338</v>
      </c>
      <c r="W5" s="6507">
        <v>288</v>
      </c>
      <c r="X5" s="6523">
        <v>448</v>
      </c>
      <c r="Y5" s="6539">
        <v>854</v>
      </c>
      <c r="Z5" s="6555">
        <v>602</v>
      </c>
      <c r="AA5" s="6571">
        <v>738</v>
      </c>
      <c r="AB5" s="6587">
        <v>794</v>
      </c>
      <c r="AC5" s="6603">
        <v>761</v>
      </c>
      <c r="AD5" s="6619">
        <v>793</v>
      </c>
      <c r="AE5" s="6635">
        <v>1010</v>
      </c>
      <c r="AF5" s="6651">
        <v>281</v>
      </c>
      <c r="AG5" s="6667">
        <v>597</v>
      </c>
      <c r="AH5" s="6683">
        <v>823</v>
      </c>
      <c r="AI5" s="6699">
        <v>633</v>
      </c>
      <c r="AJ5" s="6715">
        <v>565</v>
      </c>
      <c r="AK5" s="6731">
        <v>1292</v>
      </c>
      <c r="AL5" s="6747">
        <v>794</v>
      </c>
      <c r="AM5" s="6763">
        <v>854</v>
      </c>
      <c r="AS5" s="6779">
        <v>3510</v>
      </c>
      <c r="AT5" s="6795">
        <v>5839</v>
      </c>
      <c r="AU5" s="270"/>
      <c r="AV5" s="270"/>
      <c r="AW5" s="270"/>
    </row>
    <row r="6" spans="1:49" s="265" customFormat="1" ht="15" x14ac:dyDescent="0.25">
      <c r="A6" s="6156" t="s">
        <v>890</v>
      </c>
      <c r="B6" s="6172" t="s">
        <v>891</v>
      </c>
      <c r="C6" s="6188" t="s">
        <v>33</v>
      </c>
      <c r="D6" s="6204" t="s">
        <v>33</v>
      </c>
      <c r="E6" s="6220" t="s">
        <v>891</v>
      </c>
      <c r="F6" s="6236" t="s">
        <v>33</v>
      </c>
      <c r="G6" s="6252" t="s">
        <v>79</v>
      </c>
      <c r="H6" s="6268">
        <v>49</v>
      </c>
      <c r="I6" s="6284">
        <v>20</v>
      </c>
      <c r="J6" s="6300">
        <v>24</v>
      </c>
      <c r="K6" s="6316">
        <v>53</v>
      </c>
      <c r="L6" s="6332">
        <v>36</v>
      </c>
      <c r="M6" s="6348">
        <v>40</v>
      </c>
      <c r="N6" s="6364">
        <v>37</v>
      </c>
      <c r="O6" s="6380">
        <v>39</v>
      </c>
      <c r="P6" s="6396">
        <v>67</v>
      </c>
      <c r="Q6" s="6412">
        <v>33</v>
      </c>
      <c r="R6" s="6428">
        <v>49</v>
      </c>
      <c r="S6" s="6444">
        <v>32</v>
      </c>
      <c r="T6" s="6460">
        <v>8</v>
      </c>
      <c r="U6" s="6476">
        <v>8</v>
      </c>
      <c r="V6" s="6492">
        <v>31</v>
      </c>
      <c r="W6" s="6508">
        <v>57</v>
      </c>
      <c r="X6" s="6524">
        <v>91</v>
      </c>
      <c r="Y6" s="6540">
        <v>136</v>
      </c>
      <c r="Z6" s="6556">
        <v>81</v>
      </c>
      <c r="AA6" s="6572">
        <v>84</v>
      </c>
      <c r="AB6" s="6588">
        <v>151</v>
      </c>
      <c r="AC6" s="6604">
        <v>122</v>
      </c>
      <c r="AD6" s="6620">
        <v>149</v>
      </c>
      <c r="AE6" s="6636">
        <v>114</v>
      </c>
      <c r="AF6" s="6652">
        <v>39</v>
      </c>
      <c r="AG6" s="6668">
        <v>74</v>
      </c>
      <c r="AH6" s="6684">
        <v>38</v>
      </c>
      <c r="AI6" s="6700">
        <v>35</v>
      </c>
      <c r="AJ6" s="6716">
        <v>36</v>
      </c>
      <c r="AK6" s="6732">
        <v>35</v>
      </c>
      <c r="AL6" s="6748">
        <v>32</v>
      </c>
      <c r="AM6" s="6764">
        <v>33</v>
      </c>
      <c r="AS6" s="6780">
        <v>496</v>
      </c>
      <c r="AT6" s="6796">
        <v>322</v>
      </c>
      <c r="AU6" s="270"/>
      <c r="AV6" s="270"/>
      <c r="AW6" s="270"/>
    </row>
    <row r="7" spans="1:49" s="265" customFormat="1" ht="15" x14ac:dyDescent="0.25">
      <c r="A7" s="6157" t="s">
        <v>890</v>
      </c>
      <c r="B7" s="6173" t="s">
        <v>891</v>
      </c>
      <c r="C7" s="6189" t="s">
        <v>33</v>
      </c>
      <c r="D7" s="6205" t="s">
        <v>33</v>
      </c>
      <c r="E7" s="6221" t="s">
        <v>891</v>
      </c>
      <c r="F7" s="6237" t="s">
        <v>33</v>
      </c>
      <c r="G7" s="6253" t="s">
        <v>37</v>
      </c>
      <c r="H7" s="6269">
        <v>8</v>
      </c>
      <c r="I7" s="6285">
        <v>4</v>
      </c>
      <c r="J7" s="6301">
        <v>2</v>
      </c>
      <c r="K7" s="6317">
        <v>1</v>
      </c>
      <c r="L7" s="6333">
        <v>1</v>
      </c>
      <c r="M7" s="6349"/>
      <c r="N7" s="6365"/>
      <c r="O7" s="6381"/>
      <c r="P7" s="6397"/>
      <c r="Q7" s="6413"/>
      <c r="R7" s="6429"/>
      <c r="S7" s="6445">
        <v>0</v>
      </c>
      <c r="T7" s="6461"/>
      <c r="U7" s="6477"/>
      <c r="V7" s="6493"/>
      <c r="W7" s="6509"/>
      <c r="X7" s="6525"/>
      <c r="Y7" s="6541"/>
      <c r="Z7" s="6557"/>
      <c r="AA7" s="6573"/>
      <c r="AB7" s="6589">
        <v>0</v>
      </c>
      <c r="AC7" s="6605"/>
      <c r="AD7" s="6621"/>
      <c r="AE7" s="6637"/>
      <c r="AF7" s="6653"/>
      <c r="AG7" s="6669">
        <v>1</v>
      </c>
      <c r="AH7" s="6685"/>
      <c r="AI7" s="6701"/>
      <c r="AJ7" s="6717"/>
      <c r="AK7" s="6733">
        <v>2</v>
      </c>
      <c r="AL7" s="6749">
        <v>0</v>
      </c>
      <c r="AM7" s="6765"/>
      <c r="AS7" s="6781"/>
      <c r="AT7" s="6797">
        <v>3</v>
      </c>
      <c r="AU7" s="270"/>
      <c r="AV7" s="270"/>
      <c r="AW7" s="270"/>
    </row>
    <row r="8" spans="1:49" s="265" customFormat="1" ht="15" x14ac:dyDescent="0.25">
      <c r="A8" s="6158" t="s">
        <v>890</v>
      </c>
      <c r="B8" s="6174" t="s">
        <v>891</v>
      </c>
      <c r="C8" s="6190" t="s">
        <v>33</v>
      </c>
      <c r="D8" s="6206" t="s">
        <v>33</v>
      </c>
      <c r="E8" s="6222" t="s">
        <v>891</v>
      </c>
      <c r="F8" s="6238" t="s">
        <v>33</v>
      </c>
      <c r="G8" s="6254" t="s">
        <v>38</v>
      </c>
      <c r="H8" s="6270">
        <v>28</v>
      </c>
      <c r="I8" s="6286">
        <v>11</v>
      </c>
      <c r="J8" s="6302">
        <v>13</v>
      </c>
      <c r="K8" s="6318">
        <v>34</v>
      </c>
      <c r="L8" s="6334">
        <v>23</v>
      </c>
      <c r="M8" s="6350">
        <v>28</v>
      </c>
      <c r="N8" s="6366">
        <v>25</v>
      </c>
      <c r="O8" s="6382">
        <v>30</v>
      </c>
      <c r="P8" s="6398">
        <v>48</v>
      </c>
      <c r="Q8" s="6414">
        <v>28</v>
      </c>
      <c r="R8" s="6430">
        <v>40</v>
      </c>
      <c r="S8" s="6446">
        <v>24</v>
      </c>
      <c r="T8" s="6462">
        <v>7</v>
      </c>
      <c r="U8" s="6478">
        <v>4</v>
      </c>
      <c r="V8" s="6494">
        <v>22</v>
      </c>
      <c r="W8" s="6510">
        <v>37</v>
      </c>
      <c r="X8" s="6526">
        <v>67</v>
      </c>
      <c r="Y8" s="6542">
        <v>102</v>
      </c>
      <c r="Z8" s="6558">
        <v>62</v>
      </c>
      <c r="AA8" s="6574">
        <v>61</v>
      </c>
      <c r="AB8" s="6590">
        <v>98</v>
      </c>
      <c r="AC8" s="6606">
        <v>90</v>
      </c>
      <c r="AD8" s="6622">
        <v>109</v>
      </c>
      <c r="AE8" s="6638">
        <v>84</v>
      </c>
      <c r="AF8" s="6654">
        <v>30</v>
      </c>
      <c r="AG8" s="6670">
        <v>48</v>
      </c>
      <c r="AH8" s="6686">
        <v>27</v>
      </c>
      <c r="AI8" s="6702">
        <v>27</v>
      </c>
      <c r="AJ8" s="6718">
        <v>23</v>
      </c>
      <c r="AK8" s="6734">
        <v>28</v>
      </c>
      <c r="AL8" s="6750">
        <v>23</v>
      </c>
      <c r="AM8" s="6766">
        <v>25</v>
      </c>
      <c r="AS8" s="6782">
        <v>362</v>
      </c>
      <c r="AT8" s="6798">
        <v>231</v>
      </c>
      <c r="AU8" s="270"/>
      <c r="AV8" s="270"/>
      <c r="AW8" s="270"/>
    </row>
    <row r="9" spans="1:49" s="265" customFormat="1" ht="15" x14ac:dyDescent="0.25">
      <c r="A9" s="6159" t="s">
        <v>890</v>
      </c>
      <c r="B9" s="6175" t="s">
        <v>891</v>
      </c>
      <c r="C9" s="6191" t="s">
        <v>33</v>
      </c>
      <c r="D9" s="6207" t="s">
        <v>33</v>
      </c>
      <c r="E9" s="6223" t="s">
        <v>891</v>
      </c>
      <c r="F9" s="6239" t="s">
        <v>33</v>
      </c>
      <c r="G9" s="6255" t="s">
        <v>39</v>
      </c>
      <c r="H9" s="6271">
        <v>7</v>
      </c>
      <c r="I9" s="6287">
        <v>1</v>
      </c>
      <c r="J9" s="6303">
        <v>4</v>
      </c>
      <c r="K9" s="6319">
        <v>11</v>
      </c>
      <c r="L9" s="6335">
        <v>8</v>
      </c>
      <c r="M9" s="6351">
        <v>10</v>
      </c>
      <c r="N9" s="6367">
        <v>8</v>
      </c>
      <c r="O9" s="6383">
        <v>7</v>
      </c>
      <c r="P9" s="6399">
        <v>14</v>
      </c>
      <c r="Q9" s="6415">
        <v>3</v>
      </c>
      <c r="R9" s="6431">
        <v>7</v>
      </c>
      <c r="S9" s="6447">
        <v>6</v>
      </c>
      <c r="T9" s="6463">
        <v>1</v>
      </c>
      <c r="U9" s="6479">
        <v>1</v>
      </c>
      <c r="V9" s="6495">
        <v>7</v>
      </c>
      <c r="W9" s="6511">
        <v>16</v>
      </c>
      <c r="X9" s="6527">
        <v>16</v>
      </c>
      <c r="Y9" s="6543">
        <v>22</v>
      </c>
      <c r="Z9" s="6559">
        <v>13</v>
      </c>
      <c r="AA9" s="6575">
        <v>14</v>
      </c>
      <c r="AB9" s="6591">
        <v>31</v>
      </c>
      <c r="AC9" s="6607">
        <v>18</v>
      </c>
      <c r="AD9" s="6623">
        <v>28</v>
      </c>
      <c r="AE9" s="6639">
        <v>22</v>
      </c>
      <c r="AF9" s="6655">
        <v>8</v>
      </c>
      <c r="AG9" s="6671">
        <v>15</v>
      </c>
      <c r="AH9" s="6687">
        <v>10</v>
      </c>
      <c r="AI9" s="6703">
        <v>4</v>
      </c>
      <c r="AJ9" s="6719">
        <v>8</v>
      </c>
      <c r="AK9" s="6735">
        <v>2</v>
      </c>
      <c r="AL9" s="6751">
        <v>4</v>
      </c>
      <c r="AM9" s="6767">
        <v>7</v>
      </c>
      <c r="AS9" s="6783">
        <v>90</v>
      </c>
      <c r="AT9" s="6799">
        <v>58</v>
      </c>
      <c r="AU9" s="270"/>
      <c r="AV9" s="270"/>
      <c r="AW9" s="270"/>
    </row>
    <row r="10" spans="1:49" s="265" customFormat="1" ht="15" x14ac:dyDescent="0.25">
      <c r="A10" s="6160" t="s">
        <v>890</v>
      </c>
      <c r="B10" s="6176" t="s">
        <v>891</v>
      </c>
      <c r="C10" s="6192" t="s">
        <v>33</v>
      </c>
      <c r="D10" s="6208" t="s">
        <v>33</v>
      </c>
      <c r="E10" s="6224" t="s">
        <v>891</v>
      </c>
      <c r="F10" s="6240" t="s">
        <v>33</v>
      </c>
      <c r="G10" s="6256" t="s">
        <v>40</v>
      </c>
      <c r="H10" s="6272">
        <v>4</v>
      </c>
      <c r="I10" s="6288">
        <v>1</v>
      </c>
      <c r="J10" s="6304">
        <v>3</v>
      </c>
      <c r="K10" s="6320">
        <v>2</v>
      </c>
      <c r="L10" s="6336">
        <v>1</v>
      </c>
      <c r="M10" s="6352">
        <v>1</v>
      </c>
      <c r="N10" s="6368">
        <v>1</v>
      </c>
      <c r="O10" s="6384">
        <v>1</v>
      </c>
      <c r="P10" s="6400">
        <v>3</v>
      </c>
      <c r="Q10" s="6416">
        <v>2</v>
      </c>
      <c r="R10" s="6432">
        <v>2</v>
      </c>
      <c r="S10" s="6448">
        <v>1</v>
      </c>
      <c r="T10" s="6464"/>
      <c r="U10" s="6480">
        <v>1</v>
      </c>
      <c r="V10" s="6496"/>
      <c r="W10" s="6512">
        <v>2</v>
      </c>
      <c r="X10" s="6528">
        <v>5</v>
      </c>
      <c r="Y10" s="6544">
        <v>6</v>
      </c>
      <c r="Z10" s="6560">
        <v>3</v>
      </c>
      <c r="AA10" s="6576">
        <v>5</v>
      </c>
      <c r="AB10" s="6592">
        <v>15</v>
      </c>
      <c r="AC10" s="6608">
        <v>10</v>
      </c>
      <c r="AD10" s="6624">
        <v>8</v>
      </c>
      <c r="AE10" s="6640">
        <v>4</v>
      </c>
      <c r="AF10" s="6656">
        <v>1</v>
      </c>
      <c r="AG10" s="6672">
        <v>8</v>
      </c>
      <c r="AH10" s="6688">
        <v>1</v>
      </c>
      <c r="AI10" s="6704">
        <v>1</v>
      </c>
      <c r="AJ10" s="6720">
        <v>4</v>
      </c>
      <c r="AK10" s="6736">
        <v>2</v>
      </c>
      <c r="AL10" s="6752">
        <v>3</v>
      </c>
      <c r="AM10" s="6768"/>
      <c r="AS10" s="6784">
        <v>22</v>
      </c>
      <c r="AT10" s="6800">
        <v>20</v>
      </c>
      <c r="AU10" s="270"/>
      <c r="AV10" s="270"/>
      <c r="AW10" s="270"/>
    </row>
    <row r="11" spans="1:49" s="265" customFormat="1" ht="15" x14ac:dyDescent="0.25">
      <c r="A11" s="6161" t="s">
        <v>890</v>
      </c>
      <c r="B11" s="6177" t="s">
        <v>891</v>
      </c>
      <c r="C11" s="6193" t="s">
        <v>33</v>
      </c>
      <c r="D11" s="6209" t="s">
        <v>33</v>
      </c>
      <c r="E11" s="6225" t="s">
        <v>891</v>
      </c>
      <c r="F11" s="6241" t="s">
        <v>33</v>
      </c>
      <c r="G11" s="6257" t="s">
        <v>41</v>
      </c>
      <c r="H11" s="6273"/>
      <c r="I11" s="6289">
        <v>1</v>
      </c>
      <c r="J11" s="6305"/>
      <c r="K11" s="6321">
        <v>2</v>
      </c>
      <c r="L11" s="6337">
        <v>1</v>
      </c>
      <c r="M11" s="6353">
        <v>1</v>
      </c>
      <c r="N11" s="6369">
        <v>2</v>
      </c>
      <c r="O11" s="6385">
        <v>1</v>
      </c>
      <c r="P11" s="6401">
        <v>2</v>
      </c>
      <c r="Q11" s="6417">
        <v>1</v>
      </c>
      <c r="R11" s="6433"/>
      <c r="S11" s="6449">
        <v>1</v>
      </c>
      <c r="T11" s="6465"/>
      <c r="U11" s="6481">
        <v>1</v>
      </c>
      <c r="V11" s="6497">
        <v>3</v>
      </c>
      <c r="W11" s="6513">
        <v>3</v>
      </c>
      <c r="X11" s="6529">
        <v>2</v>
      </c>
      <c r="Y11" s="6545">
        <v>6</v>
      </c>
      <c r="Z11" s="6561">
        <v>3</v>
      </c>
      <c r="AA11" s="6577">
        <v>4</v>
      </c>
      <c r="AB11" s="6593">
        <v>7</v>
      </c>
      <c r="AC11" s="6609">
        <v>4</v>
      </c>
      <c r="AD11" s="6625">
        <v>4</v>
      </c>
      <c r="AE11" s="6641">
        <v>4</v>
      </c>
      <c r="AF11" s="6657"/>
      <c r="AG11" s="6673">
        <v>2</v>
      </c>
      <c r="AH11" s="6689"/>
      <c r="AI11" s="6705">
        <v>3</v>
      </c>
      <c r="AJ11" s="6721">
        <v>1</v>
      </c>
      <c r="AK11" s="6737">
        <v>1</v>
      </c>
      <c r="AL11" s="6753">
        <v>2</v>
      </c>
      <c r="AM11" s="6769">
        <v>1</v>
      </c>
      <c r="AS11" s="6785">
        <v>22</v>
      </c>
      <c r="AT11" s="6801">
        <v>10</v>
      </c>
      <c r="AU11" s="270"/>
      <c r="AV11" s="270"/>
      <c r="AW11" s="270"/>
    </row>
    <row r="12" spans="1:49" s="265" customFormat="1" ht="15" x14ac:dyDescent="0.25">
      <c r="A12" s="6162" t="s">
        <v>890</v>
      </c>
      <c r="B12" s="6178" t="s">
        <v>892</v>
      </c>
      <c r="C12" s="6194" t="s">
        <v>33</v>
      </c>
      <c r="D12" s="6210" t="s">
        <v>33</v>
      </c>
      <c r="E12" s="6226" t="s">
        <v>892</v>
      </c>
      <c r="F12" s="6242" t="s">
        <v>33</v>
      </c>
      <c r="G12" s="6258" t="s">
        <v>78</v>
      </c>
      <c r="H12" s="6274">
        <v>218</v>
      </c>
      <c r="I12" s="6290">
        <v>73</v>
      </c>
      <c r="J12" s="6306">
        <v>230</v>
      </c>
      <c r="K12" s="6322">
        <v>308</v>
      </c>
      <c r="L12" s="6338">
        <v>224</v>
      </c>
      <c r="M12" s="6354">
        <v>260</v>
      </c>
      <c r="N12" s="6370">
        <v>231</v>
      </c>
      <c r="O12" s="6386">
        <v>228</v>
      </c>
      <c r="P12" s="6402">
        <v>225</v>
      </c>
      <c r="Q12" s="6418">
        <v>187</v>
      </c>
      <c r="R12" s="6434">
        <v>314</v>
      </c>
      <c r="S12" s="6450">
        <v>253</v>
      </c>
      <c r="T12" s="6466">
        <v>71</v>
      </c>
      <c r="U12" s="6482">
        <v>74</v>
      </c>
      <c r="V12" s="6498">
        <v>323</v>
      </c>
      <c r="W12" s="6514">
        <v>210</v>
      </c>
      <c r="X12" s="6530">
        <v>217</v>
      </c>
      <c r="Y12" s="6546">
        <v>317</v>
      </c>
      <c r="Z12" s="6562">
        <v>246</v>
      </c>
      <c r="AA12" s="6578">
        <v>239</v>
      </c>
      <c r="AB12" s="6594">
        <v>330</v>
      </c>
      <c r="AC12" s="6610">
        <v>307</v>
      </c>
      <c r="AD12" s="6626">
        <v>377</v>
      </c>
      <c r="AE12" s="6642">
        <v>383</v>
      </c>
      <c r="AF12" s="6658">
        <v>189</v>
      </c>
      <c r="AG12" s="6674">
        <v>381</v>
      </c>
      <c r="AH12" s="6690">
        <v>348</v>
      </c>
      <c r="AI12" s="6706">
        <v>294</v>
      </c>
      <c r="AJ12" s="6722">
        <v>352</v>
      </c>
      <c r="AK12" s="6738">
        <v>412</v>
      </c>
      <c r="AL12" s="6754">
        <v>338</v>
      </c>
      <c r="AM12" s="6770">
        <v>442</v>
      </c>
      <c r="AS12" s="6786">
        <v>1697</v>
      </c>
      <c r="AT12" s="6802">
        <v>2756</v>
      </c>
      <c r="AU12" s="270"/>
      <c r="AV12" s="270"/>
      <c r="AW12" s="270"/>
    </row>
    <row r="13" spans="1:49" s="265" customFormat="1" ht="15" x14ac:dyDescent="0.25">
      <c r="A13" s="6163" t="s">
        <v>890</v>
      </c>
      <c r="B13" s="6179" t="s">
        <v>892</v>
      </c>
      <c r="C13" s="6195" t="s">
        <v>33</v>
      </c>
      <c r="D13" s="6211" t="s">
        <v>33</v>
      </c>
      <c r="E13" s="6227" t="s">
        <v>892</v>
      </c>
      <c r="F13" s="6243" t="s">
        <v>33</v>
      </c>
      <c r="G13" s="6259" t="s">
        <v>36</v>
      </c>
      <c r="H13" s="6275">
        <v>175</v>
      </c>
      <c r="I13" s="6291">
        <v>58</v>
      </c>
      <c r="J13" s="6307">
        <v>180</v>
      </c>
      <c r="K13" s="6323">
        <v>245</v>
      </c>
      <c r="L13" s="6339">
        <v>188</v>
      </c>
      <c r="M13" s="6355">
        <v>220</v>
      </c>
      <c r="N13" s="6371">
        <v>206</v>
      </c>
      <c r="O13" s="6387">
        <v>204</v>
      </c>
      <c r="P13" s="6403">
        <v>190</v>
      </c>
      <c r="Q13" s="6419">
        <v>162</v>
      </c>
      <c r="R13" s="6435">
        <v>296</v>
      </c>
      <c r="S13" s="6451">
        <v>232</v>
      </c>
      <c r="T13" s="6467">
        <v>65</v>
      </c>
      <c r="U13" s="6483">
        <v>72</v>
      </c>
      <c r="V13" s="6499">
        <v>289</v>
      </c>
      <c r="W13" s="6515">
        <v>193</v>
      </c>
      <c r="X13" s="6531">
        <v>177</v>
      </c>
      <c r="Y13" s="6547">
        <v>273</v>
      </c>
      <c r="Z13" s="6563">
        <v>224</v>
      </c>
      <c r="AA13" s="6579">
        <v>211</v>
      </c>
      <c r="AB13" s="6595">
        <v>289</v>
      </c>
      <c r="AC13" s="6611">
        <v>253</v>
      </c>
      <c r="AD13" s="6627">
        <v>307</v>
      </c>
      <c r="AE13" s="6643">
        <v>344</v>
      </c>
      <c r="AF13" s="6659">
        <v>150</v>
      </c>
      <c r="AG13" s="6675">
        <v>323</v>
      </c>
      <c r="AH13" s="6691">
        <v>328</v>
      </c>
      <c r="AI13" s="6707">
        <v>272</v>
      </c>
      <c r="AJ13" s="6723">
        <v>334</v>
      </c>
      <c r="AK13" s="6739">
        <v>392</v>
      </c>
      <c r="AL13" s="6755">
        <v>309</v>
      </c>
      <c r="AM13" s="6771">
        <v>394</v>
      </c>
      <c r="AS13" s="6787">
        <v>1504</v>
      </c>
      <c r="AT13" s="6803">
        <v>2502</v>
      </c>
      <c r="AU13" s="270"/>
      <c r="AV13" s="270"/>
      <c r="AW13" s="270"/>
    </row>
    <row r="14" spans="1:49" s="265" customFormat="1" ht="15" x14ac:dyDescent="0.25">
      <c r="A14" s="6164" t="s">
        <v>890</v>
      </c>
      <c r="B14" s="6180" t="s">
        <v>892</v>
      </c>
      <c r="C14" s="6196" t="s">
        <v>33</v>
      </c>
      <c r="D14" s="6212" t="s">
        <v>33</v>
      </c>
      <c r="E14" s="6228" t="s">
        <v>892</v>
      </c>
      <c r="F14" s="6244" t="s">
        <v>33</v>
      </c>
      <c r="G14" s="6260" t="s">
        <v>79</v>
      </c>
      <c r="H14" s="6276">
        <v>49</v>
      </c>
      <c r="I14" s="6292">
        <v>15</v>
      </c>
      <c r="J14" s="6308">
        <v>52</v>
      </c>
      <c r="K14" s="6324">
        <v>65</v>
      </c>
      <c r="L14" s="6340">
        <v>36</v>
      </c>
      <c r="M14" s="6356">
        <v>38</v>
      </c>
      <c r="N14" s="6372">
        <v>25</v>
      </c>
      <c r="O14" s="6388">
        <v>24</v>
      </c>
      <c r="P14" s="6404">
        <v>35</v>
      </c>
      <c r="Q14" s="6420">
        <v>25</v>
      </c>
      <c r="R14" s="6436">
        <v>18</v>
      </c>
      <c r="S14" s="6452">
        <v>20</v>
      </c>
      <c r="T14" s="6468">
        <v>6</v>
      </c>
      <c r="U14" s="6484">
        <v>3</v>
      </c>
      <c r="V14" s="6500">
        <v>34</v>
      </c>
      <c r="W14" s="6516">
        <v>17</v>
      </c>
      <c r="X14" s="6532">
        <v>40</v>
      </c>
      <c r="Y14" s="6548">
        <v>44</v>
      </c>
      <c r="Z14" s="6564">
        <v>22</v>
      </c>
      <c r="AA14" s="6580">
        <v>28</v>
      </c>
      <c r="AB14" s="6596">
        <v>41</v>
      </c>
      <c r="AC14" s="6612">
        <v>54</v>
      </c>
      <c r="AD14" s="6628">
        <v>70</v>
      </c>
      <c r="AE14" s="6644">
        <v>39</v>
      </c>
      <c r="AF14" s="6660">
        <v>39</v>
      </c>
      <c r="AG14" s="6676">
        <v>58</v>
      </c>
      <c r="AH14" s="6692">
        <v>20</v>
      </c>
      <c r="AI14" s="6708">
        <v>22</v>
      </c>
      <c r="AJ14" s="6724">
        <v>18</v>
      </c>
      <c r="AK14" s="6740">
        <v>20</v>
      </c>
      <c r="AL14" s="6756">
        <v>29</v>
      </c>
      <c r="AM14" s="6772">
        <v>48</v>
      </c>
      <c r="AS14" s="6788">
        <v>194</v>
      </c>
      <c r="AT14" s="6804">
        <v>254</v>
      </c>
      <c r="AU14" s="270"/>
      <c r="AV14" s="270"/>
      <c r="AW14" s="270"/>
    </row>
    <row r="15" spans="1:49" s="265" customFormat="1" ht="15" x14ac:dyDescent="0.25">
      <c r="A15" s="6165" t="s">
        <v>890</v>
      </c>
      <c r="B15" s="6181" t="s">
        <v>892</v>
      </c>
      <c r="C15" s="6197" t="s">
        <v>33</v>
      </c>
      <c r="D15" s="6213" t="s">
        <v>33</v>
      </c>
      <c r="E15" s="6229" t="s">
        <v>892</v>
      </c>
      <c r="F15" s="6245" t="s">
        <v>33</v>
      </c>
      <c r="G15" s="6261" t="s">
        <v>37</v>
      </c>
      <c r="H15" s="6277">
        <v>11</v>
      </c>
      <c r="I15" s="6293">
        <v>4</v>
      </c>
      <c r="J15" s="6309">
        <v>14</v>
      </c>
      <c r="K15" s="6325">
        <v>5</v>
      </c>
      <c r="L15" s="6341">
        <v>3</v>
      </c>
      <c r="M15" s="6357">
        <v>2</v>
      </c>
      <c r="N15" s="6373"/>
      <c r="O15" s="6389"/>
      <c r="P15" s="6405"/>
      <c r="Q15" s="6421"/>
      <c r="R15" s="6437"/>
      <c r="S15" s="6453"/>
      <c r="T15" s="6469"/>
      <c r="U15" s="6485"/>
      <c r="V15" s="6501"/>
      <c r="W15" s="6517"/>
      <c r="X15" s="6533"/>
      <c r="Y15" s="6549"/>
      <c r="Z15" s="6565"/>
      <c r="AA15" s="6581"/>
      <c r="AB15" s="6597">
        <v>0</v>
      </c>
      <c r="AC15" s="6613"/>
      <c r="AD15" s="6629"/>
      <c r="AE15" s="6645"/>
      <c r="AF15" s="6661"/>
      <c r="AG15" s="6677"/>
      <c r="AH15" s="6693"/>
      <c r="AI15" s="6709"/>
      <c r="AJ15" s="6725"/>
      <c r="AK15" s="6741"/>
      <c r="AL15" s="6757">
        <v>0</v>
      </c>
      <c r="AM15" s="6773"/>
      <c r="AS15" s="6789"/>
      <c r="AT15" s="6805">
        <v>0</v>
      </c>
      <c r="AU15" s="270"/>
      <c r="AV15" s="270"/>
      <c r="AW15" s="270"/>
    </row>
    <row r="16" spans="1:49" s="265" customFormat="1" ht="15" x14ac:dyDescent="0.25">
      <c r="A16" s="6166" t="s">
        <v>890</v>
      </c>
      <c r="B16" s="6182" t="s">
        <v>892</v>
      </c>
      <c r="C16" s="6198" t="s">
        <v>33</v>
      </c>
      <c r="D16" s="6214" t="s">
        <v>33</v>
      </c>
      <c r="E16" s="6230" t="s">
        <v>892</v>
      </c>
      <c r="F16" s="6246" t="s">
        <v>33</v>
      </c>
      <c r="G16" s="6262" t="s">
        <v>38</v>
      </c>
      <c r="H16" s="6278">
        <v>23</v>
      </c>
      <c r="I16" s="6294">
        <v>9</v>
      </c>
      <c r="J16" s="6310">
        <v>25</v>
      </c>
      <c r="K16" s="6326">
        <v>36</v>
      </c>
      <c r="L16" s="6342">
        <v>28</v>
      </c>
      <c r="M16" s="6358">
        <v>28</v>
      </c>
      <c r="N16" s="6374">
        <v>19</v>
      </c>
      <c r="O16" s="6390">
        <v>20</v>
      </c>
      <c r="P16" s="6406">
        <v>27</v>
      </c>
      <c r="Q16" s="6422">
        <v>19</v>
      </c>
      <c r="R16" s="6438">
        <v>17</v>
      </c>
      <c r="S16" s="6454">
        <v>16</v>
      </c>
      <c r="T16" s="6470">
        <v>5</v>
      </c>
      <c r="U16" s="6486">
        <v>2</v>
      </c>
      <c r="V16" s="6502">
        <v>22</v>
      </c>
      <c r="W16" s="6518">
        <v>16</v>
      </c>
      <c r="X16" s="6534">
        <v>29</v>
      </c>
      <c r="Y16" s="6550">
        <v>31</v>
      </c>
      <c r="Z16" s="6566">
        <v>19</v>
      </c>
      <c r="AA16" s="6582">
        <v>24</v>
      </c>
      <c r="AB16" s="6598">
        <v>29</v>
      </c>
      <c r="AC16" s="6614">
        <v>41</v>
      </c>
      <c r="AD16" s="6630">
        <v>57</v>
      </c>
      <c r="AE16" s="6646">
        <v>32</v>
      </c>
      <c r="AF16" s="6662">
        <v>21</v>
      </c>
      <c r="AG16" s="6678">
        <v>41</v>
      </c>
      <c r="AH16" s="6694">
        <v>13</v>
      </c>
      <c r="AI16" s="6710">
        <v>14</v>
      </c>
      <c r="AJ16" s="6726">
        <v>10</v>
      </c>
      <c r="AK16" s="6742">
        <v>15</v>
      </c>
      <c r="AL16" s="6758">
        <v>23</v>
      </c>
      <c r="AM16" s="6774">
        <v>30</v>
      </c>
      <c r="AS16" s="6790">
        <v>148</v>
      </c>
      <c r="AT16" s="6806">
        <v>167</v>
      </c>
      <c r="AU16" s="270"/>
      <c r="AV16" s="270"/>
      <c r="AW16" s="270"/>
    </row>
    <row r="17" spans="1:49" s="265" customFormat="1" ht="15" x14ac:dyDescent="0.25">
      <c r="A17" s="6167" t="s">
        <v>890</v>
      </c>
      <c r="B17" s="6183" t="s">
        <v>892</v>
      </c>
      <c r="C17" s="6199" t="s">
        <v>33</v>
      </c>
      <c r="D17" s="6215" t="s">
        <v>33</v>
      </c>
      <c r="E17" s="6231" t="s">
        <v>892</v>
      </c>
      <c r="F17" s="6247" t="s">
        <v>33</v>
      </c>
      <c r="G17" s="6263" t="s">
        <v>39</v>
      </c>
      <c r="H17" s="6279">
        <v>5</v>
      </c>
      <c r="I17" s="6295">
        <v>1</v>
      </c>
      <c r="J17" s="6311">
        <v>7</v>
      </c>
      <c r="K17" s="6327">
        <v>16</v>
      </c>
      <c r="L17" s="6343">
        <v>2</v>
      </c>
      <c r="M17" s="6359">
        <v>8</v>
      </c>
      <c r="N17" s="6375">
        <v>5</v>
      </c>
      <c r="O17" s="6391">
        <v>3</v>
      </c>
      <c r="P17" s="6407">
        <v>5</v>
      </c>
      <c r="Q17" s="6423">
        <v>5</v>
      </c>
      <c r="R17" s="6439">
        <v>1</v>
      </c>
      <c r="S17" s="6455">
        <v>5</v>
      </c>
      <c r="T17" s="6471"/>
      <c r="U17" s="6487"/>
      <c r="V17" s="6503">
        <v>8</v>
      </c>
      <c r="W17" s="6519">
        <v>1</v>
      </c>
      <c r="X17" s="6535">
        <v>7</v>
      </c>
      <c r="Y17" s="6551">
        <v>9</v>
      </c>
      <c r="Z17" s="6567">
        <v>1</v>
      </c>
      <c r="AA17" s="6583">
        <v>4</v>
      </c>
      <c r="AB17" s="6599">
        <v>9</v>
      </c>
      <c r="AC17" s="6615">
        <v>8</v>
      </c>
      <c r="AD17" s="6631">
        <v>10</v>
      </c>
      <c r="AE17" s="6647">
        <v>7</v>
      </c>
      <c r="AF17" s="6663">
        <v>12</v>
      </c>
      <c r="AG17" s="6679">
        <v>10</v>
      </c>
      <c r="AH17" s="6695">
        <v>5</v>
      </c>
      <c r="AI17" s="6711">
        <v>3</v>
      </c>
      <c r="AJ17" s="6727">
        <v>5</v>
      </c>
      <c r="AK17" s="6743">
        <v>3</v>
      </c>
      <c r="AL17" s="6759">
        <v>3</v>
      </c>
      <c r="AM17" s="6775">
        <v>6</v>
      </c>
      <c r="AS17" s="6791">
        <v>30</v>
      </c>
      <c r="AT17" s="6807">
        <v>47</v>
      </c>
      <c r="AU17" s="270"/>
      <c r="AV17" s="270"/>
      <c r="AW17" s="270"/>
    </row>
    <row r="18" spans="1:49" s="265" customFormat="1" ht="15" x14ac:dyDescent="0.25">
      <c r="A18" s="6168" t="s">
        <v>890</v>
      </c>
      <c r="B18" s="6184" t="s">
        <v>892</v>
      </c>
      <c r="C18" s="6200" t="s">
        <v>33</v>
      </c>
      <c r="D18" s="6216" t="s">
        <v>33</v>
      </c>
      <c r="E18" s="6232" t="s">
        <v>892</v>
      </c>
      <c r="F18" s="6248" t="s">
        <v>33</v>
      </c>
      <c r="G18" s="6264" t="s">
        <v>40</v>
      </c>
      <c r="H18" s="6280">
        <v>4</v>
      </c>
      <c r="I18" s="6296">
        <v>1</v>
      </c>
      <c r="J18" s="6312">
        <v>4</v>
      </c>
      <c r="K18" s="6328">
        <v>4</v>
      </c>
      <c r="L18" s="6344">
        <v>2</v>
      </c>
      <c r="M18" s="6360">
        <v>2</v>
      </c>
      <c r="N18" s="6376">
        <v>1</v>
      </c>
      <c r="O18" s="6392">
        <v>1</v>
      </c>
      <c r="P18" s="6408">
        <v>2</v>
      </c>
      <c r="Q18" s="6424"/>
      <c r="R18" s="6440"/>
      <c r="S18" s="6456"/>
      <c r="T18" s="6472">
        <v>1</v>
      </c>
      <c r="U18" s="6488"/>
      <c r="V18" s="6504">
        <v>3</v>
      </c>
      <c r="W18" s="6520"/>
      <c r="X18" s="6536">
        <v>3</v>
      </c>
      <c r="Y18" s="6552">
        <v>3</v>
      </c>
      <c r="Z18" s="6568">
        <v>2</v>
      </c>
      <c r="AA18" s="6584"/>
      <c r="AB18" s="6600">
        <v>1</v>
      </c>
      <c r="AC18" s="6616">
        <v>4</v>
      </c>
      <c r="AD18" s="6632">
        <v>2</v>
      </c>
      <c r="AE18" s="6648"/>
      <c r="AF18" s="6664">
        <v>3</v>
      </c>
      <c r="AG18" s="6680">
        <v>3</v>
      </c>
      <c r="AH18" s="6696">
        <v>2</v>
      </c>
      <c r="AI18" s="6712">
        <v>4</v>
      </c>
      <c r="AJ18" s="6728">
        <v>2</v>
      </c>
      <c r="AK18" s="6744">
        <v>1</v>
      </c>
      <c r="AL18" s="6760">
        <v>2</v>
      </c>
      <c r="AM18" s="6776">
        <v>11</v>
      </c>
      <c r="AS18" s="6792">
        <v>12</v>
      </c>
      <c r="AT18" s="6808">
        <v>28</v>
      </c>
      <c r="AU18" s="270"/>
      <c r="AV18" s="270"/>
      <c r="AW18" s="270"/>
    </row>
    <row r="19" spans="1:49" s="265" customFormat="1" ht="15" x14ac:dyDescent="0.25">
      <c r="A19" s="6169" t="s">
        <v>890</v>
      </c>
      <c r="B19" s="6185" t="s">
        <v>892</v>
      </c>
      <c r="C19" s="6201" t="s">
        <v>33</v>
      </c>
      <c r="D19" s="6217" t="s">
        <v>33</v>
      </c>
      <c r="E19" s="6233" t="s">
        <v>892</v>
      </c>
      <c r="F19" s="6249" t="s">
        <v>33</v>
      </c>
      <c r="G19" s="6265" t="s">
        <v>41</v>
      </c>
      <c r="H19" s="6281"/>
      <c r="I19" s="6297"/>
      <c r="J19" s="6313"/>
      <c r="K19" s="6329">
        <v>2</v>
      </c>
      <c r="L19" s="6345">
        <v>1</v>
      </c>
      <c r="M19" s="6361"/>
      <c r="N19" s="6377"/>
      <c r="O19" s="6393"/>
      <c r="P19" s="6409">
        <v>1</v>
      </c>
      <c r="Q19" s="6425">
        <v>1</v>
      </c>
      <c r="R19" s="6441"/>
      <c r="S19" s="6457"/>
      <c r="T19" s="6473"/>
      <c r="U19" s="6489"/>
      <c r="V19" s="6505">
        <v>1</v>
      </c>
      <c r="W19" s="6521"/>
      <c r="X19" s="6537">
        <v>1</v>
      </c>
      <c r="Y19" s="6553">
        <v>1</v>
      </c>
      <c r="Z19" s="6569"/>
      <c r="AA19" s="6585"/>
      <c r="AB19" s="6601">
        <v>2</v>
      </c>
      <c r="AC19" s="6617">
        <v>1</v>
      </c>
      <c r="AD19" s="6633">
        <v>1</v>
      </c>
      <c r="AE19" s="6649"/>
      <c r="AF19" s="6665">
        <v>3</v>
      </c>
      <c r="AG19" s="6681">
        <v>4</v>
      </c>
      <c r="AH19" s="6697"/>
      <c r="AI19" s="6713">
        <v>1</v>
      </c>
      <c r="AJ19" s="6729">
        <v>1</v>
      </c>
      <c r="AK19" s="6745">
        <v>1</v>
      </c>
      <c r="AL19" s="6761">
        <v>1</v>
      </c>
      <c r="AM19" s="6777">
        <v>1</v>
      </c>
      <c r="AS19" s="6793">
        <v>3</v>
      </c>
      <c r="AT19" s="6809">
        <v>12</v>
      </c>
      <c r="AU19" s="270"/>
      <c r="AV19" s="270"/>
      <c r="AW19" s="270"/>
    </row>
    <row r="20" spans="1:49" s="265" customFormat="1" ht="15" x14ac:dyDescent="0.25">
      <c r="A20" s="6810" t="s">
        <v>893</v>
      </c>
      <c r="B20" s="6818" t="s">
        <v>33</v>
      </c>
      <c r="C20" s="6826" t="s">
        <v>33</v>
      </c>
      <c r="D20" s="6834" t="s">
        <v>33</v>
      </c>
      <c r="E20" s="6842" t="s">
        <v>33</v>
      </c>
      <c r="F20" s="6850" t="s">
        <v>33</v>
      </c>
      <c r="G20" s="6858" t="s">
        <v>78</v>
      </c>
      <c r="H20" s="6866">
        <v>440</v>
      </c>
      <c r="I20" s="6874">
        <v>216</v>
      </c>
      <c r="J20" s="6882">
        <v>460</v>
      </c>
      <c r="K20" s="6890">
        <v>591</v>
      </c>
      <c r="L20" s="6898">
        <v>474</v>
      </c>
      <c r="M20" s="6906">
        <v>506</v>
      </c>
      <c r="N20" s="6914">
        <v>507</v>
      </c>
      <c r="O20" s="6922">
        <v>491</v>
      </c>
      <c r="P20" s="6930">
        <v>577</v>
      </c>
      <c r="Q20" s="6938">
        <v>467</v>
      </c>
      <c r="R20" s="6946">
        <v>813</v>
      </c>
      <c r="S20" s="6954">
        <v>601</v>
      </c>
      <c r="T20" s="6962">
        <v>205</v>
      </c>
      <c r="U20" s="6970">
        <v>197</v>
      </c>
      <c r="V20" s="6978">
        <v>693</v>
      </c>
      <c r="W20" s="6986">
        <v>556</v>
      </c>
      <c r="X20" s="6994">
        <v>755</v>
      </c>
      <c r="Y20" s="7002">
        <v>1307</v>
      </c>
      <c r="Z20" s="7010">
        <v>929</v>
      </c>
      <c r="AA20" s="7018">
        <v>1061</v>
      </c>
      <c r="AB20" s="7026">
        <v>1275</v>
      </c>
      <c r="AC20" s="7034">
        <v>1190</v>
      </c>
      <c r="AD20" s="7042">
        <v>1319</v>
      </c>
      <c r="AE20" s="7050">
        <v>1507</v>
      </c>
      <c r="AF20" s="7058">
        <v>509</v>
      </c>
      <c r="AG20" s="7066">
        <v>1052</v>
      </c>
      <c r="AH20" s="7074">
        <v>1209</v>
      </c>
      <c r="AI20" s="7082">
        <v>962</v>
      </c>
      <c r="AJ20" s="7090">
        <v>953</v>
      </c>
      <c r="AK20" s="7098">
        <v>1739</v>
      </c>
      <c r="AL20" s="7106">
        <v>1164</v>
      </c>
      <c r="AM20" s="7114">
        <v>1329</v>
      </c>
      <c r="AS20" s="7122">
        <v>5703</v>
      </c>
      <c r="AT20" s="7130">
        <v>8917</v>
      </c>
      <c r="AU20" s="270"/>
      <c r="AV20" s="270"/>
      <c r="AW20" s="270"/>
    </row>
    <row r="21" spans="1:49" s="265" customFormat="1" ht="15" x14ac:dyDescent="0.25">
      <c r="A21" s="6811" t="s">
        <v>893</v>
      </c>
      <c r="B21" s="6819" t="s">
        <v>33</v>
      </c>
      <c r="C21" s="6827" t="s">
        <v>33</v>
      </c>
      <c r="D21" s="6835" t="s">
        <v>33</v>
      </c>
      <c r="E21" s="6843" t="s">
        <v>33</v>
      </c>
      <c r="F21" s="6851" t="s">
        <v>33</v>
      </c>
      <c r="G21" s="6859" t="s">
        <v>36</v>
      </c>
      <c r="H21" s="6867">
        <v>350</v>
      </c>
      <c r="I21" s="6875">
        <v>183</v>
      </c>
      <c r="J21" s="6883">
        <v>388</v>
      </c>
      <c r="K21" s="6891">
        <v>478</v>
      </c>
      <c r="L21" s="6899">
        <v>404</v>
      </c>
      <c r="M21" s="6907">
        <v>426</v>
      </c>
      <c r="N21" s="6915">
        <v>446</v>
      </c>
      <c r="O21" s="6923">
        <v>428</v>
      </c>
      <c r="P21" s="6931">
        <v>475</v>
      </c>
      <c r="Q21" s="6939">
        <v>408</v>
      </c>
      <c r="R21" s="6947">
        <v>746</v>
      </c>
      <c r="S21" s="6955">
        <v>548</v>
      </c>
      <c r="T21" s="6963">
        <v>191</v>
      </c>
      <c r="U21" s="6971">
        <v>188</v>
      </c>
      <c r="V21" s="6979">
        <v>627</v>
      </c>
      <c r="W21" s="6987">
        <v>481</v>
      </c>
      <c r="X21" s="6995">
        <v>625</v>
      </c>
      <c r="Y21" s="7003">
        <v>1127</v>
      </c>
      <c r="Z21" s="7011">
        <v>826</v>
      </c>
      <c r="AA21" s="7019">
        <v>949</v>
      </c>
      <c r="AB21" s="7027">
        <v>1083</v>
      </c>
      <c r="AC21" s="7035">
        <v>1014</v>
      </c>
      <c r="AD21" s="7043">
        <v>1100</v>
      </c>
      <c r="AE21" s="7051">
        <v>1354</v>
      </c>
      <c r="AF21" s="7059">
        <v>431</v>
      </c>
      <c r="AG21" s="7067">
        <v>920</v>
      </c>
      <c r="AH21" s="7075">
        <v>1151</v>
      </c>
      <c r="AI21" s="7083">
        <v>905</v>
      </c>
      <c r="AJ21" s="7091">
        <v>899</v>
      </c>
      <c r="AK21" s="7099">
        <v>1684</v>
      </c>
      <c r="AL21" s="7107">
        <v>1103</v>
      </c>
      <c r="AM21" s="7115">
        <v>1248</v>
      </c>
      <c r="AS21" s="7123">
        <v>5014</v>
      </c>
      <c r="AT21" s="7131">
        <v>8341</v>
      </c>
      <c r="AU21" s="270"/>
      <c r="AV21" s="270"/>
      <c r="AW21" s="270"/>
    </row>
    <row r="22" spans="1:49" s="265" customFormat="1" ht="15" x14ac:dyDescent="0.25">
      <c r="A22" s="6812" t="s">
        <v>893</v>
      </c>
      <c r="B22" s="6820" t="s">
        <v>33</v>
      </c>
      <c r="C22" s="6828" t="s">
        <v>33</v>
      </c>
      <c r="D22" s="6836" t="s">
        <v>33</v>
      </c>
      <c r="E22" s="6844" t="s">
        <v>33</v>
      </c>
      <c r="F22" s="6852" t="s">
        <v>33</v>
      </c>
      <c r="G22" s="6860" t="s">
        <v>79</v>
      </c>
      <c r="H22" s="6868">
        <v>98</v>
      </c>
      <c r="I22" s="6876">
        <v>35</v>
      </c>
      <c r="J22" s="6884">
        <v>76</v>
      </c>
      <c r="K22" s="6892">
        <v>118</v>
      </c>
      <c r="L22" s="6900">
        <v>72</v>
      </c>
      <c r="M22" s="6908">
        <v>78</v>
      </c>
      <c r="N22" s="6916">
        <v>62</v>
      </c>
      <c r="O22" s="6924">
        <v>63</v>
      </c>
      <c r="P22" s="6932">
        <v>102</v>
      </c>
      <c r="Q22" s="6940">
        <v>58</v>
      </c>
      <c r="R22" s="6948">
        <v>67</v>
      </c>
      <c r="S22" s="6956">
        <v>52</v>
      </c>
      <c r="T22" s="6964">
        <v>14</v>
      </c>
      <c r="U22" s="6972">
        <v>11</v>
      </c>
      <c r="V22" s="6980">
        <v>65</v>
      </c>
      <c r="W22" s="6988">
        <v>74</v>
      </c>
      <c r="X22" s="6996">
        <v>131</v>
      </c>
      <c r="Y22" s="7004">
        <v>180</v>
      </c>
      <c r="Z22" s="7012">
        <v>103</v>
      </c>
      <c r="AA22" s="7020">
        <v>112</v>
      </c>
      <c r="AB22" s="7028">
        <v>192</v>
      </c>
      <c r="AC22" s="7036">
        <v>176</v>
      </c>
      <c r="AD22" s="7044">
        <v>219</v>
      </c>
      <c r="AE22" s="7052">
        <v>153</v>
      </c>
      <c r="AF22" s="7060">
        <v>78</v>
      </c>
      <c r="AG22" s="7068">
        <v>132</v>
      </c>
      <c r="AH22" s="7076">
        <v>58</v>
      </c>
      <c r="AI22" s="7084">
        <v>57</v>
      </c>
      <c r="AJ22" s="7092">
        <v>54</v>
      </c>
      <c r="AK22" s="7100">
        <v>55</v>
      </c>
      <c r="AL22" s="7108">
        <v>61</v>
      </c>
      <c r="AM22" s="7116">
        <v>81</v>
      </c>
      <c r="AS22" s="7124">
        <v>690</v>
      </c>
      <c r="AT22" s="7132">
        <v>576</v>
      </c>
      <c r="AU22" s="270"/>
      <c r="AV22" s="270"/>
      <c r="AW22" s="270"/>
    </row>
    <row r="23" spans="1:49" s="265" customFormat="1" ht="15" x14ac:dyDescent="0.25">
      <c r="A23" s="6813" t="s">
        <v>893</v>
      </c>
      <c r="B23" s="6821" t="s">
        <v>33</v>
      </c>
      <c r="C23" s="6829" t="s">
        <v>33</v>
      </c>
      <c r="D23" s="6837" t="s">
        <v>33</v>
      </c>
      <c r="E23" s="6845" t="s">
        <v>33</v>
      </c>
      <c r="F23" s="6853" t="s">
        <v>33</v>
      </c>
      <c r="G23" s="6861" t="s">
        <v>37</v>
      </c>
      <c r="H23" s="6869">
        <v>19</v>
      </c>
      <c r="I23" s="6877">
        <v>8</v>
      </c>
      <c r="J23" s="6885">
        <v>16</v>
      </c>
      <c r="K23" s="6893">
        <v>6</v>
      </c>
      <c r="L23" s="6901">
        <v>4</v>
      </c>
      <c r="M23" s="6909">
        <v>2</v>
      </c>
      <c r="N23" s="6917"/>
      <c r="O23" s="6925"/>
      <c r="P23" s="6933"/>
      <c r="Q23" s="6941"/>
      <c r="R23" s="6949"/>
      <c r="S23" s="6957">
        <v>0</v>
      </c>
      <c r="T23" s="6965"/>
      <c r="U23" s="6973"/>
      <c r="V23" s="6981"/>
      <c r="W23" s="6989"/>
      <c r="X23" s="6997"/>
      <c r="Y23" s="7005"/>
      <c r="Z23" s="7013"/>
      <c r="AA23" s="7021"/>
      <c r="AB23" s="7029">
        <v>0</v>
      </c>
      <c r="AC23" s="7037"/>
      <c r="AD23" s="7045"/>
      <c r="AE23" s="7053"/>
      <c r="AF23" s="7061"/>
      <c r="AG23" s="7069">
        <v>1</v>
      </c>
      <c r="AH23" s="7077"/>
      <c r="AI23" s="7085"/>
      <c r="AJ23" s="7093"/>
      <c r="AK23" s="7101">
        <v>2</v>
      </c>
      <c r="AL23" s="7109">
        <v>0</v>
      </c>
      <c r="AM23" s="7117"/>
      <c r="AS23" s="7125"/>
      <c r="AT23" s="7133">
        <v>3</v>
      </c>
      <c r="AU23" s="270"/>
      <c r="AV23" s="270"/>
      <c r="AW23" s="270"/>
    </row>
    <row r="24" spans="1:49" s="265" customFormat="1" ht="15" x14ac:dyDescent="0.25">
      <c r="A24" s="6814" t="s">
        <v>893</v>
      </c>
      <c r="B24" s="6822" t="s">
        <v>33</v>
      </c>
      <c r="C24" s="6830" t="s">
        <v>33</v>
      </c>
      <c r="D24" s="6838" t="s">
        <v>33</v>
      </c>
      <c r="E24" s="6846" t="s">
        <v>33</v>
      </c>
      <c r="F24" s="6854" t="s">
        <v>33</v>
      </c>
      <c r="G24" s="6862" t="s">
        <v>38</v>
      </c>
      <c r="H24" s="6870">
        <v>51</v>
      </c>
      <c r="I24" s="6878">
        <v>20</v>
      </c>
      <c r="J24" s="6886">
        <v>38</v>
      </c>
      <c r="K24" s="6894">
        <v>70</v>
      </c>
      <c r="L24" s="6902">
        <v>51</v>
      </c>
      <c r="M24" s="6910">
        <v>56</v>
      </c>
      <c r="N24" s="6918">
        <v>44</v>
      </c>
      <c r="O24" s="6926">
        <v>50</v>
      </c>
      <c r="P24" s="6934">
        <v>75</v>
      </c>
      <c r="Q24" s="6942">
        <v>47</v>
      </c>
      <c r="R24" s="6950">
        <v>57</v>
      </c>
      <c r="S24" s="6958">
        <v>40</v>
      </c>
      <c r="T24" s="6966">
        <v>12</v>
      </c>
      <c r="U24" s="6974">
        <v>6</v>
      </c>
      <c r="V24" s="6982">
        <v>44</v>
      </c>
      <c r="W24" s="6990">
        <v>53</v>
      </c>
      <c r="X24" s="6998">
        <v>96</v>
      </c>
      <c r="Y24" s="7006">
        <v>133</v>
      </c>
      <c r="Z24" s="7014">
        <v>81</v>
      </c>
      <c r="AA24" s="7022">
        <v>85</v>
      </c>
      <c r="AB24" s="7030">
        <v>127</v>
      </c>
      <c r="AC24" s="7038">
        <v>131</v>
      </c>
      <c r="AD24" s="7046">
        <v>166</v>
      </c>
      <c r="AE24" s="7054">
        <v>116</v>
      </c>
      <c r="AF24" s="7062">
        <v>51</v>
      </c>
      <c r="AG24" s="7070">
        <v>89</v>
      </c>
      <c r="AH24" s="7078">
        <v>40</v>
      </c>
      <c r="AI24" s="7086">
        <v>41</v>
      </c>
      <c r="AJ24" s="7094">
        <v>33</v>
      </c>
      <c r="AK24" s="7102">
        <v>43</v>
      </c>
      <c r="AL24" s="7110">
        <v>46</v>
      </c>
      <c r="AM24" s="7118">
        <v>55</v>
      </c>
      <c r="AS24" s="7126">
        <v>510</v>
      </c>
      <c r="AT24" s="7134">
        <v>398</v>
      </c>
      <c r="AU24" s="270"/>
      <c r="AV24" s="270"/>
      <c r="AW24" s="270"/>
    </row>
    <row r="25" spans="1:49" s="265" customFormat="1" ht="15" x14ac:dyDescent="0.25">
      <c r="A25" s="6815" t="s">
        <v>893</v>
      </c>
      <c r="B25" s="6823" t="s">
        <v>33</v>
      </c>
      <c r="C25" s="6831" t="s">
        <v>33</v>
      </c>
      <c r="D25" s="6839" t="s">
        <v>33</v>
      </c>
      <c r="E25" s="6847" t="s">
        <v>33</v>
      </c>
      <c r="F25" s="6855" t="s">
        <v>33</v>
      </c>
      <c r="G25" s="6863" t="s">
        <v>39</v>
      </c>
      <c r="H25" s="6871">
        <v>12</v>
      </c>
      <c r="I25" s="6879">
        <v>2</v>
      </c>
      <c r="J25" s="6887">
        <v>11</v>
      </c>
      <c r="K25" s="6895">
        <v>27</v>
      </c>
      <c r="L25" s="6903">
        <v>10</v>
      </c>
      <c r="M25" s="6911">
        <v>18</v>
      </c>
      <c r="N25" s="6919">
        <v>13</v>
      </c>
      <c r="O25" s="6927">
        <v>10</v>
      </c>
      <c r="P25" s="6935">
        <v>19</v>
      </c>
      <c r="Q25" s="6943">
        <v>8</v>
      </c>
      <c r="R25" s="6951">
        <v>8</v>
      </c>
      <c r="S25" s="6959">
        <v>11</v>
      </c>
      <c r="T25" s="6967">
        <v>1</v>
      </c>
      <c r="U25" s="6975">
        <v>1</v>
      </c>
      <c r="V25" s="6983">
        <v>15</v>
      </c>
      <c r="W25" s="6991">
        <v>17</v>
      </c>
      <c r="X25" s="6999">
        <v>23</v>
      </c>
      <c r="Y25" s="7007">
        <v>31</v>
      </c>
      <c r="Z25" s="7015">
        <v>14</v>
      </c>
      <c r="AA25" s="7023">
        <v>18</v>
      </c>
      <c r="AB25" s="7031">
        <v>40</v>
      </c>
      <c r="AC25" s="7039">
        <v>26</v>
      </c>
      <c r="AD25" s="7047">
        <v>38</v>
      </c>
      <c r="AE25" s="7055">
        <v>29</v>
      </c>
      <c r="AF25" s="7063">
        <v>20</v>
      </c>
      <c r="AG25" s="7071">
        <v>25</v>
      </c>
      <c r="AH25" s="7079">
        <v>15</v>
      </c>
      <c r="AI25" s="7087">
        <v>7</v>
      </c>
      <c r="AJ25" s="7095">
        <v>13</v>
      </c>
      <c r="AK25" s="7103">
        <v>5</v>
      </c>
      <c r="AL25" s="7111">
        <v>7</v>
      </c>
      <c r="AM25" s="7119">
        <v>13</v>
      </c>
      <c r="AS25" s="7127">
        <v>120</v>
      </c>
      <c r="AT25" s="7135">
        <v>105</v>
      </c>
      <c r="AU25" s="270"/>
      <c r="AV25" s="270"/>
      <c r="AW25" s="270"/>
    </row>
    <row r="26" spans="1:49" s="265" customFormat="1" ht="15" x14ac:dyDescent="0.25">
      <c r="A26" s="6816" t="s">
        <v>893</v>
      </c>
      <c r="B26" s="6824" t="s">
        <v>33</v>
      </c>
      <c r="C26" s="6832" t="s">
        <v>33</v>
      </c>
      <c r="D26" s="6840" t="s">
        <v>33</v>
      </c>
      <c r="E26" s="6848" t="s">
        <v>33</v>
      </c>
      <c r="F26" s="6856" t="s">
        <v>33</v>
      </c>
      <c r="G26" s="6864" t="s">
        <v>40</v>
      </c>
      <c r="H26" s="6872">
        <v>8</v>
      </c>
      <c r="I26" s="6880">
        <v>2</v>
      </c>
      <c r="J26" s="6888">
        <v>7</v>
      </c>
      <c r="K26" s="6896">
        <v>6</v>
      </c>
      <c r="L26" s="6904">
        <v>3</v>
      </c>
      <c r="M26" s="6912">
        <v>3</v>
      </c>
      <c r="N26" s="6920">
        <v>2</v>
      </c>
      <c r="O26" s="6928">
        <v>2</v>
      </c>
      <c r="P26" s="6936">
        <v>5</v>
      </c>
      <c r="Q26" s="6944">
        <v>2</v>
      </c>
      <c r="R26" s="6952">
        <v>2</v>
      </c>
      <c r="S26" s="6960">
        <v>1</v>
      </c>
      <c r="T26" s="6968">
        <v>1</v>
      </c>
      <c r="U26" s="6976">
        <v>1</v>
      </c>
      <c r="V26" s="6984">
        <v>3</v>
      </c>
      <c r="W26" s="6992">
        <v>2</v>
      </c>
      <c r="X26" s="7000">
        <v>8</v>
      </c>
      <c r="Y26" s="7008">
        <v>9</v>
      </c>
      <c r="Z26" s="7016">
        <v>5</v>
      </c>
      <c r="AA26" s="7024">
        <v>5</v>
      </c>
      <c r="AB26" s="7032">
        <v>16</v>
      </c>
      <c r="AC26" s="7040">
        <v>14</v>
      </c>
      <c r="AD26" s="7048">
        <v>10</v>
      </c>
      <c r="AE26" s="7056">
        <v>4</v>
      </c>
      <c r="AF26" s="7064">
        <v>4</v>
      </c>
      <c r="AG26" s="7072">
        <v>11</v>
      </c>
      <c r="AH26" s="7080">
        <v>3</v>
      </c>
      <c r="AI26" s="7088">
        <v>5</v>
      </c>
      <c r="AJ26" s="7096">
        <v>6</v>
      </c>
      <c r="AK26" s="7104">
        <v>3</v>
      </c>
      <c r="AL26" s="7112">
        <v>5</v>
      </c>
      <c r="AM26" s="7120">
        <v>11</v>
      </c>
      <c r="AS26" s="7128">
        <v>34</v>
      </c>
      <c r="AT26" s="7136">
        <v>48</v>
      </c>
      <c r="AU26" s="270"/>
      <c r="AV26" s="270"/>
      <c r="AW26" s="270"/>
    </row>
    <row r="27" spans="1:49" s="265" customFormat="1" ht="15" x14ac:dyDescent="0.25">
      <c r="A27" s="6817" t="s">
        <v>893</v>
      </c>
      <c r="B27" s="6825" t="s">
        <v>33</v>
      </c>
      <c r="C27" s="6833" t="s">
        <v>33</v>
      </c>
      <c r="D27" s="6841" t="s">
        <v>33</v>
      </c>
      <c r="E27" s="6849" t="s">
        <v>33</v>
      </c>
      <c r="F27" s="6857" t="s">
        <v>33</v>
      </c>
      <c r="G27" s="6865" t="s">
        <v>41</v>
      </c>
      <c r="H27" s="6873"/>
      <c r="I27" s="6881">
        <v>1</v>
      </c>
      <c r="J27" s="6889"/>
      <c r="K27" s="6897">
        <v>4</v>
      </c>
      <c r="L27" s="6905">
        <v>2</v>
      </c>
      <c r="M27" s="6913">
        <v>1</v>
      </c>
      <c r="N27" s="6921">
        <v>2</v>
      </c>
      <c r="O27" s="6929">
        <v>1</v>
      </c>
      <c r="P27" s="6937">
        <v>3</v>
      </c>
      <c r="Q27" s="6945">
        <v>2</v>
      </c>
      <c r="R27" s="6953"/>
      <c r="S27" s="6961">
        <v>1</v>
      </c>
      <c r="T27" s="6969"/>
      <c r="U27" s="6977">
        <v>1</v>
      </c>
      <c r="V27" s="6985">
        <v>4</v>
      </c>
      <c r="W27" s="6993">
        <v>3</v>
      </c>
      <c r="X27" s="7001">
        <v>3</v>
      </c>
      <c r="Y27" s="7009">
        <v>7</v>
      </c>
      <c r="Z27" s="7017">
        <v>3</v>
      </c>
      <c r="AA27" s="7025">
        <v>4</v>
      </c>
      <c r="AB27" s="7033">
        <v>9</v>
      </c>
      <c r="AC27" s="7041">
        <v>5</v>
      </c>
      <c r="AD27" s="7049">
        <v>5</v>
      </c>
      <c r="AE27" s="7057">
        <v>4</v>
      </c>
      <c r="AF27" s="7065">
        <v>3</v>
      </c>
      <c r="AG27" s="7073">
        <v>6</v>
      </c>
      <c r="AH27" s="7081"/>
      <c r="AI27" s="7089">
        <v>4</v>
      </c>
      <c r="AJ27" s="7097">
        <v>2</v>
      </c>
      <c r="AK27" s="7105">
        <v>2</v>
      </c>
      <c r="AL27" s="7113">
        <v>3</v>
      </c>
      <c r="AM27" s="7121">
        <v>2</v>
      </c>
      <c r="AS27" s="7129">
        <v>25</v>
      </c>
      <c r="AT27" s="7137">
        <v>22</v>
      </c>
      <c r="AU27" s="270"/>
      <c r="AV27" s="270"/>
      <c r="AW27" s="270"/>
    </row>
    <row r="28" spans="1:49" s="265" customFormat="1" x14ac:dyDescent="0.2">
      <c r="AS28" s="270"/>
      <c r="AT28" s="270"/>
      <c r="AU28" s="270"/>
      <c r="AV28" s="270"/>
      <c r="AW28" s="270"/>
    </row>
    <row r="29" spans="1:49" s="265" customFormat="1" x14ac:dyDescent="0.2">
      <c r="AS29" s="270"/>
      <c r="AT29" s="270"/>
      <c r="AU29" s="270"/>
      <c r="AV29" s="270"/>
      <c r="AW29" s="270"/>
    </row>
    <row r="30" spans="1:49" s="265" customFormat="1" x14ac:dyDescent="0.2">
      <c r="AS30" s="270"/>
      <c r="AT30" s="270"/>
      <c r="AU30" s="270"/>
      <c r="AV30" s="270"/>
      <c r="AW30" s="270"/>
    </row>
    <row r="31" spans="1:49" s="265" customFormat="1" x14ac:dyDescent="0.2">
      <c r="AS31" s="270"/>
      <c r="AT31" s="270"/>
      <c r="AU31" s="270"/>
      <c r="AV31" s="270"/>
      <c r="AW31" s="270"/>
    </row>
    <row r="32" spans="1:49" s="265" customFormat="1" x14ac:dyDescent="0.2">
      <c r="AS32" s="270"/>
      <c r="AT32" s="270"/>
      <c r="AU32" s="270"/>
      <c r="AV32" s="270"/>
      <c r="AW32" s="270"/>
    </row>
    <row r="33" spans="45:49" s="265" customFormat="1" x14ac:dyDescent="0.2">
      <c r="AS33" s="270"/>
      <c r="AT33" s="270"/>
      <c r="AU33" s="270"/>
      <c r="AV33" s="270"/>
      <c r="AW33" s="270"/>
    </row>
    <row r="34" spans="45:49" s="265" customFormat="1" x14ac:dyDescent="0.2">
      <c r="AS34" s="270"/>
      <c r="AT34" s="270"/>
      <c r="AU34" s="270"/>
      <c r="AV34" s="270"/>
      <c r="AW34" s="270"/>
    </row>
    <row r="35" spans="45:49" s="265" customFormat="1" x14ac:dyDescent="0.2">
      <c r="AS35" s="270"/>
      <c r="AT35" s="270"/>
      <c r="AU35" s="270"/>
      <c r="AV35" s="270"/>
      <c r="AW35" s="270"/>
    </row>
    <row r="36" spans="45:49" s="265" customFormat="1" x14ac:dyDescent="0.2">
      <c r="AS36" s="270"/>
      <c r="AT36" s="270"/>
      <c r="AU36" s="270"/>
      <c r="AV36" s="270"/>
      <c r="AW36" s="270"/>
    </row>
    <row r="37" spans="45:49" s="265" customFormat="1" x14ac:dyDescent="0.2">
      <c r="AS37" s="270"/>
      <c r="AT37" s="270"/>
      <c r="AU37" s="270"/>
      <c r="AV37" s="270"/>
      <c r="AW37" s="270"/>
    </row>
    <row r="38" spans="45:49" s="265" customFormat="1" x14ac:dyDescent="0.2">
      <c r="AS38" s="270"/>
      <c r="AT38" s="270"/>
      <c r="AU38" s="270"/>
      <c r="AV38" s="270"/>
      <c r="AW38" s="270"/>
    </row>
    <row r="39" spans="45:49" s="265" customFormat="1" x14ac:dyDescent="0.2">
      <c r="AS39" s="270"/>
      <c r="AT39" s="270"/>
      <c r="AU39" s="270"/>
      <c r="AV39" s="270"/>
      <c r="AW39" s="270"/>
    </row>
    <row r="40" spans="45:49" s="265" customFormat="1" x14ac:dyDescent="0.2">
      <c r="AS40" s="270"/>
      <c r="AT40" s="270"/>
      <c r="AU40" s="270"/>
      <c r="AV40" s="270"/>
      <c r="AW40" s="270"/>
    </row>
    <row r="41" spans="45:49" s="265" customFormat="1" x14ac:dyDescent="0.2"/>
    <row r="42" spans="45:49" s="265" customFormat="1" x14ac:dyDescent="0.2"/>
    <row r="43" spans="45:49" s="265" customFormat="1" x14ac:dyDescent="0.2"/>
    <row r="44" spans="45:49" s="265" customFormat="1" x14ac:dyDescent="0.2"/>
  </sheetData>
  <autoFilter ref="A3:AW3"/>
  <hyperlinks>
    <hyperlink ref="G2" location="Cover!A1" display="Back to cover page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W44"/>
  <sheetViews>
    <sheetView showGridLines="0" zoomScale="90" zoomScaleNormal="90" workbookViewId="0">
      <pane xSplit="7" ySplit="3" topLeftCell="S4" activePane="bottomRight" state="frozen"/>
      <selection pane="topRight" activeCell="G1" sqref="G1"/>
      <selection pane="bottomLeft" activeCell="A2" sqref="A2"/>
      <selection pane="bottomRight" activeCell="AM27" sqref="AM27"/>
    </sheetView>
  </sheetViews>
  <sheetFormatPr defaultRowHeight="12.75" outlineLevelCol="1" x14ac:dyDescent="0.2"/>
  <cols>
    <col min="1" max="1" width="10.875" style="60" bestFit="1" customWidth="1" collapsed="1"/>
    <col min="2" max="2" width="10.375" style="60" bestFit="1" customWidth="1" collapsed="1"/>
    <col min="3" max="3" width="10.625" style="60" bestFit="1" customWidth="1" collapsed="1"/>
    <col min="4" max="4" width="11.75" style="60" bestFit="1" customWidth="1" collapsed="1"/>
    <col min="5" max="5" width="9" style="60" collapsed="1"/>
    <col min="6" max="6" width="10.75" style="60" hidden="1" customWidth="1" outlineLevel="1" collapsed="1"/>
    <col min="7" max="7" width="13.5" style="60" customWidth="1" collapsed="1"/>
    <col min="8" max="8" width="8.625" style="60" hidden="1" customWidth="1" outlineLevel="1" collapsed="1"/>
    <col min="9" max="18" width="0" style="60" hidden="1" customWidth="1" outlineLevel="1" collapsed="1"/>
    <col min="19" max="19" width="9" style="60" collapsed="1"/>
    <col min="20" max="30" width="0" style="60" hidden="1" customWidth="1" outlineLevel="1" collapsed="1"/>
    <col min="31" max="39" width="9" style="60" collapsed="1"/>
    <col min="40" max="43" width="0" style="60" hidden="1" customWidth="1" outlineLevel="1" collapsed="1"/>
    <col min="44" max="44" width="9" style="60" collapsed="1"/>
    <col min="45" max="49" width="9" style="91" collapsed="1"/>
    <col min="50" max="16384" width="9" style="60" collapsed="1"/>
  </cols>
  <sheetData>
    <row r="1" spans="1:49" s="177" customFormat="1" x14ac:dyDescent="0.2">
      <c r="A1" s="177" t="s">
        <v>416</v>
      </c>
      <c r="B1" s="177" t="s">
        <v>420</v>
      </c>
      <c r="C1" s="177" t="s">
        <v>419</v>
      </c>
      <c r="D1" s="177" t="s">
        <v>418</v>
      </c>
      <c r="E1" s="261" t="s">
        <v>414</v>
      </c>
      <c r="F1" s="177" t="s">
        <v>417</v>
      </c>
      <c r="G1" s="261" t="s">
        <v>415</v>
      </c>
      <c r="H1" s="176">
        <v>201501</v>
      </c>
      <c r="I1" s="176">
        <v>201502</v>
      </c>
      <c r="J1" s="176">
        <v>201503</v>
      </c>
      <c r="K1" s="176">
        <v>201504</v>
      </c>
      <c r="L1" s="176">
        <v>201505</v>
      </c>
      <c r="M1" s="176">
        <v>201506</v>
      </c>
      <c r="N1" s="176">
        <v>201507</v>
      </c>
      <c r="O1" s="176">
        <v>201508</v>
      </c>
      <c r="P1" s="176">
        <v>201509</v>
      </c>
      <c r="Q1" s="176">
        <v>201510</v>
      </c>
      <c r="R1" s="176">
        <v>201511</v>
      </c>
      <c r="S1" s="176">
        <v>201512</v>
      </c>
      <c r="T1" s="176">
        <v>201601</v>
      </c>
      <c r="U1" s="176">
        <v>201602</v>
      </c>
      <c r="V1" s="176">
        <v>201603</v>
      </c>
      <c r="W1" s="176">
        <v>201604</v>
      </c>
      <c r="X1" s="176">
        <v>201605</v>
      </c>
      <c r="Y1" s="176">
        <v>201606</v>
      </c>
      <c r="Z1" s="176">
        <v>201607</v>
      </c>
      <c r="AA1" s="176">
        <v>201608</v>
      </c>
      <c r="AB1" s="176">
        <v>201609</v>
      </c>
      <c r="AC1" s="176">
        <v>201610</v>
      </c>
      <c r="AD1" s="176">
        <v>201611</v>
      </c>
      <c r="AE1" s="176">
        <v>201612</v>
      </c>
      <c r="AF1" s="176">
        <v>201701</v>
      </c>
      <c r="AG1" s="176">
        <v>201702</v>
      </c>
      <c r="AH1" s="176">
        <v>201703</v>
      </c>
      <c r="AI1" s="176">
        <v>201704</v>
      </c>
      <c r="AJ1" s="176">
        <v>201705</v>
      </c>
      <c r="AK1" s="176">
        <v>201706</v>
      </c>
      <c r="AL1" s="176">
        <v>201707</v>
      </c>
      <c r="AM1" s="176">
        <v>201708</v>
      </c>
      <c r="AN1" s="176">
        <v>201709</v>
      </c>
      <c r="AO1" s="176">
        <v>201710</v>
      </c>
      <c r="AP1" s="176">
        <v>201711</v>
      </c>
      <c r="AQ1" s="176">
        <v>201712</v>
      </c>
      <c r="AS1" s="268">
        <v>2016</v>
      </c>
      <c r="AT1" s="268">
        <v>2017</v>
      </c>
      <c r="AU1" s="269"/>
      <c r="AV1" s="269"/>
      <c r="AW1" s="269"/>
    </row>
    <row r="2" spans="1:49" x14ac:dyDescent="0.2">
      <c r="G2" s="155" t="s">
        <v>269</v>
      </c>
    </row>
    <row r="3" spans="1:49" s="90" customFormat="1" x14ac:dyDescent="0.2">
      <c r="A3" s="89" t="s">
        <v>232</v>
      </c>
      <c r="B3" s="89" t="s">
        <v>233</v>
      </c>
      <c r="C3" s="89" t="s">
        <v>234</v>
      </c>
      <c r="D3" s="89" t="s">
        <v>235</v>
      </c>
      <c r="E3" s="89" t="s">
        <v>236</v>
      </c>
      <c r="F3" s="89" t="s">
        <v>237</v>
      </c>
      <c r="G3" s="89" t="s">
        <v>238</v>
      </c>
      <c r="H3" s="89">
        <v>201501</v>
      </c>
      <c r="I3" s="89">
        <v>201502</v>
      </c>
      <c r="J3" s="89">
        <v>201503</v>
      </c>
      <c r="K3" s="89">
        <v>201504</v>
      </c>
      <c r="L3" s="89">
        <v>201505</v>
      </c>
      <c r="M3" s="89">
        <v>201506</v>
      </c>
      <c r="N3" s="89">
        <v>201507</v>
      </c>
      <c r="O3" s="89">
        <v>201508</v>
      </c>
      <c r="P3" s="89">
        <v>201509</v>
      </c>
      <c r="Q3" s="89">
        <v>201510</v>
      </c>
      <c r="R3" s="89">
        <v>201511</v>
      </c>
      <c r="S3" s="89">
        <v>201512</v>
      </c>
      <c r="T3" s="89">
        <v>201601</v>
      </c>
      <c r="U3" s="89">
        <v>201602</v>
      </c>
      <c r="V3" s="89">
        <v>201603</v>
      </c>
      <c r="W3" s="89">
        <v>201604</v>
      </c>
      <c r="X3" s="89">
        <v>201605</v>
      </c>
      <c r="Y3" s="89">
        <v>201606</v>
      </c>
      <c r="Z3" s="89">
        <v>201607</v>
      </c>
      <c r="AA3" s="89">
        <v>201608</v>
      </c>
      <c r="AB3" s="89">
        <v>201609</v>
      </c>
      <c r="AC3" s="89">
        <v>201610</v>
      </c>
      <c r="AD3" s="89">
        <v>201611</v>
      </c>
      <c r="AE3" s="89">
        <v>201612</v>
      </c>
      <c r="AF3" s="89">
        <v>201701</v>
      </c>
      <c r="AG3" s="89">
        <v>201702</v>
      </c>
      <c r="AH3" s="89">
        <v>201703</v>
      </c>
      <c r="AI3" s="89">
        <v>201704</v>
      </c>
      <c r="AJ3" s="89">
        <v>201705</v>
      </c>
      <c r="AK3" s="89">
        <v>201706</v>
      </c>
      <c r="AL3" s="89">
        <v>201707</v>
      </c>
      <c r="AM3" s="89">
        <v>201708</v>
      </c>
      <c r="AN3" s="89">
        <v>201709</v>
      </c>
      <c r="AO3" s="89">
        <v>201710</v>
      </c>
      <c r="AP3" s="89">
        <v>201711</v>
      </c>
      <c r="AQ3" s="89">
        <v>201712</v>
      </c>
      <c r="AR3" s="89"/>
      <c r="AS3" s="89" t="s">
        <v>239</v>
      </c>
      <c r="AT3" s="89" t="s">
        <v>240</v>
      </c>
      <c r="AU3" s="89"/>
      <c r="AV3" s="89" t="s">
        <v>203</v>
      </c>
      <c r="AW3" s="89" t="s">
        <v>0</v>
      </c>
    </row>
    <row r="4" spans="1:49" s="265" customFormat="1" ht="15" x14ac:dyDescent="0.25">
      <c r="A4" s="7138" t="s">
        <v>890</v>
      </c>
      <c r="B4" s="7148" t="s">
        <v>33</v>
      </c>
      <c r="C4" s="7158" t="s">
        <v>33</v>
      </c>
      <c r="D4" s="7168" t="s">
        <v>33</v>
      </c>
      <c r="E4" s="7178" t="s">
        <v>891</v>
      </c>
      <c r="F4" s="7188" t="s">
        <v>33</v>
      </c>
      <c r="G4" s="7198" t="s">
        <v>899</v>
      </c>
      <c r="H4" s="7208">
        <v>297</v>
      </c>
      <c r="I4" s="7218">
        <v>320</v>
      </c>
      <c r="J4" s="7228">
        <v>335</v>
      </c>
      <c r="K4" s="7238">
        <v>376</v>
      </c>
      <c r="L4" s="7248">
        <v>398</v>
      </c>
      <c r="M4" s="7258">
        <v>380</v>
      </c>
      <c r="N4" s="7268">
        <v>384</v>
      </c>
      <c r="O4" s="7278">
        <v>373</v>
      </c>
      <c r="P4" s="7288">
        <v>435</v>
      </c>
      <c r="Q4" s="7298">
        <v>465</v>
      </c>
      <c r="R4" s="7308">
        <v>487</v>
      </c>
      <c r="S4" s="7318">
        <v>488</v>
      </c>
      <c r="T4" s="7328">
        <v>503</v>
      </c>
      <c r="U4" s="7338">
        <v>509</v>
      </c>
      <c r="V4" s="7348">
        <v>533</v>
      </c>
      <c r="W4" s="7358">
        <v>593</v>
      </c>
      <c r="X4" s="7368">
        <v>653</v>
      </c>
      <c r="Y4" s="7378">
        <v>760</v>
      </c>
      <c r="Z4" s="7388">
        <v>801</v>
      </c>
      <c r="AA4" s="7398">
        <v>893</v>
      </c>
      <c r="AB4" s="7408">
        <v>1044</v>
      </c>
      <c r="AC4" s="7418">
        <v>1158</v>
      </c>
      <c r="AD4" s="7428">
        <v>1245</v>
      </c>
      <c r="AE4" s="7438">
        <v>1353</v>
      </c>
      <c r="AF4" s="7448">
        <v>1355</v>
      </c>
      <c r="AG4" s="7458">
        <v>1416</v>
      </c>
      <c r="AH4" s="7468">
        <v>1399</v>
      </c>
      <c r="AI4" s="7478">
        <v>1270</v>
      </c>
      <c r="AJ4" s="7488">
        <v>1319</v>
      </c>
      <c r="AK4" s="7498">
        <v>1314</v>
      </c>
      <c r="AL4" s="7508">
        <v>1180</v>
      </c>
      <c r="AM4" s="7518">
        <v>1159</v>
      </c>
      <c r="AS4" s="7528">
        <v>5245</v>
      </c>
      <c r="AT4" s="7538">
        <v>10412</v>
      </c>
      <c r="AU4" s="270"/>
      <c r="AV4" s="270"/>
      <c r="AW4" s="270"/>
    </row>
    <row r="5" spans="1:49" s="265" customFormat="1" ht="15" x14ac:dyDescent="0.25">
      <c r="A5" s="7139" t="s">
        <v>890</v>
      </c>
      <c r="B5" s="7149" t="s">
        <v>33</v>
      </c>
      <c r="C5" s="7159" t="s">
        <v>33</v>
      </c>
      <c r="D5" s="7169" t="s">
        <v>33</v>
      </c>
      <c r="E5" s="7179" t="s">
        <v>891</v>
      </c>
      <c r="F5" s="7189" t="s">
        <v>33</v>
      </c>
      <c r="G5" s="7199" t="s">
        <v>900</v>
      </c>
      <c r="H5" s="7209"/>
      <c r="I5" s="7219"/>
      <c r="J5" s="7229"/>
      <c r="K5" s="7239"/>
      <c r="L5" s="7249"/>
      <c r="M5" s="7259"/>
      <c r="N5" s="7269"/>
      <c r="O5" s="7279"/>
      <c r="P5" s="7289"/>
      <c r="Q5" s="7299"/>
      <c r="R5" s="7309"/>
      <c r="S5" s="7319"/>
      <c r="T5" s="7329">
        <v>96</v>
      </c>
      <c r="U5" s="7339">
        <v>80</v>
      </c>
      <c r="V5" s="7349">
        <v>193</v>
      </c>
      <c r="W5" s="7359">
        <v>168</v>
      </c>
      <c r="X5" s="7369">
        <v>256</v>
      </c>
      <c r="Y5" s="7379">
        <v>367</v>
      </c>
      <c r="Z5" s="7389">
        <v>313</v>
      </c>
      <c r="AA5" s="7399">
        <v>342</v>
      </c>
      <c r="AB5" s="7409">
        <v>434</v>
      </c>
      <c r="AC5" s="7419">
        <v>420</v>
      </c>
      <c r="AD5" s="7429">
        <v>451</v>
      </c>
      <c r="AE5" s="7439">
        <v>528</v>
      </c>
      <c r="AF5" s="7449">
        <v>206</v>
      </c>
      <c r="AG5" s="7459">
        <v>341</v>
      </c>
      <c r="AH5" s="7469">
        <v>394</v>
      </c>
      <c r="AI5" s="7479">
        <v>316</v>
      </c>
      <c r="AJ5" s="7489">
        <v>292</v>
      </c>
      <c r="AK5" s="7499">
        <v>488</v>
      </c>
      <c r="AL5" s="7509">
        <v>322</v>
      </c>
      <c r="AM5" s="7519">
        <v>344</v>
      </c>
      <c r="AS5" s="7529">
        <v>1815</v>
      </c>
      <c r="AT5" s="7539">
        <v>2703</v>
      </c>
      <c r="AU5" s="270"/>
      <c r="AV5" s="270"/>
      <c r="AW5" s="270"/>
    </row>
    <row r="6" spans="1:49" s="265" customFormat="1" ht="15" x14ac:dyDescent="0.25">
      <c r="A6" s="7140" t="s">
        <v>890</v>
      </c>
      <c r="B6" s="7150" t="s">
        <v>33</v>
      </c>
      <c r="C6" s="7160" t="s">
        <v>33</v>
      </c>
      <c r="D6" s="7170" t="s">
        <v>33</v>
      </c>
      <c r="E6" s="7180" t="s">
        <v>891</v>
      </c>
      <c r="F6" s="7190" t="s">
        <v>33</v>
      </c>
      <c r="G6" s="7200" t="s">
        <v>90</v>
      </c>
      <c r="H6" s="7210">
        <v>49</v>
      </c>
      <c r="I6" s="7220">
        <v>20</v>
      </c>
      <c r="J6" s="7230">
        <v>24</v>
      </c>
      <c r="K6" s="7240">
        <v>53</v>
      </c>
      <c r="L6" s="7250">
        <v>36</v>
      </c>
      <c r="M6" s="7260">
        <v>40</v>
      </c>
      <c r="N6" s="7270">
        <v>37</v>
      </c>
      <c r="O6" s="7280">
        <v>39</v>
      </c>
      <c r="P6" s="7290">
        <v>67</v>
      </c>
      <c r="Q6" s="7300">
        <v>33</v>
      </c>
      <c r="R6" s="7310">
        <v>49</v>
      </c>
      <c r="S6" s="7320">
        <v>32</v>
      </c>
      <c r="T6" s="7330">
        <v>8</v>
      </c>
      <c r="U6" s="7340">
        <v>8</v>
      </c>
      <c r="V6" s="7350">
        <v>31</v>
      </c>
      <c r="W6" s="7360">
        <v>57</v>
      </c>
      <c r="X6" s="7370">
        <v>91</v>
      </c>
      <c r="Y6" s="7380">
        <v>136</v>
      </c>
      <c r="Z6" s="7390">
        <v>81</v>
      </c>
      <c r="AA6" s="7400">
        <v>84</v>
      </c>
      <c r="AB6" s="7410">
        <v>151</v>
      </c>
      <c r="AC6" s="7420">
        <v>122</v>
      </c>
      <c r="AD6" s="7430">
        <v>149</v>
      </c>
      <c r="AE6" s="7440">
        <v>114</v>
      </c>
      <c r="AF6" s="7450">
        <v>39</v>
      </c>
      <c r="AG6" s="7460">
        <v>74</v>
      </c>
      <c r="AH6" s="7470">
        <v>38</v>
      </c>
      <c r="AI6" s="7480">
        <v>35</v>
      </c>
      <c r="AJ6" s="7490">
        <v>36</v>
      </c>
      <c r="AK6" s="7500">
        <v>35</v>
      </c>
      <c r="AL6" s="7510">
        <v>32</v>
      </c>
      <c r="AM6" s="7520">
        <v>33</v>
      </c>
      <c r="AS6" s="7530">
        <v>496</v>
      </c>
      <c r="AT6" s="7540">
        <v>322</v>
      </c>
      <c r="AU6" s="270"/>
      <c r="AV6" s="270"/>
      <c r="AW6" s="270"/>
    </row>
    <row r="7" spans="1:49" s="265" customFormat="1" ht="15" x14ac:dyDescent="0.25">
      <c r="A7" s="7141" t="s">
        <v>890</v>
      </c>
      <c r="B7" s="7151" t="s">
        <v>33</v>
      </c>
      <c r="C7" s="7161" t="s">
        <v>33</v>
      </c>
      <c r="D7" s="7171" t="s">
        <v>33</v>
      </c>
      <c r="E7" s="7181" t="s">
        <v>891</v>
      </c>
      <c r="F7" s="7191" t="s">
        <v>33</v>
      </c>
      <c r="G7" s="7201" t="s">
        <v>901</v>
      </c>
      <c r="H7" s="7211"/>
      <c r="I7" s="7221"/>
      <c r="J7" s="7231"/>
      <c r="K7" s="7241"/>
      <c r="L7" s="7251"/>
      <c r="M7" s="7261"/>
      <c r="N7" s="7271"/>
      <c r="O7" s="7281"/>
      <c r="P7" s="7291"/>
      <c r="Q7" s="7301"/>
      <c r="R7" s="7311"/>
      <c r="S7" s="7321"/>
      <c r="T7" s="7331">
        <v>0.19085487077534791</v>
      </c>
      <c r="U7" s="7341">
        <v>0.15717092337917485</v>
      </c>
      <c r="V7" s="7351">
        <v>0.36210131332082551</v>
      </c>
      <c r="W7" s="7361">
        <v>0.28330522765598654</v>
      </c>
      <c r="X7" s="7371">
        <v>0.39203675344563554</v>
      </c>
      <c r="Y7" s="7381">
        <v>0.48289473684210527</v>
      </c>
      <c r="Z7" s="7391">
        <v>0.39076154806491886</v>
      </c>
      <c r="AA7" s="7401">
        <v>0.38297872340425532</v>
      </c>
      <c r="AB7" s="7411">
        <v>0.41570881226053641</v>
      </c>
      <c r="AC7" s="7421">
        <v>0.36269430051813473</v>
      </c>
      <c r="AD7" s="7431">
        <v>0.36224899598393573</v>
      </c>
      <c r="AE7" s="7441">
        <v>0.3902439024390244</v>
      </c>
      <c r="AF7" s="7451">
        <v>0.15202952029520295</v>
      </c>
      <c r="AG7" s="7461">
        <v>0.24081920903954801</v>
      </c>
      <c r="AH7" s="7471">
        <v>0.28162973552537529</v>
      </c>
      <c r="AI7" s="7481">
        <v>0.24881889763779527</v>
      </c>
      <c r="AJ7" s="7491">
        <v>0.22137983320697499</v>
      </c>
      <c r="AK7" s="7501">
        <v>0.37138508371385082</v>
      </c>
      <c r="AL7" s="7511">
        <v>0.27288135593220336</v>
      </c>
      <c r="AM7" s="7521">
        <v>0.29680759275237273</v>
      </c>
      <c r="AS7" s="7531">
        <v>0.34604385128693993</v>
      </c>
      <c r="AT7" s="7541">
        <v>0.25960430272762197</v>
      </c>
      <c r="AU7" s="270"/>
      <c r="AV7" s="270"/>
      <c r="AW7" s="270"/>
    </row>
    <row r="8" spans="1:49" s="265" customFormat="1" ht="15" x14ac:dyDescent="0.25">
      <c r="A8" s="7142" t="s">
        <v>890</v>
      </c>
      <c r="B8" s="7152" t="s">
        <v>33</v>
      </c>
      <c r="C8" s="7162" t="s">
        <v>33</v>
      </c>
      <c r="D8" s="7172" t="s">
        <v>33</v>
      </c>
      <c r="E8" s="7182" t="s">
        <v>891</v>
      </c>
      <c r="F8" s="7192" t="s">
        <v>33</v>
      </c>
      <c r="G8" s="7202" t="s">
        <v>902</v>
      </c>
      <c r="H8" s="7212"/>
      <c r="I8" s="7222"/>
      <c r="J8" s="7232"/>
      <c r="K8" s="7242"/>
      <c r="L8" s="7252"/>
      <c r="M8" s="7262"/>
      <c r="N8" s="7272"/>
      <c r="O8" s="7282"/>
      <c r="P8" s="7292"/>
      <c r="Q8" s="7302"/>
      <c r="R8" s="7312"/>
      <c r="S8" s="7322"/>
      <c r="T8" s="7332">
        <v>1.3958333333333333</v>
      </c>
      <c r="U8" s="7342">
        <v>1.5249999999999999</v>
      </c>
      <c r="V8" s="7352">
        <v>1.8808290155440415</v>
      </c>
      <c r="W8" s="7362">
        <v>2.0178571428571428</v>
      </c>
      <c r="X8" s="7372">
        <v>2.08984375</v>
      </c>
      <c r="Y8" s="7382">
        <v>2.6839237057220711</v>
      </c>
      <c r="Z8" s="7392">
        <v>2.1725239616613417</v>
      </c>
      <c r="AA8" s="7402">
        <v>2.3801169590643276</v>
      </c>
      <c r="AB8" s="7412">
        <v>2.1589861751152073</v>
      </c>
      <c r="AC8" s="7422">
        <v>2.0976190476190477</v>
      </c>
      <c r="AD8" s="7432">
        <v>2.0731707317073171</v>
      </c>
      <c r="AE8" s="7442">
        <v>2.1136363636363638</v>
      </c>
      <c r="AF8" s="7452">
        <v>1.5533980582524272</v>
      </c>
      <c r="AG8" s="7462">
        <v>1.9530791788856305</v>
      </c>
      <c r="AH8" s="7472">
        <v>2.1700507614213196</v>
      </c>
      <c r="AI8" s="7482">
        <v>2.0569620253164556</v>
      </c>
      <c r="AJ8" s="7492">
        <v>2.0102739726027399</v>
      </c>
      <c r="AK8" s="7502">
        <v>2.6885245901639343</v>
      </c>
      <c r="AL8" s="7512">
        <v>2.5621118012422359</v>
      </c>
      <c r="AM8" s="7522">
        <v>2.5784883720930232</v>
      </c>
      <c r="AS8" s="7532">
        <v>2.1884297520661158</v>
      </c>
      <c r="AT8" s="7542">
        <v>2.2574916759156491</v>
      </c>
      <c r="AU8" s="270"/>
      <c r="AV8" s="270"/>
      <c r="AW8" s="270"/>
    </row>
    <row r="9" spans="1:49" s="265" customFormat="1" ht="15" x14ac:dyDescent="0.25">
      <c r="A9" s="7143" t="s">
        <v>890</v>
      </c>
      <c r="B9" s="7153" t="s">
        <v>33</v>
      </c>
      <c r="C9" s="7163" t="s">
        <v>33</v>
      </c>
      <c r="D9" s="7173" t="s">
        <v>33</v>
      </c>
      <c r="E9" s="7183" t="s">
        <v>892</v>
      </c>
      <c r="F9" s="7193" t="s">
        <v>33</v>
      </c>
      <c r="G9" s="7203" t="s">
        <v>899</v>
      </c>
      <c r="H9" s="7213">
        <v>329</v>
      </c>
      <c r="I9" s="7223">
        <v>340</v>
      </c>
      <c r="J9" s="7233">
        <v>388</v>
      </c>
      <c r="K9" s="7243">
        <v>439</v>
      </c>
      <c r="L9" s="7253">
        <v>465</v>
      </c>
      <c r="M9" s="7263">
        <v>466</v>
      </c>
      <c r="N9" s="7273">
        <v>471</v>
      </c>
      <c r="O9" s="7283">
        <v>473</v>
      </c>
      <c r="P9" s="7293">
        <v>486</v>
      </c>
      <c r="Q9" s="7303">
        <v>507</v>
      </c>
      <c r="R9" s="7313">
        <v>513</v>
      </c>
      <c r="S9" s="7323">
        <v>506</v>
      </c>
      <c r="T9" s="7333">
        <v>510</v>
      </c>
      <c r="U9" s="7343">
        <v>495</v>
      </c>
      <c r="V9" s="7353">
        <v>523</v>
      </c>
      <c r="W9" s="7363">
        <v>547</v>
      </c>
      <c r="X9" s="7373">
        <v>570</v>
      </c>
      <c r="Y9" s="7383">
        <v>565</v>
      </c>
      <c r="Z9" s="7393">
        <v>533</v>
      </c>
      <c r="AA9" s="7403">
        <v>556</v>
      </c>
      <c r="AB9" s="7413">
        <v>560</v>
      </c>
      <c r="AC9" s="7423">
        <v>585</v>
      </c>
      <c r="AD9" s="7433">
        <v>621</v>
      </c>
      <c r="AE9" s="7443">
        <v>631</v>
      </c>
      <c r="AF9" s="7453">
        <v>639</v>
      </c>
      <c r="AG9" s="7463">
        <v>697</v>
      </c>
      <c r="AH9" s="7473">
        <v>717</v>
      </c>
      <c r="AI9" s="7483">
        <v>677</v>
      </c>
      <c r="AJ9" s="7493">
        <v>680</v>
      </c>
      <c r="AK9" s="7503">
        <v>658</v>
      </c>
      <c r="AL9" s="7513">
        <v>621</v>
      </c>
      <c r="AM9" s="7523">
        <v>651</v>
      </c>
      <c r="AS9" s="7533">
        <v>4299</v>
      </c>
      <c r="AT9" s="7543">
        <v>5340</v>
      </c>
      <c r="AU9" s="270"/>
      <c r="AV9" s="270"/>
      <c r="AW9" s="270"/>
    </row>
    <row r="10" spans="1:49" s="265" customFormat="1" ht="15" x14ac:dyDescent="0.25">
      <c r="A10" s="7144" t="s">
        <v>890</v>
      </c>
      <c r="B10" s="7154" t="s">
        <v>33</v>
      </c>
      <c r="C10" s="7164" t="s">
        <v>33</v>
      </c>
      <c r="D10" s="7174" t="s">
        <v>33</v>
      </c>
      <c r="E10" s="7184" t="s">
        <v>892</v>
      </c>
      <c r="F10" s="7194" t="s">
        <v>33</v>
      </c>
      <c r="G10" s="7204" t="s">
        <v>900</v>
      </c>
      <c r="H10" s="7214"/>
      <c r="I10" s="7224"/>
      <c r="J10" s="7234"/>
      <c r="K10" s="7244"/>
      <c r="L10" s="7254"/>
      <c r="M10" s="7264"/>
      <c r="N10" s="7274"/>
      <c r="O10" s="7284"/>
      <c r="P10" s="7294"/>
      <c r="Q10" s="7304"/>
      <c r="R10" s="7314"/>
      <c r="S10" s="7324"/>
      <c r="T10" s="7334">
        <v>59</v>
      </c>
      <c r="U10" s="7344">
        <v>49</v>
      </c>
      <c r="V10" s="7354">
        <v>159</v>
      </c>
      <c r="W10" s="7364">
        <v>127</v>
      </c>
      <c r="X10" s="7374">
        <v>119</v>
      </c>
      <c r="Y10" s="7384">
        <v>167</v>
      </c>
      <c r="Z10" s="7394">
        <v>142</v>
      </c>
      <c r="AA10" s="7404">
        <v>139</v>
      </c>
      <c r="AB10" s="7414">
        <v>152</v>
      </c>
      <c r="AC10" s="7424">
        <v>148</v>
      </c>
      <c r="AD10" s="7434">
        <v>182</v>
      </c>
      <c r="AE10" s="7444">
        <v>182</v>
      </c>
      <c r="AF10" s="7454">
        <v>108</v>
      </c>
      <c r="AG10" s="7464">
        <v>168</v>
      </c>
      <c r="AH10" s="7474">
        <v>178</v>
      </c>
      <c r="AI10" s="7484">
        <v>151</v>
      </c>
      <c r="AJ10" s="7494">
        <v>151</v>
      </c>
      <c r="AK10" s="7504">
        <v>184</v>
      </c>
      <c r="AL10" s="7514">
        <v>149</v>
      </c>
      <c r="AM10" s="7524">
        <v>189</v>
      </c>
      <c r="AS10" s="7534">
        <v>961</v>
      </c>
      <c r="AT10" s="7544">
        <v>1278</v>
      </c>
      <c r="AU10" s="270"/>
      <c r="AV10" s="270"/>
      <c r="AW10" s="270"/>
    </row>
    <row r="11" spans="1:49" s="265" customFormat="1" ht="15" x14ac:dyDescent="0.25">
      <c r="A11" s="7145" t="s">
        <v>890</v>
      </c>
      <c r="B11" s="7155" t="s">
        <v>33</v>
      </c>
      <c r="C11" s="7165" t="s">
        <v>33</v>
      </c>
      <c r="D11" s="7175" t="s">
        <v>33</v>
      </c>
      <c r="E11" s="7185" t="s">
        <v>892</v>
      </c>
      <c r="F11" s="7195" t="s">
        <v>33</v>
      </c>
      <c r="G11" s="7205" t="s">
        <v>90</v>
      </c>
      <c r="H11" s="7215">
        <v>49</v>
      </c>
      <c r="I11" s="7225">
        <v>15</v>
      </c>
      <c r="J11" s="7235">
        <v>52</v>
      </c>
      <c r="K11" s="7245">
        <v>65</v>
      </c>
      <c r="L11" s="7255">
        <v>36</v>
      </c>
      <c r="M11" s="7265">
        <v>38</v>
      </c>
      <c r="N11" s="7275">
        <v>25</v>
      </c>
      <c r="O11" s="7285">
        <v>24</v>
      </c>
      <c r="P11" s="7295">
        <v>35</v>
      </c>
      <c r="Q11" s="7305">
        <v>25</v>
      </c>
      <c r="R11" s="7315">
        <v>18</v>
      </c>
      <c r="S11" s="7325">
        <v>20</v>
      </c>
      <c r="T11" s="7335">
        <v>6</v>
      </c>
      <c r="U11" s="7345">
        <v>3</v>
      </c>
      <c r="V11" s="7355">
        <v>34</v>
      </c>
      <c r="W11" s="7365">
        <v>17</v>
      </c>
      <c r="X11" s="7375">
        <v>40</v>
      </c>
      <c r="Y11" s="7385">
        <v>44</v>
      </c>
      <c r="Z11" s="7395">
        <v>22</v>
      </c>
      <c r="AA11" s="7405">
        <v>28</v>
      </c>
      <c r="AB11" s="7415">
        <v>41</v>
      </c>
      <c r="AC11" s="7425">
        <v>54</v>
      </c>
      <c r="AD11" s="7435">
        <v>70</v>
      </c>
      <c r="AE11" s="7445">
        <v>39</v>
      </c>
      <c r="AF11" s="7455">
        <v>39</v>
      </c>
      <c r="AG11" s="7465">
        <v>58</v>
      </c>
      <c r="AH11" s="7475">
        <v>20</v>
      </c>
      <c r="AI11" s="7485">
        <v>22</v>
      </c>
      <c r="AJ11" s="7495">
        <v>18</v>
      </c>
      <c r="AK11" s="7505">
        <v>20</v>
      </c>
      <c r="AL11" s="7515">
        <v>29</v>
      </c>
      <c r="AM11" s="7525">
        <v>48</v>
      </c>
      <c r="AS11" s="7535">
        <v>194</v>
      </c>
      <c r="AT11" s="7545">
        <v>254</v>
      </c>
      <c r="AU11" s="270"/>
      <c r="AV11" s="270"/>
      <c r="AW11" s="270"/>
    </row>
    <row r="12" spans="1:49" s="265" customFormat="1" ht="15" x14ac:dyDescent="0.25">
      <c r="A12" s="7146" t="s">
        <v>890</v>
      </c>
      <c r="B12" s="7156" t="s">
        <v>33</v>
      </c>
      <c r="C12" s="7166" t="s">
        <v>33</v>
      </c>
      <c r="D12" s="7176" t="s">
        <v>33</v>
      </c>
      <c r="E12" s="7186" t="s">
        <v>892</v>
      </c>
      <c r="F12" s="7196" t="s">
        <v>33</v>
      </c>
      <c r="G12" s="7206" t="s">
        <v>901</v>
      </c>
      <c r="H12" s="7216"/>
      <c r="I12" s="7226"/>
      <c r="J12" s="7236"/>
      <c r="K12" s="7246"/>
      <c r="L12" s="7256"/>
      <c r="M12" s="7266"/>
      <c r="N12" s="7276"/>
      <c r="O12" s="7286"/>
      <c r="P12" s="7296"/>
      <c r="Q12" s="7306"/>
      <c r="R12" s="7316"/>
      <c r="S12" s="7326"/>
      <c r="T12" s="7336">
        <v>0.11568627450980393</v>
      </c>
      <c r="U12" s="7346">
        <v>9.8989898989898989E-2</v>
      </c>
      <c r="V12" s="7356">
        <v>0.30401529636711283</v>
      </c>
      <c r="W12" s="7366">
        <v>0.23217550274223034</v>
      </c>
      <c r="X12" s="7376">
        <v>0.20877192982456141</v>
      </c>
      <c r="Y12" s="7386">
        <v>0.29557522123893804</v>
      </c>
      <c r="Z12" s="7396">
        <v>0.26641651031894936</v>
      </c>
      <c r="AA12" s="7406">
        <v>0.25</v>
      </c>
      <c r="AB12" s="7416">
        <v>0.27142857142857141</v>
      </c>
      <c r="AC12" s="7426">
        <v>0.25299145299145298</v>
      </c>
      <c r="AD12" s="7436">
        <v>0.29307568438003223</v>
      </c>
      <c r="AE12" s="7446">
        <v>0.28843106180665612</v>
      </c>
      <c r="AF12" s="7456">
        <v>0.16901408450704225</v>
      </c>
      <c r="AG12" s="7466">
        <v>0.24103299856527977</v>
      </c>
      <c r="AH12" s="7476">
        <v>0.24825662482566249</v>
      </c>
      <c r="AI12" s="7486">
        <v>0.22304283604135894</v>
      </c>
      <c r="AJ12" s="7496">
        <v>0.22205882352941175</v>
      </c>
      <c r="AK12" s="7506">
        <v>0.2796352583586626</v>
      </c>
      <c r="AL12" s="7516">
        <v>0.23993558776167473</v>
      </c>
      <c r="AM12" s="7526">
        <v>0.29032258064516131</v>
      </c>
      <c r="AS12" s="7536">
        <v>0.22354035822284252</v>
      </c>
      <c r="AT12" s="7546">
        <v>0.23932584269662921</v>
      </c>
      <c r="AU12" s="270"/>
      <c r="AV12" s="270"/>
      <c r="AW12" s="270"/>
    </row>
    <row r="13" spans="1:49" s="265" customFormat="1" ht="15" x14ac:dyDescent="0.25">
      <c r="A13" s="7147" t="s">
        <v>890</v>
      </c>
      <c r="B13" s="7157" t="s">
        <v>33</v>
      </c>
      <c r="C13" s="7167" t="s">
        <v>33</v>
      </c>
      <c r="D13" s="7177" t="s">
        <v>33</v>
      </c>
      <c r="E13" s="7187" t="s">
        <v>892</v>
      </c>
      <c r="F13" s="7197" t="s">
        <v>33</v>
      </c>
      <c r="G13" s="7207" t="s">
        <v>902</v>
      </c>
      <c r="H13" s="7217"/>
      <c r="I13" s="7227"/>
      <c r="J13" s="7237"/>
      <c r="K13" s="7247"/>
      <c r="L13" s="7257"/>
      <c r="M13" s="7267"/>
      <c r="N13" s="7277"/>
      <c r="O13" s="7287"/>
      <c r="P13" s="7297"/>
      <c r="Q13" s="7307"/>
      <c r="R13" s="7317"/>
      <c r="S13" s="7327"/>
      <c r="T13" s="7337">
        <v>1.2033898305084745</v>
      </c>
      <c r="U13" s="7347">
        <v>1.510204081632653</v>
      </c>
      <c r="V13" s="7357">
        <v>2.0125786163522013</v>
      </c>
      <c r="W13" s="7367">
        <v>1.6220472440944882</v>
      </c>
      <c r="X13" s="7377">
        <v>1.7899159663865547</v>
      </c>
      <c r="Y13" s="7387">
        <v>1.8862275449101797</v>
      </c>
      <c r="Z13" s="7397">
        <v>1.732394366197183</v>
      </c>
      <c r="AA13" s="7407">
        <v>1.7122302158273381</v>
      </c>
      <c r="AB13" s="7417">
        <v>2.1710526315789473</v>
      </c>
      <c r="AC13" s="7427">
        <v>2.060810810810811</v>
      </c>
      <c r="AD13" s="7437">
        <v>2.0714285714285716</v>
      </c>
      <c r="AE13" s="7447">
        <v>2.0934065934065935</v>
      </c>
      <c r="AF13" s="7457">
        <v>1.75</v>
      </c>
      <c r="AG13" s="7467">
        <v>2.2559523809523809</v>
      </c>
      <c r="AH13" s="7477">
        <v>1.9438202247191012</v>
      </c>
      <c r="AI13" s="7487">
        <v>1.9139072847682119</v>
      </c>
      <c r="AJ13" s="7497">
        <v>2.2980132450331126</v>
      </c>
      <c r="AK13" s="7507">
        <v>2.2010869565217392</v>
      </c>
      <c r="AL13" s="7517">
        <v>2.2684563758389262</v>
      </c>
      <c r="AM13" s="7527">
        <v>2.3386243386243386</v>
      </c>
      <c r="AS13" s="7537">
        <v>1.7513007284079085</v>
      </c>
      <c r="AT13" s="7547">
        <v>2.1400625978090768</v>
      </c>
      <c r="AU13" s="270"/>
      <c r="AV13" s="270"/>
      <c r="AW13" s="270"/>
    </row>
    <row r="14" spans="1:49" s="265" customFormat="1" ht="15" x14ac:dyDescent="0.25">
      <c r="A14" s="7548" t="s">
        <v>893</v>
      </c>
      <c r="B14" s="7553" t="s">
        <v>33</v>
      </c>
      <c r="C14" s="7558" t="s">
        <v>33</v>
      </c>
      <c r="D14" s="7563" t="s">
        <v>33</v>
      </c>
      <c r="E14" s="7568" t="s">
        <v>33</v>
      </c>
      <c r="F14" s="7573" t="s">
        <v>33</v>
      </c>
      <c r="G14" s="7578" t="s">
        <v>899</v>
      </c>
      <c r="H14" s="7583">
        <v>626</v>
      </c>
      <c r="I14" s="7588">
        <v>660</v>
      </c>
      <c r="J14" s="7593">
        <v>723</v>
      </c>
      <c r="K14" s="7598">
        <v>815</v>
      </c>
      <c r="L14" s="7603">
        <v>863</v>
      </c>
      <c r="M14" s="7608">
        <v>846</v>
      </c>
      <c r="N14" s="7613">
        <v>855</v>
      </c>
      <c r="O14" s="7618">
        <v>846</v>
      </c>
      <c r="P14" s="7623">
        <v>921</v>
      </c>
      <c r="Q14" s="7628">
        <v>972</v>
      </c>
      <c r="R14" s="7633">
        <v>1000</v>
      </c>
      <c r="S14" s="7638">
        <v>994</v>
      </c>
      <c r="T14" s="7643">
        <v>1013</v>
      </c>
      <c r="U14" s="7648">
        <v>1004</v>
      </c>
      <c r="V14" s="7653">
        <v>1056</v>
      </c>
      <c r="W14" s="7658">
        <v>1140</v>
      </c>
      <c r="X14" s="7663">
        <v>1223</v>
      </c>
      <c r="Y14" s="7668">
        <v>1325</v>
      </c>
      <c r="Z14" s="7673">
        <v>1334</v>
      </c>
      <c r="AA14" s="7678">
        <v>1449</v>
      </c>
      <c r="AB14" s="7683">
        <v>1604</v>
      </c>
      <c r="AC14" s="7688">
        <v>1743</v>
      </c>
      <c r="AD14" s="7693">
        <v>1866</v>
      </c>
      <c r="AE14" s="7698">
        <v>1984</v>
      </c>
      <c r="AF14" s="7703">
        <v>1994</v>
      </c>
      <c r="AG14" s="7708">
        <v>2113</v>
      </c>
      <c r="AH14" s="7713">
        <v>2116</v>
      </c>
      <c r="AI14" s="7718">
        <v>1947</v>
      </c>
      <c r="AJ14" s="7723">
        <v>1999</v>
      </c>
      <c r="AK14" s="7728">
        <v>1972</v>
      </c>
      <c r="AL14" s="7733">
        <v>1801</v>
      </c>
      <c r="AM14" s="7738">
        <v>1810</v>
      </c>
      <c r="AS14" s="7743">
        <v>9544</v>
      </c>
      <c r="AT14" s="7748">
        <v>15752</v>
      </c>
      <c r="AU14" s="270"/>
      <c r="AV14" s="270"/>
      <c r="AW14" s="270"/>
    </row>
    <row r="15" spans="1:49" s="265" customFormat="1" ht="15" x14ac:dyDescent="0.25">
      <c r="A15" s="7549" t="s">
        <v>893</v>
      </c>
      <c r="B15" s="7554" t="s">
        <v>33</v>
      </c>
      <c r="C15" s="7559" t="s">
        <v>33</v>
      </c>
      <c r="D15" s="7564" t="s">
        <v>33</v>
      </c>
      <c r="E15" s="7569" t="s">
        <v>33</v>
      </c>
      <c r="F15" s="7574" t="s">
        <v>33</v>
      </c>
      <c r="G15" s="7579" t="s">
        <v>900</v>
      </c>
      <c r="H15" s="7584"/>
      <c r="I15" s="7589"/>
      <c r="J15" s="7594"/>
      <c r="K15" s="7599"/>
      <c r="L15" s="7604"/>
      <c r="M15" s="7609"/>
      <c r="N15" s="7614"/>
      <c r="O15" s="7619"/>
      <c r="P15" s="7624"/>
      <c r="Q15" s="7629"/>
      <c r="R15" s="7634"/>
      <c r="S15" s="7639"/>
      <c r="T15" s="7644">
        <v>155</v>
      </c>
      <c r="U15" s="7649">
        <v>129</v>
      </c>
      <c r="V15" s="7654">
        <v>352</v>
      </c>
      <c r="W15" s="7659">
        <v>295</v>
      </c>
      <c r="X15" s="7664">
        <v>375</v>
      </c>
      <c r="Y15" s="7669">
        <v>534</v>
      </c>
      <c r="Z15" s="7674">
        <v>455</v>
      </c>
      <c r="AA15" s="7679">
        <v>481</v>
      </c>
      <c r="AB15" s="7684">
        <v>586</v>
      </c>
      <c r="AC15" s="7689">
        <v>568</v>
      </c>
      <c r="AD15" s="7694">
        <v>633</v>
      </c>
      <c r="AE15" s="7699">
        <v>710</v>
      </c>
      <c r="AF15" s="7704">
        <v>314</v>
      </c>
      <c r="AG15" s="7709">
        <v>509</v>
      </c>
      <c r="AH15" s="7714">
        <v>572</v>
      </c>
      <c r="AI15" s="7719">
        <v>467</v>
      </c>
      <c r="AJ15" s="7724">
        <v>443</v>
      </c>
      <c r="AK15" s="7729">
        <v>672</v>
      </c>
      <c r="AL15" s="7734">
        <v>471</v>
      </c>
      <c r="AM15" s="7739">
        <v>533</v>
      </c>
      <c r="AS15" s="7744">
        <v>2776</v>
      </c>
      <c r="AT15" s="7749">
        <v>3981</v>
      </c>
      <c r="AU15" s="270"/>
      <c r="AV15" s="270"/>
      <c r="AW15" s="270"/>
    </row>
    <row r="16" spans="1:49" s="265" customFormat="1" ht="15" x14ac:dyDescent="0.25">
      <c r="A16" s="7550" t="s">
        <v>893</v>
      </c>
      <c r="B16" s="7555" t="s">
        <v>33</v>
      </c>
      <c r="C16" s="7560" t="s">
        <v>33</v>
      </c>
      <c r="D16" s="7565" t="s">
        <v>33</v>
      </c>
      <c r="E16" s="7570" t="s">
        <v>33</v>
      </c>
      <c r="F16" s="7575" t="s">
        <v>33</v>
      </c>
      <c r="G16" s="7580" t="s">
        <v>90</v>
      </c>
      <c r="H16" s="7585">
        <v>98</v>
      </c>
      <c r="I16" s="7590">
        <v>35</v>
      </c>
      <c r="J16" s="7595">
        <v>76</v>
      </c>
      <c r="K16" s="7600">
        <v>118</v>
      </c>
      <c r="L16" s="7605">
        <v>72</v>
      </c>
      <c r="M16" s="7610">
        <v>78</v>
      </c>
      <c r="N16" s="7615">
        <v>62</v>
      </c>
      <c r="O16" s="7620">
        <v>63</v>
      </c>
      <c r="P16" s="7625">
        <v>102</v>
      </c>
      <c r="Q16" s="7630">
        <v>58</v>
      </c>
      <c r="R16" s="7635">
        <v>67</v>
      </c>
      <c r="S16" s="7640">
        <v>52</v>
      </c>
      <c r="T16" s="7645">
        <v>14</v>
      </c>
      <c r="U16" s="7650">
        <v>11</v>
      </c>
      <c r="V16" s="7655">
        <v>65</v>
      </c>
      <c r="W16" s="7660">
        <v>74</v>
      </c>
      <c r="X16" s="7665">
        <v>131</v>
      </c>
      <c r="Y16" s="7670">
        <v>180</v>
      </c>
      <c r="Z16" s="7675">
        <v>103</v>
      </c>
      <c r="AA16" s="7680">
        <v>112</v>
      </c>
      <c r="AB16" s="7685">
        <v>192</v>
      </c>
      <c r="AC16" s="7690">
        <v>176</v>
      </c>
      <c r="AD16" s="7695">
        <v>219</v>
      </c>
      <c r="AE16" s="7700">
        <v>153</v>
      </c>
      <c r="AF16" s="7705">
        <v>78</v>
      </c>
      <c r="AG16" s="7710">
        <v>132</v>
      </c>
      <c r="AH16" s="7715">
        <v>58</v>
      </c>
      <c r="AI16" s="7720">
        <v>57</v>
      </c>
      <c r="AJ16" s="7725">
        <v>54</v>
      </c>
      <c r="AK16" s="7730">
        <v>55</v>
      </c>
      <c r="AL16" s="7735">
        <v>61</v>
      </c>
      <c r="AM16" s="7740">
        <v>81</v>
      </c>
      <c r="AS16" s="7745">
        <v>690</v>
      </c>
      <c r="AT16" s="7750">
        <v>576</v>
      </c>
      <c r="AU16" s="270"/>
      <c r="AV16" s="270"/>
      <c r="AW16" s="270"/>
    </row>
    <row r="17" spans="1:49" s="265" customFormat="1" ht="15" x14ac:dyDescent="0.25">
      <c r="A17" s="7551" t="s">
        <v>893</v>
      </c>
      <c r="B17" s="7556" t="s">
        <v>33</v>
      </c>
      <c r="C17" s="7561" t="s">
        <v>33</v>
      </c>
      <c r="D17" s="7566" t="s">
        <v>33</v>
      </c>
      <c r="E17" s="7571" t="s">
        <v>33</v>
      </c>
      <c r="F17" s="7576" t="s">
        <v>33</v>
      </c>
      <c r="G17" s="7581" t="s">
        <v>901</v>
      </c>
      <c r="H17" s="7586"/>
      <c r="I17" s="7591"/>
      <c r="J17" s="7596"/>
      <c r="K17" s="7601"/>
      <c r="L17" s="7606"/>
      <c r="M17" s="7611"/>
      <c r="N17" s="7616"/>
      <c r="O17" s="7621"/>
      <c r="P17" s="7626"/>
      <c r="Q17" s="7631"/>
      <c r="R17" s="7636"/>
      <c r="S17" s="7641"/>
      <c r="T17" s="7646">
        <v>0.15301085883514315</v>
      </c>
      <c r="U17" s="7651">
        <v>0.12848605577689243</v>
      </c>
      <c r="V17" s="7656">
        <v>0.33333333333333331</v>
      </c>
      <c r="W17" s="7661">
        <v>0.25877192982456143</v>
      </c>
      <c r="X17" s="7666">
        <v>0.30662305805396567</v>
      </c>
      <c r="Y17" s="7671">
        <v>0.40301886792452829</v>
      </c>
      <c r="Z17" s="7676">
        <v>0.34107946026986508</v>
      </c>
      <c r="AA17" s="7681">
        <v>0.33195307108350586</v>
      </c>
      <c r="AB17" s="7686">
        <v>0.36533665835411472</v>
      </c>
      <c r="AC17" s="7691">
        <v>0.32587492828456682</v>
      </c>
      <c r="AD17" s="7696">
        <v>0.33922829581993569</v>
      </c>
      <c r="AE17" s="7701">
        <v>0.35786290322580644</v>
      </c>
      <c r="AF17" s="7706">
        <v>0.15747241725175526</v>
      </c>
      <c r="AG17" s="7711">
        <v>0.24088973024136298</v>
      </c>
      <c r="AH17" s="7716">
        <v>0.27032136105860116</v>
      </c>
      <c r="AI17" s="7721">
        <v>0.23985618900873137</v>
      </c>
      <c r="AJ17" s="7726">
        <v>0.22161080540270134</v>
      </c>
      <c r="AK17" s="7731">
        <v>0.34077079107505071</v>
      </c>
      <c r="AL17" s="7736">
        <v>0.26152137701277067</v>
      </c>
      <c r="AM17" s="7741">
        <v>0.29447513812154696</v>
      </c>
      <c r="AS17" s="7746">
        <v>0.29086336965632859</v>
      </c>
      <c r="AT17" s="7751">
        <v>0.25272981208735401</v>
      </c>
      <c r="AU17" s="270"/>
      <c r="AV17" s="270"/>
      <c r="AW17" s="270"/>
    </row>
    <row r="18" spans="1:49" s="265" customFormat="1" ht="15" x14ac:dyDescent="0.25">
      <c r="A18" s="7552" t="s">
        <v>893</v>
      </c>
      <c r="B18" s="7557" t="s">
        <v>33</v>
      </c>
      <c r="C18" s="7562" t="s">
        <v>33</v>
      </c>
      <c r="D18" s="7567" t="s">
        <v>33</v>
      </c>
      <c r="E18" s="7572" t="s">
        <v>33</v>
      </c>
      <c r="F18" s="7577" t="s">
        <v>33</v>
      </c>
      <c r="G18" s="7582" t="s">
        <v>902</v>
      </c>
      <c r="H18" s="7587"/>
      <c r="I18" s="7592"/>
      <c r="J18" s="7597"/>
      <c r="K18" s="7602"/>
      <c r="L18" s="7607"/>
      <c r="M18" s="7612"/>
      <c r="N18" s="7617"/>
      <c r="O18" s="7622"/>
      <c r="P18" s="7627"/>
      <c r="Q18" s="7632"/>
      <c r="R18" s="7637"/>
      <c r="S18" s="7642"/>
      <c r="T18" s="7647">
        <v>1.3225806451612903</v>
      </c>
      <c r="U18" s="7652">
        <v>1.5193798449612403</v>
      </c>
      <c r="V18" s="7657">
        <v>1.9403409090909092</v>
      </c>
      <c r="W18" s="7662">
        <v>1.847457627118644</v>
      </c>
      <c r="X18" s="7667">
        <v>1.9946666666666666</v>
      </c>
      <c r="Y18" s="7672">
        <v>2.4344569288389515</v>
      </c>
      <c r="Z18" s="7677">
        <v>2.035164835164835</v>
      </c>
      <c r="AA18" s="7682">
        <v>2.187110187110187</v>
      </c>
      <c r="AB18" s="7687">
        <v>2.1621160409556315</v>
      </c>
      <c r="AC18" s="7692">
        <v>2.0880281690140845</v>
      </c>
      <c r="AD18" s="7697">
        <v>2.0726698262243284</v>
      </c>
      <c r="AE18" s="7702">
        <v>2.1084507042253522</v>
      </c>
      <c r="AF18" s="7707">
        <v>1.6210191082802548</v>
      </c>
      <c r="AG18" s="7712">
        <v>2.0530451866404715</v>
      </c>
      <c r="AH18" s="7717">
        <v>2.0996503496503496</v>
      </c>
      <c r="AI18" s="7722">
        <v>2.0107066381156318</v>
      </c>
      <c r="AJ18" s="7727">
        <v>2.1083521444695261</v>
      </c>
      <c r="AK18" s="7732">
        <v>2.5550595238095237</v>
      </c>
      <c r="AL18" s="7737">
        <v>2.4692144373673037</v>
      </c>
      <c r="AM18" s="7742">
        <v>2.4934333958724202</v>
      </c>
      <c r="AS18" s="7747">
        <v>2.0371037463976944</v>
      </c>
      <c r="AT18" s="7752">
        <v>2.2197940216026124</v>
      </c>
      <c r="AU18" s="270"/>
      <c r="AV18" s="270"/>
      <c r="AW18" s="270"/>
    </row>
    <row r="19" spans="1:49" s="265" customFormat="1" x14ac:dyDescent="0.2">
      <c r="AS19" s="270"/>
      <c r="AT19" s="270"/>
      <c r="AU19" s="270"/>
      <c r="AV19" s="270"/>
      <c r="AW19" s="270"/>
    </row>
    <row r="20" spans="1:49" s="265" customFormat="1" x14ac:dyDescent="0.2">
      <c r="AS20" s="270"/>
      <c r="AT20" s="270"/>
      <c r="AU20" s="270"/>
      <c r="AV20" s="270"/>
      <c r="AW20" s="270"/>
    </row>
    <row r="21" spans="1:49" s="265" customFormat="1" x14ac:dyDescent="0.2">
      <c r="AS21" s="270"/>
      <c r="AT21" s="270"/>
      <c r="AU21" s="270"/>
      <c r="AV21" s="270"/>
      <c r="AW21" s="270"/>
    </row>
    <row r="22" spans="1:49" s="265" customFormat="1" x14ac:dyDescent="0.2">
      <c r="AS22" s="270"/>
      <c r="AT22" s="270"/>
      <c r="AU22" s="270"/>
      <c r="AV22" s="270"/>
      <c r="AW22" s="270"/>
    </row>
    <row r="23" spans="1:49" s="265" customFormat="1" x14ac:dyDescent="0.2">
      <c r="AS23" s="270"/>
      <c r="AT23" s="270"/>
      <c r="AU23" s="270"/>
      <c r="AV23" s="270"/>
      <c r="AW23" s="270"/>
    </row>
    <row r="24" spans="1:49" s="265" customFormat="1" x14ac:dyDescent="0.2">
      <c r="AS24" s="270"/>
      <c r="AT24" s="270"/>
      <c r="AU24" s="270"/>
      <c r="AV24" s="270"/>
      <c r="AW24" s="270"/>
    </row>
    <row r="25" spans="1:49" s="265" customFormat="1" x14ac:dyDescent="0.2">
      <c r="AS25" s="270"/>
      <c r="AT25" s="270"/>
      <c r="AU25" s="270"/>
      <c r="AV25" s="270"/>
      <c r="AW25" s="270"/>
    </row>
    <row r="26" spans="1:49" s="265" customFormat="1" x14ac:dyDescent="0.2">
      <c r="AS26" s="270"/>
      <c r="AT26" s="270"/>
      <c r="AU26" s="270"/>
      <c r="AV26" s="270"/>
      <c r="AW26" s="270"/>
    </row>
    <row r="27" spans="1:49" s="265" customFormat="1" x14ac:dyDescent="0.2">
      <c r="AS27" s="270"/>
      <c r="AT27" s="270"/>
      <c r="AU27" s="270"/>
      <c r="AV27" s="270"/>
      <c r="AW27" s="270"/>
    </row>
    <row r="28" spans="1:49" s="265" customFormat="1" x14ac:dyDescent="0.2">
      <c r="AS28" s="270"/>
      <c r="AT28" s="270"/>
      <c r="AU28" s="270"/>
      <c r="AV28" s="270"/>
      <c r="AW28" s="270"/>
    </row>
    <row r="29" spans="1:49" s="265" customFormat="1" x14ac:dyDescent="0.2">
      <c r="AS29" s="270"/>
      <c r="AT29" s="270"/>
      <c r="AU29" s="270"/>
      <c r="AV29" s="270"/>
      <c r="AW29" s="270"/>
    </row>
    <row r="30" spans="1:49" s="265" customFormat="1" x14ac:dyDescent="0.2">
      <c r="AS30" s="270"/>
      <c r="AT30" s="270"/>
      <c r="AU30" s="270"/>
      <c r="AV30" s="270"/>
      <c r="AW30" s="270"/>
    </row>
    <row r="31" spans="1:49" s="265" customFormat="1" x14ac:dyDescent="0.2">
      <c r="AS31" s="270"/>
      <c r="AT31" s="270"/>
      <c r="AU31" s="270"/>
      <c r="AV31" s="270"/>
      <c r="AW31" s="270"/>
    </row>
    <row r="32" spans="1:49" s="265" customFormat="1" x14ac:dyDescent="0.2">
      <c r="AS32" s="270"/>
      <c r="AT32" s="270"/>
      <c r="AU32" s="270"/>
      <c r="AV32" s="270"/>
      <c r="AW32" s="270"/>
    </row>
    <row r="33" spans="45:49" s="265" customFormat="1" x14ac:dyDescent="0.2">
      <c r="AS33" s="270"/>
      <c r="AT33" s="270"/>
      <c r="AU33" s="270"/>
      <c r="AV33" s="270"/>
      <c r="AW33" s="270"/>
    </row>
    <row r="34" spans="45:49" s="265" customFormat="1" x14ac:dyDescent="0.2">
      <c r="AS34" s="270"/>
      <c r="AT34" s="270"/>
      <c r="AU34" s="270"/>
      <c r="AV34" s="270"/>
      <c r="AW34" s="270"/>
    </row>
    <row r="35" spans="45:49" s="265" customFormat="1" x14ac:dyDescent="0.2">
      <c r="AS35" s="270"/>
      <c r="AT35" s="270"/>
      <c r="AU35" s="270"/>
      <c r="AV35" s="270"/>
      <c r="AW35" s="270"/>
    </row>
    <row r="36" spans="45:49" s="265" customFormat="1" x14ac:dyDescent="0.2">
      <c r="AS36" s="270"/>
      <c r="AT36" s="270"/>
      <c r="AU36" s="270"/>
      <c r="AV36" s="270"/>
      <c r="AW36" s="270"/>
    </row>
    <row r="37" spans="45:49" s="265" customFormat="1" x14ac:dyDescent="0.2">
      <c r="AS37" s="270"/>
      <c r="AT37" s="270"/>
      <c r="AU37" s="270"/>
      <c r="AV37" s="270"/>
      <c r="AW37" s="270"/>
    </row>
    <row r="38" spans="45:49" s="265" customFormat="1" x14ac:dyDescent="0.2">
      <c r="AS38" s="270"/>
      <c r="AT38" s="270"/>
      <c r="AU38" s="270"/>
      <c r="AV38" s="270"/>
      <c r="AW38" s="270"/>
    </row>
    <row r="39" spans="45:49" s="265" customFormat="1" x14ac:dyDescent="0.2">
      <c r="AS39" s="270"/>
      <c r="AT39" s="270"/>
      <c r="AU39" s="270"/>
      <c r="AV39" s="270"/>
      <c r="AW39" s="270"/>
    </row>
    <row r="40" spans="45:49" s="265" customFormat="1" x14ac:dyDescent="0.2">
      <c r="AS40" s="270"/>
      <c r="AT40" s="270"/>
      <c r="AU40" s="270"/>
      <c r="AV40" s="270"/>
      <c r="AW40" s="270"/>
    </row>
    <row r="41" spans="45:49" s="265" customFormat="1" x14ac:dyDescent="0.2">
      <c r="AS41" s="270"/>
      <c r="AT41" s="270"/>
      <c r="AU41" s="270"/>
      <c r="AV41" s="270"/>
      <c r="AW41" s="270"/>
    </row>
    <row r="42" spans="45:49" s="265" customFormat="1" x14ac:dyDescent="0.2">
      <c r="AS42" s="270"/>
      <c r="AT42" s="270"/>
      <c r="AU42" s="270"/>
      <c r="AV42" s="270"/>
      <c r="AW42" s="270"/>
    </row>
    <row r="43" spans="45:49" s="265" customFormat="1" x14ac:dyDescent="0.2">
      <c r="AS43" s="270"/>
      <c r="AT43" s="270"/>
      <c r="AU43" s="270"/>
      <c r="AV43" s="270"/>
      <c r="AW43" s="270"/>
    </row>
    <row r="44" spans="45:49" s="265" customFormat="1" x14ac:dyDescent="0.2">
      <c r="AS44" s="270"/>
      <c r="AT44" s="270"/>
      <c r="AU44" s="270"/>
      <c r="AV44" s="270"/>
      <c r="AW44" s="270"/>
    </row>
  </sheetData>
  <autoFilter ref="A3:AX3"/>
  <hyperlinks>
    <hyperlink ref="G2" location="Cover!A1" display="Back to cover page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X106"/>
  <sheetViews>
    <sheetView showGridLines="0" zoomScale="80" zoomScaleNormal="80" workbookViewId="0">
      <pane xSplit="7" ySplit="3" topLeftCell="H4" activePane="bottomRight" state="frozen"/>
      <selection pane="topRight" activeCell="H1" sqref="H1"/>
      <selection pane="bottomLeft" activeCell="A3" sqref="A3"/>
      <selection pane="bottomRight" sqref="A1:XFD1"/>
    </sheetView>
  </sheetViews>
  <sheetFormatPr defaultRowHeight="12.75" outlineLevelCol="1" x14ac:dyDescent="0.2"/>
  <cols>
    <col min="1" max="1" width="10.875" style="60" bestFit="1" customWidth="1" collapsed="1"/>
    <col min="2" max="2" width="10.375" style="60" bestFit="1" customWidth="1" collapsed="1"/>
    <col min="3" max="3" width="10.625" style="60" bestFit="1" customWidth="1" collapsed="1"/>
    <col min="4" max="4" width="11.75" style="60" bestFit="1" customWidth="1" collapsed="1"/>
    <col min="5" max="5" width="9" style="60" collapsed="1"/>
    <col min="6" max="6" width="10.75" style="60" hidden="1" customWidth="1" outlineLevel="1" collapsed="1"/>
    <col min="7" max="7" width="13.5" style="60" customWidth="1" collapsed="1"/>
    <col min="8" max="18" width="9.75" style="60" hidden="1" customWidth="1" outlineLevel="1" collapsed="1"/>
    <col min="19" max="19" width="9.75" style="60" customWidth="1" collapsed="1"/>
    <col min="20" max="30" width="9.625" style="60" hidden="1" customWidth="1" outlineLevel="1" collapsed="1"/>
    <col min="31" max="31" width="9.625" style="60" customWidth="1" collapsed="1"/>
    <col min="32" max="39" width="10" style="60" customWidth="1" collapsed="1"/>
    <col min="40" max="43" width="10" style="60" hidden="1" customWidth="1" outlineLevel="1" collapsed="1"/>
    <col min="44" max="44" width="9" style="60" collapsed="1"/>
    <col min="45" max="46" width="11.125" style="91" bestFit="1" customWidth="1" collapsed="1"/>
    <col min="47" max="47" width="9" style="91" collapsed="1"/>
    <col min="48" max="48" width="7.75" style="91" bestFit="1" customWidth="1" collapsed="1"/>
    <col min="49" max="49" width="6.875" style="91" bestFit="1" customWidth="1" collapsed="1"/>
    <col min="50" max="16384" width="9" style="60" collapsed="1"/>
  </cols>
  <sheetData>
    <row r="1" spans="1:50" s="177" customFormat="1" x14ac:dyDescent="0.2">
      <c r="A1" s="177" t="s">
        <v>416</v>
      </c>
      <c r="B1" s="177" t="s">
        <v>420</v>
      </c>
      <c r="C1" s="177" t="s">
        <v>419</v>
      </c>
      <c r="D1" s="177" t="s">
        <v>418</v>
      </c>
      <c r="E1" s="261" t="s">
        <v>414</v>
      </c>
      <c r="F1" s="177" t="s">
        <v>417</v>
      </c>
      <c r="G1" s="261" t="s">
        <v>415</v>
      </c>
      <c r="H1" s="176">
        <v>201501</v>
      </c>
      <c r="I1" s="176">
        <v>201502</v>
      </c>
      <c r="J1" s="176">
        <v>201503</v>
      </c>
      <c r="K1" s="176">
        <v>201504</v>
      </c>
      <c r="L1" s="176">
        <v>201505</v>
      </c>
      <c r="M1" s="176">
        <v>201506</v>
      </c>
      <c r="N1" s="176">
        <v>201507</v>
      </c>
      <c r="O1" s="176">
        <v>201508</v>
      </c>
      <c r="P1" s="176">
        <v>201509</v>
      </c>
      <c r="Q1" s="176">
        <v>201510</v>
      </c>
      <c r="R1" s="176">
        <v>201511</v>
      </c>
      <c r="S1" s="176">
        <v>201512</v>
      </c>
      <c r="T1" s="176">
        <v>201601</v>
      </c>
      <c r="U1" s="176">
        <v>201602</v>
      </c>
      <c r="V1" s="176">
        <v>201603</v>
      </c>
      <c r="W1" s="176">
        <v>201604</v>
      </c>
      <c r="X1" s="176">
        <v>201605</v>
      </c>
      <c r="Y1" s="176">
        <v>201606</v>
      </c>
      <c r="Z1" s="176">
        <v>201607</v>
      </c>
      <c r="AA1" s="176">
        <v>201608</v>
      </c>
      <c r="AB1" s="176">
        <v>201609</v>
      </c>
      <c r="AC1" s="176">
        <v>201610</v>
      </c>
      <c r="AD1" s="176">
        <v>201611</v>
      </c>
      <c r="AE1" s="176">
        <v>201612</v>
      </c>
      <c r="AF1" s="176">
        <v>201701</v>
      </c>
      <c r="AG1" s="176">
        <v>201702</v>
      </c>
      <c r="AH1" s="176">
        <v>201703</v>
      </c>
      <c r="AI1" s="176">
        <v>201704</v>
      </c>
      <c r="AJ1" s="176">
        <v>201705</v>
      </c>
      <c r="AK1" s="176">
        <v>201706</v>
      </c>
      <c r="AL1" s="176">
        <v>201707</v>
      </c>
      <c r="AM1" s="176">
        <v>201708</v>
      </c>
      <c r="AN1" s="176">
        <v>201709</v>
      </c>
      <c r="AO1" s="176">
        <v>201710</v>
      </c>
      <c r="AP1" s="176">
        <v>201711</v>
      </c>
      <c r="AQ1" s="176">
        <v>201712</v>
      </c>
      <c r="AS1" s="268">
        <v>2016</v>
      </c>
      <c r="AT1" s="268">
        <v>2017</v>
      </c>
      <c r="AU1" s="269"/>
      <c r="AV1" s="269"/>
      <c r="AW1" s="269"/>
    </row>
    <row r="2" spans="1:50" x14ac:dyDescent="0.2">
      <c r="G2" s="155" t="s">
        <v>269</v>
      </c>
    </row>
    <row r="3" spans="1:50" s="90" customFormat="1" x14ac:dyDescent="0.2">
      <c r="A3" s="89" t="s">
        <v>232</v>
      </c>
      <c r="B3" s="89" t="s">
        <v>233</v>
      </c>
      <c r="C3" s="89" t="s">
        <v>234</v>
      </c>
      <c r="D3" s="89" t="s">
        <v>235</v>
      </c>
      <c r="E3" s="89" t="s">
        <v>236</v>
      </c>
      <c r="F3" s="89" t="s">
        <v>237</v>
      </c>
      <c r="G3" s="89" t="s">
        <v>238</v>
      </c>
      <c r="H3" s="89">
        <v>201501</v>
      </c>
      <c r="I3" s="89">
        <v>201502</v>
      </c>
      <c r="J3" s="89">
        <v>201503</v>
      </c>
      <c r="K3" s="89">
        <v>201504</v>
      </c>
      <c r="L3" s="89">
        <v>201505</v>
      </c>
      <c r="M3" s="89">
        <v>201506</v>
      </c>
      <c r="N3" s="89">
        <v>201507</v>
      </c>
      <c r="O3" s="89">
        <v>201508</v>
      </c>
      <c r="P3" s="89">
        <v>201509</v>
      </c>
      <c r="Q3" s="89">
        <v>201510</v>
      </c>
      <c r="R3" s="89">
        <v>201511</v>
      </c>
      <c r="S3" s="89">
        <v>201512</v>
      </c>
      <c r="T3" s="89">
        <v>201601</v>
      </c>
      <c r="U3" s="89">
        <v>201602</v>
      </c>
      <c r="V3" s="89">
        <v>201603</v>
      </c>
      <c r="W3" s="89">
        <v>201604</v>
      </c>
      <c r="X3" s="89">
        <v>201605</v>
      </c>
      <c r="Y3" s="89">
        <v>201606</v>
      </c>
      <c r="Z3" s="89">
        <v>201607</v>
      </c>
      <c r="AA3" s="89">
        <v>201608</v>
      </c>
      <c r="AB3" s="89">
        <v>201609</v>
      </c>
      <c r="AC3" s="89">
        <v>201610</v>
      </c>
      <c r="AD3" s="89">
        <v>201611</v>
      </c>
      <c r="AE3" s="89">
        <v>201612</v>
      </c>
      <c r="AF3" s="89">
        <v>201701</v>
      </c>
      <c r="AG3" s="89">
        <v>201702</v>
      </c>
      <c r="AH3" s="89">
        <v>201703</v>
      </c>
      <c r="AI3" s="89">
        <v>201704</v>
      </c>
      <c r="AJ3" s="89">
        <v>201705</v>
      </c>
      <c r="AK3" s="89">
        <v>201706</v>
      </c>
      <c r="AL3" s="89">
        <v>201707</v>
      </c>
      <c r="AM3" s="89">
        <v>201708</v>
      </c>
      <c r="AN3" s="89">
        <v>201709</v>
      </c>
      <c r="AO3" s="89">
        <v>201710</v>
      </c>
      <c r="AP3" s="89">
        <v>201711</v>
      </c>
      <c r="AQ3" s="89">
        <v>201712</v>
      </c>
      <c r="AR3" s="89"/>
      <c r="AS3" s="89" t="s">
        <v>239</v>
      </c>
      <c r="AT3" s="89" t="s">
        <v>240</v>
      </c>
      <c r="AU3" s="89"/>
      <c r="AV3" s="89" t="s">
        <v>203</v>
      </c>
      <c r="AW3" s="89" t="s">
        <v>0</v>
      </c>
      <c r="AX3" s="89"/>
    </row>
    <row r="4" spans="1:50" s="265" customFormat="1" ht="15" x14ac:dyDescent="0.25">
      <c r="A4" s="2956" t="s">
        <v>890</v>
      </c>
      <c r="B4" s="2974" t="s">
        <v>891</v>
      </c>
      <c r="C4" s="2992" t="s">
        <v>33</v>
      </c>
      <c r="D4" s="3010" t="s">
        <v>33</v>
      </c>
      <c r="E4" s="3028" t="s">
        <v>891</v>
      </c>
      <c r="F4" s="3046" t="s">
        <v>33</v>
      </c>
      <c r="G4" s="3064" t="s">
        <v>90</v>
      </c>
      <c r="H4" s="3082">
        <v>219</v>
      </c>
      <c r="I4" s="3100">
        <v>143</v>
      </c>
      <c r="J4" s="3118">
        <v>228</v>
      </c>
      <c r="K4" s="3136">
        <v>279</v>
      </c>
      <c r="L4" s="3154">
        <v>249</v>
      </c>
      <c r="M4" s="3172">
        <v>246</v>
      </c>
      <c r="N4" s="3190">
        <v>269</v>
      </c>
      <c r="O4" s="3208">
        <v>261</v>
      </c>
      <c r="P4" s="3226">
        <v>350</v>
      </c>
      <c r="Q4" s="3244">
        <v>279</v>
      </c>
      <c r="R4" s="3262">
        <v>494</v>
      </c>
      <c r="S4" s="3280">
        <v>344</v>
      </c>
      <c r="T4" s="3298">
        <v>134</v>
      </c>
      <c r="U4" s="3316">
        <v>122</v>
      </c>
      <c r="V4" s="3334">
        <v>363</v>
      </c>
      <c r="W4" s="3352">
        <v>339</v>
      </c>
      <c r="X4" s="3370">
        <v>535</v>
      </c>
      <c r="Y4" s="3388">
        <v>985</v>
      </c>
      <c r="Z4" s="3406">
        <v>680</v>
      </c>
      <c r="AA4" s="3424">
        <v>814</v>
      </c>
      <c r="AB4" s="3442">
        <v>937</v>
      </c>
      <c r="AC4" s="3460">
        <v>881</v>
      </c>
      <c r="AD4" s="3478">
        <v>935</v>
      </c>
      <c r="AE4" s="3496">
        <v>1116</v>
      </c>
      <c r="AF4" s="3514">
        <v>320</v>
      </c>
      <c r="AG4" s="3532">
        <v>666</v>
      </c>
      <c r="AH4" s="3550">
        <v>855</v>
      </c>
      <c r="AI4" s="3568">
        <v>650</v>
      </c>
      <c r="AJ4" s="3586">
        <v>587</v>
      </c>
      <c r="AK4" s="3604">
        <v>1312</v>
      </c>
      <c r="AL4" s="3622">
        <v>825</v>
      </c>
      <c r="AM4" s="3640">
        <v>887</v>
      </c>
      <c r="AN4" s="266"/>
      <c r="AO4" s="266"/>
      <c r="AP4" s="266"/>
      <c r="AQ4" s="266"/>
      <c r="AR4" s="266"/>
      <c r="AS4" s="3658">
        <v>3972</v>
      </c>
      <c r="AT4" s="3676">
        <v>6102</v>
      </c>
      <c r="AU4" s="267"/>
      <c r="AV4" s="267"/>
      <c r="AW4" s="267"/>
    </row>
    <row r="5" spans="1:50" s="265" customFormat="1" ht="15" x14ac:dyDescent="0.25">
      <c r="A5" s="2957" t="s">
        <v>890</v>
      </c>
      <c r="B5" s="2975" t="s">
        <v>891</v>
      </c>
      <c r="C5" s="2993" t="s">
        <v>33</v>
      </c>
      <c r="D5" s="3011" t="s">
        <v>33</v>
      </c>
      <c r="E5" s="3029" t="s">
        <v>891</v>
      </c>
      <c r="F5" s="3047" t="s">
        <v>33</v>
      </c>
      <c r="G5" s="3065" t="s">
        <v>91</v>
      </c>
      <c r="H5" s="3083">
        <v>89</v>
      </c>
      <c r="I5" s="3101">
        <v>42</v>
      </c>
      <c r="J5" s="3119">
        <v>71</v>
      </c>
      <c r="K5" s="3137">
        <v>83</v>
      </c>
      <c r="L5" s="3155">
        <v>84</v>
      </c>
      <c r="M5" s="3173">
        <v>91</v>
      </c>
      <c r="N5" s="3191">
        <v>142</v>
      </c>
      <c r="O5" s="3209">
        <v>84</v>
      </c>
      <c r="P5" s="3227">
        <v>189</v>
      </c>
      <c r="Q5" s="3245">
        <v>124</v>
      </c>
      <c r="R5" s="3263">
        <v>244</v>
      </c>
      <c r="S5" s="3281">
        <v>141</v>
      </c>
      <c r="T5" s="3299">
        <v>49</v>
      </c>
      <c r="U5" s="3317">
        <v>32</v>
      </c>
      <c r="V5" s="3335">
        <v>161</v>
      </c>
      <c r="W5" s="3353">
        <v>179</v>
      </c>
      <c r="X5" s="3371">
        <v>228</v>
      </c>
      <c r="Y5" s="3389">
        <v>435</v>
      </c>
      <c r="Z5" s="3407">
        <v>288</v>
      </c>
      <c r="AA5" s="3425">
        <v>322</v>
      </c>
      <c r="AB5" s="3443">
        <v>414</v>
      </c>
      <c r="AC5" s="3461">
        <v>359</v>
      </c>
      <c r="AD5" s="3479">
        <v>293</v>
      </c>
      <c r="AE5" s="3497">
        <v>584</v>
      </c>
      <c r="AF5" s="3515">
        <v>117</v>
      </c>
      <c r="AG5" s="3533">
        <v>235</v>
      </c>
      <c r="AH5" s="3551">
        <v>457</v>
      </c>
      <c r="AI5" s="3569">
        <v>327</v>
      </c>
      <c r="AJ5" s="3587">
        <v>285</v>
      </c>
      <c r="AK5" s="3605">
        <v>713</v>
      </c>
      <c r="AL5" s="3623">
        <v>366</v>
      </c>
      <c r="AM5" s="3641">
        <v>418</v>
      </c>
      <c r="AN5" s="266"/>
      <c r="AO5" s="266"/>
      <c r="AP5" s="266"/>
      <c r="AQ5" s="266"/>
      <c r="AR5" s="266"/>
      <c r="AS5" s="3659">
        <v>1694</v>
      </c>
      <c r="AT5" s="3677">
        <v>2918</v>
      </c>
      <c r="AU5" s="267"/>
      <c r="AV5" s="267"/>
      <c r="AW5" s="267"/>
    </row>
    <row r="6" spans="1:50" s="265" customFormat="1" ht="15" x14ac:dyDescent="0.25">
      <c r="A6" s="2958" t="s">
        <v>890</v>
      </c>
      <c r="B6" s="2976" t="s">
        <v>891</v>
      </c>
      <c r="C6" s="2994" t="s">
        <v>33</v>
      </c>
      <c r="D6" s="3012" t="s">
        <v>33</v>
      </c>
      <c r="E6" s="3030" t="s">
        <v>891</v>
      </c>
      <c r="F6" s="3048" t="s">
        <v>33</v>
      </c>
      <c r="G6" s="3066" t="s">
        <v>92</v>
      </c>
      <c r="H6" s="3084">
        <v>111</v>
      </c>
      <c r="I6" s="3102">
        <v>54</v>
      </c>
      <c r="J6" s="3120">
        <v>96</v>
      </c>
      <c r="K6" s="3138">
        <v>100</v>
      </c>
      <c r="L6" s="3156">
        <v>103</v>
      </c>
      <c r="M6" s="3174">
        <v>120</v>
      </c>
      <c r="N6" s="3192">
        <v>163</v>
      </c>
      <c r="O6" s="3210">
        <v>120</v>
      </c>
      <c r="P6" s="3228">
        <v>211</v>
      </c>
      <c r="Q6" s="3246">
        <v>137</v>
      </c>
      <c r="R6" s="3264">
        <v>293</v>
      </c>
      <c r="S6" s="3282">
        <v>170</v>
      </c>
      <c r="T6" s="3300">
        <v>60</v>
      </c>
      <c r="U6" s="3318">
        <v>45</v>
      </c>
      <c r="V6" s="3336">
        <v>205</v>
      </c>
      <c r="W6" s="3354">
        <v>207</v>
      </c>
      <c r="X6" s="3372">
        <v>270</v>
      </c>
      <c r="Y6" s="3390">
        <v>529</v>
      </c>
      <c r="Z6" s="3408">
        <v>326</v>
      </c>
      <c r="AA6" s="3426">
        <v>396</v>
      </c>
      <c r="AB6" s="3444">
        <v>491</v>
      </c>
      <c r="AC6" s="3462">
        <v>415</v>
      </c>
      <c r="AD6" s="3480">
        <v>381</v>
      </c>
      <c r="AE6" s="3498">
        <v>636</v>
      </c>
      <c r="AF6" s="3516">
        <v>137</v>
      </c>
      <c r="AG6" s="3534">
        <v>286</v>
      </c>
      <c r="AH6" s="3552">
        <v>483</v>
      </c>
      <c r="AI6" s="3570">
        <v>356</v>
      </c>
      <c r="AJ6" s="3588">
        <v>298</v>
      </c>
      <c r="AK6" s="3606">
        <v>750</v>
      </c>
      <c r="AL6" s="3624">
        <v>387</v>
      </c>
      <c r="AM6" s="3642">
        <v>426</v>
      </c>
      <c r="AN6" s="266"/>
      <c r="AO6" s="266"/>
      <c r="AP6" s="266"/>
      <c r="AQ6" s="266"/>
      <c r="AR6" s="266"/>
      <c r="AS6" s="3660">
        <v>2038</v>
      </c>
      <c r="AT6" s="3678">
        <v>3123</v>
      </c>
      <c r="AU6" s="267"/>
      <c r="AV6" s="267"/>
      <c r="AW6" s="267"/>
    </row>
    <row r="7" spans="1:50" s="265" customFormat="1" ht="15" x14ac:dyDescent="0.25">
      <c r="A7" s="2959" t="s">
        <v>890</v>
      </c>
      <c r="B7" s="2977" t="s">
        <v>891</v>
      </c>
      <c r="C7" s="2995" t="s">
        <v>33</v>
      </c>
      <c r="D7" s="3013" t="s">
        <v>33</v>
      </c>
      <c r="E7" s="3031" t="s">
        <v>891</v>
      </c>
      <c r="F7" s="3049" t="s">
        <v>33</v>
      </c>
      <c r="G7" s="3067" t="s">
        <v>93</v>
      </c>
      <c r="H7" s="3085">
        <v>75</v>
      </c>
      <c r="I7" s="3103">
        <v>42</v>
      </c>
      <c r="J7" s="3121">
        <v>60</v>
      </c>
      <c r="K7" s="3139">
        <v>68</v>
      </c>
      <c r="L7" s="3157">
        <v>61</v>
      </c>
      <c r="M7" s="3175">
        <v>82</v>
      </c>
      <c r="N7" s="3193">
        <v>113</v>
      </c>
      <c r="O7" s="3211">
        <v>88</v>
      </c>
      <c r="P7" s="3229">
        <v>143</v>
      </c>
      <c r="Q7" s="3247">
        <v>87</v>
      </c>
      <c r="R7" s="3265">
        <v>211</v>
      </c>
      <c r="S7" s="3283">
        <v>101</v>
      </c>
      <c r="T7" s="3301">
        <v>40</v>
      </c>
      <c r="U7" s="3319">
        <v>23</v>
      </c>
      <c r="V7" s="3337">
        <v>120</v>
      </c>
      <c r="W7" s="3355">
        <v>125</v>
      </c>
      <c r="X7" s="3373">
        <v>186</v>
      </c>
      <c r="Y7" s="3391">
        <v>320</v>
      </c>
      <c r="Z7" s="3409">
        <v>218</v>
      </c>
      <c r="AA7" s="3427">
        <v>272</v>
      </c>
      <c r="AB7" s="3445">
        <v>322</v>
      </c>
      <c r="AC7" s="3463">
        <v>285</v>
      </c>
      <c r="AD7" s="3481">
        <v>298</v>
      </c>
      <c r="AE7" s="3499">
        <v>444</v>
      </c>
      <c r="AF7" s="3517">
        <v>111</v>
      </c>
      <c r="AG7" s="3535">
        <v>218</v>
      </c>
      <c r="AH7" s="3553">
        <v>335</v>
      </c>
      <c r="AI7" s="3571">
        <v>310</v>
      </c>
      <c r="AJ7" s="3589">
        <v>275</v>
      </c>
      <c r="AK7" s="3607">
        <v>709</v>
      </c>
      <c r="AL7" s="3625">
        <v>358</v>
      </c>
      <c r="AM7" s="3643">
        <v>379</v>
      </c>
      <c r="AN7" s="266"/>
      <c r="AO7" s="266"/>
      <c r="AP7" s="266"/>
      <c r="AQ7" s="266"/>
      <c r="AR7" s="266"/>
      <c r="AS7" s="3661">
        <v>1304</v>
      </c>
      <c r="AT7" s="3679">
        <v>2695</v>
      </c>
      <c r="AU7" s="267"/>
      <c r="AV7" s="267"/>
      <c r="AW7" s="267"/>
    </row>
    <row r="8" spans="1:50" s="265" customFormat="1" ht="15" x14ac:dyDescent="0.25">
      <c r="A8" s="2960" t="s">
        <v>890</v>
      </c>
      <c r="B8" s="2978" t="s">
        <v>891</v>
      </c>
      <c r="C8" s="2996" t="s">
        <v>33</v>
      </c>
      <c r="D8" s="3014" t="s">
        <v>33</v>
      </c>
      <c r="E8" s="3032" t="s">
        <v>891</v>
      </c>
      <c r="F8" s="3050" t="s">
        <v>33</v>
      </c>
      <c r="G8" s="3068" t="s">
        <v>94</v>
      </c>
      <c r="H8" s="3086">
        <v>52</v>
      </c>
      <c r="I8" s="3104">
        <v>35</v>
      </c>
      <c r="J8" s="3122">
        <v>45</v>
      </c>
      <c r="K8" s="3140">
        <v>53</v>
      </c>
      <c r="L8" s="3158">
        <v>50</v>
      </c>
      <c r="M8" s="3176">
        <v>62</v>
      </c>
      <c r="N8" s="3194">
        <v>92</v>
      </c>
      <c r="O8" s="3212">
        <v>69</v>
      </c>
      <c r="P8" s="3230">
        <v>120</v>
      </c>
      <c r="Q8" s="3248">
        <v>67</v>
      </c>
      <c r="R8" s="3266">
        <v>155</v>
      </c>
      <c r="S8" s="3284">
        <v>72</v>
      </c>
      <c r="T8" s="3302">
        <v>31</v>
      </c>
      <c r="U8" s="3320">
        <v>17</v>
      </c>
      <c r="V8" s="3338">
        <v>89</v>
      </c>
      <c r="W8" s="3356">
        <v>88</v>
      </c>
      <c r="X8" s="3374">
        <v>140</v>
      </c>
      <c r="Y8" s="3392">
        <v>233</v>
      </c>
      <c r="Z8" s="3410">
        <v>162</v>
      </c>
      <c r="AA8" s="3428">
        <v>209</v>
      </c>
      <c r="AB8" s="3446">
        <v>257</v>
      </c>
      <c r="AC8" s="3464">
        <v>213</v>
      </c>
      <c r="AD8" s="3482">
        <v>215</v>
      </c>
      <c r="AE8" s="3500">
        <v>325</v>
      </c>
      <c r="AF8" s="3518">
        <v>87</v>
      </c>
      <c r="AG8" s="3536">
        <v>158</v>
      </c>
      <c r="AH8" s="3554">
        <v>255</v>
      </c>
      <c r="AI8" s="3572">
        <v>228</v>
      </c>
      <c r="AJ8" s="3590">
        <v>196</v>
      </c>
      <c r="AK8" s="3608">
        <v>451</v>
      </c>
      <c r="AL8" s="3626">
        <v>252</v>
      </c>
      <c r="AM8" s="3644">
        <v>223</v>
      </c>
      <c r="AN8" s="266"/>
      <c r="AO8" s="266"/>
      <c r="AP8" s="266"/>
      <c r="AQ8" s="266"/>
      <c r="AR8" s="266"/>
      <c r="AS8" s="3662">
        <v>969</v>
      </c>
      <c r="AT8" s="3680">
        <v>1850</v>
      </c>
      <c r="AU8" s="267"/>
      <c r="AV8" s="267"/>
      <c r="AW8" s="267"/>
    </row>
    <row r="9" spans="1:50" s="265" customFormat="1" ht="15" x14ac:dyDescent="0.25">
      <c r="A9" s="2961" t="s">
        <v>890</v>
      </c>
      <c r="B9" s="2979" t="s">
        <v>891</v>
      </c>
      <c r="C9" s="2997" t="s">
        <v>33</v>
      </c>
      <c r="D9" s="3015" t="s">
        <v>33</v>
      </c>
      <c r="E9" s="3033" t="s">
        <v>891</v>
      </c>
      <c r="F9" s="3051" t="s">
        <v>33</v>
      </c>
      <c r="G9" s="3069" t="s">
        <v>95</v>
      </c>
      <c r="H9" s="3087">
        <v>0.40600000000000003</v>
      </c>
      <c r="I9" s="3105">
        <v>0.29399999999999998</v>
      </c>
      <c r="J9" s="3123">
        <v>0.311</v>
      </c>
      <c r="K9" s="3141">
        <v>0.29699999999999999</v>
      </c>
      <c r="L9" s="3159">
        <v>0.33700000000000002</v>
      </c>
      <c r="M9" s="3177">
        <v>0.37</v>
      </c>
      <c r="N9" s="3195">
        <v>0.52800000000000002</v>
      </c>
      <c r="O9" s="3213">
        <v>0.32200000000000001</v>
      </c>
      <c r="P9" s="3231">
        <v>0.54</v>
      </c>
      <c r="Q9" s="3249">
        <v>0.44400000000000001</v>
      </c>
      <c r="R9" s="3267">
        <v>0.49399999999999999</v>
      </c>
      <c r="S9" s="3285">
        <v>0.41</v>
      </c>
      <c r="T9" s="3303">
        <v>0.36599999999999999</v>
      </c>
      <c r="U9" s="3321">
        <v>0.26200000000000001</v>
      </c>
      <c r="V9" s="3339">
        <v>0.44400000000000001</v>
      </c>
      <c r="W9" s="3357">
        <v>0.52800000000000002</v>
      </c>
      <c r="X9" s="3375">
        <v>0.42599999999999999</v>
      </c>
      <c r="Y9" s="3393">
        <v>0.442</v>
      </c>
      <c r="Z9" s="3411">
        <v>0.42399999999999999</v>
      </c>
      <c r="AA9" s="3429">
        <v>0.39600000000000002</v>
      </c>
      <c r="AB9" s="3447">
        <v>0.442</v>
      </c>
      <c r="AC9" s="3465">
        <v>0.40700000000000003</v>
      </c>
      <c r="AD9" s="3483">
        <v>0.313</v>
      </c>
      <c r="AE9" s="3501">
        <v>0.52300000000000002</v>
      </c>
      <c r="AF9" s="3519">
        <v>0.36599999999999999</v>
      </c>
      <c r="AG9" s="3537">
        <v>0.35299999999999998</v>
      </c>
      <c r="AH9" s="3555">
        <v>0.53500000000000003</v>
      </c>
      <c r="AI9" s="3573">
        <v>0.503</v>
      </c>
      <c r="AJ9" s="3591">
        <v>0.48599999999999999</v>
      </c>
      <c r="AK9" s="3609">
        <v>0.54299999999999993</v>
      </c>
      <c r="AL9" s="3627">
        <v>0.44400000000000001</v>
      </c>
      <c r="AM9" s="3645">
        <v>0.47100000000000003</v>
      </c>
      <c r="AN9" s="266"/>
      <c r="AO9" s="266"/>
      <c r="AP9" s="266"/>
      <c r="AQ9" s="266"/>
      <c r="AR9" s="266"/>
      <c r="AS9" s="3663">
        <v>0.42599999999999999</v>
      </c>
      <c r="AT9" s="3681">
        <v>0.47799999999999998</v>
      </c>
      <c r="AU9" s="267"/>
      <c r="AV9" s="267"/>
      <c r="AW9" s="267"/>
    </row>
    <row r="10" spans="1:50" s="265" customFormat="1" ht="15" x14ac:dyDescent="0.25">
      <c r="A10" s="2962" t="s">
        <v>890</v>
      </c>
      <c r="B10" s="2980" t="s">
        <v>891</v>
      </c>
      <c r="C10" s="2998" t="s">
        <v>33</v>
      </c>
      <c r="D10" s="3016" t="s">
        <v>33</v>
      </c>
      <c r="E10" s="3034" t="s">
        <v>891</v>
      </c>
      <c r="F10" s="3052" t="s">
        <v>33</v>
      </c>
      <c r="G10" s="3070" t="s">
        <v>96</v>
      </c>
      <c r="H10" s="3088">
        <v>0.50700000000000001</v>
      </c>
      <c r="I10" s="3106">
        <v>0.37799999999999995</v>
      </c>
      <c r="J10" s="3124">
        <v>0.42100000000000004</v>
      </c>
      <c r="K10" s="3142">
        <v>0.35799999999999998</v>
      </c>
      <c r="L10" s="3160">
        <v>0.41399999999999998</v>
      </c>
      <c r="M10" s="3178">
        <v>0.48799999999999999</v>
      </c>
      <c r="N10" s="3196">
        <v>0.60599999999999998</v>
      </c>
      <c r="O10" s="3214">
        <v>0.46</v>
      </c>
      <c r="P10" s="3232">
        <v>0.60299999999999998</v>
      </c>
      <c r="Q10" s="3250">
        <v>0.49099999999999999</v>
      </c>
      <c r="R10" s="3268">
        <v>0.59299999999999997</v>
      </c>
      <c r="S10" s="3286">
        <v>0.49399999999999999</v>
      </c>
      <c r="T10" s="3304">
        <v>0.44799999999999995</v>
      </c>
      <c r="U10" s="3322">
        <v>0.36899999999999999</v>
      </c>
      <c r="V10" s="3340">
        <v>0.56499999999999995</v>
      </c>
      <c r="W10" s="3358">
        <v>0.61099999999999999</v>
      </c>
      <c r="X10" s="3376">
        <v>0.505</v>
      </c>
      <c r="Y10" s="3394">
        <v>0.53700000000000003</v>
      </c>
      <c r="Z10" s="3412">
        <v>0.47899999999999998</v>
      </c>
      <c r="AA10" s="3430">
        <v>0.48599999999999999</v>
      </c>
      <c r="AB10" s="3448">
        <v>0.52400000000000002</v>
      </c>
      <c r="AC10" s="3466">
        <v>0.47100000000000003</v>
      </c>
      <c r="AD10" s="3484">
        <v>0.40700000000000003</v>
      </c>
      <c r="AE10" s="3502">
        <v>0.56999999999999995</v>
      </c>
      <c r="AF10" s="3520">
        <v>0.42799999999999999</v>
      </c>
      <c r="AG10" s="3538">
        <v>0.42899999999999999</v>
      </c>
      <c r="AH10" s="3556">
        <v>0.56499999999999995</v>
      </c>
      <c r="AI10" s="3574">
        <v>0.54799999999999993</v>
      </c>
      <c r="AJ10" s="3592">
        <v>0.50800000000000001</v>
      </c>
      <c r="AK10" s="3610">
        <v>0.57200000000000006</v>
      </c>
      <c r="AL10" s="3628">
        <v>0.46899999999999997</v>
      </c>
      <c r="AM10" s="3646">
        <v>0.48</v>
      </c>
      <c r="AN10" s="266"/>
      <c r="AO10" s="266"/>
      <c r="AP10" s="266"/>
      <c r="AQ10" s="266"/>
      <c r="AR10" s="266"/>
      <c r="AS10" s="3664">
        <v>0.51300000000000001</v>
      </c>
      <c r="AT10" s="3682">
        <v>0.51200000000000001</v>
      </c>
      <c r="AU10" s="267"/>
      <c r="AV10" s="267"/>
      <c r="AW10" s="267"/>
    </row>
    <row r="11" spans="1:50" s="265" customFormat="1" ht="15" x14ac:dyDescent="0.25">
      <c r="A11" s="2963" t="s">
        <v>890</v>
      </c>
      <c r="B11" s="2981" t="s">
        <v>891</v>
      </c>
      <c r="C11" s="2999" t="s">
        <v>33</v>
      </c>
      <c r="D11" s="3017" t="s">
        <v>33</v>
      </c>
      <c r="E11" s="3035" t="s">
        <v>891</v>
      </c>
      <c r="F11" s="3053" t="s">
        <v>33</v>
      </c>
      <c r="G11" s="3071" t="s">
        <v>97</v>
      </c>
      <c r="H11" s="3089">
        <v>0.34200000000000003</v>
      </c>
      <c r="I11" s="3107">
        <v>0.29399999999999998</v>
      </c>
      <c r="J11" s="3125">
        <v>0.26300000000000001</v>
      </c>
      <c r="K11" s="3143">
        <v>0.24399999999999999</v>
      </c>
      <c r="L11" s="3161">
        <v>0.245</v>
      </c>
      <c r="M11" s="3179">
        <v>0.33299999999999996</v>
      </c>
      <c r="N11" s="3197">
        <v>0.42</v>
      </c>
      <c r="O11" s="3215">
        <v>0.33700000000000002</v>
      </c>
      <c r="P11" s="3233">
        <v>0.40899999999999997</v>
      </c>
      <c r="Q11" s="3251">
        <v>0.312</v>
      </c>
      <c r="R11" s="3269">
        <v>0.42700000000000005</v>
      </c>
      <c r="S11" s="3287">
        <v>0.29399999999999998</v>
      </c>
      <c r="T11" s="3305">
        <v>0.29899999999999999</v>
      </c>
      <c r="U11" s="3323">
        <v>0.18899999999999997</v>
      </c>
      <c r="V11" s="3341">
        <v>0.33100000000000002</v>
      </c>
      <c r="W11" s="3359">
        <v>0.36899999999999999</v>
      </c>
      <c r="X11" s="3377">
        <v>0.34799999999999998</v>
      </c>
      <c r="Y11" s="3395">
        <v>0.32500000000000001</v>
      </c>
      <c r="Z11" s="3413">
        <v>0.32100000000000001</v>
      </c>
      <c r="AA11" s="3431">
        <v>0.33399999999999996</v>
      </c>
      <c r="AB11" s="3449">
        <v>0.34399999999999997</v>
      </c>
      <c r="AC11" s="3467">
        <v>0.32299999999999995</v>
      </c>
      <c r="AD11" s="3485">
        <v>0.31900000000000001</v>
      </c>
      <c r="AE11" s="3503">
        <v>0.39799999999999996</v>
      </c>
      <c r="AF11" s="3521">
        <v>0.34700000000000003</v>
      </c>
      <c r="AG11" s="3539">
        <v>0.32700000000000001</v>
      </c>
      <c r="AH11" s="3557">
        <v>0.39200000000000002</v>
      </c>
      <c r="AI11" s="3575">
        <v>0.47700000000000004</v>
      </c>
      <c r="AJ11" s="3593">
        <v>0.46799999999999997</v>
      </c>
      <c r="AK11" s="3611">
        <v>0.54</v>
      </c>
      <c r="AL11" s="3629">
        <v>0.434</v>
      </c>
      <c r="AM11" s="3647">
        <v>0.42700000000000005</v>
      </c>
      <c r="AN11" s="266"/>
      <c r="AO11" s="266"/>
      <c r="AP11" s="266"/>
      <c r="AQ11" s="266"/>
      <c r="AR11" s="266"/>
      <c r="AS11" s="3665">
        <v>0.32799999999999996</v>
      </c>
      <c r="AT11" s="3683">
        <v>0.442</v>
      </c>
      <c r="AU11" s="267"/>
      <c r="AV11" s="267"/>
      <c r="AW11" s="267"/>
    </row>
    <row r="12" spans="1:50" s="265" customFormat="1" ht="15" x14ac:dyDescent="0.25">
      <c r="A12" s="2964" t="s">
        <v>890</v>
      </c>
      <c r="B12" s="2982" t="s">
        <v>891</v>
      </c>
      <c r="C12" s="3000" t="s">
        <v>33</v>
      </c>
      <c r="D12" s="3018" t="s">
        <v>33</v>
      </c>
      <c r="E12" s="3036" t="s">
        <v>891</v>
      </c>
      <c r="F12" s="3054" t="s">
        <v>33</v>
      </c>
      <c r="G12" s="3072" t="s">
        <v>98</v>
      </c>
      <c r="H12" s="3090">
        <v>0.23699999999999999</v>
      </c>
      <c r="I12" s="3108">
        <v>0.245</v>
      </c>
      <c r="J12" s="3126">
        <v>0.19699999999999998</v>
      </c>
      <c r="K12" s="3144">
        <v>0.19</v>
      </c>
      <c r="L12" s="3162">
        <v>0.20100000000000001</v>
      </c>
      <c r="M12" s="3180">
        <v>0.252</v>
      </c>
      <c r="N12" s="3198">
        <v>0.34200000000000003</v>
      </c>
      <c r="O12" s="3216">
        <v>0.26400000000000001</v>
      </c>
      <c r="P12" s="3234">
        <v>0.34299999999999997</v>
      </c>
      <c r="Q12" s="3252">
        <v>0.24</v>
      </c>
      <c r="R12" s="3270">
        <v>0.314</v>
      </c>
      <c r="S12" s="3288">
        <v>0.20899999999999999</v>
      </c>
      <c r="T12" s="3306">
        <v>0.23100000000000001</v>
      </c>
      <c r="U12" s="3324">
        <v>0.13900000000000001</v>
      </c>
      <c r="V12" s="3342">
        <v>0.245</v>
      </c>
      <c r="W12" s="3360">
        <v>0.26</v>
      </c>
      <c r="X12" s="3378">
        <v>0.26200000000000001</v>
      </c>
      <c r="Y12" s="3396">
        <v>0.23699999999999999</v>
      </c>
      <c r="Z12" s="3414">
        <v>0.23800000000000002</v>
      </c>
      <c r="AA12" s="3432">
        <v>0.25700000000000001</v>
      </c>
      <c r="AB12" s="3450">
        <v>0.27399999999999997</v>
      </c>
      <c r="AC12" s="3468">
        <v>0.24199999999999999</v>
      </c>
      <c r="AD12" s="3486">
        <v>0.23</v>
      </c>
      <c r="AE12" s="3504">
        <v>0.29100000000000004</v>
      </c>
      <c r="AF12" s="3522">
        <v>0.27200000000000002</v>
      </c>
      <c r="AG12" s="3540">
        <v>0.23699999999999999</v>
      </c>
      <c r="AH12" s="3558">
        <v>0.29799999999999999</v>
      </c>
      <c r="AI12" s="3576">
        <v>0.35100000000000003</v>
      </c>
      <c r="AJ12" s="3594">
        <v>0.33399999999999996</v>
      </c>
      <c r="AK12" s="3612">
        <v>0.34399999999999997</v>
      </c>
      <c r="AL12" s="3630">
        <v>0.30499999999999999</v>
      </c>
      <c r="AM12" s="3648">
        <v>0.251</v>
      </c>
      <c r="AN12" s="266"/>
      <c r="AO12" s="266"/>
      <c r="AP12" s="266"/>
      <c r="AQ12" s="266"/>
      <c r="AR12" s="266"/>
      <c r="AS12" s="3666">
        <v>0.24399999999999999</v>
      </c>
      <c r="AT12" s="3684">
        <v>0.30299999999999999</v>
      </c>
      <c r="AU12" s="267"/>
      <c r="AV12" s="267"/>
      <c r="AW12" s="267"/>
    </row>
    <row r="13" spans="1:50" s="265" customFormat="1" ht="15" x14ac:dyDescent="0.25">
      <c r="A13" s="2965" t="s">
        <v>890</v>
      </c>
      <c r="B13" s="2983" t="s">
        <v>892</v>
      </c>
      <c r="C13" s="3001" t="s">
        <v>33</v>
      </c>
      <c r="D13" s="3019" t="s">
        <v>33</v>
      </c>
      <c r="E13" s="3037" t="s">
        <v>892</v>
      </c>
      <c r="F13" s="3055" t="s">
        <v>33</v>
      </c>
      <c r="G13" s="3073" t="s">
        <v>90</v>
      </c>
      <c r="H13" s="3091">
        <v>215</v>
      </c>
      <c r="I13" s="3109">
        <v>68</v>
      </c>
      <c r="J13" s="3127">
        <v>224</v>
      </c>
      <c r="K13" s="3145">
        <v>301</v>
      </c>
      <c r="L13" s="3163">
        <v>221</v>
      </c>
      <c r="M13" s="3181">
        <v>256</v>
      </c>
      <c r="N13" s="3199">
        <v>229</v>
      </c>
      <c r="O13" s="3217">
        <v>227</v>
      </c>
      <c r="P13" s="3235">
        <v>224</v>
      </c>
      <c r="Q13" s="3253">
        <v>185</v>
      </c>
      <c r="R13" s="3271">
        <v>311</v>
      </c>
      <c r="S13" s="3289">
        <v>248</v>
      </c>
      <c r="T13" s="3307">
        <v>71</v>
      </c>
      <c r="U13" s="3325">
        <v>74</v>
      </c>
      <c r="V13" s="3343">
        <v>320</v>
      </c>
      <c r="W13" s="3361">
        <v>206</v>
      </c>
      <c r="X13" s="3379">
        <v>213</v>
      </c>
      <c r="Y13" s="3397">
        <v>315</v>
      </c>
      <c r="Z13" s="3415">
        <v>246</v>
      </c>
      <c r="AA13" s="3433">
        <v>238</v>
      </c>
      <c r="AB13" s="3451">
        <v>330</v>
      </c>
      <c r="AC13" s="3469">
        <v>305</v>
      </c>
      <c r="AD13" s="3487">
        <v>377</v>
      </c>
      <c r="AE13" s="3505">
        <v>381</v>
      </c>
      <c r="AF13" s="3523">
        <v>189</v>
      </c>
      <c r="AG13" s="3541">
        <v>379</v>
      </c>
      <c r="AH13" s="3559">
        <v>346</v>
      </c>
      <c r="AI13" s="3577">
        <v>289</v>
      </c>
      <c r="AJ13" s="3595">
        <v>347</v>
      </c>
      <c r="AK13" s="3613">
        <v>405</v>
      </c>
      <c r="AL13" s="3631">
        <v>338</v>
      </c>
      <c r="AM13" s="3649">
        <v>442</v>
      </c>
      <c r="AN13" s="266"/>
      <c r="AO13" s="266"/>
      <c r="AP13" s="266"/>
      <c r="AQ13" s="266"/>
      <c r="AR13" s="266"/>
      <c r="AS13" s="3667">
        <v>1683</v>
      </c>
      <c r="AT13" s="3685">
        <v>2735</v>
      </c>
      <c r="AU13" s="267"/>
      <c r="AV13" s="267"/>
      <c r="AW13" s="267"/>
    </row>
    <row r="14" spans="1:50" s="265" customFormat="1" ht="15" x14ac:dyDescent="0.25">
      <c r="A14" s="2966" t="s">
        <v>890</v>
      </c>
      <c r="B14" s="2984" t="s">
        <v>892</v>
      </c>
      <c r="C14" s="3002" t="s">
        <v>33</v>
      </c>
      <c r="D14" s="3020" t="s">
        <v>33</v>
      </c>
      <c r="E14" s="3038" t="s">
        <v>892</v>
      </c>
      <c r="F14" s="3056" t="s">
        <v>33</v>
      </c>
      <c r="G14" s="3074" t="s">
        <v>91</v>
      </c>
      <c r="H14" s="3092">
        <v>45</v>
      </c>
      <c r="I14" s="3110">
        <v>14</v>
      </c>
      <c r="J14" s="3128">
        <v>69</v>
      </c>
      <c r="K14" s="3146">
        <v>75</v>
      </c>
      <c r="L14" s="3164">
        <v>68</v>
      </c>
      <c r="M14" s="3182">
        <v>78</v>
      </c>
      <c r="N14" s="3200">
        <v>81</v>
      </c>
      <c r="O14" s="3218">
        <v>63</v>
      </c>
      <c r="P14" s="3236">
        <v>78</v>
      </c>
      <c r="Q14" s="3254">
        <v>66</v>
      </c>
      <c r="R14" s="3272">
        <v>117</v>
      </c>
      <c r="S14" s="3290">
        <v>92</v>
      </c>
      <c r="T14" s="3308">
        <v>16</v>
      </c>
      <c r="U14" s="3326">
        <v>13</v>
      </c>
      <c r="V14" s="3344">
        <v>105</v>
      </c>
      <c r="W14" s="3362">
        <v>70</v>
      </c>
      <c r="X14" s="3380">
        <v>68</v>
      </c>
      <c r="Y14" s="3398">
        <v>122</v>
      </c>
      <c r="Z14" s="3416">
        <v>88</v>
      </c>
      <c r="AA14" s="3434">
        <v>79</v>
      </c>
      <c r="AB14" s="3452">
        <v>127</v>
      </c>
      <c r="AC14" s="3470">
        <v>115</v>
      </c>
      <c r="AD14" s="3488">
        <v>107</v>
      </c>
      <c r="AE14" s="3506">
        <v>161</v>
      </c>
      <c r="AF14" s="3524">
        <v>48</v>
      </c>
      <c r="AG14" s="3542">
        <v>140</v>
      </c>
      <c r="AH14" s="3560">
        <v>146</v>
      </c>
      <c r="AI14" s="3578">
        <v>142</v>
      </c>
      <c r="AJ14" s="3596">
        <v>168</v>
      </c>
      <c r="AK14" s="3614">
        <v>212</v>
      </c>
      <c r="AL14" s="3632">
        <v>162</v>
      </c>
      <c r="AM14" s="3650">
        <v>213</v>
      </c>
      <c r="AN14" s="266"/>
      <c r="AO14" s="266"/>
      <c r="AP14" s="266"/>
      <c r="AQ14" s="266"/>
      <c r="AR14" s="266"/>
      <c r="AS14" s="3668">
        <v>561</v>
      </c>
      <c r="AT14" s="3686">
        <v>1231</v>
      </c>
      <c r="AU14" s="267"/>
      <c r="AV14" s="267"/>
      <c r="AW14" s="267"/>
    </row>
    <row r="15" spans="1:50" s="265" customFormat="1" ht="15" x14ac:dyDescent="0.25">
      <c r="A15" s="2967" t="s">
        <v>890</v>
      </c>
      <c r="B15" s="2985" t="s">
        <v>892</v>
      </c>
      <c r="C15" s="3003" t="s">
        <v>33</v>
      </c>
      <c r="D15" s="3021" t="s">
        <v>33</v>
      </c>
      <c r="E15" s="3039" t="s">
        <v>892</v>
      </c>
      <c r="F15" s="3057" t="s">
        <v>33</v>
      </c>
      <c r="G15" s="3075" t="s">
        <v>92</v>
      </c>
      <c r="H15" s="3093">
        <v>68</v>
      </c>
      <c r="I15" s="3111">
        <v>22</v>
      </c>
      <c r="J15" s="3129">
        <v>92</v>
      </c>
      <c r="K15" s="3147">
        <v>98</v>
      </c>
      <c r="L15" s="3165">
        <v>87</v>
      </c>
      <c r="M15" s="3183">
        <v>119</v>
      </c>
      <c r="N15" s="3201">
        <v>106</v>
      </c>
      <c r="O15" s="3219">
        <v>87</v>
      </c>
      <c r="P15" s="3237">
        <v>97</v>
      </c>
      <c r="Q15" s="3255">
        <v>83</v>
      </c>
      <c r="R15" s="3273">
        <v>161</v>
      </c>
      <c r="S15" s="3291">
        <v>118</v>
      </c>
      <c r="T15" s="3309">
        <v>21</v>
      </c>
      <c r="U15" s="3327">
        <v>26</v>
      </c>
      <c r="V15" s="3345">
        <v>139</v>
      </c>
      <c r="W15" s="3363">
        <v>91</v>
      </c>
      <c r="X15" s="3381">
        <v>92</v>
      </c>
      <c r="Y15" s="3399">
        <v>151</v>
      </c>
      <c r="Z15" s="3417">
        <v>105</v>
      </c>
      <c r="AA15" s="3435">
        <v>105</v>
      </c>
      <c r="AB15" s="3453">
        <v>160</v>
      </c>
      <c r="AC15" s="3471">
        <v>141</v>
      </c>
      <c r="AD15" s="3489">
        <v>154</v>
      </c>
      <c r="AE15" s="3507">
        <v>191</v>
      </c>
      <c r="AF15" s="3525">
        <v>59</v>
      </c>
      <c r="AG15" s="3543">
        <v>169</v>
      </c>
      <c r="AH15" s="3561">
        <v>169</v>
      </c>
      <c r="AI15" s="3579">
        <v>152</v>
      </c>
      <c r="AJ15" s="3597">
        <v>190</v>
      </c>
      <c r="AK15" s="3615">
        <v>228</v>
      </c>
      <c r="AL15" s="3633">
        <v>178</v>
      </c>
      <c r="AM15" s="3651">
        <v>223</v>
      </c>
      <c r="AN15" s="266"/>
      <c r="AO15" s="266"/>
      <c r="AP15" s="266"/>
      <c r="AQ15" s="266"/>
      <c r="AR15" s="266"/>
      <c r="AS15" s="3669">
        <v>730</v>
      </c>
      <c r="AT15" s="3687">
        <v>1368</v>
      </c>
      <c r="AU15" s="267"/>
      <c r="AV15" s="267"/>
      <c r="AW15" s="267"/>
    </row>
    <row r="16" spans="1:50" s="265" customFormat="1" ht="15" x14ac:dyDescent="0.25">
      <c r="A16" s="2968" t="s">
        <v>890</v>
      </c>
      <c r="B16" s="2986" t="s">
        <v>892</v>
      </c>
      <c r="C16" s="3004" t="s">
        <v>33</v>
      </c>
      <c r="D16" s="3022" t="s">
        <v>33</v>
      </c>
      <c r="E16" s="3040" t="s">
        <v>892</v>
      </c>
      <c r="F16" s="3058" t="s">
        <v>33</v>
      </c>
      <c r="G16" s="3076" t="s">
        <v>93</v>
      </c>
      <c r="H16" s="3094">
        <v>36</v>
      </c>
      <c r="I16" s="3112">
        <v>21</v>
      </c>
      <c r="J16" s="3130">
        <v>64</v>
      </c>
      <c r="K16" s="3148">
        <v>69</v>
      </c>
      <c r="L16" s="3166">
        <v>65</v>
      </c>
      <c r="M16" s="3184">
        <v>66</v>
      </c>
      <c r="N16" s="3202">
        <v>63</v>
      </c>
      <c r="O16" s="3220">
        <v>44</v>
      </c>
      <c r="P16" s="3238">
        <v>61</v>
      </c>
      <c r="Q16" s="3256">
        <v>50</v>
      </c>
      <c r="R16" s="3274">
        <v>108</v>
      </c>
      <c r="S16" s="3292">
        <v>68</v>
      </c>
      <c r="T16" s="3310">
        <v>15</v>
      </c>
      <c r="U16" s="3328">
        <v>22</v>
      </c>
      <c r="V16" s="3346">
        <v>104</v>
      </c>
      <c r="W16" s="3364">
        <v>62</v>
      </c>
      <c r="X16" s="3382">
        <v>75</v>
      </c>
      <c r="Y16" s="3400">
        <v>96</v>
      </c>
      <c r="Z16" s="3418">
        <v>83</v>
      </c>
      <c r="AA16" s="3436">
        <v>74</v>
      </c>
      <c r="AB16" s="3454">
        <v>112</v>
      </c>
      <c r="AC16" s="3472">
        <v>109</v>
      </c>
      <c r="AD16" s="3490">
        <v>143</v>
      </c>
      <c r="AE16" s="3508">
        <v>122</v>
      </c>
      <c r="AF16" s="3526">
        <v>55</v>
      </c>
      <c r="AG16" s="3544">
        <v>106</v>
      </c>
      <c r="AH16" s="3562">
        <v>110</v>
      </c>
      <c r="AI16" s="3580">
        <v>138</v>
      </c>
      <c r="AJ16" s="3598">
        <v>125</v>
      </c>
      <c r="AK16" s="3616">
        <v>190</v>
      </c>
      <c r="AL16" s="3634">
        <v>163</v>
      </c>
      <c r="AM16" s="3652">
        <v>165</v>
      </c>
      <c r="AN16" s="266"/>
      <c r="AO16" s="266"/>
      <c r="AP16" s="266"/>
      <c r="AQ16" s="266"/>
      <c r="AR16" s="266"/>
      <c r="AS16" s="3670">
        <v>531</v>
      </c>
      <c r="AT16" s="3688">
        <v>1052</v>
      </c>
      <c r="AU16" s="267"/>
      <c r="AV16" s="267"/>
      <c r="AW16" s="267"/>
    </row>
    <row r="17" spans="1:49" s="265" customFormat="1" ht="15" x14ac:dyDescent="0.25">
      <c r="A17" s="2969" t="s">
        <v>890</v>
      </c>
      <c r="B17" s="2987" t="s">
        <v>892</v>
      </c>
      <c r="C17" s="3005" t="s">
        <v>33</v>
      </c>
      <c r="D17" s="3023" t="s">
        <v>33</v>
      </c>
      <c r="E17" s="3041" t="s">
        <v>892</v>
      </c>
      <c r="F17" s="3059" t="s">
        <v>33</v>
      </c>
      <c r="G17" s="3077" t="s">
        <v>94</v>
      </c>
      <c r="H17" s="3095">
        <v>29</v>
      </c>
      <c r="I17" s="3113">
        <v>19</v>
      </c>
      <c r="J17" s="3131">
        <v>55</v>
      </c>
      <c r="K17" s="3149">
        <v>62</v>
      </c>
      <c r="L17" s="3167">
        <v>45</v>
      </c>
      <c r="M17" s="3185">
        <v>45</v>
      </c>
      <c r="N17" s="3203">
        <v>42</v>
      </c>
      <c r="O17" s="3221">
        <v>39</v>
      </c>
      <c r="P17" s="3239">
        <v>56</v>
      </c>
      <c r="Q17" s="3257">
        <v>45</v>
      </c>
      <c r="R17" s="3275">
        <v>76</v>
      </c>
      <c r="S17" s="3293">
        <v>51</v>
      </c>
      <c r="T17" s="3311">
        <v>12</v>
      </c>
      <c r="U17" s="3329">
        <v>19</v>
      </c>
      <c r="V17" s="3347">
        <v>81</v>
      </c>
      <c r="W17" s="3365">
        <v>57</v>
      </c>
      <c r="X17" s="3383">
        <v>56</v>
      </c>
      <c r="Y17" s="3401">
        <v>70</v>
      </c>
      <c r="Z17" s="3419">
        <v>59</v>
      </c>
      <c r="AA17" s="3437">
        <v>63</v>
      </c>
      <c r="AB17" s="3455">
        <v>97</v>
      </c>
      <c r="AC17" s="3473">
        <v>95</v>
      </c>
      <c r="AD17" s="3491">
        <v>112</v>
      </c>
      <c r="AE17" s="3509">
        <v>101</v>
      </c>
      <c r="AF17" s="3527">
        <v>45</v>
      </c>
      <c r="AG17" s="3545">
        <v>84</v>
      </c>
      <c r="AH17" s="3563">
        <v>85</v>
      </c>
      <c r="AI17" s="3581">
        <v>99</v>
      </c>
      <c r="AJ17" s="3599">
        <v>82</v>
      </c>
      <c r="AK17" s="3617">
        <v>87</v>
      </c>
      <c r="AL17" s="3635">
        <v>91</v>
      </c>
      <c r="AM17" s="3653">
        <v>76</v>
      </c>
      <c r="AN17" s="266"/>
      <c r="AO17" s="266"/>
      <c r="AP17" s="266"/>
      <c r="AQ17" s="266"/>
      <c r="AR17" s="266"/>
      <c r="AS17" s="3671">
        <v>417</v>
      </c>
      <c r="AT17" s="3689">
        <v>649</v>
      </c>
      <c r="AU17" s="267"/>
      <c r="AV17" s="267"/>
      <c r="AW17" s="267"/>
    </row>
    <row r="18" spans="1:49" s="265" customFormat="1" ht="15" x14ac:dyDescent="0.25">
      <c r="A18" s="2970" t="s">
        <v>890</v>
      </c>
      <c r="B18" s="2988" t="s">
        <v>892</v>
      </c>
      <c r="C18" s="3006" t="s">
        <v>33</v>
      </c>
      <c r="D18" s="3024" t="s">
        <v>33</v>
      </c>
      <c r="E18" s="3042" t="s">
        <v>892</v>
      </c>
      <c r="F18" s="3060" t="s">
        <v>33</v>
      </c>
      <c r="G18" s="3078" t="s">
        <v>95</v>
      </c>
      <c r="H18" s="3096">
        <v>0.20899999999999999</v>
      </c>
      <c r="I18" s="3114">
        <v>0.20600000000000002</v>
      </c>
      <c r="J18" s="3132">
        <v>0.308</v>
      </c>
      <c r="K18" s="3150">
        <v>0.249</v>
      </c>
      <c r="L18" s="3168">
        <v>0.308</v>
      </c>
      <c r="M18" s="3186">
        <v>0.30499999999999999</v>
      </c>
      <c r="N18" s="3204">
        <v>0.35399999999999998</v>
      </c>
      <c r="O18" s="3222">
        <v>0.27800000000000002</v>
      </c>
      <c r="P18" s="3240">
        <v>0.34799999999999998</v>
      </c>
      <c r="Q18" s="3258">
        <v>0.35700000000000004</v>
      </c>
      <c r="R18" s="3276">
        <v>0.376</v>
      </c>
      <c r="S18" s="3294">
        <v>0.371</v>
      </c>
      <c r="T18" s="3312">
        <v>0.22500000000000001</v>
      </c>
      <c r="U18" s="3330">
        <v>0.17600000000000002</v>
      </c>
      <c r="V18" s="3348">
        <v>0.32799999999999996</v>
      </c>
      <c r="W18" s="3366">
        <v>0.34</v>
      </c>
      <c r="X18" s="3384">
        <v>0.31900000000000001</v>
      </c>
      <c r="Y18" s="3402">
        <v>0.38700000000000001</v>
      </c>
      <c r="Z18" s="3420">
        <v>0.35799999999999998</v>
      </c>
      <c r="AA18" s="3438">
        <v>0.33200000000000002</v>
      </c>
      <c r="AB18" s="3456">
        <v>0.38500000000000001</v>
      </c>
      <c r="AC18" s="3474">
        <v>0.377</v>
      </c>
      <c r="AD18" s="3492">
        <v>0.28399999999999997</v>
      </c>
      <c r="AE18" s="3510">
        <v>0.42299999999999999</v>
      </c>
      <c r="AF18" s="3528">
        <v>0.254</v>
      </c>
      <c r="AG18" s="3546">
        <v>0.36899999999999999</v>
      </c>
      <c r="AH18" s="3564">
        <v>0.42200000000000004</v>
      </c>
      <c r="AI18" s="3582">
        <v>0.49099999999999999</v>
      </c>
      <c r="AJ18" s="3600">
        <v>0.48399999999999999</v>
      </c>
      <c r="AK18" s="3618">
        <v>0.52300000000000002</v>
      </c>
      <c r="AL18" s="3636">
        <v>0.47899999999999998</v>
      </c>
      <c r="AM18" s="3654">
        <v>0.48200000000000004</v>
      </c>
      <c r="AN18" s="266"/>
      <c r="AO18" s="266"/>
      <c r="AP18" s="266"/>
      <c r="AQ18" s="266"/>
      <c r="AR18" s="266"/>
      <c r="AS18" s="3672">
        <v>0.33299999999999996</v>
      </c>
      <c r="AT18" s="3690">
        <v>0.45</v>
      </c>
      <c r="AU18" s="267"/>
      <c r="AV18" s="267"/>
      <c r="AW18" s="267"/>
    </row>
    <row r="19" spans="1:49" s="265" customFormat="1" ht="15" x14ac:dyDescent="0.25">
      <c r="A19" s="2971" t="s">
        <v>890</v>
      </c>
      <c r="B19" s="2989" t="s">
        <v>892</v>
      </c>
      <c r="C19" s="3007" t="s">
        <v>33</v>
      </c>
      <c r="D19" s="3025" t="s">
        <v>33</v>
      </c>
      <c r="E19" s="3043" t="s">
        <v>892</v>
      </c>
      <c r="F19" s="3061" t="s">
        <v>33</v>
      </c>
      <c r="G19" s="3079" t="s">
        <v>96</v>
      </c>
      <c r="H19" s="3097">
        <v>0.316</v>
      </c>
      <c r="I19" s="3115">
        <v>0.32400000000000001</v>
      </c>
      <c r="J19" s="3133">
        <v>0.41100000000000003</v>
      </c>
      <c r="K19" s="3151">
        <v>0.32600000000000001</v>
      </c>
      <c r="L19" s="3169">
        <v>0.39399999999999996</v>
      </c>
      <c r="M19" s="3187">
        <v>0.46500000000000002</v>
      </c>
      <c r="N19" s="3205">
        <v>0.46299999999999997</v>
      </c>
      <c r="O19" s="3223">
        <v>0.38299999999999995</v>
      </c>
      <c r="P19" s="3241">
        <v>0.433</v>
      </c>
      <c r="Q19" s="3259">
        <v>0.44900000000000001</v>
      </c>
      <c r="R19" s="3277">
        <v>0.51800000000000002</v>
      </c>
      <c r="S19" s="3295">
        <v>0.47600000000000003</v>
      </c>
      <c r="T19" s="3313">
        <v>0.29600000000000004</v>
      </c>
      <c r="U19" s="3331">
        <v>0.35100000000000003</v>
      </c>
      <c r="V19" s="3349">
        <v>0.434</v>
      </c>
      <c r="W19" s="3367">
        <v>0.442</v>
      </c>
      <c r="X19" s="3385">
        <v>0.43200000000000005</v>
      </c>
      <c r="Y19" s="3403">
        <v>0.47899999999999998</v>
      </c>
      <c r="Z19" s="3421">
        <v>0.42700000000000005</v>
      </c>
      <c r="AA19" s="3439">
        <v>0.441</v>
      </c>
      <c r="AB19" s="3457">
        <v>0.48499999999999999</v>
      </c>
      <c r="AC19" s="3475">
        <v>0.46200000000000002</v>
      </c>
      <c r="AD19" s="3493">
        <v>0.40799999999999997</v>
      </c>
      <c r="AE19" s="3511">
        <v>0.501</v>
      </c>
      <c r="AF19" s="3529">
        <v>0.312</v>
      </c>
      <c r="AG19" s="3547">
        <v>0.44600000000000001</v>
      </c>
      <c r="AH19" s="3565">
        <v>0.48799999999999999</v>
      </c>
      <c r="AI19" s="3583">
        <v>0.52600000000000002</v>
      </c>
      <c r="AJ19" s="3601">
        <v>0.54799999999999993</v>
      </c>
      <c r="AK19" s="3619">
        <v>0.56299999999999994</v>
      </c>
      <c r="AL19" s="3637">
        <v>0.52700000000000002</v>
      </c>
      <c r="AM19" s="3655">
        <v>0.505</v>
      </c>
      <c r="AN19" s="266"/>
      <c r="AO19" s="266"/>
      <c r="AP19" s="266"/>
      <c r="AQ19" s="266"/>
      <c r="AR19" s="266"/>
      <c r="AS19" s="3673">
        <v>0.434</v>
      </c>
      <c r="AT19" s="3691">
        <v>0.5</v>
      </c>
      <c r="AU19" s="267"/>
      <c r="AV19" s="267"/>
      <c r="AW19" s="267"/>
    </row>
    <row r="20" spans="1:49" s="265" customFormat="1" ht="15" x14ac:dyDescent="0.25">
      <c r="A20" s="2972" t="s">
        <v>890</v>
      </c>
      <c r="B20" s="2990" t="s">
        <v>892</v>
      </c>
      <c r="C20" s="3008" t="s">
        <v>33</v>
      </c>
      <c r="D20" s="3026" t="s">
        <v>33</v>
      </c>
      <c r="E20" s="3044" t="s">
        <v>892</v>
      </c>
      <c r="F20" s="3062" t="s">
        <v>33</v>
      </c>
      <c r="G20" s="3080" t="s">
        <v>97</v>
      </c>
      <c r="H20" s="3098">
        <v>0.16699999999999998</v>
      </c>
      <c r="I20" s="3116">
        <v>0.309</v>
      </c>
      <c r="J20" s="3134">
        <v>0.28600000000000003</v>
      </c>
      <c r="K20" s="3152">
        <v>0.22899999999999998</v>
      </c>
      <c r="L20" s="3170">
        <v>0.29399999999999998</v>
      </c>
      <c r="M20" s="3188">
        <v>0.25800000000000001</v>
      </c>
      <c r="N20" s="3206">
        <v>0.27500000000000002</v>
      </c>
      <c r="O20" s="3224">
        <v>0.19399999999999998</v>
      </c>
      <c r="P20" s="3242">
        <v>0.27200000000000002</v>
      </c>
      <c r="Q20" s="3260">
        <v>0.27</v>
      </c>
      <c r="R20" s="3278">
        <v>0.34700000000000003</v>
      </c>
      <c r="S20" s="3296">
        <v>0.27399999999999997</v>
      </c>
      <c r="T20" s="3314">
        <v>0.21100000000000002</v>
      </c>
      <c r="U20" s="3332">
        <v>0.29699999999999999</v>
      </c>
      <c r="V20" s="3350">
        <v>0.32500000000000001</v>
      </c>
      <c r="W20" s="3368">
        <v>0.30099999999999999</v>
      </c>
      <c r="X20" s="3386">
        <v>0.35200000000000004</v>
      </c>
      <c r="Y20" s="3404">
        <v>0.30499999999999999</v>
      </c>
      <c r="Z20" s="3422">
        <v>0.33700000000000002</v>
      </c>
      <c r="AA20" s="3440">
        <v>0.311</v>
      </c>
      <c r="AB20" s="3458">
        <v>0.33899999999999997</v>
      </c>
      <c r="AC20" s="3476">
        <v>0.35700000000000004</v>
      </c>
      <c r="AD20" s="3494">
        <v>0.379</v>
      </c>
      <c r="AE20" s="3512">
        <v>0.32</v>
      </c>
      <c r="AF20" s="3530">
        <v>0.29100000000000004</v>
      </c>
      <c r="AG20" s="3548">
        <v>0.28000000000000003</v>
      </c>
      <c r="AH20" s="3566">
        <v>0.318</v>
      </c>
      <c r="AI20" s="3584">
        <v>0.47799999999999998</v>
      </c>
      <c r="AJ20" s="3602">
        <v>0.36</v>
      </c>
      <c r="AK20" s="3620">
        <v>0.46899999999999997</v>
      </c>
      <c r="AL20" s="3638">
        <v>0.48200000000000004</v>
      </c>
      <c r="AM20" s="3656">
        <v>0.373</v>
      </c>
      <c r="AN20" s="266"/>
      <c r="AO20" s="266"/>
      <c r="AP20" s="266"/>
      <c r="AQ20" s="266"/>
      <c r="AR20" s="266"/>
      <c r="AS20" s="3674">
        <v>0.316</v>
      </c>
      <c r="AT20" s="3692">
        <v>0.38500000000000001</v>
      </c>
      <c r="AU20" s="267"/>
      <c r="AV20" s="267"/>
      <c r="AW20" s="267"/>
    </row>
    <row r="21" spans="1:49" s="265" customFormat="1" ht="15" x14ac:dyDescent="0.25">
      <c r="A21" s="2973" t="s">
        <v>890</v>
      </c>
      <c r="B21" s="2991" t="s">
        <v>892</v>
      </c>
      <c r="C21" s="3009" t="s">
        <v>33</v>
      </c>
      <c r="D21" s="3027" t="s">
        <v>33</v>
      </c>
      <c r="E21" s="3045" t="s">
        <v>892</v>
      </c>
      <c r="F21" s="3063" t="s">
        <v>33</v>
      </c>
      <c r="G21" s="3081" t="s">
        <v>98</v>
      </c>
      <c r="H21" s="3099">
        <v>0.13500000000000001</v>
      </c>
      <c r="I21" s="3117">
        <v>0.27899999999999997</v>
      </c>
      <c r="J21" s="3135">
        <v>0.24600000000000002</v>
      </c>
      <c r="K21" s="3153">
        <v>0.20600000000000002</v>
      </c>
      <c r="L21" s="3171">
        <v>0.20399999999999999</v>
      </c>
      <c r="M21" s="3189">
        <v>0.17600000000000002</v>
      </c>
      <c r="N21" s="3207">
        <v>0.183</v>
      </c>
      <c r="O21" s="3225">
        <v>0.17199999999999999</v>
      </c>
      <c r="P21" s="3243">
        <v>0.25</v>
      </c>
      <c r="Q21" s="3261">
        <v>0.24299999999999999</v>
      </c>
      <c r="R21" s="3279">
        <v>0.24399999999999999</v>
      </c>
      <c r="S21" s="3297">
        <v>0.20600000000000002</v>
      </c>
      <c r="T21" s="3315">
        <v>0.16899999999999998</v>
      </c>
      <c r="U21" s="3333">
        <v>0.25700000000000001</v>
      </c>
      <c r="V21" s="3351">
        <v>0.253</v>
      </c>
      <c r="W21" s="3369">
        <v>0.27699999999999997</v>
      </c>
      <c r="X21" s="3387">
        <v>0.26300000000000001</v>
      </c>
      <c r="Y21" s="3405">
        <v>0.222</v>
      </c>
      <c r="Z21" s="3423">
        <v>0.24</v>
      </c>
      <c r="AA21" s="3441">
        <v>0.26500000000000001</v>
      </c>
      <c r="AB21" s="3459">
        <v>0.29399999999999998</v>
      </c>
      <c r="AC21" s="3477">
        <v>0.311</v>
      </c>
      <c r="AD21" s="3495">
        <v>0.29699999999999999</v>
      </c>
      <c r="AE21" s="3513">
        <v>0.26500000000000001</v>
      </c>
      <c r="AF21" s="3531">
        <v>0.23800000000000002</v>
      </c>
      <c r="AG21" s="3549">
        <v>0.222</v>
      </c>
      <c r="AH21" s="3567">
        <v>0.24600000000000002</v>
      </c>
      <c r="AI21" s="3585">
        <v>0.34299999999999997</v>
      </c>
      <c r="AJ21" s="3603">
        <v>0.23600000000000002</v>
      </c>
      <c r="AK21" s="3621">
        <v>0.215</v>
      </c>
      <c r="AL21" s="3639">
        <v>0.26899999999999996</v>
      </c>
      <c r="AM21" s="3657">
        <v>0.17199999999999999</v>
      </c>
      <c r="AN21" s="266"/>
      <c r="AO21" s="266"/>
      <c r="AP21" s="266"/>
      <c r="AQ21" s="266"/>
      <c r="AR21" s="266"/>
      <c r="AS21" s="3675">
        <v>0.248</v>
      </c>
      <c r="AT21" s="3693">
        <v>0.23699999999999999</v>
      </c>
      <c r="AU21" s="267"/>
      <c r="AV21" s="267"/>
      <c r="AW21" s="267"/>
    </row>
    <row r="22" spans="1:49" s="265" customFormat="1" ht="15" x14ac:dyDescent="0.25">
      <c r="A22" s="3694" t="s">
        <v>893</v>
      </c>
      <c r="B22" s="3703" t="s">
        <v>33</v>
      </c>
      <c r="C22" s="3712" t="s">
        <v>33</v>
      </c>
      <c r="D22" s="3721" t="s">
        <v>33</v>
      </c>
      <c r="E22" s="3730" t="s">
        <v>33</v>
      </c>
      <c r="F22" s="3739" t="s">
        <v>33</v>
      </c>
      <c r="G22" s="3748" t="s">
        <v>90</v>
      </c>
      <c r="H22" s="3757">
        <v>434</v>
      </c>
      <c r="I22" s="3766">
        <v>211</v>
      </c>
      <c r="J22" s="3775">
        <v>452</v>
      </c>
      <c r="K22" s="3784">
        <v>580</v>
      </c>
      <c r="L22" s="3793">
        <v>470</v>
      </c>
      <c r="M22" s="3802">
        <v>502</v>
      </c>
      <c r="N22" s="3811">
        <v>498</v>
      </c>
      <c r="O22" s="3820">
        <v>488</v>
      </c>
      <c r="P22" s="3829">
        <v>574</v>
      </c>
      <c r="Q22" s="3838">
        <v>464</v>
      </c>
      <c r="R22" s="3847">
        <v>805</v>
      </c>
      <c r="S22" s="3856">
        <v>592</v>
      </c>
      <c r="T22" s="3865">
        <v>205</v>
      </c>
      <c r="U22" s="3874">
        <v>196</v>
      </c>
      <c r="V22" s="3883">
        <v>683</v>
      </c>
      <c r="W22" s="3892">
        <v>545</v>
      </c>
      <c r="X22" s="3901">
        <v>748</v>
      </c>
      <c r="Y22" s="3910">
        <v>1300</v>
      </c>
      <c r="Z22" s="3919">
        <v>926</v>
      </c>
      <c r="AA22" s="3928">
        <v>1052</v>
      </c>
      <c r="AB22" s="3937">
        <v>1267</v>
      </c>
      <c r="AC22" s="3946">
        <v>1186</v>
      </c>
      <c r="AD22" s="3955">
        <v>1312</v>
      </c>
      <c r="AE22" s="3964">
        <v>1497</v>
      </c>
      <c r="AF22" s="3973">
        <v>509</v>
      </c>
      <c r="AG22" s="3982">
        <v>1045</v>
      </c>
      <c r="AH22" s="3991">
        <v>1201</v>
      </c>
      <c r="AI22" s="4000">
        <v>939</v>
      </c>
      <c r="AJ22" s="4009">
        <v>934</v>
      </c>
      <c r="AK22" s="4018">
        <v>1717</v>
      </c>
      <c r="AL22" s="4027">
        <v>1163</v>
      </c>
      <c r="AM22" s="4036">
        <v>1329</v>
      </c>
      <c r="AN22" s="266"/>
      <c r="AO22" s="266"/>
      <c r="AP22" s="266"/>
      <c r="AQ22" s="266"/>
      <c r="AR22" s="266"/>
      <c r="AS22" s="4045">
        <v>5655</v>
      </c>
      <c r="AT22" s="4054">
        <v>8837</v>
      </c>
      <c r="AU22" s="267"/>
      <c r="AV22" s="267"/>
      <c r="AW22" s="267"/>
    </row>
    <row r="23" spans="1:49" s="265" customFormat="1" ht="15" x14ac:dyDescent="0.25">
      <c r="A23" s="3695" t="s">
        <v>893</v>
      </c>
      <c r="B23" s="3704" t="s">
        <v>33</v>
      </c>
      <c r="C23" s="3713" t="s">
        <v>33</v>
      </c>
      <c r="D23" s="3722" t="s">
        <v>33</v>
      </c>
      <c r="E23" s="3731" t="s">
        <v>33</v>
      </c>
      <c r="F23" s="3740" t="s">
        <v>33</v>
      </c>
      <c r="G23" s="3749" t="s">
        <v>91</v>
      </c>
      <c r="H23" s="3758">
        <v>134</v>
      </c>
      <c r="I23" s="3767">
        <v>56</v>
      </c>
      <c r="J23" s="3776">
        <v>140</v>
      </c>
      <c r="K23" s="3785">
        <v>158</v>
      </c>
      <c r="L23" s="3794">
        <v>152</v>
      </c>
      <c r="M23" s="3803">
        <v>169</v>
      </c>
      <c r="N23" s="3812">
        <v>223</v>
      </c>
      <c r="O23" s="3821">
        <v>147</v>
      </c>
      <c r="P23" s="3830">
        <v>267</v>
      </c>
      <c r="Q23" s="3839">
        <v>190</v>
      </c>
      <c r="R23" s="3848">
        <v>361</v>
      </c>
      <c r="S23" s="3857">
        <v>233</v>
      </c>
      <c r="T23" s="3866">
        <v>65</v>
      </c>
      <c r="U23" s="3875">
        <v>45</v>
      </c>
      <c r="V23" s="3884">
        <v>266</v>
      </c>
      <c r="W23" s="3893">
        <v>249</v>
      </c>
      <c r="X23" s="3902">
        <v>296</v>
      </c>
      <c r="Y23" s="3911">
        <v>557</v>
      </c>
      <c r="Z23" s="3920">
        <v>376</v>
      </c>
      <c r="AA23" s="3929">
        <v>401</v>
      </c>
      <c r="AB23" s="3938">
        <v>541</v>
      </c>
      <c r="AC23" s="3947">
        <v>474</v>
      </c>
      <c r="AD23" s="3956">
        <v>400</v>
      </c>
      <c r="AE23" s="3965">
        <v>745</v>
      </c>
      <c r="AF23" s="3974">
        <v>165</v>
      </c>
      <c r="AG23" s="3983">
        <v>375</v>
      </c>
      <c r="AH23" s="3992">
        <v>603</v>
      </c>
      <c r="AI23" s="4001">
        <v>469</v>
      </c>
      <c r="AJ23" s="4010">
        <v>453</v>
      </c>
      <c r="AK23" s="4019">
        <v>925</v>
      </c>
      <c r="AL23" s="4028">
        <v>528</v>
      </c>
      <c r="AM23" s="4037">
        <v>631</v>
      </c>
      <c r="AN23" s="266"/>
      <c r="AO23" s="266"/>
      <c r="AP23" s="266"/>
      <c r="AQ23" s="266"/>
      <c r="AR23" s="266"/>
      <c r="AS23" s="4046">
        <v>2255</v>
      </c>
      <c r="AT23" s="4055">
        <v>4149</v>
      </c>
      <c r="AU23" s="267"/>
      <c r="AV23" s="267"/>
      <c r="AW23" s="267"/>
    </row>
    <row r="24" spans="1:49" s="265" customFormat="1" ht="15" x14ac:dyDescent="0.25">
      <c r="A24" s="3696" t="s">
        <v>893</v>
      </c>
      <c r="B24" s="3705" t="s">
        <v>33</v>
      </c>
      <c r="C24" s="3714" t="s">
        <v>33</v>
      </c>
      <c r="D24" s="3723" t="s">
        <v>33</v>
      </c>
      <c r="E24" s="3732" t="s">
        <v>33</v>
      </c>
      <c r="F24" s="3741" t="s">
        <v>33</v>
      </c>
      <c r="G24" s="3750" t="s">
        <v>92</v>
      </c>
      <c r="H24" s="3759">
        <v>179</v>
      </c>
      <c r="I24" s="3768">
        <v>76</v>
      </c>
      <c r="J24" s="3777">
        <v>188</v>
      </c>
      <c r="K24" s="3786">
        <v>198</v>
      </c>
      <c r="L24" s="3795">
        <v>190</v>
      </c>
      <c r="M24" s="3804">
        <v>239</v>
      </c>
      <c r="N24" s="3813">
        <v>269</v>
      </c>
      <c r="O24" s="3822">
        <v>207</v>
      </c>
      <c r="P24" s="3831">
        <v>308</v>
      </c>
      <c r="Q24" s="3840">
        <v>220</v>
      </c>
      <c r="R24" s="3849">
        <v>454</v>
      </c>
      <c r="S24" s="3858">
        <v>288</v>
      </c>
      <c r="T24" s="3867">
        <v>81</v>
      </c>
      <c r="U24" s="3876">
        <v>71</v>
      </c>
      <c r="V24" s="3885">
        <v>344</v>
      </c>
      <c r="W24" s="3894">
        <v>298</v>
      </c>
      <c r="X24" s="3903">
        <v>362</v>
      </c>
      <c r="Y24" s="3912">
        <v>680</v>
      </c>
      <c r="Z24" s="3921">
        <v>431</v>
      </c>
      <c r="AA24" s="3930">
        <v>501</v>
      </c>
      <c r="AB24" s="3939">
        <v>651</v>
      </c>
      <c r="AC24" s="3948">
        <v>556</v>
      </c>
      <c r="AD24" s="3957">
        <v>535</v>
      </c>
      <c r="AE24" s="3966">
        <v>827</v>
      </c>
      <c r="AF24" s="3975">
        <v>196</v>
      </c>
      <c r="AG24" s="3984">
        <v>455</v>
      </c>
      <c r="AH24" s="3993">
        <v>652</v>
      </c>
      <c r="AI24" s="4002">
        <v>508</v>
      </c>
      <c r="AJ24" s="4011">
        <v>488</v>
      </c>
      <c r="AK24" s="4020">
        <v>978</v>
      </c>
      <c r="AL24" s="4029">
        <v>565</v>
      </c>
      <c r="AM24" s="4038">
        <v>649</v>
      </c>
      <c r="AN24" s="266"/>
      <c r="AO24" s="266"/>
      <c r="AP24" s="266"/>
      <c r="AQ24" s="266"/>
      <c r="AR24" s="266"/>
      <c r="AS24" s="4047">
        <v>2768</v>
      </c>
      <c r="AT24" s="4056">
        <v>4491</v>
      </c>
      <c r="AU24" s="267"/>
      <c r="AV24" s="267"/>
      <c r="AW24" s="267"/>
    </row>
    <row r="25" spans="1:49" s="265" customFormat="1" ht="15" x14ac:dyDescent="0.25">
      <c r="A25" s="3697" t="s">
        <v>893</v>
      </c>
      <c r="B25" s="3706" t="s">
        <v>33</v>
      </c>
      <c r="C25" s="3715" t="s">
        <v>33</v>
      </c>
      <c r="D25" s="3724" t="s">
        <v>33</v>
      </c>
      <c r="E25" s="3733" t="s">
        <v>33</v>
      </c>
      <c r="F25" s="3742" t="s">
        <v>33</v>
      </c>
      <c r="G25" s="3751" t="s">
        <v>93</v>
      </c>
      <c r="H25" s="3760">
        <v>111</v>
      </c>
      <c r="I25" s="3769">
        <v>63</v>
      </c>
      <c r="J25" s="3778">
        <v>124</v>
      </c>
      <c r="K25" s="3787">
        <v>137</v>
      </c>
      <c r="L25" s="3796">
        <v>126</v>
      </c>
      <c r="M25" s="3805">
        <v>148</v>
      </c>
      <c r="N25" s="3814">
        <v>176</v>
      </c>
      <c r="O25" s="3823">
        <v>132</v>
      </c>
      <c r="P25" s="3832">
        <v>204</v>
      </c>
      <c r="Q25" s="3841">
        <v>137</v>
      </c>
      <c r="R25" s="3850">
        <v>319</v>
      </c>
      <c r="S25" s="3859">
        <v>169</v>
      </c>
      <c r="T25" s="3868">
        <v>55</v>
      </c>
      <c r="U25" s="3877">
        <v>45</v>
      </c>
      <c r="V25" s="3886">
        <v>224</v>
      </c>
      <c r="W25" s="3895">
        <v>187</v>
      </c>
      <c r="X25" s="3904">
        <v>261</v>
      </c>
      <c r="Y25" s="3913">
        <v>416</v>
      </c>
      <c r="Z25" s="3922">
        <v>301</v>
      </c>
      <c r="AA25" s="3931">
        <v>346</v>
      </c>
      <c r="AB25" s="3940">
        <v>434</v>
      </c>
      <c r="AC25" s="3949">
        <v>394</v>
      </c>
      <c r="AD25" s="3958">
        <v>441</v>
      </c>
      <c r="AE25" s="3967">
        <v>566</v>
      </c>
      <c r="AF25" s="3976">
        <v>166</v>
      </c>
      <c r="AG25" s="3985">
        <v>324</v>
      </c>
      <c r="AH25" s="3994">
        <v>445</v>
      </c>
      <c r="AI25" s="4003">
        <v>448</v>
      </c>
      <c r="AJ25" s="4012">
        <v>400</v>
      </c>
      <c r="AK25" s="4021">
        <v>899</v>
      </c>
      <c r="AL25" s="4030">
        <v>521</v>
      </c>
      <c r="AM25" s="4039">
        <v>544</v>
      </c>
      <c r="AN25" s="266"/>
      <c r="AO25" s="266"/>
      <c r="AP25" s="266"/>
      <c r="AQ25" s="266"/>
      <c r="AR25" s="266"/>
      <c r="AS25" s="4048">
        <v>1835</v>
      </c>
      <c r="AT25" s="4057">
        <v>3747</v>
      </c>
      <c r="AU25" s="267"/>
      <c r="AV25" s="267"/>
      <c r="AW25" s="267"/>
    </row>
    <row r="26" spans="1:49" s="265" customFormat="1" ht="15" x14ac:dyDescent="0.25">
      <c r="A26" s="3698" t="s">
        <v>893</v>
      </c>
      <c r="B26" s="3707" t="s">
        <v>33</v>
      </c>
      <c r="C26" s="3716" t="s">
        <v>33</v>
      </c>
      <c r="D26" s="3725" t="s">
        <v>33</v>
      </c>
      <c r="E26" s="3734" t="s">
        <v>33</v>
      </c>
      <c r="F26" s="3743" t="s">
        <v>33</v>
      </c>
      <c r="G26" s="3752" t="s">
        <v>94</v>
      </c>
      <c r="H26" s="3761">
        <v>81</v>
      </c>
      <c r="I26" s="3770">
        <v>54</v>
      </c>
      <c r="J26" s="3779">
        <v>100</v>
      </c>
      <c r="K26" s="3788">
        <v>115</v>
      </c>
      <c r="L26" s="3797">
        <v>95</v>
      </c>
      <c r="M26" s="3806">
        <v>107</v>
      </c>
      <c r="N26" s="3815">
        <v>134</v>
      </c>
      <c r="O26" s="3824">
        <v>108</v>
      </c>
      <c r="P26" s="3833">
        <v>176</v>
      </c>
      <c r="Q26" s="3842">
        <v>112</v>
      </c>
      <c r="R26" s="3851">
        <v>231</v>
      </c>
      <c r="S26" s="3860">
        <v>123</v>
      </c>
      <c r="T26" s="3869">
        <v>43</v>
      </c>
      <c r="U26" s="3878">
        <v>36</v>
      </c>
      <c r="V26" s="3887">
        <v>170</v>
      </c>
      <c r="W26" s="3896">
        <v>145</v>
      </c>
      <c r="X26" s="3905">
        <v>196</v>
      </c>
      <c r="Y26" s="3914">
        <v>303</v>
      </c>
      <c r="Z26" s="3923">
        <v>221</v>
      </c>
      <c r="AA26" s="3932">
        <v>272</v>
      </c>
      <c r="AB26" s="3941">
        <v>354</v>
      </c>
      <c r="AC26" s="3950">
        <v>308</v>
      </c>
      <c r="AD26" s="3959">
        <v>327</v>
      </c>
      <c r="AE26" s="3968">
        <v>426</v>
      </c>
      <c r="AF26" s="3977">
        <v>132</v>
      </c>
      <c r="AG26" s="3986">
        <v>242</v>
      </c>
      <c r="AH26" s="3995">
        <v>340</v>
      </c>
      <c r="AI26" s="4004">
        <v>327</v>
      </c>
      <c r="AJ26" s="4013">
        <v>278</v>
      </c>
      <c r="AK26" s="4022">
        <v>538</v>
      </c>
      <c r="AL26" s="4031">
        <v>343</v>
      </c>
      <c r="AM26" s="4040">
        <v>299</v>
      </c>
      <c r="AN26" s="266"/>
      <c r="AO26" s="266"/>
      <c r="AP26" s="266"/>
      <c r="AQ26" s="266"/>
      <c r="AR26" s="266"/>
      <c r="AS26" s="4049">
        <v>1386</v>
      </c>
      <c r="AT26" s="4058">
        <v>2499</v>
      </c>
      <c r="AU26" s="267"/>
      <c r="AV26" s="267"/>
      <c r="AW26" s="267"/>
    </row>
    <row r="27" spans="1:49" s="265" customFormat="1" ht="15" x14ac:dyDescent="0.25">
      <c r="A27" s="3699" t="s">
        <v>893</v>
      </c>
      <c r="B27" s="3708" t="s">
        <v>33</v>
      </c>
      <c r="C27" s="3717" t="s">
        <v>33</v>
      </c>
      <c r="D27" s="3726" t="s">
        <v>33</v>
      </c>
      <c r="E27" s="3735" t="s">
        <v>33</v>
      </c>
      <c r="F27" s="3744" t="s">
        <v>33</v>
      </c>
      <c r="G27" s="3753" t="s">
        <v>95</v>
      </c>
      <c r="H27" s="3762">
        <v>0.309</v>
      </c>
      <c r="I27" s="3771">
        <v>0.26500000000000001</v>
      </c>
      <c r="J27" s="3780">
        <v>0.31</v>
      </c>
      <c r="K27" s="3789">
        <v>0.27200000000000002</v>
      </c>
      <c r="L27" s="3798">
        <v>0.32299999999999995</v>
      </c>
      <c r="M27" s="3807">
        <v>0.33700000000000002</v>
      </c>
      <c r="N27" s="3816">
        <v>0.44799999999999995</v>
      </c>
      <c r="O27" s="3825">
        <v>0.30099999999999999</v>
      </c>
      <c r="P27" s="3834">
        <v>0.46500000000000002</v>
      </c>
      <c r="Q27" s="3843">
        <v>0.40899999999999997</v>
      </c>
      <c r="R27" s="3852">
        <v>0.44799999999999995</v>
      </c>
      <c r="S27" s="3861">
        <v>0.39399999999999996</v>
      </c>
      <c r="T27" s="3870">
        <v>0.317</v>
      </c>
      <c r="U27" s="3879">
        <v>0.23</v>
      </c>
      <c r="V27" s="3888">
        <v>0.38900000000000001</v>
      </c>
      <c r="W27" s="3897">
        <v>0.45700000000000002</v>
      </c>
      <c r="X27" s="3906">
        <v>0.39600000000000002</v>
      </c>
      <c r="Y27" s="3915">
        <v>0.42799999999999999</v>
      </c>
      <c r="Z27" s="3924">
        <v>0.40600000000000003</v>
      </c>
      <c r="AA27" s="3933">
        <v>0.38100000000000001</v>
      </c>
      <c r="AB27" s="3942">
        <v>0.42700000000000005</v>
      </c>
      <c r="AC27" s="3951">
        <v>0.4</v>
      </c>
      <c r="AD27" s="3960">
        <v>0.30499999999999999</v>
      </c>
      <c r="AE27" s="3969">
        <v>0.498</v>
      </c>
      <c r="AF27" s="3978">
        <v>0.32400000000000001</v>
      </c>
      <c r="AG27" s="3987">
        <v>0.35899999999999999</v>
      </c>
      <c r="AH27" s="3996">
        <v>0.502</v>
      </c>
      <c r="AI27" s="4005">
        <v>0.499</v>
      </c>
      <c r="AJ27" s="4014">
        <v>0.48499999999999999</v>
      </c>
      <c r="AK27" s="4023">
        <v>0.53900000000000003</v>
      </c>
      <c r="AL27" s="4032">
        <v>0.45399999999999996</v>
      </c>
      <c r="AM27" s="4041">
        <v>0.47499999999999998</v>
      </c>
      <c r="AN27" s="266"/>
      <c r="AO27" s="266"/>
      <c r="AP27" s="266"/>
      <c r="AQ27" s="266"/>
      <c r="AR27" s="266"/>
      <c r="AS27" s="4050">
        <v>0.39899999999999997</v>
      </c>
      <c r="AT27" s="4059">
        <v>0.47</v>
      </c>
      <c r="AU27" s="267"/>
      <c r="AV27" s="267"/>
      <c r="AW27" s="267"/>
    </row>
    <row r="28" spans="1:49" s="265" customFormat="1" ht="15" x14ac:dyDescent="0.25">
      <c r="A28" s="3700" t="s">
        <v>893</v>
      </c>
      <c r="B28" s="3709" t="s">
        <v>33</v>
      </c>
      <c r="C28" s="3718" t="s">
        <v>33</v>
      </c>
      <c r="D28" s="3727" t="s">
        <v>33</v>
      </c>
      <c r="E28" s="3736" t="s">
        <v>33</v>
      </c>
      <c r="F28" s="3745" t="s">
        <v>33</v>
      </c>
      <c r="G28" s="3754" t="s">
        <v>96</v>
      </c>
      <c r="H28" s="3763">
        <v>0.41200000000000003</v>
      </c>
      <c r="I28" s="3772">
        <v>0.36</v>
      </c>
      <c r="J28" s="3781">
        <v>0.41600000000000004</v>
      </c>
      <c r="K28" s="3790">
        <v>0.34100000000000003</v>
      </c>
      <c r="L28" s="3799">
        <v>0.40399999999999997</v>
      </c>
      <c r="M28" s="3808">
        <v>0.47600000000000003</v>
      </c>
      <c r="N28" s="3817">
        <v>0.54</v>
      </c>
      <c r="O28" s="3826">
        <v>0.42399999999999999</v>
      </c>
      <c r="P28" s="3835">
        <v>0.53700000000000003</v>
      </c>
      <c r="Q28" s="3844">
        <v>0.47399999999999998</v>
      </c>
      <c r="R28" s="3853">
        <v>0.56399999999999995</v>
      </c>
      <c r="S28" s="3862">
        <v>0.48599999999999999</v>
      </c>
      <c r="T28" s="3871">
        <v>0.39500000000000002</v>
      </c>
      <c r="U28" s="3880">
        <v>0.36200000000000004</v>
      </c>
      <c r="V28" s="3889">
        <v>0.504</v>
      </c>
      <c r="W28" s="3898">
        <v>0.54700000000000004</v>
      </c>
      <c r="X28" s="3907">
        <v>0.48399999999999999</v>
      </c>
      <c r="Y28" s="3916">
        <v>0.52300000000000002</v>
      </c>
      <c r="Z28" s="3925">
        <v>0.46500000000000002</v>
      </c>
      <c r="AA28" s="3934">
        <v>0.47600000000000003</v>
      </c>
      <c r="AB28" s="3943">
        <v>0.51400000000000001</v>
      </c>
      <c r="AC28" s="3952">
        <v>0.46899999999999997</v>
      </c>
      <c r="AD28" s="3961">
        <v>0.40799999999999997</v>
      </c>
      <c r="AE28" s="3970">
        <v>0.55200000000000005</v>
      </c>
      <c r="AF28" s="3979">
        <v>0.38500000000000001</v>
      </c>
      <c r="AG28" s="3988">
        <v>0.435</v>
      </c>
      <c r="AH28" s="3997">
        <v>0.54299999999999993</v>
      </c>
      <c r="AI28" s="4006">
        <v>0.54100000000000004</v>
      </c>
      <c r="AJ28" s="4015">
        <v>0.52200000000000002</v>
      </c>
      <c r="AK28" s="4024">
        <v>0.56999999999999995</v>
      </c>
      <c r="AL28" s="4033">
        <v>0.48599999999999999</v>
      </c>
      <c r="AM28" s="4042">
        <v>0.48799999999999999</v>
      </c>
      <c r="AN28" s="266"/>
      <c r="AO28" s="266"/>
      <c r="AP28" s="266"/>
      <c r="AQ28" s="266"/>
      <c r="AR28" s="266"/>
      <c r="AS28" s="4051">
        <v>0.48899999999999999</v>
      </c>
      <c r="AT28" s="4060">
        <v>0.50800000000000001</v>
      </c>
      <c r="AU28" s="267"/>
      <c r="AV28" s="267"/>
      <c r="AW28" s="267"/>
    </row>
    <row r="29" spans="1:49" s="265" customFormat="1" ht="15" x14ac:dyDescent="0.25">
      <c r="A29" s="3701" t="s">
        <v>893</v>
      </c>
      <c r="B29" s="3710" t="s">
        <v>33</v>
      </c>
      <c r="C29" s="3719" t="s">
        <v>33</v>
      </c>
      <c r="D29" s="3728" t="s">
        <v>33</v>
      </c>
      <c r="E29" s="3737" t="s">
        <v>33</v>
      </c>
      <c r="F29" s="3746" t="s">
        <v>33</v>
      </c>
      <c r="G29" s="3755" t="s">
        <v>97</v>
      </c>
      <c r="H29" s="3764">
        <v>0.25600000000000001</v>
      </c>
      <c r="I29" s="3773">
        <v>0.29899999999999999</v>
      </c>
      <c r="J29" s="3782">
        <v>0.27399999999999997</v>
      </c>
      <c r="K29" s="3791">
        <v>0.23600000000000002</v>
      </c>
      <c r="L29" s="3800">
        <v>0.26800000000000002</v>
      </c>
      <c r="M29" s="3809">
        <v>0.29499999999999998</v>
      </c>
      <c r="N29" s="3818">
        <v>0.35299999999999998</v>
      </c>
      <c r="O29" s="3827">
        <v>0.27</v>
      </c>
      <c r="P29" s="3836">
        <v>0.35499999999999998</v>
      </c>
      <c r="Q29" s="3845">
        <v>0.29499999999999998</v>
      </c>
      <c r="R29" s="3854">
        <v>0.39600000000000002</v>
      </c>
      <c r="S29" s="3863">
        <v>0.28499999999999998</v>
      </c>
      <c r="T29" s="3872">
        <v>0.26800000000000002</v>
      </c>
      <c r="U29" s="3881">
        <v>0.23</v>
      </c>
      <c r="V29" s="3890">
        <v>0.32799999999999996</v>
      </c>
      <c r="W29" s="3899">
        <v>0.34299999999999997</v>
      </c>
      <c r="X29" s="3908">
        <v>0.34899999999999998</v>
      </c>
      <c r="Y29" s="3917">
        <v>0.32</v>
      </c>
      <c r="Z29" s="3926">
        <v>0.32500000000000001</v>
      </c>
      <c r="AA29" s="3935">
        <v>0.32899999999999996</v>
      </c>
      <c r="AB29" s="3944">
        <v>0.34299999999999997</v>
      </c>
      <c r="AC29" s="3953">
        <v>0.33200000000000002</v>
      </c>
      <c r="AD29" s="3962">
        <v>0.33600000000000002</v>
      </c>
      <c r="AE29" s="3971">
        <v>0.37799999999999995</v>
      </c>
      <c r="AF29" s="3980">
        <v>0.32600000000000001</v>
      </c>
      <c r="AG29" s="3989">
        <v>0.31</v>
      </c>
      <c r="AH29" s="3998">
        <v>0.371</v>
      </c>
      <c r="AI29" s="4007">
        <v>0.47700000000000004</v>
      </c>
      <c r="AJ29" s="4016">
        <v>0.42799999999999999</v>
      </c>
      <c r="AK29" s="4025">
        <v>0.52400000000000002</v>
      </c>
      <c r="AL29" s="4034">
        <v>0.44799999999999995</v>
      </c>
      <c r="AM29" s="4043">
        <v>0.40899999999999997</v>
      </c>
      <c r="AN29" s="266"/>
      <c r="AO29" s="266"/>
      <c r="AP29" s="266"/>
      <c r="AQ29" s="266"/>
      <c r="AR29" s="266"/>
      <c r="AS29" s="4052">
        <v>0.32400000000000001</v>
      </c>
      <c r="AT29" s="4061">
        <v>0.42399999999999999</v>
      </c>
      <c r="AU29" s="267"/>
      <c r="AV29" s="267"/>
      <c r="AW29" s="267"/>
    </row>
    <row r="30" spans="1:49" s="265" customFormat="1" ht="15" x14ac:dyDescent="0.25">
      <c r="A30" s="3702" t="s">
        <v>893</v>
      </c>
      <c r="B30" s="3711" t="s">
        <v>33</v>
      </c>
      <c r="C30" s="3720" t="s">
        <v>33</v>
      </c>
      <c r="D30" s="3729" t="s">
        <v>33</v>
      </c>
      <c r="E30" s="3738" t="s">
        <v>33</v>
      </c>
      <c r="F30" s="3747" t="s">
        <v>33</v>
      </c>
      <c r="G30" s="3756" t="s">
        <v>98</v>
      </c>
      <c r="H30" s="3765">
        <v>0.187</v>
      </c>
      <c r="I30" s="3774">
        <v>0.25600000000000001</v>
      </c>
      <c r="J30" s="3783">
        <v>0.221</v>
      </c>
      <c r="K30" s="3792">
        <v>0.19800000000000001</v>
      </c>
      <c r="L30" s="3801">
        <v>0.20199999999999999</v>
      </c>
      <c r="M30" s="3810">
        <v>0.21299999999999999</v>
      </c>
      <c r="N30" s="3819">
        <v>0.26899999999999996</v>
      </c>
      <c r="O30" s="3828">
        <v>0.221</v>
      </c>
      <c r="P30" s="3837">
        <v>0.307</v>
      </c>
      <c r="Q30" s="3846">
        <v>0.24100000000000002</v>
      </c>
      <c r="R30" s="3855">
        <v>0.28699999999999998</v>
      </c>
      <c r="S30" s="3864">
        <v>0.20800000000000002</v>
      </c>
      <c r="T30" s="3873">
        <v>0.21</v>
      </c>
      <c r="U30" s="3882">
        <v>0.184</v>
      </c>
      <c r="V30" s="3891">
        <v>0.249</v>
      </c>
      <c r="W30" s="3900">
        <v>0.26600000000000001</v>
      </c>
      <c r="X30" s="3909">
        <v>0.26200000000000001</v>
      </c>
      <c r="Y30" s="3918">
        <v>0.23300000000000001</v>
      </c>
      <c r="Z30" s="3927">
        <v>0.23899999999999999</v>
      </c>
      <c r="AA30" s="3936">
        <v>0.25900000000000001</v>
      </c>
      <c r="AB30" s="3945">
        <v>0.27899999999999997</v>
      </c>
      <c r="AC30" s="3954">
        <v>0.26</v>
      </c>
      <c r="AD30" s="3963">
        <v>0.249</v>
      </c>
      <c r="AE30" s="3972">
        <v>0.28499999999999998</v>
      </c>
      <c r="AF30" s="3981">
        <v>0.25900000000000001</v>
      </c>
      <c r="AG30" s="3990">
        <v>0.23199999999999998</v>
      </c>
      <c r="AH30" s="3999">
        <v>0.28300000000000003</v>
      </c>
      <c r="AI30" s="4008">
        <v>0.34799999999999998</v>
      </c>
      <c r="AJ30" s="4017">
        <v>0.29799999999999999</v>
      </c>
      <c r="AK30" s="4026">
        <v>0.313</v>
      </c>
      <c r="AL30" s="4035">
        <v>0.29499999999999998</v>
      </c>
      <c r="AM30" s="4044">
        <v>0.22500000000000001</v>
      </c>
      <c r="AN30" s="266"/>
      <c r="AO30" s="266"/>
      <c r="AP30" s="266"/>
      <c r="AQ30" s="266"/>
      <c r="AR30" s="266"/>
      <c r="AS30" s="4053">
        <v>0.245</v>
      </c>
      <c r="AT30" s="4062">
        <v>0.28300000000000003</v>
      </c>
      <c r="AU30" s="267"/>
      <c r="AV30" s="267"/>
      <c r="AW30" s="267"/>
    </row>
    <row r="31" spans="1:49" s="265" customFormat="1" x14ac:dyDescent="0.2">
      <c r="L31" s="266"/>
      <c r="M31" s="266"/>
      <c r="N31" s="266"/>
      <c r="O31" s="266"/>
      <c r="P31" s="266"/>
      <c r="Q31" s="266"/>
      <c r="R31" s="266"/>
      <c r="S31" s="266"/>
      <c r="T31" s="266"/>
      <c r="U31" s="266"/>
      <c r="V31" s="266"/>
      <c r="W31" s="266"/>
      <c r="X31" s="266"/>
      <c r="Y31" s="266"/>
      <c r="Z31" s="266"/>
      <c r="AA31" s="266"/>
      <c r="AB31" s="266"/>
      <c r="AC31" s="266"/>
      <c r="AD31" s="266"/>
      <c r="AE31" s="266"/>
      <c r="AF31" s="266"/>
      <c r="AG31" s="266"/>
      <c r="AH31" s="266"/>
      <c r="AI31" s="266"/>
      <c r="AJ31" s="266"/>
      <c r="AK31" s="266"/>
      <c r="AL31" s="266"/>
      <c r="AM31" s="266"/>
      <c r="AN31" s="266"/>
      <c r="AO31" s="266"/>
      <c r="AP31" s="266"/>
      <c r="AQ31" s="266"/>
      <c r="AR31" s="266"/>
      <c r="AS31" s="267"/>
      <c r="AT31" s="267"/>
      <c r="AU31" s="267"/>
      <c r="AV31" s="267"/>
      <c r="AW31" s="267"/>
    </row>
    <row r="32" spans="1:49" s="265" customFormat="1" x14ac:dyDescent="0.2">
      <c r="L32" s="266"/>
      <c r="M32" s="266"/>
      <c r="N32" s="266"/>
      <c r="O32" s="266"/>
      <c r="P32" s="266"/>
      <c r="Q32" s="266"/>
      <c r="R32" s="266"/>
      <c r="S32" s="266"/>
      <c r="T32" s="266"/>
      <c r="U32" s="266"/>
      <c r="V32" s="266"/>
      <c r="W32" s="266"/>
      <c r="X32" s="266"/>
      <c r="Y32" s="266"/>
      <c r="Z32" s="266"/>
      <c r="AA32" s="266"/>
      <c r="AB32" s="266"/>
      <c r="AC32" s="266"/>
      <c r="AD32" s="266"/>
      <c r="AE32" s="266"/>
      <c r="AF32" s="266"/>
      <c r="AG32" s="266"/>
      <c r="AH32" s="266"/>
      <c r="AI32" s="266"/>
      <c r="AJ32" s="266"/>
      <c r="AK32" s="266"/>
      <c r="AL32" s="266"/>
      <c r="AM32" s="266"/>
      <c r="AN32" s="266"/>
      <c r="AO32" s="266"/>
      <c r="AP32" s="266"/>
      <c r="AQ32" s="266"/>
      <c r="AR32" s="266"/>
      <c r="AS32" s="267"/>
      <c r="AT32" s="267"/>
      <c r="AU32" s="267"/>
      <c r="AV32" s="267"/>
      <c r="AW32" s="267"/>
    </row>
    <row r="33" spans="12:49" s="265" customFormat="1" x14ac:dyDescent="0.2">
      <c r="L33" s="266"/>
      <c r="M33" s="266"/>
      <c r="N33" s="266"/>
      <c r="O33" s="266"/>
      <c r="P33" s="266"/>
      <c r="Q33" s="266"/>
      <c r="R33" s="266"/>
      <c r="S33" s="266"/>
      <c r="T33" s="266"/>
      <c r="U33" s="266"/>
      <c r="V33" s="266"/>
      <c r="W33" s="266"/>
      <c r="X33" s="266"/>
      <c r="Y33" s="266"/>
      <c r="Z33" s="266"/>
      <c r="AA33" s="266"/>
      <c r="AB33" s="266"/>
      <c r="AC33" s="266"/>
      <c r="AD33" s="266"/>
      <c r="AE33" s="266"/>
      <c r="AF33" s="266"/>
      <c r="AG33" s="266"/>
      <c r="AH33" s="266"/>
      <c r="AI33" s="266"/>
      <c r="AJ33" s="266"/>
      <c r="AK33" s="266"/>
      <c r="AL33" s="266"/>
      <c r="AM33" s="266"/>
      <c r="AN33" s="266"/>
      <c r="AO33" s="266"/>
      <c r="AP33" s="266"/>
      <c r="AQ33" s="266"/>
      <c r="AR33" s="266"/>
      <c r="AS33" s="267"/>
      <c r="AT33" s="267"/>
      <c r="AU33" s="267"/>
      <c r="AV33" s="267"/>
      <c r="AW33" s="267"/>
    </row>
    <row r="34" spans="12:49" s="265" customFormat="1" x14ac:dyDescent="0.2">
      <c r="L34" s="266"/>
      <c r="M34" s="266"/>
      <c r="N34" s="266"/>
      <c r="O34" s="266"/>
      <c r="P34" s="266"/>
      <c r="Q34" s="266"/>
      <c r="R34" s="266"/>
      <c r="S34" s="266"/>
      <c r="T34" s="266"/>
      <c r="U34" s="266"/>
      <c r="V34" s="266"/>
      <c r="W34" s="266"/>
      <c r="X34" s="266"/>
      <c r="Y34" s="266"/>
      <c r="Z34" s="266"/>
      <c r="AA34" s="266"/>
      <c r="AB34" s="266"/>
      <c r="AC34" s="266"/>
      <c r="AD34" s="266"/>
      <c r="AE34" s="266"/>
      <c r="AF34" s="266"/>
      <c r="AG34" s="266"/>
      <c r="AH34" s="266"/>
      <c r="AI34" s="266"/>
      <c r="AJ34" s="266"/>
      <c r="AK34" s="266"/>
      <c r="AL34" s="266"/>
      <c r="AM34" s="266"/>
      <c r="AN34" s="266"/>
      <c r="AO34" s="266"/>
      <c r="AP34" s="266"/>
      <c r="AQ34" s="266"/>
      <c r="AR34" s="266"/>
      <c r="AS34" s="267"/>
      <c r="AT34" s="267"/>
      <c r="AU34" s="267"/>
      <c r="AV34" s="267"/>
      <c r="AW34" s="267"/>
    </row>
    <row r="35" spans="12:49" s="265" customFormat="1" x14ac:dyDescent="0.2">
      <c r="L35" s="266"/>
      <c r="M35" s="266"/>
      <c r="N35" s="266"/>
      <c r="O35" s="266"/>
      <c r="P35" s="266"/>
      <c r="Q35" s="266"/>
      <c r="R35" s="266"/>
      <c r="S35" s="266"/>
      <c r="T35" s="266"/>
      <c r="U35" s="266"/>
      <c r="V35" s="266"/>
      <c r="W35" s="266"/>
      <c r="X35" s="266"/>
      <c r="Y35" s="266"/>
      <c r="Z35" s="266"/>
      <c r="AA35" s="266"/>
      <c r="AB35" s="266"/>
      <c r="AC35" s="266"/>
      <c r="AD35" s="266"/>
      <c r="AE35" s="266"/>
      <c r="AF35" s="266"/>
      <c r="AG35" s="266"/>
      <c r="AH35" s="266"/>
      <c r="AI35" s="266"/>
      <c r="AJ35" s="266"/>
      <c r="AK35" s="266"/>
      <c r="AL35" s="266"/>
      <c r="AM35" s="266"/>
      <c r="AN35" s="266"/>
      <c r="AO35" s="266"/>
      <c r="AP35" s="266"/>
      <c r="AQ35" s="266"/>
      <c r="AR35" s="266"/>
      <c r="AS35" s="267"/>
      <c r="AT35" s="267"/>
      <c r="AU35" s="267"/>
      <c r="AV35" s="267"/>
      <c r="AW35" s="267"/>
    </row>
    <row r="36" spans="12:49" s="265" customFormat="1" x14ac:dyDescent="0.2">
      <c r="L36" s="266"/>
      <c r="M36" s="266"/>
      <c r="N36" s="266"/>
      <c r="O36" s="266"/>
      <c r="P36" s="266"/>
      <c r="Q36" s="266"/>
      <c r="R36" s="266"/>
      <c r="S36" s="266"/>
      <c r="T36" s="266"/>
      <c r="U36" s="266"/>
      <c r="V36" s="266"/>
      <c r="W36" s="266"/>
      <c r="X36" s="266"/>
      <c r="Y36" s="266"/>
      <c r="Z36" s="266"/>
      <c r="AA36" s="266"/>
      <c r="AB36" s="266"/>
      <c r="AC36" s="266"/>
      <c r="AD36" s="266"/>
      <c r="AE36" s="266"/>
      <c r="AF36" s="266"/>
      <c r="AG36" s="266"/>
      <c r="AH36" s="266"/>
      <c r="AI36" s="266"/>
      <c r="AJ36" s="266"/>
      <c r="AK36" s="266"/>
      <c r="AL36" s="266"/>
      <c r="AM36" s="266"/>
      <c r="AN36" s="266"/>
      <c r="AO36" s="266"/>
      <c r="AP36" s="266"/>
      <c r="AQ36" s="266"/>
      <c r="AR36" s="266"/>
      <c r="AS36" s="267"/>
      <c r="AT36" s="267"/>
      <c r="AU36" s="267"/>
      <c r="AV36" s="267"/>
      <c r="AW36" s="267"/>
    </row>
    <row r="37" spans="12:49" s="265" customFormat="1" x14ac:dyDescent="0.2">
      <c r="L37" s="266"/>
      <c r="M37" s="266"/>
      <c r="N37" s="266"/>
      <c r="O37" s="266"/>
      <c r="P37" s="266"/>
      <c r="Q37" s="266"/>
      <c r="R37" s="266"/>
      <c r="S37" s="266"/>
      <c r="T37" s="266"/>
      <c r="U37" s="266"/>
      <c r="V37" s="266"/>
      <c r="W37" s="266"/>
      <c r="X37" s="266"/>
      <c r="Y37" s="266"/>
      <c r="Z37" s="266"/>
      <c r="AA37" s="266"/>
      <c r="AB37" s="266"/>
      <c r="AC37" s="266"/>
      <c r="AD37" s="266"/>
      <c r="AE37" s="266"/>
      <c r="AF37" s="266"/>
      <c r="AG37" s="266"/>
      <c r="AH37" s="266"/>
      <c r="AI37" s="266"/>
      <c r="AJ37" s="266"/>
      <c r="AK37" s="266"/>
      <c r="AL37" s="266"/>
      <c r="AM37" s="266"/>
      <c r="AN37" s="266"/>
      <c r="AO37" s="266"/>
      <c r="AP37" s="266"/>
      <c r="AQ37" s="266"/>
      <c r="AR37" s="266"/>
      <c r="AS37" s="267"/>
      <c r="AT37" s="267"/>
      <c r="AU37" s="267"/>
      <c r="AV37" s="267"/>
      <c r="AW37" s="267"/>
    </row>
    <row r="38" spans="12:49" s="265" customFormat="1" x14ac:dyDescent="0.2">
      <c r="L38" s="266"/>
      <c r="M38" s="266"/>
      <c r="N38" s="266"/>
      <c r="O38" s="266"/>
      <c r="P38" s="266"/>
      <c r="Q38" s="266"/>
      <c r="R38" s="266"/>
      <c r="S38" s="266"/>
      <c r="T38" s="266"/>
      <c r="U38" s="266"/>
      <c r="V38" s="266"/>
      <c r="W38" s="266"/>
      <c r="X38" s="266"/>
      <c r="Y38" s="266"/>
      <c r="Z38" s="266"/>
      <c r="AA38" s="266"/>
      <c r="AB38" s="266"/>
      <c r="AC38" s="266"/>
      <c r="AD38" s="266"/>
      <c r="AE38" s="266"/>
      <c r="AF38" s="266"/>
      <c r="AG38" s="266"/>
      <c r="AH38" s="266"/>
      <c r="AI38" s="266"/>
      <c r="AJ38" s="266"/>
      <c r="AK38" s="266"/>
      <c r="AL38" s="266"/>
      <c r="AM38" s="266"/>
      <c r="AN38" s="266"/>
      <c r="AO38" s="266"/>
      <c r="AP38" s="266"/>
      <c r="AQ38" s="266"/>
      <c r="AR38" s="266"/>
      <c r="AS38" s="267"/>
      <c r="AT38" s="267"/>
      <c r="AU38" s="267"/>
      <c r="AV38" s="267"/>
      <c r="AW38" s="267"/>
    </row>
    <row r="39" spans="12:49" s="265" customFormat="1" x14ac:dyDescent="0.2">
      <c r="L39" s="266"/>
      <c r="M39" s="266"/>
      <c r="N39" s="266"/>
      <c r="O39" s="266"/>
      <c r="P39" s="266"/>
      <c r="Q39" s="266"/>
      <c r="R39" s="266"/>
      <c r="S39" s="266"/>
      <c r="T39" s="266"/>
      <c r="U39" s="266"/>
      <c r="V39" s="266"/>
      <c r="W39" s="266"/>
      <c r="X39" s="266"/>
      <c r="Y39" s="266"/>
      <c r="Z39" s="266"/>
      <c r="AA39" s="266"/>
      <c r="AB39" s="266"/>
      <c r="AC39" s="266"/>
      <c r="AD39" s="266"/>
      <c r="AE39" s="266"/>
      <c r="AF39" s="266"/>
      <c r="AG39" s="266"/>
      <c r="AH39" s="266"/>
      <c r="AI39" s="266"/>
      <c r="AJ39" s="266"/>
      <c r="AK39" s="266"/>
      <c r="AL39" s="266"/>
      <c r="AM39" s="266"/>
      <c r="AN39" s="266"/>
      <c r="AO39" s="266"/>
      <c r="AP39" s="266"/>
      <c r="AQ39" s="266"/>
      <c r="AR39" s="266"/>
      <c r="AS39" s="267"/>
      <c r="AT39" s="267"/>
      <c r="AU39" s="267"/>
      <c r="AV39" s="267"/>
      <c r="AW39" s="267"/>
    </row>
    <row r="40" spans="12:49" s="265" customFormat="1" x14ac:dyDescent="0.2">
      <c r="L40" s="266"/>
      <c r="M40" s="266"/>
      <c r="N40" s="266"/>
      <c r="O40" s="266"/>
      <c r="P40" s="266"/>
      <c r="Q40" s="266"/>
      <c r="R40" s="266"/>
      <c r="S40" s="266"/>
      <c r="T40" s="266"/>
      <c r="U40" s="266"/>
      <c r="V40" s="266"/>
      <c r="W40" s="266"/>
      <c r="X40" s="266"/>
      <c r="Y40" s="266"/>
      <c r="Z40" s="266"/>
      <c r="AA40" s="266"/>
      <c r="AB40" s="266"/>
      <c r="AC40" s="266"/>
      <c r="AD40" s="266"/>
      <c r="AE40" s="266"/>
      <c r="AF40" s="266"/>
      <c r="AG40" s="266"/>
      <c r="AH40" s="266"/>
      <c r="AI40" s="266"/>
      <c r="AJ40" s="266"/>
      <c r="AK40" s="266"/>
      <c r="AL40" s="266"/>
      <c r="AM40" s="266"/>
      <c r="AN40" s="266"/>
      <c r="AO40" s="266"/>
      <c r="AP40" s="266"/>
      <c r="AQ40" s="266"/>
      <c r="AR40" s="266"/>
      <c r="AS40" s="267"/>
      <c r="AT40" s="267"/>
      <c r="AU40" s="267"/>
      <c r="AV40" s="267"/>
      <c r="AW40" s="267"/>
    </row>
    <row r="41" spans="12:49" s="265" customFormat="1" x14ac:dyDescent="0.2">
      <c r="L41" s="266"/>
      <c r="M41" s="266"/>
      <c r="N41" s="266"/>
      <c r="O41" s="266"/>
      <c r="P41" s="266"/>
      <c r="Q41" s="266"/>
      <c r="R41" s="266"/>
      <c r="S41" s="266"/>
      <c r="T41" s="266"/>
      <c r="U41" s="266"/>
      <c r="V41" s="266"/>
      <c r="W41" s="266"/>
      <c r="X41" s="266"/>
      <c r="Y41" s="266"/>
      <c r="Z41" s="266"/>
      <c r="AA41" s="266"/>
      <c r="AB41" s="266"/>
      <c r="AC41" s="266"/>
      <c r="AD41" s="266"/>
      <c r="AE41" s="266"/>
      <c r="AF41" s="266"/>
      <c r="AG41" s="266"/>
      <c r="AH41" s="266"/>
      <c r="AI41" s="266"/>
      <c r="AJ41" s="266"/>
      <c r="AK41" s="266"/>
      <c r="AL41" s="266"/>
      <c r="AM41" s="266"/>
      <c r="AN41" s="266"/>
      <c r="AO41" s="266"/>
      <c r="AP41" s="266"/>
      <c r="AQ41" s="266"/>
      <c r="AR41" s="266"/>
      <c r="AS41" s="267"/>
      <c r="AT41" s="267"/>
      <c r="AU41" s="267"/>
      <c r="AV41" s="267"/>
      <c r="AW41" s="267"/>
    </row>
    <row r="42" spans="12:49" s="265" customFormat="1" x14ac:dyDescent="0.2">
      <c r="L42" s="266"/>
      <c r="M42" s="266"/>
      <c r="N42" s="266"/>
      <c r="O42" s="266"/>
      <c r="P42" s="266"/>
      <c r="Q42" s="266"/>
      <c r="R42" s="266"/>
      <c r="S42" s="266"/>
      <c r="T42" s="266"/>
      <c r="U42" s="266"/>
      <c r="V42" s="266"/>
      <c r="W42" s="266"/>
      <c r="X42" s="266"/>
      <c r="Y42" s="266"/>
      <c r="Z42" s="266"/>
      <c r="AA42" s="266"/>
      <c r="AB42" s="266"/>
      <c r="AC42" s="266"/>
      <c r="AD42" s="266"/>
      <c r="AE42" s="266"/>
      <c r="AF42" s="266"/>
      <c r="AG42" s="266"/>
      <c r="AH42" s="266"/>
      <c r="AI42" s="266"/>
      <c r="AJ42" s="266"/>
      <c r="AK42" s="266"/>
      <c r="AL42" s="266"/>
      <c r="AM42" s="266"/>
      <c r="AN42" s="266"/>
      <c r="AO42" s="266"/>
      <c r="AP42" s="266"/>
      <c r="AQ42" s="266"/>
      <c r="AR42" s="266"/>
      <c r="AS42" s="267"/>
      <c r="AT42" s="267"/>
      <c r="AU42" s="267"/>
      <c r="AV42" s="267"/>
      <c r="AW42" s="267"/>
    </row>
    <row r="43" spans="12:49" s="265" customFormat="1" x14ac:dyDescent="0.2">
      <c r="L43" s="266"/>
      <c r="M43" s="266"/>
      <c r="N43" s="266"/>
      <c r="O43" s="266"/>
      <c r="P43" s="266"/>
      <c r="Q43" s="266"/>
      <c r="R43" s="266"/>
      <c r="S43" s="266"/>
      <c r="T43" s="266"/>
      <c r="U43" s="266"/>
      <c r="V43" s="266"/>
      <c r="W43" s="266"/>
      <c r="X43" s="266"/>
      <c r="Y43" s="266"/>
      <c r="Z43" s="266"/>
      <c r="AA43" s="266"/>
      <c r="AB43" s="266"/>
      <c r="AC43" s="266"/>
      <c r="AD43" s="266"/>
      <c r="AE43" s="266"/>
      <c r="AF43" s="266"/>
      <c r="AG43" s="266"/>
      <c r="AH43" s="266"/>
      <c r="AI43" s="266"/>
      <c r="AJ43" s="266"/>
      <c r="AK43" s="266"/>
      <c r="AL43" s="266"/>
      <c r="AM43" s="266"/>
      <c r="AN43" s="266"/>
      <c r="AO43" s="266"/>
      <c r="AP43" s="266"/>
      <c r="AQ43" s="266"/>
      <c r="AR43" s="266"/>
      <c r="AS43" s="267"/>
      <c r="AT43" s="267"/>
      <c r="AU43" s="267"/>
      <c r="AV43" s="267"/>
      <c r="AW43" s="267"/>
    </row>
    <row r="44" spans="12:49" s="265" customFormat="1" x14ac:dyDescent="0.2">
      <c r="L44" s="266"/>
      <c r="M44" s="266"/>
      <c r="N44" s="266"/>
      <c r="O44" s="266"/>
      <c r="P44" s="266"/>
      <c r="Q44" s="266"/>
      <c r="R44" s="266"/>
      <c r="S44" s="266"/>
      <c r="T44" s="266"/>
      <c r="U44" s="266"/>
      <c r="V44" s="266"/>
      <c r="W44" s="266"/>
      <c r="X44" s="266"/>
      <c r="Y44" s="266"/>
      <c r="Z44" s="266"/>
      <c r="AA44" s="266"/>
      <c r="AB44" s="266"/>
      <c r="AC44" s="266"/>
      <c r="AD44" s="266"/>
      <c r="AE44" s="266"/>
      <c r="AF44" s="266"/>
      <c r="AG44" s="266"/>
      <c r="AH44" s="266"/>
      <c r="AI44" s="266"/>
      <c r="AJ44" s="266"/>
      <c r="AK44" s="266"/>
      <c r="AL44" s="266"/>
      <c r="AM44" s="266"/>
      <c r="AN44" s="266"/>
      <c r="AO44" s="266"/>
      <c r="AP44" s="266"/>
      <c r="AQ44" s="266"/>
      <c r="AR44" s="266"/>
      <c r="AS44" s="267"/>
      <c r="AT44" s="267"/>
      <c r="AU44" s="267"/>
      <c r="AV44" s="267"/>
      <c r="AW44" s="267"/>
    </row>
    <row r="45" spans="12:49" s="265" customFormat="1" x14ac:dyDescent="0.2">
      <c r="L45" s="266"/>
      <c r="M45" s="266"/>
      <c r="N45" s="266"/>
      <c r="O45" s="266"/>
      <c r="P45" s="266"/>
      <c r="Q45" s="266"/>
      <c r="R45" s="266"/>
      <c r="S45" s="266"/>
      <c r="T45" s="266"/>
      <c r="U45" s="266"/>
      <c r="V45" s="266"/>
      <c r="W45" s="266"/>
      <c r="X45" s="266"/>
      <c r="Y45" s="266"/>
      <c r="Z45" s="266"/>
      <c r="AA45" s="266"/>
      <c r="AB45" s="266"/>
      <c r="AC45" s="266"/>
      <c r="AD45" s="266"/>
      <c r="AE45" s="266"/>
      <c r="AF45" s="266"/>
      <c r="AG45" s="266"/>
      <c r="AH45" s="266"/>
      <c r="AI45" s="266"/>
      <c r="AJ45" s="266"/>
      <c r="AK45" s="266"/>
      <c r="AL45" s="266"/>
      <c r="AM45" s="266"/>
      <c r="AN45" s="266"/>
      <c r="AO45" s="266"/>
      <c r="AP45" s="266"/>
      <c r="AQ45" s="266"/>
      <c r="AR45" s="266"/>
      <c r="AS45" s="267"/>
      <c r="AT45" s="267"/>
      <c r="AU45" s="267"/>
      <c r="AV45" s="267"/>
      <c r="AW45" s="267"/>
    </row>
    <row r="46" spans="12:49" s="265" customFormat="1" x14ac:dyDescent="0.2">
      <c r="L46" s="266"/>
      <c r="M46" s="266"/>
      <c r="N46" s="266"/>
      <c r="O46" s="266"/>
      <c r="P46" s="266"/>
      <c r="Q46" s="266"/>
      <c r="R46" s="266"/>
      <c r="S46" s="266"/>
      <c r="T46" s="266"/>
      <c r="U46" s="266"/>
      <c r="V46" s="266"/>
      <c r="W46" s="266"/>
      <c r="X46" s="266"/>
      <c r="Y46" s="266"/>
      <c r="Z46" s="266"/>
      <c r="AA46" s="266"/>
      <c r="AB46" s="266"/>
      <c r="AC46" s="266"/>
      <c r="AD46" s="266"/>
      <c r="AE46" s="266"/>
      <c r="AF46" s="266"/>
      <c r="AG46" s="266"/>
      <c r="AH46" s="266"/>
      <c r="AI46" s="266"/>
      <c r="AJ46" s="266"/>
      <c r="AK46" s="266"/>
      <c r="AL46" s="266"/>
      <c r="AM46" s="266"/>
      <c r="AN46" s="266"/>
      <c r="AO46" s="266"/>
      <c r="AP46" s="266"/>
      <c r="AQ46" s="266"/>
      <c r="AR46" s="266"/>
      <c r="AS46" s="267"/>
      <c r="AT46" s="267"/>
      <c r="AU46" s="267"/>
      <c r="AV46" s="267"/>
      <c r="AW46" s="267"/>
    </row>
    <row r="47" spans="12:49" s="265" customFormat="1" x14ac:dyDescent="0.2">
      <c r="L47" s="266"/>
      <c r="M47" s="266"/>
      <c r="N47" s="266"/>
      <c r="O47" s="266"/>
      <c r="P47" s="266"/>
      <c r="Q47" s="266"/>
      <c r="R47" s="266"/>
      <c r="S47" s="266"/>
      <c r="T47" s="266"/>
      <c r="U47" s="266"/>
      <c r="V47" s="266"/>
      <c r="W47" s="266"/>
      <c r="X47" s="266"/>
      <c r="Y47" s="266"/>
      <c r="Z47" s="266"/>
      <c r="AA47" s="266"/>
      <c r="AB47" s="266"/>
      <c r="AC47" s="266"/>
      <c r="AD47" s="266"/>
      <c r="AE47" s="266"/>
      <c r="AF47" s="266"/>
      <c r="AG47" s="266"/>
      <c r="AH47" s="266"/>
      <c r="AI47" s="266"/>
      <c r="AJ47" s="266"/>
      <c r="AK47" s="266"/>
      <c r="AL47" s="266"/>
      <c r="AM47" s="266"/>
      <c r="AN47" s="266"/>
      <c r="AO47" s="266"/>
      <c r="AP47" s="266"/>
      <c r="AQ47" s="266"/>
      <c r="AR47" s="266"/>
      <c r="AS47" s="267"/>
      <c r="AT47" s="267"/>
      <c r="AU47" s="267"/>
      <c r="AV47" s="267"/>
      <c r="AW47" s="267"/>
    </row>
    <row r="48" spans="12:49" s="265" customFormat="1" x14ac:dyDescent="0.2">
      <c r="L48" s="266"/>
      <c r="M48" s="266"/>
      <c r="N48" s="266"/>
      <c r="O48" s="266"/>
      <c r="P48" s="266"/>
      <c r="Q48" s="266"/>
      <c r="R48" s="266"/>
      <c r="S48" s="266"/>
      <c r="T48" s="266"/>
      <c r="U48" s="266"/>
      <c r="V48" s="266"/>
      <c r="W48" s="266"/>
      <c r="X48" s="266"/>
      <c r="Y48" s="266"/>
      <c r="Z48" s="266"/>
      <c r="AA48" s="266"/>
      <c r="AB48" s="266"/>
      <c r="AC48" s="266"/>
      <c r="AD48" s="266"/>
      <c r="AE48" s="266"/>
      <c r="AF48" s="266"/>
      <c r="AG48" s="266"/>
      <c r="AH48" s="266"/>
      <c r="AI48" s="266"/>
      <c r="AJ48" s="266"/>
      <c r="AK48" s="266"/>
      <c r="AL48" s="266"/>
      <c r="AM48" s="266"/>
      <c r="AN48" s="266"/>
      <c r="AO48" s="266"/>
      <c r="AP48" s="266"/>
      <c r="AQ48" s="266"/>
      <c r="AR48" s="266"/>
      <c r="AS48" s="267"/>
      <c r="AT48" s="267"/>
      <c r="AU48" s="267"/>
      <c r="AV48" s="267"/>
      <c r="AW48" s="267"/>
    </row>
    <row r="49" spans="12:49" s="265" customFormat="1" x14ac:dyDescent="0.2">
      <c r="L49" s="266"/>
      <c r="M49" s="266"/>
      <c r="N49" s="266"/>
      <c r="O49" s="266"/>
      <c r="P49" s="266"/>
      <c r="Q49" s="266"/>
      <c r="R49" s="266"/>
      <c r="S49" s="266"/>
      <c r="T49" s="266"/>
      <c r="U49" s="266"/>
      <c r="V49" s="266"/>
      <c r="W49" s="266"/>
      <c r="X49" s="266"/>
      <c r="Y49" s="266"/>
      <c r="Z49" s="266"/>
      <c r="AA49" s="266"/>
      <c r="AB49" s="266"/>
      <c r="AC49" s="266"/>
      <c r="AD49" s="266"/>
      <c r="AE49" s="266"/>
      <c r="AF49" s="266"/>
      <c r="AG49" s="266"/>
      <c r="AH49" s="266"/>
      <c r="AI49" s="266"/>
      <c r="AJ49" s="266"/>
      <c r="AK49" s="266"/>
      <c r="AL49" s="266"/>
      <c r="AM49" s="266"/>
      <c r="AN49" s="266"/>
      <c r="AO49" s="266"/>
      <c r="AP49" s="266"/>
      <c r="AQ49" s="266"/>
      <c r="AR49" s="266"/>
      <c r="AS49" s="267"/>
      <c r="AT49" s="267"/>
      <c r="AU49" s="267"/>
      <c r="AV49" s="267"/>
      <c r="AW49" s="267"/>
    </row>
    <row r="50" spans="12:49" s="265" customFormat="1" x14ac:dyDescent="0.2">
      <c r="L50" s="266"/>
      <c r="M50" s="266"/>
      <c r="N50" s="266"/>
      <c r="O50" s="266"/>
      <c r="P50" s="266"/>
      <c r="Q50" s="266"/>
      <c r="R50" s="266"/>
      <c r="S50" s="266"/>
      <c r="T50" s="266"/>
      <c r="U50" s="266"/>
      <c r="V50" s="266"/>
      <c r="W50" s="266"/>
      <c r="X50" s="266"/>
      <c r="Y50" s="266"/>
      <c r="Z50" s="266"/>
      <c r="AA50" s="266"/>
      <c r="AB50" s="266"/>
      <c r="AC50" s="266"/>
      <c r="AD50" s="266"/>
      <c r="AE50" s="266"/>
      <c r="AF50" s="266"/>
      <c r="AG50" s="266"/>
      <c r="AH50" s="266"/>
      <c r="AI50" s="266"/>
      <c r="AJ50" s="266"/>
      <c r="AK50" s="266"/>
      <c r="AL50" s="266"/>
      <c r="AM50" s="266"/>
      <c r="AN50" s="266"/>
      <c r="AO50" s="266"/>
      <c r="AP50" s="266"/>
      <c r="AQ50" s="266"/>
      <c r="AR50" s="266"/>
      <c r="AS50" s="267"/>
      <c r="AT50" s="267"/>
      <c r="AU50" s="267"/>
      <c r="AV50" s="267"/>
      <c r="AW50" s="267"/>
    </row>
    <row r="51" spans="12:49" s="265" customFormat="1" x14ac:dyDescent="0.2">
      <c r="L51" s="266"/>
      <c r="M51" s="266"/>
      <c r="N51" s="266"/>
      <c r="O51" s="266"/>
      <c r="P51" s="266"/>
      <c r="Q51" s="266"/>
      <c r="R51" s="266"/>
      <c r="S51" s="266"/>
      <c r="T51" s="266"/>
      <c r="U51" s="266"/>
      <c r="V51" s="266"/>
      <c r="W51" s="266"/>
      <c r="X51" s="266"/>
      <c r="Y51" s="266"/>
      <c r="Z51" s="266"/>
      <c r="AA51" s="266"/>
      <c r="AB51" s="266"/>
      <c r="AC51" s="266"/>
      <c r="AD51" s="266"/>
      <c r="AE51" s="266"/>
      <c r="AF51" s="266"/>
      <c r="AG51" s="266"/>
      <c r="AH51" s="266"/>
      <c r="AI51" s="266"/>
      <c r="AJ51" s="266"/>
      <c r="AK51" s="266"/>
      <c r="AL51" s="266"/>
      <c r="AM51" s="266"/>
      <c r="AN51" s="266"/>
      <c r="AO51" s="266"/>
      <c r="AP51" s="266"/>
      <c r="AQ51" s="266"/>
      <c r="AR51" s="266"/>
      <c r="AS51" s="267"/>
      <c r="AT51" s="267"/>
      <c r="AU51" s="267"/>
      <c r="AV51" s="267"/>
      <c r="AW51" s="267"/>
    </row>
    <row r="52" spans="12:49" s="265" customFormat="1" x14ac:dyDescent="0.2">
      <c r="L52" s="266"/>
      <c r="M52" s="266"/>
      <c r="N52" s="266"/>
      <c r="O52" s="266"/>
      <c r="P52" s="266"/>
      <c r="Q52" s="266"/>
      <c r="R52" s="266"/>
      <c r="S52" s="266"/>
      <c r="T52" s="266"/>
      <c r="U52" s="266"/>
      <c r="V52" s="266"/>
      <c r="W52" s="266"/>
      <c r="X52" s="266"/>
      <c r="Y52" s="266"/>
      <c r="Z52" s="266"/>
      <c r="AA52" s="266"/>
      <c r="AB52" s="266"/>
      <c r="AC52" s="266"/>
      <c r="AD52" s="266"/>
      <c r="AE52" s="266"/>
      <c r="AF52" s="266"/>
      <c r="AG52" s="266"/>
      <c r="AH52" s="266"/>
      <c r="AI52" s="266"/>
      <c r="AJ52" s="266"/>
      <c r="AK52" s="266"/>
      <c r="AL52" s="266"/>
      <c r="AM52" s="266"/>
      <c r="AN52" s="266"/>
      <c r="AO52" s="266"/>
      <c r="AP52" s="266"/>
      <c r="AQ52" s="266"/>
      <c r="AR52" s="266"/>
      <c r="AS52" s="267"/>
      <c r="AT52" s="267"/>
      <c r="AU52" s="267"/>
      <c r="AV52" s="267"/>
      <c r="AW52" s="267"/>
    </row>
    <row r="53" spans="12:49" s="265" customFormat="1" x14ac:dyDescent="0.2">
      <c r="L53" s="266"/>
      <c r="M53" s="266"/>
      <c r="N53" s="266"/>
      <c r="O53" s="266"/>
      <c r="P53" s="266"/>
      <c r="Q53" s="266"/>
      <c r="R53" s="266"/>
      <c r="S53" s="266"/>
      <c r="T53" s="266"/>
      <c r="U53" s="266"/>
      <c r="V53" s="266"/>
      <c r="W53" s="266"/>
      <c r="X53" s="266"/>
      <c r="Y53" s="266"/>
      <c r="Z53" s="266"/>
      <c r="AA53" s="266"/>
      <c r="AB53" s="266"/>
      <c r="AC53" s="266"/>
      <c r="AD53" s="266"/>
      <c r="AE53" s="266"/>
      <c r="AF53" s="266"/>
      <c r="AG53" s="266"/>
      <c r="AH53" s="266"/>
      <c r="AI53" s="266"/>
      <c r="AJ53" s="266"/>
      <c r="AK53" s="266"/>
      <c r="AL53" s="266"/>
      <c r="AM53" s="266"/>
      <c r="AN53" s="266"/>
      <c r="AO53" s="266"/>
      <c r="AP53" s="266"/>
      <c r="AQ53" s="266"/>
      <c r="AR53" s="266"/>
      <c r="AS53" s="267"/>
      <c r="AT53" s="267"/>
      <c r="AU53" s="267"/>
      <c r="AV53" s="267"/>
      <c r="AW53" s="267"/>
    </row>
    <row r="54" spans="12:49" s="265" customFormat="1" x14ac:dyDescent="0.2">
      <c r="L54" s="266"/>
      <c r="M54" s="266"/>
      <c r="N54" s="266"/>
      <c r="O54" s="266"/>
      <c r="P54" s="266"/>
      <c r="Q54" s="266"/>
      <c r="R54" s="266"/>
      <c r="S54" s="266"/>
      <c r="T54" s="266"/>
      <c r="U54" s="266"/>
      <c r="V54" s="266"/>
      <c r="W54" s="266"/>
      <c r="X54" s="266"/>
      <c r="Y54" s="266"/>
      <c r="Z54" s="266"/>
      <c r="AA54" s="266"/>
      <c r="AB54" s="266"/>
      <c r="AC54" s="266"/>
      <c r="AD54" s="266"/>
      <c r="AE54" s="266"/>
      <c r="AF54" s="266"/>
      <c r="AG54" s="266"/>
      <c r="AH54" s="266"/>
      <c r="AI54" s="266"/>
      <c r="AJ54" s="266"/>
      <c r="AK54" s="266"/>
      <c r="AL54" s="266"/>
      <c r="AM54" s="266"/>
      <c r="AN54" s="266"/>
      <c r="AO54" s="266"/>
      <c r="AP54" s="266"/>
      <c r="AQ54" s="266"/>
      <c r="AR54" s="266"/>
      <c r="AS54" s="267"/>
      <c r="AT54" s="267"/>
      <c r="AU54" s="267"/>
      <c r="AV54" s="267"/>
      <c r="AW54" s="267"/>
    </row>
    <row r="55" spans="12:49" s="265" customFormat="1" x14ac:dyDescent="0.2">
      <c r="L55" s="266"/>
      <c r="M55" s="266"/>
      <c r="N55" s="266"/>
      <c r="O55" s="266"/>
      <c r="P55" s="266"/>
      <c r="Q55" s="266"/>
      <c r="R55" s="266"/>
      <c r="S55" s="266"/>
      <c r="T55" s="266"/>
      <c r="U55" s="266"/>
      <c r="V55" s="266"/>
      <c r="W55" s="266"/>
      <c r="X55" s="266"/>
      <c r="Y55" s="266"/>
      <c r="Z55" s="266"/>
      <c r="AA55" s="266"/>
      <c r="AB55" s="266"/>
      <c r="AC55" s="266"/>
      <c r="AD55" s="266"/>
      <c r="AE55" s="266"/>
      <c r="AF55" s="266"/>
      <c r="AG55" s="266"/>
      <c r="AH55" s="266"/>
      <c r="AI55" s="266"/>
      <c r="AJ55" s="266"/>
      <c r="AK55" s="266"/>
      <c r="AL55" s="266"/>
      <c r="AM55" s="266"/>
      <c r="AN55" s="266"/>
      <c r="AO55" s="266"/>
      <c r="AP55" s="266"/>
      <c r="AQ55" s="266"/>
      <c r="AR55" s="266"/>
      <c r="AS55" s="267"/>
      <c r="AT55" s="267"/>
      <c r="AU55" s="267"/>
      <c r="AV55" s="267"/>
      <c r="AW55" s="267"/>
    </row>
    <row r="56" spans="12:49" s="265" customFormat="1" x14ac:dyDescent="0.2">
      <c r="L56" s="266"/>
      <c r="M56" s="266"/>
      <c r="N56" s="266"/>
      <c r="O56" s="266"/>
      <c r="P56" s="266"/>
      <c r="Q56" s="266"/>
      <c r="R56" s="266"/>
      <c r="S56" s="266"/>
      <c r="T56" s="266"/>
      <c r="U56" s="266"/>
      <c r="V56" s="266"/>
      <c r="W56" s="266"/>
      <c r="X56" s="266"/>
      <c r="Y56" s="266"/>
      <c r="Z56" s="266"/>
      <c r="AA56" s="266"/>
      <c r="AB56" s="266"/>
      <c r="AC56" s="266"/>
      <c r="AD56" s="266"/>
      <c r="AE56" s="266"/>
      <c r="AF56" s="266"/>
      <c r="AG56" s="266"/>
      <c r="AH56" s="266"/>
      <c r="AI56" s="266"/>
      <c r="AJ56" s="266"/>
      <c r="AK56" s="266"/>
      <c r="AL56" s="266"/>
      <c r="AM56" s="266"/>
      <c r="AN56" s="266"/>
      <c r="AO56" s="266"/>
      <c r="AP56" s="266"/>
      <c r="AQ56" s="266"/>
      <c r="AR56" s="266"/>
      <c r="AS56" s="267"/>
      <c r="AT56" s="267"/>
      <c r="AU56" s="267"/>
      <c r="AV56" s="267"/>
      <c r="AW56" s="267"/>
    </row>
    <row r="57" spans="12:49" s="265" customFormat="1" x14ac:dyDescent="0.2">
      <c r="L57" s="266"/>
      <c r="M57" s="266"/>
      <c r="N57" s="266"/>
      <c r="O57" s="266"/>
      <c r="P57" s="266"/>
      <c r="Q57" s="266"/>
      <c r="R57" s="266"/>
      <c r="S57" s="266"/>
      <c r="T57" s="266"/>
      <c r="U57" s="266"/>
      <c r="V57" s="266"/>
      <c r="W57" s="266"/>
      <c r="X57" s="266"/>
      <c r="Y57" s="266"/>
      <c r="Z57" s="266"/>
      <c r="AA57" s="266"/>
      <c r="AB57" s="266"/>
      <c r="AC57" s="266"/>
      <c r="AD57" s="266"/>
      <c r="AE57" s="266"/>
      <c r="AF57" s="266"/>
      <c r="AG57" s="266"/>
      <c r="AH57" s="266"/>
      <c r="AI57" s="266"/>
      <c r="AJ57" s="266"/>
      <c r="AK57" s="266"/>
      <c r="AL57" s="266"/>
      <c r="AM57" s="266"/>
      <c r="AN57" s="266"/>
      <c r="AO57" s="266"/>
      <c r="AP57" s="266"/>
      <c r="AQ57" s="266"/>
      <c r="AR57" s="266"/>
      <c r="AS57" s="267"/>
      <c r="AT57" s="267"/>
      <c r="AU57" s="267"/>
      <c r="AV57" s="267"/>
      <c r="AW57" s="267"/>
    </row>
    <row r="58" spans="12:49" s="265" customFormat="1" x14ac:dyDescent="0.2">
      <c r="L58" s="266"/>
      <c r="M58" s="266"/>
      <c r="N58" s="266"/>
      <c r="O58" s="266"/>
      <c r="P58" s="266"/>
      <c r="Q58" s="266"/>
      <c r="R58" s="266"/>
      <c r="S58" s="266"/>
      <c r="T58" s="266"/>
      <c r="U58" s="266"/>
      <c r="V58" s="266"/>
      <c r="W58" s="266"/>
      <c r="X58" s="266"/>
      <c r="Y58" s="266"/>
      <c r="Z58" s="266"/>
      <c r="AA58" s="266"/>
      <c r="AB58" s="266"/>
      <c r="AC58" s="266"/>
      <c r="AD58" s="266"/>
      <c r="AE58" s="266"/>
      <c r="AF58" s="266"/>
      <c r="AG58" s="266"/>
      <c r="AH58" s="266"/>
      <c r="AI58" s="266"/>
      <c r="AJ58" s="266"/>
      <c r="AK58" s="266"/>
      <c r="AL58" s="266"/>
      <c r="AM58" s="266"/>
      <c r="AN58" s="266"/>
      <c r="AO58" s="266"/>
      <c r="AP58" s="266"/>
      <c r="AQ58" s="266"/>
      <c r="AR58" s="266"/>
      <c r="AS58" s="267"/>
      <c r="AT58" s="267"/>
      <c r="AU58" s="267"/>
      <c r="AV58" s="267"/>
      <c r="AW58" s="267"/>
    </row>
    <row r="59" spans="12:49" s="265" customFormat="1" x14ac:dyDescent="0.2">
      <c r="L59" s="266"/>
      <c r="M59" s="266"/>
      <c r="N59" s="266"/>
      <c r="O59" s="266"/>
      <c r="P59" s="266"/>
      <c r="Q59" s="266"/>
      <c r="R59" s="266"/>
      <c r="S59" s="266"/>
      <c r="T59" s="266"/>
      <c r="U59" s="266"/>
      <c r="V59" s="266"/>
      <c r="W59" s="266"/>
      <c r="X59" s="266"/>
      <c r="Y59" s="266"/>
      <c r="Z59" s="266"/>
      <c r="AA59" s="266"/>
      <c r="AB59" s="266"/>
      <c r="AC59" s="266"/>
      <c r="AD59" s="266"/>
      <c r="AE59" s="266"/>
      <c r="AF59" s="266"/>
      <c r="AG59" s="266"/>
      <c r="AH59" s="266"/>
      <c r="AI59" s="266"/>
      <c r="AJ59" s="266"/>
      <c r="AK59" s="266"/>
      <c r="AL59" s="266"/>
      <c r="AM59" s="266"/>
      <c r="AN59" s="266"/>
      <c r="AO59" s="266"/>
      <c r="AP59" s="266"/>
      <c r="AQ59" s="266"/>
      <c r="AR59" s="266"/>
      <c r="AS59" s="267"/>
      <c r="AT59" s="267"/>
      <c r="AU59" s="267"/>
      <c r="AV59" s="267"/>
      <c r="AW59" s="267"/>
    </row>
    <row r="60" spans="12:49" s="265" customFormat="1" x14ac:dyDescent="0.2">
      <c r="L60" s="266"/>
      <c r="M60" s="266"/>
      <c r="N60" s="266"/>
      <c r="O60" s="266"/>
      <c r="P60" s="266"/>
      <c r="Q60" s="266"/>
      <c r="R60" s="266"/>
      <c r="S60" s="266"/>
      <c r="T60" s="266"/>
      <c r="U60" s="266"/>
      <c r="V60" s="266"/>
      <c r="W60" s="266"/>
      <c r="X60" s="266"/>
      <c r="Y60" s="266"/>
      <c r="Z60" s="266"/>
      <c r="AA60" s="266"/>
      <c r="AB60" s="266"/>
      <c r="AC60" s="266"/>
      <c r="AD60" s="266"/>
      <c r="AE60" s="266"/>
      <c r="AF60" s="266"/>
      <c r="AG60" s="266"/>
      <c r="AH60" s="266"/>
      <c r="AI60" s="266"/>
      <c r="AJ60" s="266"/>
      <c r="AK60" s="266"/>
      <c r="AL60" s="266"/>
      <c r="AM60" s="266"/>
      <c r="AN60" s="266"/>
      <c r="AO60" s="266"/>
      <c r="AP60" s="266"/>
      <c r="AQ60" s="266"/>
      <c r="AR60" s="266"/>
      <c r="AS60" s="267"/>
      <c r="AT60" s="267"/>
      <c r="AU60" s="267"/>
      <c r="AV60" s="267"/>
      <c r="AW60" s="267"/>
    </row>
    <row r="61" spans="12:49" s="265" customFormat="1" x14ac:dyDescent="0.2">
      <c r="L61" s="266"/>
      <c r="M61" s="266"/>
      <c r="N61" s="266"/>
      <c r="O61" s="266"/>
      <c r="P61" s="266"/>
      <c r="Q61" s="266"/>
      <c r="R61" s="266"/>
      <c r="S61" s="266"/>
      <c r="T61" s="266"/>
      <c r="U61" s="266"/>
      <c r="V61" s="266"/>
      <c r="W61" s="266"/>
      <c r="X61" s="266"/>
      <c r="Y61" s="266"/>
      <c r="Z61" s="266"/>
      <c r="AA61" s="266"/>
      <c r="AB61" s="266"/>
      <c r="AC61" s="266"/>
      <c r="AD61" s="266"/>
      <c r="AE61" s="266"/>
      <c r="AF61" s="266"/>
      <c r="AG61" s="266"/>
      <c r="AH61" s="266"/>
      <c r="AI61" s="266"/>
      <c r="AJ61" s="266"/>
      <c r="AK61" s="266"/>
      <c r="AL61" s="266"/>
      <c r="AM61" s="266"/>
      <c r="AN61" s="266"/>
      <c r="AO61" s="266"/>
      <c r="AP61" s="266"/>
      <c r="AQ61" s="266"/>
      <c r="AR61" s="266"/>
      <c r="AS61" s="267"/>
      <c r="AT61" s="267"/>
      <c r="AU61" s="267"/>
      <c r="AV61" s="267"/>
      <c r="AW61" s="267"/>
    </row>
    <row r="62" spans="12:49" s="265" customFormat="1" x14ac:dyDescent="0.2">
      <c r="L62" s="266"/>
      <c r="M62" s="266"/>
      <c r="N62" s="266"/>
      <c r="O62" s="266"/>
      <c r="P62" s="266"/>
      <c r="Q62" s="266"/>
      <c r="R62" s="266"/>
      <c r="S62" s="266"/>
      <c r="T62" s="266"/>
      <c r="U62" s="266"/>
      <c r="V62" s="266"/>
      <c r="W62" s="266"/>
      <c r="X62" s="266"/>
      <c r="Y62" s="266"/>
      <c r="Z62" s="266"/>
      <c r="AA62" s="266"/>
      <c r="AB62" s="266"/>
      <c r="AC62" s="266"/>
      <c r="AD62" s="266"/>
      <c r="AE62" s="266"/>
      <c r="AF62" s="266"/>
      <c r="AG62" s="266"/>
      <c r="AH62" s="266"/>
      <c r="AI62" s="266"/>
      <c r="AJ62" s="266"/>
      <c r="AK62" s="266"/>
      <c r="AL62" s="266"/>
      <c r="AM62" s="266"/>
      <c r="AN62" s="266"/>
      <c r="AO62" s="266"/>
      <c r="AP62" s="266"/>
      <c r="AQ62" s="266"/>
      <c r="AR62" s="266"/>
      <c r="AS62" s="267"/>
      <c r="AT62" s="267"/>
      <c r="AU62" s="267"/>
      <c r="AV62" s="267"/>
      <c r="AW62" s="267"/>
    </row>
    <row r="63" spans="12:49" s="265" customFormat="1" x14ac:dyDescent="0.2">
      <c r="L63" s="266"/>
      <c r="M63" s="266"/>
      <c r="N63" s="266"/>
      <c r="O63" s="266"/>
      <c r="P63" s="266"/>
      <c r="Q63" s="266"/>
      <c r="R63" s="266"/>
      <c r="S63" s="266"/>
      <c r="T63" s="266"/>
      <c r="U63" s="266"/>
      <c r="V63" s="266"/>
      <c r="W63" s="266"/>
      <c r="X63" s="266"/>
      <c r="Y63" s="266"/>
      <c r="Z63" s="266"/>
      <c r="AA63" s="266"/>
      <c r="AB63" s="266"/>
      <c r="AC63" s="266"/>
      <c r="AD63" s="266"/>
      <c r="AE63" s="266"/>
      <c r="AF63" s="266"/>
      <c r="AG63" s="266"/>
      <c r="AH63" s="266"/>
      <c r="AI63" s="266"/>
      <c r="AJ63" s="266"/>
      <c r="AK63" s="266"/>
      <c r="AL63" s="266"/>
      <c r="AM63" s="266"/>
      <c r="AN63" s="266"/>
      <c r="AO63" s="266"/>
      <c r="AP63" s="266"/>
      <c r="AQ63" s="266"/>
      <c r="AR63" s="266"/>
      <c r="AS63" s="267"/>
      <c r="AT63" s="267"/>
      <c r="AU63" s="267"/>
      <c r="AV63" s="267"/>
      <c r="AW63" s="267"/>
    </row>
    <row r="64" spans="12:49" s="265" customFormat="1" x14ac:dyDescent="0.2">
      <c r="L64" s="266"/>
      <c r="M64" s="266"/>
      <c r="N64" s="266"/>
      <c r="O64" s="266"/>
      <c r="P64" s="266"/>
      <c r="Q64" s="266"/>
      <c r="R64" s="266"/>
      <c r="S64" s="266"/>
      <c r="T64" s="266"/>
      <c r="U64" s="266"/>
      <c r="V64" s="266"/>
      <c r="W64" s="266"/>
      <c r="X64" s="266"/>
      <c r="Y64" s="266"/>
      <c r="Z64" s="266"/>
      <c r="AA64" s="266"/>
      <c r="AB64" s="266"/>
      <c r="AC64" s="266"/>
      <c r="AD64" s="266"/>
      <c r="AE64" s="266"/>
      <c r="AF64" s="266"/>
      <c r="AG64" s="266"/>
      <c r="AH64" s="266"/>
      <c r="AI64" s="266"/>
      <c r="AJ64" s="266"/>
      <c r="AK64" s="266"/>
      <c r="AL64" s="266"/>
      <c r="AM64" s="266"/>
      <c r="AN64" s="266"/>
      <c r="AO64" s="266"/>
      <c r="AP64" s="266"/>
      <c r="AQ64" s="266"/>
      <c r="AR64" s="266"/>
      <c r="AS64" s="267"/>
      <c r="AT64" s="267"/>
      <c r="AU64" s="267"/>
      <c r="AV64" s="267"/>
      <c r="AW64" s="267"/>
    </row>
    <row r="65" spans="12:49" s="265" customFormat="1" x14ac:dyDescent="0.2">
      <c r="L65" s="266"/>
      <c r="M65" s="266"/>
      <c r="N65" s="266"/>
      <c r="O65" s="266"/>
      <c r="P65" s="266"/>
      <c r="Q65" s="266"/>
      <c r="R65" s="266"/>
      <c r="S65" s="266"/>
      <c r="T65" s="266"/>
      <c r="U65" s="266"/>
      <c r="V65" s="266"/>
      <c r="W65" s="266"/>
      <c r="X65" s="266"/>
      <c r="Y65" s="266"/>
      <c r="Z65" s="266"/>
      <c r="AA65" s="266"/>
      <c r="AB65" s="266"/>
      <c r="AC65" s="266"/>
      <c r="AD65" s="266"/>
      <c r="AE65" s="266"/>
      <c r="AF65" s="266"/>
      <c r="AG65" s="266"/>
      <c r="AH65" s="266"/>
      <c r="AI65" s="266"/>
      <c r="AJ65" s="266"/>
      <c r="AK65" s="266"/>
      <c r="AL65" s="266"/>
      <c r="AM65" s="266"/>
      <c r="AN65" s="266"/>
      <c r="AO65" s="266"/>
      <c r="AP65" s="266"/>
      <c r="AQ65" s="266"/>
      <c r="AR65" s="266"/>
      <c r="AS65" s="267"/>
      <c r="AT65" s="267"/>
      <c r="AU65" s="267"/>
      <c r="AV65" s="267"/>
      <c r="AW65" s="267"/>
    </row>
    <row r="66" spans="12:49" s="265" customFormat="1" x14ac:dyDescent="0.2">
      <c r="L66" s="266"/>
      <c r="M66" s="266"/>
      <c r="N66" s="266"/>
      <c r="O66" s="266"/>
      <c r="P66" s="266"/>
      <c r="Q66" s="266"/>
      <c r="R66" s="266"/>
      <c r="S66" s="266"/>
      <c r="T66" s="266"/>
      <c r="U66" s="266"/>
      <c r="V66" s="266"/>
      <c r="W66" s="266"/>
      <c r="X66" s="266"/>
      <c r="Y66" s="266"/>
      <c r="Z66" s="266"/>
      <c r="AA66" s="266"/>
      <c r="AB66" s="266"/>
      <c r="AC66" s="266"/>
      <c r="AD66" s="266"/>
      <c r="AE66" s="266"/>
      <c r="AF66" s="266"/>
      <c r="AG66" s="266"/>
      <c r="AH66" s="266"/>
      <c r="AI66" s="266"/>
      <c r="AJ66" s="266"/>
      <c r="AK66" s="266"/>
      <c r="AL66" s="266"/>
      <c r="AM66" s="266"/>
      <c r="AN66" s="266"/>
      <c r="AO66" s="266"/>
      <c r="AP66" s="266"/>
      <c r="AQ66" s="266"/>
      <c r="AR66" s="266"/>
      <c r="AS66" s="267"/>
      <c r="AT66" s="267"/>
      <c r="AU66" s="267"/>
      <c r="AV66" s="267"/>
      <c r="AW66" s="267"/>
    </row>
    <row r="67" spans="12:49" s="265" customFormat="1" x14ac:dyDescent="0.2">
      <c r="L67" s="266"/>
      <c r="M67" s="266"/>
      <c r="N67" s="266"/>
      <c r="O67" s="266"/>
      <c r="P67" s="266"/>
      <c r="Q67" s="266"/>
      <c r="R67" s="266"/>
      <c r="S67" s="266"/>
      <c r="T67" s="266"/>
      <c r="U67" s="266"/>
      <c r="V67" s="266"/>
      <c r="W67" s="266"/>
      <c r="X67" s="266"/>
      <c r="Y67" s="266"/>
      <c r="Z67" s="266"/>
      <c r="AA67" s="266"/>
      <c r="AB67" s="266"/>
      <c r="AC67" s="266"/>
      <c r="AD67" s="266"/>
      <c r="AE67" s="266"/>
      <c r="AF67" s="266"/>
      <c r="AG67" s="266"/>
      <c r="AH67" s="266"/>
      <c r="AI67" s="266"/>
      <c r="AJ67" s="266"/>
      <c r="AK67" s="266"/>
      <c r="AL67" s="266"/>
      <c r="AM67" s="266"/>
      <c r="AN67" s="266"/>
      <c r="AO67" s="266"/>
      <c r="AP67" s="266"/>
      <c r="AQ67" s="266"/>
      <c r="AR67" s="266"/>
      <c r="AS67" s="267"/>
      <c r="AT67" s="267"/>
      <c r="AU67" s="267"/>
      <c r="AV67" s="267"/>
      <c r="AW67" s="267"/>
    </row>
    <row r="68" spans="12:49" s="265" customFormat="1" x14ac:dyDescent="0.2">
      <c r="L68" s="266"/>
      <c r="M68" s="266"/>
      <c r="N68" s="266"/>
      <c r="O68" s="266"/>
      <c r="P68" s="266"/>
      <c r="Q68" s="266"/>
      <c r="R68" s="266"/>
      <c r="S68" s="266"/>
      <c r="T68" s="266"/>
      <c r="U68" s="266"/>
      <c r="V68" s="266"/>
      <c r="W68" s="266"/>
      <c r="X68" s="266"/>
      <c r="Y68" s="266"/>
      <c r="Z68" s="266"/>
      <c r="AA68" s="266"/>
      <c r="AB68" s="266"/>
      <c r="AC68" s="266"/>
      <c r="AD68" s="266"/>
      <c r="AE68" s="266"/>
      <c r="AF68" s="266"/>
      <c r="AG68" s="266"/>
      <c r="AH68" s="266"/>
      <c r="AI68" s="266"/>
      <c r="AJ68" s="266"/>
      <c r="AK68" s="266"/>
      <c r="AL68" s="266"/>
      <c r="AM68" s="266"/>
      <c r="AN68" s="266"/>
      <c r="AO68" s="266"/>
      <c r="AP68" s="266"/>
      <c r="AQ68" s="266"/>
      <c r="AR68" s="266"/>
      <c r="AS68" s="267"/>
      <c r="AT68" s="267"/>
      <c r="AU68" s="267"/>
      <c r="AV68" s="267"/>
      <c r="AW68" s="267"/>
    </row>
    <row r="69" spans="12:49" s="265" customFormat="1" x14ac:dyDescent="0.2">
      <c r="L69" s="266"/>
      <c r="M69" s="266"/>
      <c r="N69" s="266"/>
      <c r="O69" s="266"/>
      <c r="P69" s="266"/>
      <c r="Q69" s="266"/>
      <c r="R69" s="266"/>
      <c r="S69" s="266"/>
      <c r="T69" s="266"/>
      <c r="U69" s="266"/>
      <c r="V69" s="266"/>
      <c r="W69" s="266"/>
      <c r="X69" s="266"/>
      <c r="Y69" s="266"/>
      <c r="Z69" s="266"/>
      <c r="AA69" s="266"/>
      <c r="AB69" s="266"/>
      <c r="AC69" s="266"/>
      <c r="AD69" s="266"/>
      <c r="AE69" s="266"/>
      <c r="AF69" s="266"/>
      <c r="AG69" s="266"/>
      <c r="AH69" s="266"/>
      <c r="AI69" s="266"/>
      <c r="AJ69" s="266"/>
      <c r="AK69" s="266"/>
      <c r="AL69" s="266"/>
      <c r="AM69" s="266"/>
      <c r="AN69" s="266"/>
      <c r="AO69" s="266"/>
      <c r="AP69" s="266"/>
      <c r="AQ69" s="266"/>
      <c r="AR69" s="266"/>
      <c r="AS69" s="267"/>
      <c r="AT69" s="267"/>
      <c r="AU69" s="267"/>
      <c r="AV69" s="267"/>
      <c r="AW69" s="267"/>
    </row>
    <row r="70" spans="12:49" s="265" customFormat="1" x14ac:dyDescent="0.2">
      <c r="L70" s="266"/>
      <c r="M70" s="266"/>
      <c r="N70" s="266"/>
      <c r="O70" s="266"/>
      <c r="P70" s="266"/>
      <c r="Q70" s="266"/>
      <c r="R70" s="266"/>
      <c r="S70" s="266"/>
      <c r="T70" s="266"/>
      <c r="U70" s="266"/>
      <c r="V70" s="266"/>
      <c r="W70" s="266"/>
      <c r="X70" s="266"/>
      <c r="Y70" s="266"/>
      <c r="Z70" s="266"/>
      <c r="AA70" s="266"/>
      <c r="AB70" s="266"/>
      <c r="AC70" s="266"/>
      <c r="AD70" s="266"/>
      <c r="AE70" s="266"/>
      <c r="AF70" s="266"/>
      <c r="AG70" s="266"/>
      <c r="AH70" s="266"/>
      <c r="AI70" s="266"/>
      <c r="AJ70" s="266"/>
      <c r="AK70" s="266"/>
      <c r="AL70" s="266"/>
      <c r="AM70" s="266"/>
      <c r="AN70" s="266"/>
      <c r="AO70" s="266"/>
      <c r="AP70" s="266"/>
      <c r="AQ70" s="266"/>
      <c r="AR70" s="266"/>
      <c r="AS70" s="267"/>
      <c r="AT70" s="267"/>
      <c r="AU70" s="267"/>
      <c r="AV70" s="267"/>
      <c r="AW70" s="267"/>
    </row>
    <row r="71" spans="12:49" s="265" customFormat="1" x14ac:dyDescent="0.2">
      <c r="L71" s="266"/>
      <c r="M71" s="266"/>
      <c r="N71" s="266"/>
      <c r="O71" s="266"/>
      <c r="P71" s="266"/>
      <c r="Q71" s="266"/>
      <c r="R71" s="266"/>
      <c r="S71" s="266"/>
      <c r="T71" s="266"/>
      <c r="U71" s="266"/>
      <c r="V71" s="266"/>
      <c r="W71" s="266"/>
      <c r="X71" s="266"/>
      <c r="Y71" s="266"/>
      <c r="Z71" s="266"/>
      <c r="AA71" s="266"/>
      <c r="AB71" s="266"/>
      <c r="AC71" s="266"/>
      <c r="AD71" s="266"/>
      <c r="AE71" s="266"/>
      <c r="AF71" s="266"/>
      <c r="AG71" s="266"/>
      <c r="AH71" s="266"/>
      <c r="AI71" s="266"/>
      <c r="AJ71" s="266"/>
      <c r="AK71" s="266"/>
      <c r="AL71" s="266"/>
      <c r="AM71" s="266"/>
      <c r="AN71" s="266"/>
      <c r="AO71" s="266"/>
      <c r="AP71" s="266"/>
      <c r="AQ71" s="266"/>
      <c r="AR71" s="266"/>
      <c r="AS71" s="267"/>
      <c r="AT71" s="267"/>
      <c r="AU71" s="267"/>
      <c r="AV71" s="267"/>
      <c r="AW71" s="267"/>
    </row>
    <row r="72" spans="12:49" s="265" customFormat="1" x14ac:dyDescent="0.2">
      <c r="L72" s="266"/>
      <c r="M72" s="266"/>
      <c r="N72" s="266"/>
      <c r="O72" s="266"/>
      <c r="P72" s="266"/>
      <c r="Q72" s="266"/>
      <c r="R72" s="266"/>
      <c r="S72" s="266"/>
      <c r="T72" s="266"/>
      <c r="U72" s="266"/>
      <c r="V72" s="266"/>
      <c r="W72" s="266"/>
      <c r="X72" s="266"/>
      <c r="Y72" s="266"/>
      <c r="Z72" s="266"/>
      <c r="AA72" s="266"/>
      <c r="AB72" s="266"/>
      <c r="AC72" s="266"/>
      <c r="AD72" s="266"/>
      <c r="AE72" s="266"/>
      <c r="AF72" s="266"/>
      <c r="AG72" s="266"/>
      <c r="AH72" s="266"/>
      <c r="AI72" s="266"/>
      <c r="AJ72" s="266"/>
      <c r="AK72" s="266"/>
      <c r="AL72" s="266"/>
      <c r="AM72" s="266"/>
      <c r="AN72" s="266"/>
      <c r="AO72" s="266"/>
      <c r="AP72" s="266"/>
      <c r="AQ72" s="266"/>
      <c r="AR72" s="266"/>
      <c r="AS72" s="267"/>
      <c r="AT72" s="267"/>
      <c r="AU72" s="267"/>
      <c r="AV72" s="267"/>
      <c r="AW72" s="267"/>
    </row>
    <row r="73" spans="12:49" s="265" customFormat="1" x14ac:dyDescent="0.2">
      <c r="L73" s="266"/>
      <c r="M73" s="266"/>
      <c r="N73" s="266"/>
      <c r="O73" s="266"/>
      <c r="P73" s="266"/>
      <c r="Q73" s="266"/>
      <c r="R73" s="266"/>
      <c r="S73" s="266"/>
      <c r="T73" s="266"/>
      <c r="U73" s="266"/>
      <c r="V73" s="266"/>
      <c r="W73" s="266"/>
      <c r="X73" s="266"/>
      <c r="Y73" s="266"/>
      <c r="Z73" s="266"/>
      <c r="AA73" s="266"/>
      <c r="AB73" s="266"/>
      <c r="AC73" s="266"/>
      <c r="AD73" s="266"/>
      <c r="AE73" s="266"/>
      <c r="AF73" s="266"/>
      <c r="AG73" s="266"/>
      <c r="AH73" s="266"/>
      <c r="AI73" s="266"/>
      <c r="AJ73" s="266"/>
      <c r="AK73" s="266"/>
      <c r="AL73" s="266"/>
      <c r="AM73" s="266"/>
      <c r="AN73" s="266"/>
      <c r="AO73" s="266"/>
      <c r="AP73" s="266"/>
      <c r="AQ73" s="266"/>
      <c r="AR73" s="266"/>
      <c r="AS73" s="267"/>
      <c r="AT73" s="267"/>
      <c r="AU73" s="267"/>
      <c r="AV73" s="267"/>
      <c r="AW73" s="267"/>
    </row>
    <row r="74" spans="12:49" s="265" customFormat="1" x14ac:dyDescent="0.2">
      <c r="L74" s="266"/>
      <c r="M74" s="266"/>
      <c r="N74" s="266"/>
      <c r="O74" s="266"/>
      <c r="P74" s="266"/>
      <c r="Q74" s="266"/>
      <c r="R74" s="266"/>
      <c r="S74" s="266"/>
      <c r="T74" s="266"/>
      <c r="U74" s="266"/>
      <c r="V74" s="266"/>
      <c r="W74" s="266"/>
      <c r="X74" s="266"/>
      <c r="Y74" s="266"/>
      <c r="Z74" s="266"/>
      <c r="AA74" s="266"/>
      <c r="AB74" s="266"/>
      <c r="AC74" s="266"/>
      <c r="AD74" s="266"/>
      <c r="AE74" s="266"/>
      <c r="AF74" s="266"/>
      <c r="AG74" s="266"/>
      <c r="AH74" s="266"/>
      <c r="AI74" s="266"/>
      <c r="AJ74" s="266"/>
      <c r="AK74" s="266"/>
      <c r="AL74" s="266"/>
      <c r="AM74" s="266"/>
      <c r="AN74" s="266"/>
      <c r="AO74" s="266"/>
      <c r="AP74" s="266"/>
      <c r="AQ74" s="266"/>
      <c r="AR74" s="266"/>
      <c r="AS74" s="267"/>
      <c r="AT74" s="267"/>
      <c r="AU74" s="267"/>
      <c r="AV74" s="267"/>
      <c r="AW74" s="267"/>
    </row>
    <row r="75" spans="12:49" s="265" customFormat="1" x14ac:dyDescent="0.2">
      <c r="L75" s="266"/>
      <c r="M75" s="266"/>
      <c r="N75" s="266"/>
      <c r="O75" s="266"/>
      <c r="P75" s="266"/>
      <c r="Q75" s="266"/>
      <c r="R75" s="266"/>
      <c r="S75" s="266"/>
      <c r="T75" s="266"/>
      <c r="U75" s="266"/>
      <c r="V75" s="266"/>
      <c r="W75" s="266"/>
      <c r="X75" s="266"/>
      <c r="Y75" s="266"/>
      <c r="Z75" s="266"/>
      <c r="AA75" s="266"/>
      <c r="AB75" s="266"/>
      <c r="AC75" s="266"/>
      <c r="AD75" s="266"/>
      <c r="AE75" s="266"/>
      <c r="AF75" s="266"/>
      <c r="AG75" s="266"/>
      <c r="AH75" s="266"/>
      <c r="AI75" s="266"/>
      <c r="AJ75" s="266"/>
      <c r="AK75" s="266"/>
      <c r="AL75" s="266"/>
      <c r="AM75" s="266"/>
      <c r="AN75" s="266"/>
      <c r="AO75" s="266"/>
      <c r="AP75" s="266"/>
      <c r="AQ75" s="266"/>
      <c r="AR75" s="266"/>
      <c r="AS75" s="267"/>
      <c r="AT75" s="267"/>
      <c r="AU75" s="267"/>
      <c r="AV75" s="267"/>
      <c r="AW75" s="267"/>
    </row>
    <row r="76" spans="12:49" x14ac:dyDescent="0.2">
      <c r="L76" s="263"/>
      <c r="M76" s="263"/>
      <c r="N76" s="263"/>
      <c r="O76" s="263"/>
      <c r="P76" s="263"/>
      <c r="Q76" s="263"/>
      <c r="R76" s="263"/>
      <c r="S76" s="263"/>
      <c r="T76" s="263"/>
      <c r="U76" s="263"/>
      <c r="V76" s="263"/>
      <c r="W76" s="263"/>
      <c r="X76" s="263"/>
      <c r="Y76" s="263"/>
      <c r="Z76" s="263"/>
      <c r="AA76" s="263"/>
      <c r="AB76" s="263"/>
      <c r="AC76" s="263"/>
      <c r="AD76" s="263"/>
      <c r="AE76" s="263"/>
      <c r="AF76" s="263"/>
      <c r="AG76" s="263"/>
      <c r="AH76" s="263"/>
      <c r="AI76" s="263"/>
      <c r="AJ76" s="263"/>
      <c r="AK76" s="263"/>
      <c r="AL76" s="263"/>
      <c r="AM76" s="263"/>
      <c r="AN76" s="263"/>
      <c r="AO76" s="263"/>
      <c r="AP76" s="263"/>
      <c r="AQ76" s="263"/>
      <c r="AR76" s="263"/>
      <c r="AS76" s="264"/>
      <c r="AT76" s="264"/>
      <c r="AU76" s="264"/>
      <c r="AV76" s="264"/>
      <c r="AW76" s="264"/>
    </row>
    <row r="77" spans="12:49" x14ac:dyDescent="0.2">
      <c r="L77" s="263"/>
      <c r="M77" s="263"/>
      <c r="N77" s="263"/>
      <c r="O77" s="263"/>
      <c r="P77" s="263"/>
      <c r="Q77" s="263"/>
      <c r="R77" s="263"/>
      <c r="S77" s="263"/>
      <c r="T77" s="263"/>
      <c r="U77" s="263"/>
      <c r="V77" s="263"/>
      <c r="W77" s="263"/>
      <c r="X77" s="263"/>
      <c r="Y77" s="263"/>
      <c r="Z77" s="263"/>
      <c r="AA77" s="263"/>
      <c r="AB77" s="263"/>
      <c r="AC77" s="263"/>
      <c r="AD77" s="263"/>
      <c r="AE77" s="263"/>
      <c r="AF77" s="263"/>
      <c r="AG77" s="263"/>
      <c r="AH77" s="263"/>
      <c r="AI77" s="263"/>
      <c r="AJ77" s="263"/>
      <c r="AK77" s="263"/>
      <c r="AL77" s="263"/>
      <c r="AM77" s="263"/>
      <c r="AN77" s="263"/>
      <c r="AO77" s="263"/>
      <c r="AP77" s="263"/>
      <c r="AQ77" s="263"/>
      <c r="AR77" s="263"/>
      <c r="AS77" s="264"/>
      <c r="AT77" s="264"/>
      <c r="AU77" s="264"/>
      <c r="AV77" s="264"/>
      <c r="AW77" s="264"/>
    </row>
    <row r="78" spans="12:49" x14ac:dyDescent="0.2">
      <c r="L78" s="263"/>
      <c r="M78" s="263"/>
      <c r="N78" s="263"/>
      <c r="O78" s="263"/>
      <c r="P78" s="263"/>
      <c r="Q78" s="263"/>
      <c r="R78" s="263"/>
      <c r="S78" s="263"/>
      <c r="T78" s="263"/>
      <c r="U78" s="263"/>
      <c r="V78" s="263"/>
      <c r="W78" s="263"/>
      <c r="X78" s="263"/>
      <c r="Y78" s="263"/>
      <c r="Z78" s="263"/>
      <c r="AA78" s="263"/>
      <c r="AB78" s="263"/>
      <c r="AC78" s="263"/>
      <c r="AD78" s="263"/>
      <c r="AE78" s="263"/>
      <c r="AF78" s="263"/>
      <c r="AG78" s="263"/>
      <c r="AH78" s="263"/>
      <c r="AI78" s="263"/>
      <c r="AJ78" s="263"/>
      <c r="AK78" s="263"/>
      <c r="AL78" s="263"/>
      <c r="AM78" s="263"/>
      <c r="AN78" s="263"/>
      <c r="AO78" s="263"/>
      <c r="AP78" s="263"/>
      <c r="AQ78" s="263"/>
      <c r="AR78" s="263"/>
      <c r="AS78" s="264"/>
      <c r="AT78" s="264"/>
      <c r="AU78" s="264"/>
      <c r="AV78" s="264"/>
      <c r="AW78" s="264"/>
    </row>
    <row r="79" spans="12:49" x14ac:dyDescent="0.2">
      <c r="L79" s="263"/>
      <c r="M79" s="263"/>
      <c r="N79" s="263"/>
      <c r="O79" s="263"/>
      <c r="P79" s="263"/>
      <c r="Q79" s="263"/>
      <c r="R79" s="263"/>
      <c r="S79" s="263"/>
      <c r="T79" s="263"/>
      <c r="U79" s="263"/>
      <c r="V79" s="263"/>
      <c r="W79" s="263"/>
      <c r="X79" s="263"/>
      <c r="Y79" s="263"/>
      <c r="Z79" s="263"/>
      <c r="AA79" s="263"/>
      <c r="AB79" s="263"/>
      <c r="AC79" s="263"/>
      <c r="AD79" s="263"/>
      <c r="AE79" s="263"/>
      <c r="AF79" s="263"/>
      <c r="AG79" s="263"/>
      <c r="AH79" s="263"/>
      <c r="AI79" s="263"/>
      <c r="AJ79" s="263"/>
      <c r="AK79" s="263"/>
      <c r="AL79" s="263"/>
      <c r="AM79" s="263"/>
      <c r="AN79" s="263"/>
      <c r="AO79" s="263"/>
      <c r="AP79" s="263"/>
      <c r="AQ79" s="263"/>
      <c r="AR79" s="263"/>
      <c r="AS79" s="264"/>
      <c r="AT79" s="264"/>
      <c r="AU79" s="264"/>
      <c r="AV79" s="264"/>
      <c r="AW79" s="264"/>
    </row>
    <row r="80" spans="12:49" x14ac:dyDescent="0.2">
      <c r="L80" s="263"/>
      <c r="M80" s="263"/>
      <c r="N80" s="263"/>
      <c r="O80" s="263"/>
      <c r="P80" s="263"/>
      <c r="Q80" s="263"/>
      <c r="R80" s="263"/>
      <c r="S80" s="263"/>
      <c r="T80" s="263"/>
      <c r="U80" s="263"/>
      <c r="V80" s="263"/>
      <c r="W80" s="263"/>
      <c r="X80" s="263"/>
      <c r="Y80" s="263"/>
      <c r="Z80" s="263"/>
      <c r="AA80" s="263"/>
      <c r="AB80" s="263"/>
      <c r="AC80" s="263"/>
      <c r="AD80" s="263"/>
      <c r="AE80" s="263"/>
      <c r="AF80" s="263"/>
      <c r="AG80" s="263"/>
      <c r="AH80" s="263"/>
      <c r="AI80" s="263"/>
      <c r="AJ80" s="263"/>
      <c r="AK80" s="263"/>
      <c r="AL80" s="263"/>
      <c r="AM80" s="263"/>
      <c r="AN80" s="263"/>
      <c r="AO80" s="263"/>
      <c r="AP80" s="263"/>
      <c r="AQ80" s="263"/>
      <c r="AR80" s="263"/>
      <c r="AS80" s="264"/>
      <c r="AT80" s="264"/>
      <c r="AU80" s="264"/>
      <c r="AV80" s="264"/>
      <c r="AW80" s="264"/>
    </row>
    <row r="81" spans="12:49" x14ac:dyDescent="0.2">
      <c r="L81" s="263"/>
      <c r="M81" s="263"/>
      <c r="N81" s="263"/>
      <c r="O81" s="263"/>
      <c r="P81" s="263"/>
      <c r="Q81" s="263"/>
      <c r="R81" s="263"/>
      <c r="S81" s="263"/>
      <c r="T81" s="263"/>
      <c r="U81" s="263"/>
      <c r="V81" s="263"/>
      <c r="W81" s="263"/>
      <c r="X81" s="263"/>
      <c r="Y81" s="263"/>
      <c r="Z81" s="263"/>
      <c r="AA81" s="263"/>
      <c r="AB81" s="263"/>
      <c r="AC81" s="263"/>
      <c r="AD81" s="263"/>
      <c r="AE81" s="263"/>
      <c r="AF81" s="263"/>
      <c r="AG81" s="263"/>
      <c r="AH81" s="263"/>
      <c r="AI81" s="263"/>
      <c r="AJ81" s="263"/>
      <c r="AK81" s="263"/>
      <c r="AL81" s="263"/>
      <c r="AM81" s="263"/>
      <c r="AN81" s="263"/>
      <c r="AO81" s="263"/>
      <c r="AP81" s="263"/>
      <c r="AQ81" s="263"/>
      <c r="AR81" s="263"/>
      <c r="AS81" s="264"/>
      <c r="AT81" s="264"/>
      <c r="AU81" s="264"/>
      <c r="AV81" s="264"/>
      <c r="AW81" s="264"/>
    </row>
    <row r="82" spans="12:49" x14ac:dyDescent="0.2">
      <c r="L82" s="263"/>
      <c r="M82" s="263"/>
      <c r="N82" s="263"/>
      <c r="O82" s="263"/>
      <c r="P82" s="263"/>
      <c r="Q82" s="263"/>
      <c r="R82" s="263"/>
      <c r="S82" s="263"/>
      <c r="T82" s="263"/>
      <c r="U82" s="263"/>
      <c r="V82" s="263"/>
      <c r="W82" s="263"/>
      <c r="X82" s="263"/>
      <c r="Y82" s="263"/>
      <c r="Z82" s="263"/>
      <c r="AA82" s="263"/>
      <c r="AB82" s="263"/>
      <c r="AC82" s="263"/>
      <c r="AD82" s="263"/>
      <c r="AE82" s="263"/>
      <c r="AF82" s="263"/>
      <c r="AG82" s="263"/>
      <c r="AH82" s="263"/>
      <c r="AI82" s="263"/>
      <c r="AJ82" s="263"/>
      <c r="AK82" s="263"/>
      <c r="AL82" s="263"/>
      <c r="AM82" s="263"/>
      <c r="AN82" s="263"/>
      <c r="AO82" s="263"/>
      <c r="AP82" s="263"/>
      <c r="AQ82" s="263"/>
      <c r="AR82" s="263"/>
      <c r="AS82" s="264"/>
      <c r="AT82" s="264"/>
      <c r="AU82" s="264"/>
      <c r="AV82" s="264"/>
      <c r="AW82" s="264"/>
    </row>
    <row r="83" spans="12:49" x14ac:dyDescent="0.2">
      <c r="L83" s="263"/>
      <c r="M83" s="263"/>
      <c r="N83" s="263"/>
      <c r="O83" s="263"/>
      <c r="P83" s="263"/>
      <c r="Q83" s="263"/>
      <c r="R83" s="263"/>
      <c r="S83" s="263"/>
      <c r="T83" s="263"/>
      <c r="U83" s="263"/>
      <c r="V83" s="263"/>
      <c r="W83" s="263"/>
      <c r="X83" s="263"/>
      <c r="Y83" s="263"/>
      <c r="Z83" s="263"/>
      <c r="AA83" s="263"/>
      <c r="AB83" s="263"/>
      <c r="AC83" s="263"/>
      <c r="AD83" s="263"/>
      <c r="AE83" s="263"/>
      <c r="AF83" s="263"/>
      <c r="AG83" s="263"/>
      <c r="AH83" s="263"/>
      <c r="AI83" s="263"/>
      <c r="AJ83" s="263"/>
      <c r="AK83" s="263"/>
      <c r="AL83" s="263"/>
      <c r="AM83" s="263"/>
      <c r="AN83" s="263"/>
      <c r="AO83" s="263"/>
      <c r="AP83" s="263"/>
      <c r="AQ83" s="263"/>
      <c r="AR83" s="263"/>
      <c r="AS83" s="264"/>
      <c r="AT83" s="264"/>
      <c r="AU83" s="264"/>
      <c r="AV83" s="264"/>
      <c r="AW83" s="264"/>
    </row>
    <row r="84" spans="12:49" x14ac:dyDescent="0.2">
      <c r="L84" s="263"/>
      <c r="M84" s="263"/>
      <c r="N84" s="263"/>
      <c r="O84" s="263"/>
      <c r="P84" s="263"/>
      <c r="Q84" s="263"/>
      <c r="R84" s="263"/>
      <c r="S84" s="263"/>
      <c r="T84" s="263"/>
      <c r="U84" s="263"/>
      <c r="V84" s="263"/>
      <c r="W84" s="263"/>
      <c r="X84" s="263"/>
      <c r="Y84" s="263"/>
      <c r="Z84" s="263"/>
      <c r="AA84" s="263"/>
      <c r="AB84" s="263"/>
      <c r="AC84" s="263"/>
      <c r="AD84" s="263"/>
      <c r="AE84" s="263"/>
      <c r="AF84" s="263"/>
      <c r="AG84" s="263"/>
      <c r="AH84" s="263"/>
      <c r="AI84" s="263"/>
      <c r="AJ84" s="263"/>
      <c r="AK84" s="263"/>
      <c r="AL84" s="263"/>
      <c r="AM84" s="263"/>
      <c r="AN84" s="263"/>
      <c r="AO84" s="263"/>
      <c r="AP84" s="263"/>
      <c r="AQ84" s="263"/>
      <c r="AR84" s="263"/>
      <c r="AS84" s="264"/>
      <c r="AT84" s="264"/>
      <c r="AU84" s="264"/>
      <c r="AV84" s="264"/>
      <c r="AW84" s="264"/>
    </row>
    <row r="85" spans="12:49" x14ac:dyDescent="0.2">
      <c r="L85" s="263"/>
      <c r="M85" s="263"/>
      <c r="N85" s="263"/>
      <c r="O85" s="263"/>
      <c r="P85" s="263"/>
      <c r="Q85" s="263"/>
      <c r="R85" s="263"/>
      <c r="S85" s="263"/>
      <c r="T85" s="263"/>
      <c r="U85" s="263"/>
      <c r="V85" s="263"/>
      <c r="W85" s="263"/>
      <c r="X85" s="263"/>
      <c r="Y85" s="263"/>
      <c r="Z85" s="263"/>
      <c r="AA85" s="263"/>
      <c r="AB85" s="263"/>
      <c r="AC85" s="263"/>
      <c r="AD85" s="263"/>
      <c r="AE85" s="263"/>
      <c r="AF85" s="263"/>
      <c r="AG85" s="263"/>
      <c r="AH85" s="263"/>
      <c r="AI85" s="263"/>
      <c r="AJ85" s="263"/>
      <c r="AK85" s="263"/>
      <c r="AL85" s="263"/>
      <c r="AM85" s="263"/>
      <c r="AN85" s="263"/>
      <c r="AO85" s="263"/>
      <c r="AP85" s="263"/>
      <c r="AQ85" s="263"/>
      <c r="AR85" s="263"/>
      <c r="AS85" s="264"/>
      <c r="AT85" s="264"/>
      <c r="AU85" s="264"/>
      <c r="AV85" s="264"/>
      <c r="AW85" s="264"/>
    </row>
    <row r="86" spans="12:49" x14ac:dyDescent="0.2">
      <c r="L86" s="263"/>
      <c r="M86" s="263"/>
      <c r="N86" s="263"/>
      <c r="O86" s="263"/>
      <c r="P86" s="263"/>
      <c r="Q86" s="263"/>
      <c r="R86" s="263"/>
      <c r="S86" s="263"/>
      <c r="T86" s="263"/>
      <c r="U86" s="263"/>
      <c r="V86" s="263"/>
      <c r="W86" s="263"/>
      <c r="X86" s="263"/>
      <c r="Y86" s="263"/>
      <c r="Z86" s="263"/>
      <c r="AA86" s="263"/>
      <c r="AB86" s="263"/>
      <c r="AC86" s="263"/>
      <c r="AD86" s="263"/>
      <c r="AE86" s="263"/>
      <c r="AF86" s="263"/>
      <c r="AG86" s="263"/>
      <c r="AH86" s="263"/>
      <c r="AI86" s="263"/>
      <c r="AJ86" s="263"/>
      <c r="AK86" s="263"/>
      <c r="AL86" s="263"/>
      <c r="AM86" s="263"/>
      <c r="AN86" s="263"/>
      <c r="AO86" s="263"/>
      <c r="AP86" s="263"/>
      <c r="AQ86" s="263"/>
      <c r="AR86" s="263"/>
      <c r="AS86" s="264"/>
      <c r="AT86" s="264"/>
      <c r="AU86" s="264"/>
      <c r="AV86" s="264"/>
      <c r="AW86" s="264"/>
    </row>
    <row r="87" spans="12:49" x14ac:dyDescent="0.2">
      <c r="L87" s="263"/>
      <c r="M87" s="263"/>
      <c r="N87" s="263"/>
      <c r="O87" s="263"/>
      <c r="P87" s="263"/>
      <c r="Q87" s="263"/>
      <c r="R87" s="263"/>
      <c r="S87" s="263"/>
      <c r="T87" s="263"/>
      <c r="U87" s="263"/>
      <c r="V87" s="263"/>
      <c r="W87" s="263"/>
      <c r="X87" s="263"/>
      <c r="Y87" s="263"/>
      <c r="Z87" s="263"/>
      <c r="AA87" s="263"/>
      <c r="AB87" s="263"/>
      <c r="AC87" s="263"/>
      <c r="AD87" s="263"/>
      <c r="AE87" s="263"/>
      <c r="AF87" s="263"/>
      <c r="AG87" s="263"/>
      <c r="AH87" s="263"/>
      <c r="AI87" s="263"/>
      <c r="AJ87" s="263"/>
      <c r="AK87" s="263"/>
      <c r="AL87" s="263"/>
      <c r="AM87" s="263"/>
      <c r="AN87" s="263"/>
      <c r="AO87" s="263"/>
      <c r="AP87" s="263"/>
      <c r="AQ87" s="263"/>
      <c r="AR87" s="263"/>
      <c r="AS87" s="264"/>
      <c r="AT87" s="264"/>
      <c r="AU87" s="264"/>
      <c r="AV87" s="264"/>
      <c r="AW87" s="264"/>
    </row>
    <row r="88" spans="12:49" x14ac:dyDescent="0.2">
      <c r="L88" s="263"/>
      <c r="M88" s="263"/>
      <c r="N88" s="263"/>
      <c r="O88" s="263"/>
      <c r="P88" s="263"/>
      <c r="Q88" s="263"/>
      <c r="R88" s="263"/>
      <c r="S88" s="263"/>
      <c r="T88" s="263"/>
      <c r="U88" s="263"/>
      <c r="V88" s="263"/>
      <c r="W88" s="263"/>
      <c r="X88" s="263"/>
      <c r="Y88" s="263"/>
      <c r="Z88" s="263"/>
      <c r="AA88" s="263"/>
      <c r="AB88" s="263"/>
      <c r="AC88" s="263"/>
      <c r="AD88" s="263"/>
      <c r="AE88" s="263"/>
      <c r="AF88" s="263"/>
      <c r="AG88" s="263"/>
      <c r="AH88" s="263"/>
      <c r="AI88" s="263"/>
      <c r="AJ88" s="263"/>
      <c r="AK88" s="263"/>
      <c r="AL88" s="263"/>
      <c r="AM88" s="263"/>
      <c r="AN88" s="263"/>
      <c r="AO88" s="263"/>
      <c r="AP88" s="263"/>
      <c r="AQ88" s="263"/>
      <c r="AR88" s="263"/>
      <c r="AS88" s="264"/>
      <c r="AT88" s="264"/>
      <c r="AU88" s="264"/>
      <c r="AV88" s="264"/>
      <c r="AW88" s="264"/>
    </row>
    <row r="89" spans="12:49" x14ac:dyDescent="0.2">
      <c r="L89" s="263"/>
      <c r="M89" s="263"/>
      <c r="N89" s="263"/>
      <c r="O89" s="263"/>
      <c r="P89" s="263"/>
      <c r="Q89" s="263"/>
      <c r="R89" s="263"/>
      <c r="S89" s="263"/>
      <c r="T89" s="263"/>
      <c r="U89" s="263"/>
      <c r="V89" s="263"/>
      <c r="W89" s="263"/>
      <c r="X89" s="263"/>
      <c r="Y89" s="263"/>
      <c r="Z89" s="263"/>
      <c r="AA89" s="263"/>
      <c r="AB89" s="263"/>
      <c r="AC89" s="263"/>
      <c r="AD89" s="263"/>
      <c r="AE89" s="263"/>
      <c r="AF89" s="263"/>
      <c r="AG89" s="263"/>
      <c r="AH89" s="263"/>
      <c r="AI89" s="263"/>
      <c r="AJ89" s="263"/>
      <c r="AK89" s="263"/>
      <c r="AL89" s="263"/>
      <c r="AM89" s="263"/>
      <c r="AN89" s="263"/>
      <c r="AO89" s="263"/>
      <c r="AP89" s="263"/>
      <c r="AQ89" s="263"/>
      <c r="AR89" s="263"/>
      <c r="AS89" s="264"/>
      <c r="AT89" s="264"/>
      <c r="AU89" s="264"/>
      <c r="AV89" s="264"/>
      <c r="AW89" s="264"/>
    </row>
    <row r="90" spans="12:49" x14ac:dyDescent="0.2">
      <c r="L90" s="263"/>
      <c r="M90" s="263"/>
      <c r="N90" s="263"/>
      <c r="O90" s="263"/>
      <c r="P90" s="263"/>
      <c r="Q90" s="263"/>
      <c r="R90" s="263"/>
      <c r="S90" s="263"/>
      <c r="T90" s="263"/>
      <c r="U90" s="263"/>
      <c r="V90" s="263"/>
      <c r="W90" s="263"/>
      <c r="X90" s="263"/>
      <c r="Y90" s="263"/>
      <c r="Z90" s="263"/>
      <c r="AA90" s="263"/>
      <c r="AB90" s="263"/>
      <c r="AC90" s="263"/>
      <c r="AD90" s="263"/>
      <c r="AE90" s="263"/>
      <c r="AF90" s="263"/>
      <c r="AG90" s="263"/>
      <c r="AH90" s="263"/>
      <c r="AI90" s="263"/>
      <c r="AJ90" s="263"/>
      <c r="AK90" s="263"/>
      <c r="AL90" s="263"/>
      <c r="AM90" s="263"/>
      <c r="AN90" s="263"/>
      <c r="AO90" s="263"/>
      <c r="AP90" s="263"/>
      <c r="AQ90" s="263"/>
      <c r="AR90" s="263"/>
      <c r="AS90" s="264"/>
      <c r="AT90" s="264"/>
      <c r="AU90" s="264"/>
      <c r="AV90" s="264"/>
      <c r="AW90" s="264"/>
    </row>
    <row r="91" spans="12:49" x14ac:dyDescent="0.2">
      <c r="L91" s="263"/>
      <c r="M91" s="263"/>
      <c r="N91" s="263"/>
      <c r="O91" s="263"/>
      <c r="P91" s="263"/>
      <c r="Q91" s="263"/>
      <c r="R91" s="263"/>
      <c r="S91" s="263"/>
      <c r="T91" s="263"/>
      <c r="U91" s="263"/>
      <c r="V91" s="263"/>
      <c r="W91" s="263"/>
      <c r="X91" s="263"/>
      <c r="Y91" s="263"/>
      <c r="Z91" s="263"/>
      <c r="AA91" s="263"/>
      <c r="AB91" s="263"/>
      <c r="AC91" s="263"/>
      <c r="AD91" s="263"/>
      <c r="AE91" s="263"/>
      <c r="AF91" s="263"/>
      <c r="AG91" s="263"/>
      <c r="AH91" s="263"/>
      <c r="AI91" s="263"/>
      <c r="AJ91" s="263"/>
      <c r="AK91" s="263"/>
      <c r="AL91" s="263"/>
      <c r="AM91" s="263"/>
      <c r="AN91" s="263"/>
      <c r="AO91" s="263"/>
      <c r="AP91" s="263"/>
      <c r="AQ91" s="263"/>
      <c r="AR91" s="263"/>
      <c r="AS91" s="264"/>
      <c r="AT91" s="264"/>
      <c r="AU91" s="264"/>
      <c r="AV91" s="264"/>
      <c r="AW91" s="264"/>
    </row>
    <row r="92" spans="12:49" x14ac:dyDescent="0.2">
      <c r="L92" s="263"/>
      <c r="M92" s="263"/>
      <c r="N92" s="263"/>
      <c r="O92" s="263"/>
      <c r="P92" s="263"/>
      <c r="Q92" s="263"/>
      <c r="R92" s="263"/>
      <c r="S92" s="263"/>
      <c r="T92" s="263"/>
      <c r="U92" s="263"/>
      <c r="V92" s="263"/>
      <c r="W92" s="263"/>
      <c r="X92" s="263"/>
      <c r="Y92" s="263"/>
      <c r="Z92" s="263"/>
      <c r="AA92" s="263"/>
      <c r="AB92" s="263"/>
      <c r="AC92" s="263"/>
      <c r="AD92" s="263"/>
      <c r="AE92" s="263"/>
      <c r="AF92" s="263"/>
      <c r="AG92" s="263"/>
      <c r="AH92" s="263"/>
      <c r="AI92" s="263"/>
      <c r="AJ92" s="263"/>
      <c r="AK92" s="263"/>
      <c r="AL92" s="263"/>
      <c r="AM92" s="263"/>
      <c r="AN92" s="263"/>
      <c r="AO92" s="263"/>
      <c r="AP92" s="263"/>
      <c r="AQ92" s="263"/>
      <c r="AR92" s="263"/>
      <c r="AS92" s="264"/>
      <c r="AT92" s="264"/>
      <c r="AU92" s="264"/>
      <c r="AV92" s="264"/>
      <c r="AW92" s="264"/>
    </row>
    <row r="93" spans="12:49" x14ac:dyDescent="0.2">
      <c r="L93" s="263"/>
      <c r="M93" s="263"/>
      <c r="N93" s="263"/>
      <c r="O93" s="263"/>
      <c r="P93" s="263"/>
      <c r="Q93" s="263"/>
      <c r="R93" s="263"/>
      <c r="S93" s="263"/>
      <c r="T93" s="263"/>
      <c r="U93" s="263"/>
      <c r="V93" s="263"/>
      <c r="W93" s="263"/>
      <c r="X93" s="263"/>
      <c r="Y93" s="263"/>
      <c r="Z93" s="263"/>
      <c r="AA93" s="263"/>
      <c r="AB93" s="263"/>
      <c r="AC93" s="263"/>
      <c r="AD93" s="263"/>
      <c r="AE93" s="263"/>
      <c r="AF93" s="263"/>
      <c r="AG93" s="263"/>
      <c r="AH93" s="263"/>
      <c r="AI93" s="263"/>
      <c r="AJ93" s="263"/>
      <c r="AK93" s="263"/>
      <c r="AL93" s="263"/>
      <c r="AM93" s="263"/>
      <c r="AN93" s="263"/>
      <c r="AO93" s="263"/>
      <c r="AP93" s="263"/>
      <c r="AQ93" s="263"/>
      <c r="AR93" s="263"/>
      <c r="AS93" s="264"/>
      <c r="AT93" s="264"/>
      <c r="AU93" s="264"/>
      <c r="AV93" s="264"/>
      <c r="AW93" s="264"/>
    </row>
    <row r="94" spans="12:49" x14ac:dyDescent="0.2">
      <c r="L94" s="263"/>
      <c r="M94" s="263"/>
      <c r="N94" s="263"/>
      <c r="O94" s="263"/>
      <c r="P94" s="263"/>
      <c r="Q94" s="263"/>
      <c r="R94" s="263"/>
      <c r="S94" s="263"/>
      <c r="T94" s="263"/>
      <c r="U94" s="263"/>
      <c r="V94" s="263"/>
      <c r="W94" s="263"/>
      <c r="X94" s="263"/>
      <c r="Y94" s="263"/>
      <c r="Z94" s="263"/>
      <c r="AA94" s="263"/>
      <c r="AB94" s="263"/>
      <c r="AC94" s="263"/>
      <c r="AD94" s="263"/>
      <c r="AE94" s="263"/>
      <c r="AF94" s="263"/>
      <c r="AG94" s="263"/>
      <c r="AH94" s="263"/>
      <c r="AI94" s="263"/>
      <c r="AJ94" s="263"/>
      <c r="AK94" s="263"/>
      <c r="AL94" s="263"/>
      <c r="AM94" s="263"/>
      <c r="AN94" s="263"/>
      <c r="AO94" s="263"/>
      <c r="AP94" s="263"/>
      <c r="AQ94" s="263"/>
      <c r="AR94" s="263"/>
      <c r="AS94" s="264"/>
      <c r="AT94" s="264"/>
      <c r="AU94" s="264"/>
      <c r="AV94" s="264"/>
      <c r="AW94" s="264"/>
    </row>
    <row r="95" spans="12:49" x14ac:dyDescent="0.2"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3"/>
      <c r="AA95" s="263"/>
      <c r="AB95" s="263"/>
      <c r="AC95" s="263"/>
      <c r="AD95" s="263"/>
      <c r="AE95" s="263"/>
      <c r="AF95" s="263"/>
      <c r="AG95" s="263"/>
      <c r="AH95" s="263"/>
      <c r="AI95" s="263"/>
      <c r="AJ95" s="263"/>
      <c r="AK95" s="263"/>
      <c r="AL95" s="263"/>
      <c r="AM95" s="263"/>
      <c r="AN95" s="263"/>
      <c r="AO95" s="263"/>
      <c r="AP95" s="263"/>
      <c r="AQ95" s="263"/>
      <c r="AR95" s="263"/>
      <c r="AS95" s="264"/>
      <c r="AT95" s="264"/>
      <c r="AU95" s="264"/>
      <c r="AV95" s="264"/>
      <c r="AW95" s="264"/>
    </row>
    <row r="96" spans="12:49" x14ac:dyDescent="0.2"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3"/>
      <c r="AA96" s="263"/>
      <c r="AB96" s="263"/>
      <c r="AC96" s="263"/>
      <c r="AD96" s="263"/>
      <c r="AE96" s="263"/>
      <c r="AF96" s="263"/>
      <c r="AG96" s="263"/>
      <c r="AH96" s="263"/>
      <c r="AI96" s="263"/>
      <c r="AJ96" s="263"/>
      <c r="AK96" s="263"/>
      <c r="AL96" s="263"/>
      <c r="AM96" s="263"/>
      <c r="AN96" s="263"/>
      <c r="AO96" s="263"/>
      <c r="AP96" s="263"/>
      <c r="AQ96" s="263"/>
      <c r="AR96" s="263"/>
      <c r="AS96" s="264"/>
      <c r="AT96" s="264"/>
      <c r="AU96" s="264"/>
      <c r="AV96" s="264"/>
      <c r="AW96" s="264"/>
    </row>
    <row r="97" spans="12:49" x14ac:dyDescent="0.2">
      <c r="L97" s="263"/>
      <c r="M97" s="263"/>
      <c r="N97" s="263"/>
      <c r="O97" s="263"/>
      <c r="P97" s="263"/>
      <c r="Q97" s="263"/>
      <c r="R97" s="263"/>
      <c r="S97" s="263"/>
      <c r="T97" s="263"/>
      <c r="U97" s="263"/>
      <c r="V97" s="263"/>
      <c r="W97" s="263"/>
      <c r="X97" s="263"/>
      <c r="Y97" s="263"/>
      <c r="Z97" s="263"/>
      <c r="AA97" s="263"/>
      <c r="AB97" s="263"/>
      <c r="AC97" s="263"/>
      <c r="AD97" s="263"/>
      <c r="AE97" s="263"/>
      <c r="AF97" s="263"/>
      <c r="AG97" s="263"/>
      <c r="AH97" s="263"/>
      <c r="AI97" s="263"/>
      <c r="AJ97" s="263"/>
      <c r="AK97" s="263"/>
      <c r="AL97" s="263"/>
      <c r="AM97" s="263"/>
      <c r="AN97" s="263"/>
      <c r="AO97" s="263"/>
      <c r="AP97" s="263"/>
      <c r="AQ97" s="263"/>
      <c r="AR97" s="263"/>
      <c r="AS97" s="264"/>
      <c r="AT97" s="264"/>
      <c r="AU97" s="264"/>
      <c r="AV97" s="264"/>
      <c r="AW97" s="264"/>
    </row>
    <row r="98" spans="12:49" x14ac:dyDescent="0.2">
      <c r="L98" s="263"/>
      <c r="M98" s="263"/>
      <c r="N98" s="263"/>
      <c r="O98" s="263"/>
      <c r="P98" s="263"/>
      <c r="Q98" s="263"/>
      <c r="R98" s="263"/>
      <c r="S98" s="263"/>
      <c r="T98" s="263"/>
      <c r="U98" s="263"/>
      <c r="V98" s="263"/>
      <c r="W98" s="263"/>
      <c r="X98" s="263"/>
      <c r="Y98" s="263"/>
      <c r="Z98" s="263"/>
      <c r="AA98" s="263"/>
      <c r="AB98" s="263"/>
      <c r="AC98" s="263"/>
      <c r="AD98" s="263"/>
      <c r="AE98" s="263"/>
      <c r="AF98" s="263"/>
      <c r="AG98" s="263"/>
      <c r="AH98" s="263"/>
      <c r="AI98" s="263"/>
      <c r="AJ98" s="263"/>
      <c r="AK98" s="263"/>
      <c r="AL98" s="263"/>
      <c r="AM98" s="263"/>
      <c r="AN98" s="263"/>
      <c r="AO98" s="263"/>
      <c r="AP98" s="263"/>
      <c r="AQ98" s="263"/>
      <c r="AR98" s="263"/>
      <c r="AS98" s="264"/>
      <c r="AT98" s="264"/>
      <c r="AU98" s="264"/>
      <c r="AV98" s="264"/>
      <c r="AW98" s="264"/>
    </row>
    <row r="99" spans="12:49" x14ac:dyDescent="0.2">
      <c r="L99" s="263"/>
      <c r="M99" s="263"/>
      <c r="N99" s="263"/>
      <c r="O99" s="263"/>
      <c r="P99" s="263"/>
      <c r="Q99" s="263"/>
      <c r="R99" s="263"/>
      <c r="S99" s="263"/>
      <c r="T99" s="263"/>
      <c r="U99" s="263"/>
      <c r="V99" s="263"/>
      <c r="W99" s="263"/>
      <c r="X99" s="263"/>
      <c r="Y99" s="263"/>
      <c r="Z99" s="263"/>
      <c r="AA99" s="263"/>
      <c r="AB99" s="263"/>
      <c r="AC99" s="263"/>
      <c r="AD99" s="263"/>
      <c r="AE99" s="263"/>
      <c r="AF99" s="263"/>
      <c r="AG99" s="263"/>
      <c r="AH99" s="263"/>
      <c r="AI99" s="263"/>
      <c r="AJ99" s="263"/>
      <c r="AK99" s="263"/>
      <c r="AL99" s="263"/>
      <c r="AM99" s="263"/>
      <c r="AN99" s="263"/>
      <c r="AO99" s="263"/>
      <c r="AP99" s="263"/>
      <c r="AQ99" s="263"/>
      <c r="AR99" s="263"/>
      <c r="AS99" s="264"/>
      <c r="AT99" s="264"/>
      <c r="AU99" s="264"/>
      <c r="AV99" s="264"/>
      <c r="AW99" s="264"/>
    </row>
    <row r="100" spans="12:49" x14ac:dyDescent="0.2">
      <c r="L100" s="263"/>
      <c r="M100" s="263"/>
      <c r="N100" s="263"/>
      <c r="O100" s="263"/>
      <c r="P100" s="263"/>
      <c r="Q100" s="263"/>
      <c r="R100" s="263"/>
      <c r="S100" s="263"/>
      <c r="T100" s="263"/>
      <c r="U100" s="263"/>
      <c r="V100" s="263"/>
      <c r="W100" s="263"/>
      <c r="X100" s="263"/>
      <c r="Y100" s="263"/>
      <c r="Z100" s="263"/>
      <c r="AA100" s="263"/>
      <c r="AB100" s="263"/>
      <c r="AC100" s="263"/>
      <c r="AD100" s="263"/>
      <c r="AE100" s="263"/>
      <c r="AF100" s="263"/>
      <c r="AG100" s="263"/>
      <c r="AH100" s="263"/>
      <c r="AI100" s="263"/>
      <c r="AJ100" s="263"/>
      <c r="AK100" s="263"/>
      <c r="AL100" s="263"/>
      <c r="AM100" s="263"/>
      <c r="AN100" s="263"/>
      <c r="AO100" s="263"/>
      <c r="AP100" s="263"/>
      <c r="AQ100" s="263"/>
      <c r="AR100" s="263"/>
      <c r="AS100" s="264"/>
      <c r="AT100" s="264"/>
      <c r="AU100" s="264"/>
      <c r="AV100" s="264"/>
      <c r="AW100" s="264"/>
    </row>
    <row r="101" spans="12:49" x14ac:dyDescent="0.2">
      <c r="L101" s="263"/>
      <c r="M101" s="263"/>
      <c r="N101" s="263"/>
      <c r="O101" s="263"/>
      <c r="P101" s="263"/>
      <c r="Q101" s="263"/>
      <c r="R101" s="263"/>
      <c r="S101" s="263"/>
      <c r="T101" s="263"/>
      <c r="U101" s="263"/>
      <c r="V101" s="263"/>
      <c r="W101" s="263"/>
      <c r="X101" s="263"/>
      <c r="Y101" s="263"/>
      <c r="Z101" s="263"/>
      <c r="AA101" s="263"/>
      <c r="AB101" s="263"/>
      <c r="AC101" s="263"/>
      <c r="AD101" s="263"/>
      <c r="AE101" s="263"/>
      <c r="AF101" s="263"/>
      <c r="AG101" s="263"/>
      <c r="AH101" s="263"/>
      <c r="AI101" s="263"/>
      <c r="AJ101" s="263"/>
      <c r="AK101" s="263"/>
      <c r="AL101" s="263"/>
      <c r="AM101" s="263"/>
      <c r="AN101" s="263"/>
      <c r="AO101" s="263"/>
      <c r="AP101" s="263"/>
      <c r="AQ101" s="263"/>
      <c r="AR101" s="263"/>
      <c r="AS101" s="264"/>
      <c r="AT101" s="264"/>
      <c r="AU101" s="264"/>
      <c r="AV101" s="264"/>
      <c r="AW101" s="264"/>
    </row>
    <row r="102" spans="12:49" x14ac:dyDescent="0.2">
      <c r="L102" s="263"/>
      <c r="M102" s="263"/>
      <c r="N102" s="263"/>
      <c r="O102" s="263"/>
      <c r="P102" s="263"/>
      <c r="Q102" s="263"/>
      <c r="R102" s="263"/>
      <c r="S102" s="263"/>
      <c r="T102" s="263"/>
      <c r="U102" s="263"/>
      <c r="V102" s="263"/>
      <c r="W102" s="263"/>
      <c r="X102" s="263"/>
      <c r="Y102" s="263"/>
      <c r="Z102" s="263"/>
      <c r="AA102" s="263"/>
      <c r="AB102" s="263"/>
      <c r="AC102" s="263"/>
      <c r="AD102" s="263"/>
      <c r="AE102" s="263"/>
      <c r="AF102" s="263"/>
      <c r="AG102" s="263"/>
      <c r="AH102" s="263"/>
      <c r="AI102" s="263"/>
      <c r="AJ102" s="263"/>
      <c r="AK102" s="263"/>
      <c r="AL102" s="263"/>
      <c r="AM102" s="263"/>
      <c r="AN102" s="263"/>
      <c r="AO102" s="263"/>
      <c r="AP102" s="263"/>
      <c r="AQ102" s="263"/>
      <c r="AR102" s="263"/>
      <c r="AS102" s="264"/>
      <c r="AT102" s="264"/>
      <c r="AU102" s="264"/>
      <c r="AV102" s="264"/>
      <c r="AW102" s="264"/>
    </row>
    <row r="103" spans="12:49" x14ac:dyDescent="0.2">
      <c r="L103" s="263"/>
      <c r="M103" s="263"/>
      <c r="N103" s="263"/>
      <c r="O103" s="263"/>
      <c r="P103" s="263"/>
      <c r="Q103" s="263"/>
      <c r="R103" s="263"/>
      <c r="S103" s="263"/>
      <c r="T103" s="263"/>
      <c r="U103" s="263"/>
      <c r="V103" s="263"/>
      <c r="W103" s="263"/>
      <c r="X103" s="263"/>
      <c r="Y103" s="263"/>
      <c r="Z103" s="263"/>
      <c r="AA103" s="263"/>
      <c r="AB103" s="263"/>
      <c r="AC103" s="263"/>
      <c r="AD103" s="263"/>
      <c r="AE103" s="263"/>
      <c r="AF103" s="263"/>
      <c r="AG103" s="263"/>
      <c r="AH103" s="263"/>
      <c r="AI103" s="263"/>
      <c r="AJ103" s="263"/>
      <c r="AK103" s="263"/>
      <c r="AL103" s="263"/>
      <c r="AM103" s="263"/>
      <c r="AN103" s="263"/>
      <c r="AO103" s="263"/>
      <c r="AP103" s="263"/>
      <c r="AQ103" s="263"/>
      <c r="AR103" s="263"/>
      <c r="AS103" s="264"/>
      <c r="AT103" s="264"/>
      <c r="AU103" s="264"/>
      <c r="AV103" s="264"/>
      <c r="AW103" s="264"/>
    </row>
    <row r="104" spans="12:49" x14ac:dyDescent="0.2">
      <c r="L104" s="263"/>
      <c r="M104" s="263"/>
      <c r="N104" s="263"/>
      <c r="O104" s="263"/>
      <c r="P104" s="263"/>
      <c r="Q104" s="263"/>
      <c r="R104" s="263"/>
      <c r="S104" s="263"/>
      <c r="T104" s="263"/>
      <c r="U104" s="263"/>
      <c r="V104" s="263"/>
      <c r="W104" s="263"/>
      <c r="X104" s="263"/>
      <c r="Y104" s="263"/>
      <c r="Z104" s="263"/>
      <c r="AA104" s="263"/>
      <c r="AB104" s="263"/>
      <c r="AC104" s="263"/>
      <c r="AD104" s="263"/>
      <c r="AE104" s="263"/>
      <c r="AF104" s="263"/>
      <c r="AG104" s="263"/>
      <c r="AH104" s="263"/>
      <c r="AI104" s="263"/>
      <c r="AJ104" s="263"/>
      <c r="AK104" s="263"/>
      <c r="AL104" s="263"/>
      <c r="AM104" s="263"/>
      <c r="AN104" s="263"/>
      <c r="AO104" s="263"/>
      <c r="AP104" s="263"/>
      <c r="AQ104" s="263"/>
      <c r="AR104" s="263"/>
      <c r="AS104" s="264"/>
      <c r="AT104" s="264"/>
      <c r="AU104" s="264"/>
      <c r="AV104" s="264"/>
      <c r="AW104" s="264"/>
    </row>
    <row r="105" spans="12:49" x14ac:dyDescent="0.2">
      <c r="L105" s="263"/>
      <c r="M105" s="263"/>
      <c r="N105" s="263"/>
      <c r="O105" s="263"/>
      <c r="P105" s="263"/>
      <c r="Q105" s="263"/>
      <c r="R105" s="263"/>
      <c r="S105" s="263"/>
      <c r="T105" s="263"/>
      <c r="U105" s="263"/>
      <c r="V105" s="263"/>
      <c r="W105" s="263"/>
      <c r="X105" s="263"/>
      <c r="Y105" s="263"/>
      <c r="Z105" s="263"/>
      <c r="AA105" s="263"/>
      <c r="AB105" s="263"/>
      <c r="AC105" s="263"/>
      <c r="AD105" s="263"/>
      <c r="AE105" s="263"/>
      <c r="AF105" s="263"/>
      <c r="AG105" s="263"/>
      <c r="AH105" s="263"/>
      <c r="AI105" s="263"/>
      <c r="AJ105" s="263"/>
      <c r="AK105" s="263"/>
      <c r="AL105" s="263"/>
      <c r="AM105" s="263"/>
      <c r="AN105" s="263"/>
      <c r="AO105" s="263"/>
      <c r="AP105" s="263"/>
      <c r="AQ105" s="263"/>
      <c r="AR105" s="263"/>
      <c r="AS105" s="264"/>
      <c r="AT105" s="264"/>
      <c r="AU105" s="264"/>
      <c r="AV105" s="264"/>
      <c r="AW105" s="264"/>
    </row>
    <row r="106" spans="12:49" x14ac:dyDescent="0.2">
      <c r="L106" s="263"/>
      <c r="M106" s="263"/>
      <c r="N106" s="263"/>
      <c r="O106" s="263"/>
      <c r="P106" s="263"/>
      <c r="Q106" s="263"/>
      <c r="R106" s="263"/>
      <c r="S106" s="263"/>
      <c r="T106" s="263"/>
      <c r="U106" s="263"/>
      <c r="V106" s="263"/>
      <c r="W106" s="263"/>
      <c r="X106" s="263"/>
      <c r="Y106" s="263"/>
      <c r="Z106" s="263"/>
      <c r="AA106" s="263"/>
      <c r="AB106" s="263"/>
      <c r="AC106" s="263"/>
      <c r="AD106" s="263"/>
      <c r="AE106" s="263"/>
      <c r="AF106" s="263"/>
      <c r="AG106" s="263"/>
      <c r="AH106" s="263"/>
      <c r="AI106" s="263"/>
      <c r="AJ106" s="263"/>
      <c r="AK106" s="263"/>
      <c r="AL106" s="263"/>
      <c r="AM106" s="263"/>
      <c r="AN106" s="263"/>
      <c r="AO106" s="263"/>
      <c r="AP106" s="263"/>
      <c r="AQ106" s="263"/>
      <c r="AR106" s="263"/>
      <c r="AS106" s="264"/>
      <c r="AT106" s="264"/>
      <c r="AU106" s="264"/>
      <c r="AV106" s="264"/>
      <c r="AW106" s="264"/>
    </row>
  </sheetData>
  <autoFilter ref="A3:AW3"/>
  <hyperlinks>
    <hyperlink ref="G2" location="Cover!A1" display="Back to cover page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tabColor theme="9" tint="-0.249977111117893"/>
  </sheetPr>
  <dimension ref="A1:AE52"/>
  <sheetViews>
    <sheetView showGridLines="0" zoomScale="80" zoomScaleNormal="80" workbookViewId="0">
      <pane xSplit="3" ySplit="8" topLeftCell="I9" activePane="bottomRight" state="frozen"/>
      <selection pane="topRight" activeCell="D1" sqref="D1"/>
      <selection pane="bottomLeft" activeCell="A9" sqref="A9"/>
      <selection pane="bottomRight" activeCell="Q5" sqref="Q5"/>
    </sheetView>
  </sheetViews>
  <sheetFormatPr defaultRowHeight="15" outlineLevelCol="1" x14ac:dyDescent="0.25"/>
  <cols>
    <col min="1" max="1" width="1" customWidth="1" collapsed="1"/>
    <col min="2" max="2" width="16.25" bestFit="1" customWidth="1" collapsed="1"/>
    <col min="3" max="3" width="32.375" bestFit="1" customWidth="1" collapsed="1"/>
    <col min="4" max="4" width="42.625" customWidth="1" outlineLevel="1" collapsed="1"/>
    <col min="5" max="5" width="11.875" customWidth="1" outlineLevel="1" collapsed="1"/>
    <col min="6" max="6" width="22.75" customWidth="1" outlineLevel="1" collapsed="1"/>
    <col min="7" max="7" width="11.25" customWidth="1" outlineLevel="1" collapsed="1"/>
    <col min="8" max="8" width="10.875" bestFit="1" customWidth="1" outlineLevel="1" collapsed="1"/>
    <col min="9" max="9" width="10.375" customWidth="1" outlineLevel="1" collapsed="1"/>
    <col min="10" max="11" width="6.75" customWidth="1" collapsed="1"/>
    <col min="12" max="12" width="8.75" customWidth="1" collapsed="1"/>
    <col min="13" max="15" width="6.75" customWidth="1" collapsed="1"/>
    <col min="16" max="16" width="8.75" customWidth="1" collapsed="1"/>
    <col min="17" max="17" width="9" customWidth="1" collapsed="1"/>
    <col min="18" max="18" width="9.375" customWidth="1" collapsed="1"/>
    <col min="19" max="22" width="8.375" customWidth="1" collapsed="1"/>
    <col min="23" max="23" width="8.875" customWidth="1" collapsed="1"/>
    <col min="24" max="27" width="8.375" hidden="1" customWidth="1" outlineLevel="1" collapsed="1"/>
    <col min="28" max="28" width="7.25" customWidth="1" collapsed="1"/>
    <col min="29" max="29" width="8.375" customWidth="1" collapsed="1"/>
    <col min="30" max="30" width="6.375" customWidth="1" collapsed="1"/>
    <col min="31" max="31" width="6.25" customWidth="1" collapsed="1"/>
  </cols>
  <sheetData>
    <row r="1" spans="2:31" x14ac:dyDescent="0.25">
      <c r="B1" s="179" t="s">
        <v>228</v>
      </c>
      <c r="C1" s="155" t="s">
        <v>269</v>
      </c>
    </row>
    <row r="2" spans="2:31" x14ac:dyDescent="0.25">
      <c r="B2" s="180">
        <f>Cover!G5</f>
        <v>42978</v>
      </c>
    </row>
    <row r="4" spans="2:31" x14ac:dyDescent="0.25">
      <c r="B4" s="181" t="s">
        <v>376</v>
      </c>
    </row>
    <row r="5" spans="2:31" s="85" customFormat="1" x14ac:dyDescent="0.25">
      <c r="B5" s="85" t="s">
        <v>235</v>
      </c>
      <c r="C5" s="85" t="s">
        <v>244</v>
      </c>
      <c r="D5" s="85" t="s">
        <v>382</v>
      </c>
      <c r="E5" s="85" t="s">
        <v>246</v>
      </c>
      <c r="F5" s="85" t="s">
        <v>383</v>
      </c>
      <c r="G5" s="85" t="s">
        <v>248</v>
      </c>
      <c r="H5" s="85" t="s">
        <v>249</v>
      </c>
      <c r="I5" s="85" t="s">
        <v>250</v>
      </c>
      <c r="J5" s="85" t="s">
        <v>251</v>
      </c>
      <c r="K5" s="85" t="s">
        <v>252</v>
      </c>
      <c r="L5" s="85" t="s">
        <v>384</v>
      </c>
      <c r="M5" s="85" t="s">
        <v>254</v>
      </c>
      <c r="N5" s="85" t="s">
        <v>385</v>
      </c>
      <c r="O5" s="85" t="s">
        <v>386</v>
      </c>
      <c r="P5" s="261" t="s">
        <v>387</v>
      </c>
      <c r="Q5" s="261" t="s">
        <v>388</v>
      </c>
      <c r="R5" s="261" t="s">
        <v>389</v>
      </c>
      <c r="S5" s="261" t="s">
        <v>390</v>
      </c>
      <c r="T5" s="261" t="s">
        <v>391</v>
      </c>
      <c r="U5" s="261" t="s">
        <v>392</v>
      </c>
      <c r="V5" s="261" t="s">
        <v>393</v>
      </c>
      <c r="W5" s="261" t="s">
        <v>397</v>
      </c>
      <c r="X5" s="261" t="s">
        <v>398</v>
      </c>
      <c r="Y5" s="261" t="s">
        <v>399</v>
      </c>
      <c r="Z5" s="261" t="s">
        <v>400</v>
      </c>
      <c r="AA5" s="261" t="s">
        <v>401</v>
      </c>
      <c r="AB5" s="261" t="s">
        <v>402</v>
      </c>
      <c r="AC5" s="85" t="s">
        <v>394</v>
      </c>
      <c r="AD5" s="261" t="s">
        <v>395</v>
      </c>
      <c r="AE5" s="261" t="s">
        <v>396</v>
      </c>
    </row>
    <row r="6" spans="2:31" ht="15.75" thickBot="1" x14ac:dyDescent="0.3"/>
    <row r="7" spans="2:31" ht="15.75" thickBot="1" x14ac:dyDescent="0.3">
      <c r="J7" s="182" t="s">
        <v>241</v>
      </c>
      <c r="K7" s="183"/>
      <c r="L7" s="183"/>
      <c r="M7" s="183"/>
      <c r="N7" s="183"/>
      <c r="O7" s="183"/>
      <c r="P7" s="184" t="s">
        <v>242</v>
      </c>
      <c r="Q7" s="184"/>
      <c r="R7" s="184"/>
      <c r="S7" s="184"/>
      <c r="T7" s="184"/>
      <c r="U7" s="184"/>
      <c r="V7" s="184"/>
      <c r="W7" s="184"/>
      <c r="X7" s="184"/>
      <c r="Y7" s="184"/>
      <c r="Z7" s="184"/>
      <c r="AA7" s="184"/>
      <c r="AB7" s="184"/>
      <c r="AC7" s="184"/>
      <c r="AD7" s="185" t="s">
        <v>243</v>
      </c>
      <c r="AE7" s="186"/>
    </row>
    <row r="8" spans="2:31" ht="32.25" thickBot="1" x14ac:dyDescent="0.3">
      <c r="B8" s="187" t="s">
        <v>235</v>
      </c>
      <c r="C8" s="188" t="s">
        <v>244</v>
      </c>
      <c r="D8" s="188" t="s">
        <v>245</v>
      </c>
      <c r="E8" s="188" t="s">
        <v>246</v>
      </c>
      <c r="F8" s="188" t="s">
        <v>247</v>
      </c>
      <c r="G8" s="188" t="s">
        <v>248</v>
      </c>
      <c r="H8" s="188" t="s">
        <v>249</v>
      </c>
      <c r="I8" s="188" t="s">
        <v>250</v>
      </c>
      <c r="J8" s="189" t="s">
        <v>251</v>
      </c>
      <c r="K8" s="189" t="s">
        <v>252</v>
      </c>
      <c r="L8" s="189" t="s">
        <v>253</v>
      </c>
      <c r="M8" s="189" t="s">
        <v>254</v>
      </c>
      <c r="N8" s="189" t="s">
        <v>255</v>
      </c>
      <c r="O8" s="189" t="s">
        <v>256</v>
      </c>
      <c r="P8" s="190" t="s">
        <v>292</v>
      </c>
      <c r="Q8" s="190" t="s">
        <v>257</v>
      </c>
      <c r="R8" s="190" t="s">
        <v>377</v>
      </c>
      <c r="S8" s="190" t="s">
        <v>378</v>
      </c>
      <c r="T8" s="190" t="s">
        <v>379</v>
      </c>
      <c r="U8" s="190" t="s">
        <v>380</v>
      </c>
      <c r="V8" s="190" t="s">
        <v>381</v>
      </c>
      <c r="W8" s="191" t="s">
        <v>433</v>
      </c>
      <c r="X8" s="190" t="s">
        <v>434</v>
      </c>
      <c r="Y8" s="190" t="s">
        <v>435</v>
      </c>
      <c r="Z8" s="190" t="s">
        <v>436</v>
      </c>
      <c r="AA8" s="190" t="s">
        <v>437</v>
      </c>
      <c r="AB8" s="191" t="str">
        <f>TEXT(B2,"mmm") &amp; " Case"</f>
        <v>Aug Case</v>
      </c>
      <c r="AC8" s="192" t="s">
        <v>258</v>
      </c>
      <c r="AD8" s="191" t="s">
        <v>259</v>
      </c>
      <c r="AE8" s="191" t="s">
        <v>260</v>
      </c>
    </row>
    <row r="9" spans="2:31" x14ac:dyDescent="0.25">
      <c r="B9" s="193" t="s">
        <v>482</v>
      </c>
      <c r="C9" s="194" t="s">
        <v>492</v>
      </c>
      <c r="D9" s="195" t="s">
        <v>528</v>
      </c>
      <c r="E9" s="196" t="s">
        <v>564</v>
      </c>
      <c r="F9" s="196" t="s">
        <v>600</v>
      </c>
      <c r="G9" s="197" t="s">
        <v>636</v>
      </c>
      <c r="H9" s="198" t="s">
        <v>666</v>
      </c>
      <c r="I9" s="199" t="s">
        <v>685</v>
      </c>
      <c r="J9" s="200">
        <v>195</v>
      </c>
      <c r="K9" s="201">
        <v>223</v>
      </c>
      <c r="L9" s="201">
        <v>31</v>
      </c>
      <c r="M9" s="201">
        <v>20</v>
      </c>
      <c r="N9" s="201">
        <v>85</v>
      </c>
      <c r="O9" s="202">
        <v>0.40669856459330145</v>
      </c>
      <c r="P9" s="203">
        <v>3292.7759999999998</v>
      </c>
      <c r="Q9" s="203">
        <v>6609.683</v>
      </c>
      <c r="R9" s="203">
        <v>6829.5559999999996</v>
      </c>
      <c r="S9" s="203">
        <v>5643.7719999999999</v>
      </c>
      <c r="T9" s="203">
        <v>6019.0079999999998</v>
      </c>
      <c r="U9" s="203">
        <v>10661.888999999999</v>
      </c>
      <c r="V9" s="203">
        <v>5299.9870000000001</v>
      </c>
      <c r="W9" s="204">
        <v>5960.11</v>
      </c>
      <c r="X9" s="203"/>
      <c r="Y9" s="203"/>
      <c r="Z9" s="203"/>
      <c r="AA9" s="203"/>
      <c r="AB9" s="205">
        <v>260</v>
      </c>
      <c r="AC9" s="206">
        <v>50316.781000000003</v>
      </c>
      <c r="AD9" s="207"/>
      <c r="AE9" s="208">
        <v>1</v>
      </c>
    </row>
    <row r="10" spans="2:31" x14ac:dyDescent="0.25">
      <c r="B10" s="209" t="s">
        <v>482</v>
      </c>
      <c r="C10" s="210" t="s">
        <v>493</v>
      </c>
      <c r="D10" s="211" t="s">
        <v>529</v>
      </c>
      <c r="E10" s="212" t="s">
        <v>565</v>
      </c>
      <c r="F10" s="212" t="s">
        <v>601</v>
      </c>
      <c r="G10" s="213" t="s">
        <v>637</v>
      </c>
      <c r="H10" s="214" t="s">
        <v>650</v>
      </c>
      <c r="I10" s="215" t="s">
        <v>694</v>
      </c>
      <c r="J10" s="216">
        <v>75</v>
      </c>
      <c r="K10" s="217">
        <v>75</v>
      </c>
      <c r="L10" s="217">
        <v>2</v>
      </c>
      <c r="M10" s="217">
        <v>10</v>
      </c>
      <c r="N10" s="217">
        <v>46</v>
      </c>
      <c r="O10" s="218">
        <v>0.61333333333333329</v>
      </c>
      <c r="P10" s="219">
        <v>2662.625</v>
      </c>
      <c r="Q10" s="219">
        <v>3746.09</v>
      </c>
      <c r="R10" s="219">
        <v>4580.857</v>
      </c>
      <c r="S10" s="219">
        <v>4420.7299999999996</v>
      </c>
      <c r="T10" s="219">
        <v>4465.8209999999999</v>
      </c>
      <c r="U10" s="219">
        <v>5760.1279999999997</v>
      </c>
      <c r="V10" s="219">
        <v>4361.7740000000003</v>
      </c>
      <c r="W10" s="220">
        <v>4464.3490000000002</v>
      </c>
      <c r="X10" s="219"/>
      <c r="Y10" s="219"/>
      <c r="Z10" s="219"/>
      <c r="AA10" s="219"/>
      <c r="AB10" s="221">
        <v>136</v>
      </c>
      <c r="AC10" s="222">
        <v>34462.374000000003</v>
      </c>
      <c r="AD10" s="223">
        <v>0.78316665765717064</v>
      </c>
      <c r="AE10" s="224">
        <v>0.95113568296602835</v>
      </c>
    </row>
    <row r="11" spans="2:31" x14ac:dyDescent="0.25">
      <c r="B11" s="209" t="s">
        <v>483</v>
      </c>
      <c r="C11" s="210" t="s">
        <v>494</v>
      </c>
      <c r="D11" s="211" t="s">
        <v>530</v>
      </c>
      <c r="E11" s="212" t="s">
        <v>566</v>
      </c>
      <c r="F11" s="212" t="s">
        <v>602</v>
      </c>
      <c r="G11" s="213" t="s">
        <v>638</v>
      </c>
      <c r="H11" s="214" t="s">
        <v>667</v>
      </c>
      <c r="I11" s="215" t="s">
        <v>667</v>
      </c>
      <c r="J11" s="216">
        <v>319</v>
      </c>
      <c r="K11" s="217">
        <v>369</v>
      </c>
      <c r="L11" s="217">
        <v>82</v>
      </c>
      <c r="M11" s="217">
        <v>54</v>
      </c>
      <c r="N11" s="217">
        <v>106</v>
      </c>
      <c r="O11" s="218">
        <v>0.30813953488372092</v>
      </c>
      <c r="P11" s="219">
        <v>942.95799999999997</v>
      </c>
      <c r="Q11" s="219">
        <v>1082.45</v>
      </c>
      <c r="R11" s="219">
        <v>1587.011</v>
      </c>
      <c r="S11" s="219">
        <v>1911.2339999999999</v>
      </c>
      <c r="T11" s="219">
        <v>2048.7750000000001</v>
      </c>
      <c r="U11" s="219">
        <v>2095.1570000000002</v>
      </c>
      <c r="V11" s="219">
        <v>1257.0340000000001</v>
      </c>
      <c r="W11" s="220">
        <v>2159.0630000000001</v>
      </c>
      <c r="X11" s="219"/>
      <c r="Y11" s="219"/>
      <c r="Z11" s="219"/>
      <c r="AA11" s="219"/>
      <c r="AB11" s="221">
        <v>153</v>
      </c>
      <c r="AC11" s="222">
        <v>13083.682000000001</v>
      </c>
      <c r="AD11" s="223">
        <v>0.90661750970446298</v>
      </c>
      <c r="AE11" s="224">
        <v>0.99551879132605781</v>
      </c>
    </row>
    <row r="12" spans="2:31" x14ac:dyDescent="0.25">
      <c r="B12" s="209" t="s">
        <v>484</v>
      </c>
      <c r="C12" s="210" t="s">
        <v>495</v>
      </c>
      <c r="D12" s="211" t="s">
        <v>531</v>
      </c>
      <c r="E12" s="212" t="s">
        <v>567</v>
      </c>
      <c r="F12" s="212" t="s">
        <v>603</v>
      </c>
      <c r="G12" s="213" t="s">
        <v>639</v>
      </c>
      <c r="H12" s="214" t="s">
        <v>668</v>
      </c>
      <c r="I12" s="215" t="s">
        <v>695</v>
      </c>
      <c r="J12" s="216">
        <v>76</v>
      </c>
      <c r="K12" s="217">
        <v>81</v>
      </c>
      <c r="L12" s="217">
        <v>8</v>
      </c>
      <c r="M12" s="217">
        <v>7</v>
      </c>
      <c r="N12" s="217">
        <v>23</v>
      </c>
      <c r="O12" s="218">
        <v>0.2929936305732484</v>
      </c>
      <c r="P12" s="219">
        <v>215.79300000000001</v>
      </c>
      <c r="Q12" s="219">
        <v>448.596</v>
      </c>
      <c r="R12" s="219">
        <v>1633.075</v>
      </c>
      <c r="S12" s="219">
        <v>758.20299999999997</v>
      </c>
      <c r="T12" s="219">
        <v>1319.096</v>
      </c>
      <c r="U12" s="219">
        <v>2480.1889999999999</v>
      </c>
      <c r="V12" s="219">
        <v>1941.327</v>
      </c>
      <c r="W12" s="220">
        <v>2109.8980000000001</v>
      </c>
      <c r="X12" s="219"/>
      <c r="Y12" s="219"/>
      <c r="Z12" s="219"/>
      <c r="AA12" s="219"/>
      <c r="AB12" s="221">
        <v>98</v>
      </c>
      <c r="AC12" s="222">
        <v>10906.177</v>
      </c>
      <c r="AD12" s="223"/>
      <c r="AE12" s="224">
        <v>0.93241587719946573</v>
      </c>
    </row>
    <row r="13" spans="2:31" x14ac:dyDescent="0.25">
      <c r="B13" s="209" t="s">
        <v>485</v>
      </c>
      <c r="C13" s="210" t="s">
        <v>496</v>
      </c>
      <c r="D13" s="211" t="s">
        <v>532</v>
      </c>
      <c r="E13" s="212" t="s">
        <v>568</v>
      </c>
      <c r="F13" s="212" t="s">
        <v>604</v>
      </c>
      <c r="G13" s="213" t="s">
        <v>640</v>
      </c>
      <c r="H13" s="214" t="s">
        <v>669</v>
      </c>
      <c r="I13" s="215" t="s">
        <v>696</v>
      </c>
      <c r="J13" s="216">
        <v>331</v>
      </c>
      <c r="K13" s="217">
        <v>378</v>
      </c>
      <c r="L13" s="217">
        <v>80</v>
      </c>
      <c r="M13" s="217">
        <v>42</v>
      </c>
      <c r="N13" s="217">
        <v>73</v>
      </c>
      <c r="O13" s="218">
        <v>0.20592383638928069</v>
      </c>
      <c r="P13" s="219">
        <v>765.41</v>
      </c>
      <c r="Q13" s="219">
        <v>1180.972</v>
      </c>
      <c r="R13" s="219">
        <v>1563.673</v>
      </c>
      <c r="S13" s="219">
        <v>1637.6659999999999</v>
      </c>
      <c r="T13" s="219">
        <v>1204.4280000000001</v>
      </c>
      <c r="U13" s="219">
        <v>1867.7809999999999</v>
      </c>
      <c r="V13" s="219">
        <v>1863.5920000000001</v>
      </c>
      <c r="W13" s="220">
        <v>1522.7059999999999</v>
      </c>
      <c r="X13" s="219"/>
      <c r="Y13" s="219"/>
      <c r="Z13" s="219"/>
      <c r="AA13" s="219"/>
      <c r="AB13" s="221">
        <v>118</v>
      </c>
      <c r="AC13" s="222">
        <v>11606.227999999999</v>
      </c>
      <c r="AD13" s="223">
        <v>0.48786147275386033</v>
      </c>
      <c r="AE13" s="224">
        <v>0.97068062658919474</v>
      </c>
    </row>
    <row r="14" spans="2:31" x14ac:dyDescent="0.25">
      <c r="B14" s="209" t="s">
        <v>486</v>
      </c>
      <c r="C14" s="210" t="s">
        <v>497</v>
      </c>
      <c r="D14" s="211" t="s">
        <v>533</v>
      </c>
      <c r="E14" s="212" t="s">
        <v>569</v>
      </c>
      <c r="F14" s="212" t="s">
        <v>605</v>
      </c>
      <c r="G14" s="213" t="s">
        <v>641</v>
      </c>
      <c r="H14" s="214" t="s">
        <v>670</v>
      </c>
      <c r="I14" s="215" t="s">
        <v>697</v>
      </c>
      <c r="J14" s="216">
        <v>566</v>
      </c>
      <c r="K14" s="217">
        <v>499</v>
      </c>
      <c r="L14" s="217">
        <v>99</v>
      </c>
      <c r="M14" s="217">
        <v>41</v>
      </c>
      <c r="N14" s="217">
        <v>70</v>
      </c>
      <c r="O14" s="218">
        <v>0.13145539906103287</v>
      </c>
      <c r="P14" s="219">
        <v>901.29399999999998</v>
      </c>
      <c r="Q14" s="219">
        <v>1371.9459999999999</v>
      </c>
      <c r="R14" s="219">
        <v>2876.96</v>
      </c>
      <c r="S14" s="219">
        <v>2433.9949999999999</v>
      </c>
      <c r="T14" s="219">
        <v>1437.1189999999999</v>
      </c>
      <c r="U14" s="219">
        <v>2019.4960000000001</v>
      </c>
      <c r="V14" s="219">
        <v>1552.143</v>
      </c>
      <c r="W14" s="220">
        <v>1409.98</v>
      </c>
      <c r="X14" s="219"/>
      <c r="Y14" s="219"/>
      <c r="Z14" s="219"/>
      <c r="AA14" s="219"/>
      <c r="AB14" s="221">
        <v>112</v>
      </c>
      <c r="AC14" s="222">
        <v>14002.933000000001</v>
      </c>
      <c r="AD14" s="223">
        <v>0.84815141447076947</v>
      </c>
      <c r="AE14" s="224">
        <v>0.98485046265475484</v>
      </c>
    </row>
    <row r="15" spans="2:31" x14ac:dyDescent="0.25">
      <c r="B15" s="209" t="s">
        <v>487</v>
      </c>
      <c r="C15" s="210" t="s">
        <v>498</v>
      </c>
      <c r="D15" s="211" t="s">
        <v>534</v>
      </c>
      <c r="E15" s="212" t="s">
        <v>570</v>
      </c>
      <c r="F15" s="212" t="s">
        <v>606</v>
      </c>
      <c r="G15" s="213" t="s">
        <v>642</v>
      </c>
      <c r="H15" s="214" t="s">
        <v>671</v>
      </c>
      <c r="I15" s="215" t="s">
        <v>698</v>
      </c>
      <c r="J15" s="216">
        <v>341</v>
      </c>
      <c r="K15" s="217">
        <v>341</v>
      </c>
      <c r="L15" s="217">
        <v>59</v>
      </c>
      <c r="M15" s="217">
        <v>71</v>
      </c>
      <c r="N15" s="217">
        <v>71</v>
      </c>
      <c r="O15" s="218">
        <v>0.20821114369501467</v>
      </c>
      <c r="P15" s="219"/>
      <c r="Q15" s="219"/>
      <c r="R15" s="219"/>
      <c r="S15" s="219">
        <v>1002.527</v>
      </c>
      <c r="T15" s="219">
        <v>948.428</v>
      </c>
      <c r="U15" s="219">
        <v>974.83</v>
      </c>
      <c r="V15" s="219">
        <v>1079.211</v>
      </c>
      <c r="W15" s="220">
        <v>1395.048</v>
      </c>
      <c r="X15" s="219"/>
      <c r="Y15" s="219"/>
      <c r="Z15" s="219"/>
      <c r="AA15" s="219"/>
      <c r="AB15" s="221">
        <v>96</v>
      </c>
      <c r="AC15" s="222">
        <v>5400.0439999999999</v>
      </c>
      <c r="AD15" s="223">
        <v>0.75390175955181205</v>
      </c>
      <c r="AE15" s="224">
        <v>0.87522971180881515</v>
      </c>
    </row>
    <row r="16" spans="2:31" x14ac:dyDescent="0.25">
      <c r="B16" s="209" t="s">
        <v>488</v>
      </c>
      <c r="C16" s="210" t="s">
        <v>499</v>
      </c>
      <c r="D16" s="211" t="s">
        <v>535</v>
      </c>
      <c r="E16" s="212" t="s">
        <v>571</v>
      </c>
      <c r="F16" s="212" t="s">
        <v>607</v>
      </c>
      <c r="G16" s="213" t="s">
        <v>643</v>
      </c>
      <c r="H16" s="214" t="s">
        <v>672</v>
      </c>
      <c r="I16" s="214" t="s">
        <v>699</v>
      </c>
      <c r="J16" s="216">
        <v>78</v>
      </c>
      <c r="K16" s="217">
        <v>113</v>
      </c>
      <c r="L16" s="217">
        <v>52</v>
      </c>
      <c r="M16" s="217">
        <v>26</v>
      </c>
      <c r="N16" s="217">
        <v>41</v>
      </c>
      <c r="O16" s="218">
        <v>0.4293193717277487</v>
      </c>
      <c r="P16" s="219">
        <v>12.092000000000001</v>
      </c>
      <c r="Q16" s="219">
        <v>298.19900000000001</v>
      </c>
      <c r="R16" s="219">
        <v>319.46300000000002</v>
      </c>
      <c r="S16" s="219">
        <v>359.45800000000003</v>
      </c>
      <c r="T16" s="219">
        <v>76.040000000000006</v>
      </c>
      <c r="U16" s="219">
        <v>333.88</v>
      </c>
      <c r="V16" s="219">
        <v>884.55600000000004</v>
      </c>
      <c r="W16" s="220">
        <v>1327.742</v>
      </c>
      <c r="X16" s="219"/>
      <c r="Y16" s="219"/>
      <c r="Z16" s="219"/>
      <c r="AA16" s="219"/>
      <c r="AB16" s="221">
        <v>81</v>
      </c>
      <c r="AC16" s="222">
        <v>3611.43</v>
      </c>
      <c r="AD16" s="223">
        <v>0.59647018921482964</v>
      </c>
      <c r="AE16" s="224">
        <v>0.82587438571998917</v>
      </c>
    </row>
    <row r="17" spans="2:31" x14ac:dyDescent="0.25">
      <c r="B17" s="209" t="s">
        <v>483</v>
      </c>
      <c r="C17" s="210" t="s">
        <v>500</v>
      </c>
      <c r="D17" s="211" t="s">
        <v>536</v>
      </c>
      <c r="E17" s="212" t="s">
        <v>572</v>
      </c>
      <c r="F17" s="212" t="s">
        <v>608</v>
      </c>
      <c r="G17" s="213" t="s">
        <v>644</v>
      </c>
      <c r="H17" s="214" t="s">
        <v>643</v>
      </c>
      <c r="I17" s="214" t="s">
        <v>643</v>
      </c>
      <c r="J17" s="216">
        <v>162</v>
      </c>
      <c r="K17" s="217">
        <v>183</v>
      </c>
      <c r="L17" s="217">
        <v>45</v>
      </c>
      <c r="M17" s="217">
        <v>36</v>
      </c>
      <c r="N17" s="217">
        <v>63</v>
      </c>
      <c r="O17" s="218">
        <v>0.36521739130434783</v>
      </c>
      <c r="P17" s="219">
        <v>767.95100000000002</v>
      </c>
      <c r="Q17" s="219">
        <v>1067.277</v>
      </c>
      <c r="R17" s="219">
        <v>1114.2270000000001</v>
      </c>
      <c r="S17" s="219">
        <v>557.13699999999994</v>
      </c>
      <c r="T17" s="219">
        <v>1265.165</v>
      </c>
      <c r="U17" s="219">
        <v>1167.67</v>
      </c>
      <c r="V17" s="219">
        <v>1107.269</v>
      </c>
      <c r="W17" s="220">
        <v>1317.6569999999999</v>
      </c>
      <c r="X17" s="219"/>
      <c r="Y17" s="219"/>
      <c r="Z17" s="219"/>
      <c r="AA17" s="219"/>
      <c r="AB17" s="221">
        <v>97</v>
      </c>
      <c r="AC17" s="222">
        <v>8364.3529999999992</v>
      </c>
      <c r="AD17" s="223">
        <v>0.82873315929183522</v>
      </c>
      <c r="AE17" s="224">
        <v>0.94428886226160613</v>
      </c>
    </row>
    <row r="18" spans="2:31" x14ac:dyDescent="0.25">
      <c r="B18" s="209" t="s">
        <v>485</v>
      </c>
      <c r="C18" s="210" t="s">
        <v>501</v>
      </c>
      <c r="D18" s="211" t="s">
        <v>537</v>
      </c>
      <c r="E18" s="212" t="s">
        <v>573</v>
      </c>
      <c r="F18" s="212" t="s">
        <v>609</v>
      </c>
      <c r="G18" s="213" t="s">
        <v>645</v>
      </c>
      <c r="H18" s="214" t="s">
        <v>673</v>
      </c>
      <c r="I18" s="214" t="s">
        <v>700</v>
      </c>
      <c r="J18" s="216">
        <v>282</v>
      </c>
      <c r="K18" s="217">
        <v>295</v>
      </c>
      <c r="L18" s="217">
        <v>57</v>
      </c>
      <c r="M18" s="217">
        <v>49</v>
      </c>
      <c r="N18" s="217">
        <v>77</v>
      </c>
      <c r="O18" s="218">
        <v>0.26689774696707108</v>
      </c>
      <c r="P18" s="219">
        <v>759.18700000000001</v>
      </c>
      <c r="Q18" s="219">
        <v>1038.06</v>
      </c>
      <c r="R18" s="219">
        <v>994.91800000000001</v>
      </c>
      <c r="S18" s="219">
        <v>966.44200000000001</v>
      </c>
      <c r="T18" s="219">
        <v>930.93600000000004</v>
      </c>
      <c r="U18" s="219">
        <v>1055.1179999999999</v>
      </c>
      <c r="V18" s="219">
        <v>813.774</v>
      </c>
      <c r="W18" s="220">
        <v>1302.8599999999999</v>
      </c>
      <c r="X18" s="219"/>
      <c r="Y18" s="219"/>
      <c r="Z18" s="219"/>
      <c r="AA18" s="219"/>
      <c r="AB18" s="221">
        <v>99</v>
      </c>
      <c r="AC18" s="222">
        <v>7861.2950000000001</v>
      </c>
      <c r="AD18" s="223">
        <v>0.51992379463631477</v>
      </c>
      <c r="AE18" s="224">
        <v>0.97628000549060578</v>
      </c>
    </row>
    <row r="19" spans="2:31" x14ac:dyDescent="0.25">
      <c r="B19" s="209" t="s">
        <v>486</v>
      </c>
      <c r="C19" s="210" t="s">
        <v>502</v>
      </c>
      <c r="D19" s="211" t="s">
        <v>538</v>
      </c>
      <c r="E19" s="212" t="s">
        <v>574</v>
      </c>
      <c r="F19" s="212" t="s">
        <v>610</v>
      </c>
      <c r="G19" s="213" t="s">
        <v>646</v>
      </c>
      <c r="H19" s="214" t="s">
        <v>674</v>
      </c>
      <c r="I19" s="214" t="s">
        <v>701</v>
      </c>
      <c r="J19" s="216">
        <v>204</v>
      </c>
      <c r="K19" s="217">
        <v>195</v>
      </c>
      <c r="L19" s="217">
        <v>31</v>
      </c>
      <c r="M19" s="217">
        <v>30</v>
      </c>
      <c r="N19" s="217">
        <v>57</v>
      </c>
      <c r="O19" s="218">
        <v>0.2857142857142857</v>
      </c>
      <c r="P19" s="219">
        <v>643.30899999999997</v>
      </c>
      <c r="Q19" s="219">
        <v>769.31399999999996</v>
      </c>
      <c r="R19" s="219">
        <v>1080.951</v>
      </c>
      <c r="S19" s="219">
        <v>1172.83</v>
      </c>
      <c r="T19" s="219">
        <v>1116.145</v>
      </c>
      <c r="U19" s="219">
        <v>907.3</v>
      </c>
      <c r="V19" s="219">
        <v>1071.6199999999999</v>
      </c>
      <c r="W19" s="220">
        <v>1276.027</v>
      </c>
      <c r="X19" s="219"/>
      <c r="Y19" s="219"/>
      <c r="Z19" s="219"/>
      <c r="AA19" s="219"/>
      <c r="AB19" s="221">
        <v>93</v>
      </c>
      <c r="AC19" s="222">
        <v>8037.4960000000001</v>
      </c>
      <c r="AD19" s="223">
        <v>0.43821095824281919</v>
      </c>
      <c r="AE19" s="224">
        <v>0.94440592543800861</v>
      </c>
    </row>
    <row r="20" spans="2:31" x14ac:dyDescent="0.25">
      <c r="B20" s="209" t="s">
        <v>489</v>
      </c>
      <c r="C20" s="210" t="s">
        <v>503</v>
      </c>
      <c r="D20" s="211" t="s">
        <v>539</v>
      </c>
      <c r="E20" s="212" t="s">
        <v>575</v>
      </c>
      <c r="F20" s="212" t="s">
        <v>611</v>
      </c>
      <c r="G20" s="213" t="s">
        <v>647</v>
      </c>
      <c r="H20" s="214" t="s">
        <v>675</v>
      </c>
      <c r="I20" s="214" t="s">
        <v>702</v>
      </c>
      <c r="J20" s="216">
        <v>124</v>
      </c>
      <c r="K20" s="217">
        <v>115</v>
      </c>
      <c r="L20" s="217">
        <v>17</v>
      </c>
      <c r="M20" s="217">
        <v>27</v>
      </c>
      <c r="N20" s="217">
        <v>29</v>
      </c>
      <c r="O20" s="218">
        <v>0.24267782426778242</v>
      </c>
      <c r="P20" s="219"/>
      <c r="Q20" s="219"/>
      <c r="R20" s="219">
        <v>206.93299999999999</v>
      </c>
      <c r="S20" s="219">
        <v>1083.2809999999999</v>
      </c>
      <c r="T20" s="219">
        <v>1647.462</v>
      </c>
      <c r="U20" s="219">
        <v>1064.3209999999999</v>
      </c>
      <c r="V20" s="219">
        <v>615.70100000000002</v>
      </c>
      <c r="W20" s="220">
        <v>1175.952</v>
      </c>
      <c r="X20" s="219"/>
      <c r="Y20" s="219"/>
      <c r="Z20" s="219"/>
      <c r="AA20" s="219"/>
      <c r="AB20" s="221">
        <v>53</v>
      </c>
      <c r="AC20" s="222">
        <v>5793.65</v>
      </c>
      <c r="AD20" s="223">
        <v>0.76183982627991231</v>
      </c>
      <c r="AE20" s="224">
        <v>0.86926418409551653</v>
      </c>
    </row>
    <row r="21" spans="2:31" x14ac:dyDescent="0.25">
      <c r="B21" s="209" t="s">
        <v>484</v>
      </c>
      <c r="C21" s="210" t="s">
        <v>504</v>
      </c>
      <c r="D21" s="211" t="s">
        <v>540</v>
      </c>
      <c r="E21" s="212" t="s">
        <v>576</v>
      </c>
      <c r="F21" s="212" t="s">
        <v>612</v>
      </c>
      <c r="G21" s="213" t="s">
        <v>648</v>
      </c>
      <c r="H21" s="214" t="s">
        <v>676</v>
      </c>
      <c r="I21" s="214" t="s">
        <v>703</v>
      </c>
      <c r="J21" s="216">
        <v>84</v>
      </c>
      <c r="K21" s="217">
        <v>89</v>
      </c>
      <c r="L21" s="217">
        <v>19</v>
      </c>
      <c r="M21" s="217">
        <v>15</v>
      </c>
      <c r="N21" s="217">
        <v>25</v>
      </c>
      <c r="O21" s="218">
        <v>0.28901734104046245</v>
      </c>
      <c r="P21" s="219"/>
      <c r="Q21" s="219"/>
      <c r="R21" s="219"/>
      <c r="S21" s="219"/>
      <c r="T21" s="219"/>
      <c r="U21" s="219"/>
      <c r="V21" s="219">
        <v>782.69600000000003</v>
      </c>
      <c r="W21" s="220">
        <v>1130.212</v>
      </c>
      <c r="X21" s="219"/>
      <c r="Y21" s="219"/>
      <c r="Z21" s="219"/>
      <c r="AA21" s="219"/>
      <c r="AB21" s="221">
        <v>44</v>
      </c>
      <c r="AC21" s="222">
        <v>1912.9079999999999</v>
      </c>
      <c r="AD21" s="223">
        <v>0.7137191711561367</v>
      </c>
      <c r="AE21" s="224">
        <v>0.83647428268684487</v>
      </c>
    </row>
    <row r="22" spans="2:31" x14ac:dyDescent="0.25">
      <c r="B22" s="209" t="s">
        <v>482</v>
      </c>
      <c r="C22" s="210" t="s">
        <v>505</v>
      </c>
      <c r="D22" s="211" t="s">
        <v>541</v>
      </c>
      <c r="E22" s="212" t="s">
        <v>577</v>
      </c>
      <c r="F22" s="212" t="s">
        <v>613</v>
      </c>
      <c r="G22" s="213" t="s">
        <v>649</v>
      </c>
      <c r="H22" s="214" t="s">
        <v>677</v>
      </c>
      <c r="I22" s="214" t="s">
        <v>704</v>
      </c>
      <c r="J22" s="216">
        <v>50</v>
      </c>
      <c r="K22" s="217">
        <v>54</v>
      </c>
      <c r="L22" s="217">
        <v>8</v>
      </c>
      <c r="M22" s="217">
        <v>17</v>
      </c>
      <c r="N22" s="217">
        <v>23</v>
      </c>
      <c r="O22" s="218">
        <v>0.44230769230769229</v>
      </c>
      <c r="P22" s="219"/>
      <c r="Q22" s="219"/>
      <c r="R22" s="219"/>
      <c r="S22" s="219"/>
      <c r="T22" s="219"/>
      <c r="U22" s="219">
        <v>683.22799999999995</v>
      </c>
      <c r="V22" s="219">
        <v>819.02599999999995</v>
      </c>
      <c r="W22" s="220">
        <v>1082.672</v>
      </c>
      <c r="X22" s="219"/>
      <c r="Y22" s="219"/>
      <c r="Z22" s="219"/>
      <c r="AA22" s="219"/>
      <c r="AB22" s="221">
        <v>58</v>
      </c>
      <c r="AC22" s="222">
        <v>2584.9259999999999</v>
      </c>
      <c r="AD22" s="223">
        <v>0.84593171576563253</v>
      </c>
      <c r="AE22" s="224">
        <v>0.91419172971366147</v>
      </c>
    </row>
    <row r="23" spans="2:31" x14ac:dyDescent="0.25">
      <c r="B23" s="209" t="s">
        <v>490</v>
      </c>
      <c r="C23" s="210" t="s">
        <v>506</v>
      </c>
      <c r="D23" s="211" t="s">
        <v>542</v>
      </c>
      <c r="E23" s="212" t="s">
        <v>578</v>
      </c>
      <c r="F23" s="212" t="s">
        <v>614</v>
      </c>
      <c r="G23" s="213" t="s">
        <v>650</v>
      </c>
      <c r="H23" s="214" t="s">
        <v>650</v>
      </c>
      <c r="I23" s="214" t="s">
        <v>662</v>
      </c>
      <c r="J23" s="216">
        <v>215</v>
      </c>
      <c r="K23" s="217">
        <v>197</v>
      </c>
      <c r="L23" s="217">
        <v>15</v>
      </c>
      <c r="M23" s="217">
        <v>32</v>
      </c>
      <c r="N23" s="217">
        <v>40</v>
      </c>
      <c r="O23" s="218">
        <v>0.1941747572815534</v>
      </c>
      <c r="P23" s="219">
        <v>1306.336</v>
      </c>
      <c r="Q23" s="219">
        <v>1399.374</v>
      </c>
      <c r="R23" s="219">
        <v>2186.5079999999998</v>
      </c>
      <c r="S23" s="219">
        <v>1390.0429999999999</v>
      </c>
      <c r="T23" s="219">
        <v>1150.8630000000001</v>
      </c>
      <c r="U23" s="219">
        <v>1124.864</v>
      </c>
      <c r="V23" s="219">
        <v>1358.4269999999999</v>
      </c>
      <c r="W23" s="220">
        <v>1079.856</v>
      </c>
      <c r="X23" s="219"/>
      <c r="Y23" s="219"/>
      <c r="Z23" s="219"/>
      <c r="AA23" s="219"/>
      <c r="AB23" s="221">
        <v>72</v>
      </c>
      <c r="AC23" s="222">
        <v>10996.271000000001</v>
      </c>
      <c r="AD23" s="223">
        <v>0.69179407211290356</v>
      </c>
      <c r="AE23" s="224">
        <v>0.88982738500744707</v>
      </c>
    </row>
    <row r="24" spans="2:31" x14ac:dyDescent="0.25">
      <c r="B24" s="209" t="s">
        <v>490</v>
      </c>
      <c r="C24" s="210" t="s">
        <v>507</v>
      </c>
      <c r="D24" s="211" t="s">
        <v>543</v>
      </c>
      <c r="E24" s="212" t="s">
        <v>579</v>
      </c>
      <c r="F24" s="212" t="s">
        <v>615</v>
      </c>
      <c r="G24" s="213" t="s">
        <v>647</v>
      </c>
      <c r="H24" s="214" t="s">
        <v>678</v>
      </c>
      <c r="I24" s="214" t="s">
        <v>705</v>
      </c>
      <c r="J24" s="216">
        <v>191</v>
      </c>
      <c r="K24" s="217">
        <v>187</v>
      </c>
      <c r="L24" s="217">
        <v>25</v>
      </c>
      <c r="M24" s="217">
        <v>17</v>
      </c>
      <c r="N24" s="217">
        <v>38</v>
      </c>
      <c r="O24" s="218">
        <v>0.20105820105820105</v>
      </c>
      <c r="P24" s="219"/>
      <c r="Q24" s="219"/>
      <c r="R24" s="219"/>
      <c r="S24" s="219">
        <v>663.53599999999994</v>
      </c>
      <c r="T24" s="219">
        <v>836.49300000000005</v>
      </c>
      <c r="U24" s="219">
        <v>1361.953</v>
      </c>
      <c r="V24" s="219">
        <v>1085.549</v>
      </c>
      <c r="W24" s="220">
        <v>1073.9849999999999</v>
      </c>
      <c r="X24" s="219"/>
      <c r="Y24" s="219"/>
      <c r="Z24" s="219"/>
      <c r="AA24" s="219"/>
      <c r="AB24" s="221">
        <v>76</v>
      </c>
      <c r="AC24" s="222">
        <v>5021.5159999999996</v>
      </c>
      <c r="AD24" s="223"/>
      <c r="AE24" s="224">
        <v>1</v>
      </c>
    </row>
    <row r="25" spans="2:31" x14ac:dyDescent="0.25">
      <c r="B25" s="209" t="s">
        <v>486</v>
      </c>
      <c r="C25" s="210" t="s">
        <v>508</v>
      </c>
      <c r="D25" s="211" t="s">
        <v>544</v>
      </c>
      <c r="E25" s="212" t="s">
        <v>580</v>
      </c>
      <c r="F25" s="212" t="s">
        <v>616</v>
      </c>
      <c r="G25" s="213" t="s">
        <v>651</v>
      </c>
      <c r="H25" s="214" t="s">
        <v>679</v>
      </c>
      <c r="I25" s="214" t="s">
        <v>706</v>
      </c>
      <c r="J25" s="216">
        <v>159</v>
      </c>
      <c r="K25" s="217">
        <v>162</v>
      </c>
      <c r="L25" s="217">
        <v>42</v>
      </c>
      <c r="M25" s="217">
        <v>26</v>
      </c>
      <c r="N25" s="217">
        <v>43</v>
      </c>
      <c r="O25" s="218">
        <v>0.26791277258566976</v>
      </c>
      <c r="P25" s="219"/>
      <c r="Q25" s="219"/>
      <c r="R25" s="219"/>
      <c r="S25" s="219"/>
      <c r="T25" s="219"/>
      <c r="U25" s="219">
        <v>281.25799999999998</v>
      </c>
      <c r="V25" s="219">
        <v>978.59500000000003</v>
      </c>
      <c r="W25" s="220">
        <v>1063.5809999999999</v>
      </c>
      <c r="X25" s="219"/>
      <c r="Y25" s="219"/>
      <c r="Z25" s="219"/>
      <c r="AA25" s="219"/>
      <c r="AB25" s="221">
        <v>77</v>
      </c>
      <c r="AC25" s="222">
        <v>2323.4340000000002</v>
      </c>
      <c r="AD25" s="223"/>
      <c r="AE25" s="224">
        <v>1</v>
      </c>
    </row>
    <row r="26" spans="2:31" x14ac:dyDescent="0.25">
      <c r="B26" s="209" t="s">
        <v>489</v>
      </c>
      <c r="C26" s="210" t="s">
        <v>509</v>
      </c>
      <c r="D26" s="211" t="s">
        <v>545</v>
      </c>
      <c r="E26" s="212" t="s">
        <v>581</v>
      </c>
      <c r="F26" s="212" t="s">
        <v>617</v>
      </c>
      <c r="G26" s="213" t="s">
        <v>652</v>
      </c>
      <c r="H26" s="214" t="s">
        <v>680</v>
      </c>
      <c r="I26" s="214" t="s">
        <v>707</v>
      </c>
      <c r="J26" s="216">
        <v>70</v>
      </c>
      <c r="K26" s="217">
        <v>72</v>
      </c>
      <c r="L26" s="217">
        <v>8</v>
      </c>
      <c r="M26" s="217">
        <v>14</v>
      </c>
      <c r="N26" s="217">
        <v>12</v>
      </c>
      <c r="O26" s="218">
        <v>0.16901408450704225</v>
      </c>
      <c r="P26" s="219"/>
      <c r="Q26" s="219"/>
      <c r="R26" s="219"/>
      <c r="S26" s="219"/>
      <c r="T26" s="219"/>
      <c r="U26" s="219"/>
      <c r="V26" s="219">
        <v>543.29999999999995</v>
      </c>
      <c r="W26" s="220">
        <v>946.548</v>
      </c>
      <c r="X26" s="219"/>
      <c r="Y26" s="219"/>
      <c r="Z26" s="219"/>
      <c r="AA26" s="219"/>
      <c r="AB26" s="221">
        <v>16</v>
      </c>
      <c r="AC26" s="222">
        <v>1489.848</v>
      </c>
      <c r="AD26" s="223">
        <v>0.73783106756340344</v>
      </c>
      <c r="AE26" s="224">
        <v>0.8494224740345222</v>
      </c>
    </row>
    <row r="27" spans="2:31" x14ac:dyDescent="0.25">
      <c r="B27" s="209" t="s">
        <v>485</v>
      </c>
      <c r="C27" s="210" t="s">
        <v>510</v>
      </c>
      <c r="D27" s="211" t="s">
        <v>546</v>
      </c>
      <c r="E27" s="212" t="s">
        <v>582</v>
      </c>
      <c r="F27" s="212" t="s">
        <v>618</v>
      </c>
      <c r="G27" s="213" t="s">
        <v>653</v>
      </c>
      <c r="H27" s="214" t="s">
        <v>681</v>
      </c>
      <c r="I27" s="214" t="s">
        <v>708</v>
      </c>
      <c r="J27" s="216">
        <v>211</v>
      </c>
      <c r="K27" s="217">
        <v>234</v>
      </c>
      <c r="L27" s="217">
        <v>66</v>
      </c>
      <c r="M27" s="217">
        <v>31</v>
      </c>
      <c r="N27" s="217">
        <v>41</v>
      </c>
      <c r="O27" s="218">
        <v>0.1842696629213483</v>
      </c>
      <c r="P27" s="219"/>
      <c r="Q27" s="219"/>
      <c r="R27" s="219"/>
      <c r="S27" s="219"/>
      <c r="T27" s="219"/>
      <c r="U27" s="219">
        <v>729.92</v>
      </c>
      <c r="V27" s="219">
        <v>753.34299999999996</v>
      </c>
      <c r="W27" s="220">
        <v>892.46400000000006</v>
      </c>
      <c r="X27" s="219"/>
      <c r="Y27" s="219"/>
      <c r="Z27" s="219"/>
      <c r="AA27" s="219"/>
      <c r="AB27" s="221">
        <v>68</v>
      </c>
      <c r="AC27" s="222">
        <v>2375.7269999999999</v>
      </c>
      <c r="AD27" s="223">
        <v>1.0800915331807781</v>
      </c>
      <c r="AE27" s="224">
        <v>1.000255539736429</v>
      </c>
    </row>
    <row r="28" spans="2:31" x14ac:dyDescent="0.25">
      <c r="B28" s="209" t="s">
        <v>487</v>
      </c>
      <c r="C28" s="210" t="s">
        <v>511</v>
      </c>
      <c r="D28" s="211" t="s">
        <v>547</v>
      </c>
      <c r="E28" s="212" t="s">
        <v>583</v>
      </c>
      <c r="F28" s="212" t="s">
        <v>619</v>
      </c>
      <c r="G28" s="213" t="s">
        <v>654</v>
      </c>
      <c r="H28" s="214" t="s">
        <v>682</v>
      </c>
      <c r="I28" s="214" t="s">
        <v>684</v>
      </c>
      <c r="J28" s="216">
        <v>206</v>
      </c>
      <c r="K28" s="217">
        <v>190</v>
      </c>
      <c r="L28" s="217">
        <v>21</v>
      </c>
      <c r="M28" s="217">
        <v>39</v>
      </c>
      <c r="N28" s="217">
        <v>41</v>
      </c>
      <c r="O28" s="218">
        <v>0.20707070707070707</v>
      </c>
      <c r="P28" s="219"/>
      <c r="Q28" s="219"/>
      <c r="R28" s="219"/>
      <c r="S28" s="219"/>
      <c r="T28" s="219"/>
      <c r="U28" s="219"/>
      <c r="V28" s="219"/>
      <c r="W28" s="220">
        <v>846.30499999999995</v>
      </c>
      <c r="X28" s="219"/>
      <c r="Y28" s="219"/>
      <c r="Z28" s="219"/>
      <c r="AA28" s="219"/>
      <c r="AB28" s="221">
        <v>63</v>
      </c>
      <c r="AC28" s="222">
        <v>846.30499999999995</v>
      </c>
      <c r="AD28" s="223">
        <v>0.73663016447421126</v>
      </c>
      <c r="AE28" s="224">
        <v>0.88755943997191122</v>
      </c>
    </row>
    <row r="29" spans="2:31" x14ac:dyDescent="0.25">
      <c r="B29" s="209" t="s">
        <v>489</v>
      </c>
      <c r="C29" s="210" t="s">
        <v>512</v>
      </c>
      <c r="D29" s="211" t="s">
        <v>548</v>
      </c>
      <c r="E29" s="212" t="s">
        <v>584</v>
      </c>
      <c r="F29" s="212" t="s">
        <v>620</v>
      </c>
      <c r="G29" s="213" t="s">
        <v>655</v>
      </c>
      <c r="H29" s="214" t="s">
        <v>663</v>
      </c>
      <c r="I29" s="214" t="s">
        <v>666</v>
      </c>
      <c r="J29" s="216">
        <v>83</v>
      </c>
      <c r="K29" s="217">
        <v>83</v>
      </c>
      <c r="L29" s="217">
        <v>15</v>
      </c>
      <c r="M29" s="217">
        <v>17</v>
      </c>
      <c r="N29" s="217">
        <v>18</v>
      </c>
      <c r="O29" s="218">
        <v>0.21686746987951808</v>
      </c>
      <c r="P29" s="219">
        <v>392.34199999999998</v>
      </c>
      <c r="Q29" s="219">
        <v>660.54899999999998</v>
      </c>
      <c r="R29" s="219">
        <v>1003.804</v>
      </c>
      <c r="S29" s="219">
        <v>851.447</v>
      </c>
      <c r="T29" s="219">
        <v>538.11599999999999</v>
      </c>
      <c r="U29" s="219">
        <v>856.44899999999996</v>
      </c>
      <c r="V29" s="219">
        <v>769.36699999999996</v>
      </c>
      <c r="W29" s="220">
        <v>840.23199999999997</v>
      </c>
      <c r="X29" s="219"/>
      <c r="Y29" s="219"/>
      <c r="Z29" s="219"/>
      <c r="AA29" s="219"/>
      <c r="AB29" s="221">
        <v>48</v>
      </c>
      <c r="AC29" s="222">
        <v>5912.3059999999996</v>
      </c>
      <c r="AD29" s="223">
        <v>0.66057407216268915</v>
      </c>
      <c r="AE29" s="224">
        <v>0.85967123163174308</v>
      </c>
    </row>
    <row r="30" spans="2:31" x14ac:dyDescent="0.25">
      <c r="B30" s="209" t="s">
        <v>482</v>
      </c>
      <c r="C30" s="210" t="s">
        <v>513</v>
      </c>
      <c r="D30" s="211" t="s">
        <v>549</v>
      </c>
      <c r="E30" s="212" t="s">
        <v>585</v>
      </c>
      <c r="F30" s="212" t="s">
        <v>621</v>
      </c>
      <c r="G30" s="213" t="s">
        <v>656</v>
      </c>
      <c r="H30" s="214" t="s">
        <v>683</v>
      </c>
      <c r="I30" s="214" t="s">
        <v>709</v>
      </c>
      <c r="J30" s="216">
        <v>63</v>
      </c>
      <c r="K30" s="217">
        <v>62</v>
      </c>
      <c r="L30" s="217">
        <v>5</v>
      </c>
      <c r="M30" s="217">
        <v>14</v>
      </c>
      <c r="N30" s="217">
        <v>17</v>
      </c>
      <c r="O30" s="218">
        <v>0.27200000000000002</v>
      </c>
      <c r="P30" s="219">
        <v>258.12900000000002</v>
      </c>
      <c r="Q30" s="219">
        <v>332.62099999999998</v>
      </c>
      <c r="R30" s="219">
        <v>372.82100000000003</v>
      </c>
      <c r="S30" s="219">
        <v>715.87099999999998</v>
      </c>
      <c r="T30" s="219">
        <v>5712.03</v>
      </c>
      <c r="U30" s="219">
        <v>491.82400000000001</v>
      </c>
      <c r="V30" s="219">
        <v>383.24099999999999</v>
      </c>
      <c r="W30" s="220">
        <v>715.76599999999996</v>
      </c>
      <c r="X30" s="219"/>
      <c r="Y30" s="219"/>
      <c r="Z30" s="219"/>
      <c r="AA30" s="219"/>
      <c r="AB30" s="221">
        <v>36</v>
      </c>
      <c r="AC30" s="222">
        <v>8982.3029999999999</v>
      </c>
      <c r="AD30" s="223">
        <v>0.60570854022288501</v>
      </c>
      <c r="AE30" s="224">
        <v>0.78468606012100361</v>
      </c>
    </row>
    <row r="31" spans="2:31" x14ac:dyDescent="0.25">
      <c r="B31" s="209" t="s">
        <v>491</v>
      </c>
      <c r="C31" s="210" t="s">
        <v>514</v>
      </c>
      <c r="D31" s="211" t="s">
        <v>550</v>
      </c>
      <c r="E31" s="212" t="s">
        <v>586</v>
      </c>
      <c r="F31" s="212" t="s">
        <v>622</v>
      </c>
      <c r="G31" s="213" t="s">
        <v>654</v>
      </c>
      <c r="H31" s="214" t="s">
        <v>684</v>
      </c>
      <c r="I31" s="214" t="s">
        <v>690</v>
      </c>
      <c r="J31" s="216">
        <v>90</v>
      </c>
      <c r="K31" s="217">
        <v>106</v>
      </c>
      <c r="L31" s="217">
        <v>22</v>
      </c>
      <c r="M31" s="217">
        <v>14</v>
      </c>
      <c r="N31" s="217">
        <v>31</v>
      </c>
      <c r="O31" s="218">
        <v>0.31632653061224492</v>
      </c>
      <c r="P31" s="219"/>
      <c r="Q31" s="219"/>
      <c r="R31" s="219"/>
      <c r="S31" s="219"/>
      <c r="T31" s="219"/>
      <c r="U31" s="219"/>
      <c r="V31" s="219"/>
      <c r="W31" s="220">
        <v>658.81</v>
      </c>
      <c r="X31" s="219"/>
      <c r="Y31" s="219"/>
      <c r="Z31" s="219"/>
      <c r="AA31" s="219"/>
      <c r="AB31" s="221">
        <v>40</v>
      </c>
      <c r="AC31" s="222">
        <v>658.81</v>
      </c>
      <c r="AD31" s="223">
        <v>0.72701543006212366</v>
      </c>
      <c r="AE31" s="224">
        <v>0.87883212782501752</v>
      </c>
    </row>
    <row r="32" spans="2:31" x14ac:dyDescent="0.25">
      <c r="B32" s="209" t="s">
        <v>486</v>
      </c>
      <c r="C32" s="210" t="s">
        <v>515</v>
      </c>
      <c r="D32" s="211" t="s">
        <v>551</v>
      </c>
      <c r="E32" s="212" t="s">
        <v>587</v>
      </c>
      <c r="F32" s="212" t="s">
        <v>623</v>
      </c>
      <c r="G32" s="213" t="s">
        <v>657</v>
      </c>
      <c r="H32" s="214" t="s">
        <v>685</v>
      </c>
      <c r="I32" s="214" t="s">
        <v>689</v>
      </c>
      <c r="J32" s="216">
        <v>262</v>
      </c>
      <c r="K32" s="217">
        <v>244</v>
      </c>
      <c r="L32" s="217">
        <v>20</v>
      </c>
      <c r="M32" s="217">
        <v>35</v>
      </c>
      <c r="N32" s="217">
        <v>24</v>
      </c>
      <c r="O32" s="218">
        <v>9.4861660079051377E-2</v>
      </c>
      <c r="P32" s="219">
        <v>512.09199999999998</v>
      </c>
      <c r="Q32" s="219">
        <v>813.197</v>
      </c>
      <c r="R32" s="219">
        <v>1464.654</v>
      </c>
      <c r="S32" s="219">
        <v>1108.2750000000001</v>
      </c>
      <c r="T32" s="219">
        <v>634.60799999999995</v>
      </c>
      <c r="U32" s="219">
        <v>1553.7190000000001</v>
      </c>
      <c r="V32" s="219">
        <v>693.10900000000004</v>
      </c>
      <c r="W32" s="220">
        <v>649.03499999999997</v>
      </c>
      <c r="X32" s="219"/>
      <c r="Y32" s="219"/>
      <c r="Z32" s="219"/>
      <c r="AA32" s="219"/>
      <c r="AB32" s="221">
        <v>49</v>
      </c>
      <c r="AC32" s="222">
        <v>7428.6890000000003</v>
      </c>
      <c r="AD32" s="223">
        <v>0.55843408593260757</v>
      </c>
      <c r="AE32" s="224">
        <v>0.97732634614571956</v>
      </c>
    </row>
    <row r="33" spans="2:31" x14ac:dyDescent="0.25">
      <c r="B33" s="209" t="s">
        <v>487</v>
      </c>
      <c r="C33" s="210" t="s">
        <v>516</v>
      </c>
      <c r="D33" s="211" t="s">
        <v>552</v>
      </c>
      <c r="E33" s="212" t="s">
        <v>588</v>
      </c>
      <c r="F33" s="212" t="s">
        <v>624</v>
      </c>
      <c r="G33" s="213" t="s">
        <v>642</v>
      </c>
      <c r="H33" s="214" t="s">
        <v>686</v>
      </c>
      <c r="I33" s="214" t="s">
        <v>710</v>
      </c>
      <c r="J33" s="216">
        <v>124</v>
      </c>
      <c r="K33" s="217">
        <v>122</v>
      </c>
      <c r="L33" s="217">
        <v>16</v>
      </c>
      <c r="M33" s="217">
        <v>35</v>
      </c>
      <c r="N33" s="217">
        <v>36</v>
      </c>
      <c r="O33" s="218">
        <v>0.29268292682926828</v>
      </c>
      <c r="P33" s="219"/>
      <c r="Q33" s="219"/>
      <c r="R33" s="219"/>
      <c r="S33" s="219"/>
      <c r="T33" s="219">
        <v>768.92600000000004</v>
      </c>
      <c r="U33" s="219">
        <v>629.59299999999996</v>
      </c>
      <c r="V33" s="219">
        <v>598.625</v>
      </c>
      <c r="W33" s="220">
        <v>602.08600000000001</v>
      </c>
      <c r="X33" s="219"/>
      <c r="Y33" s="219"/>
      <c r="Z33" s="219"/>
      <c r="AA33" s="219"/>
      <c r="AB33" s="221">
        <v>46</v>
      </c>
      <c r="AC33" s="222">
        <v>2599.23</v>
      </c>
      <c r="AD33" s="223">
        <v>0.75358298228253384</v>
      </c>
      <c r="AE33" s="224">
        <v>0.94623428670341025</v>
      </c>
    </row>
    <row r="34" spans="2:31" x14ac:dyDescent="0.25">
      <c r="B34" s="209" t="s">
        <v>486</v>
      </c>
      <c r="C34" s="210" t="s">
        <v>517</v>
      </c>
      <c r="D34" s="211" t="s">
        <v>553</v>
      </c>
      <c r="E34" s="212" t="s">
        <v>589</v>
      </c>
      <c r="F34" s="212" t="s">
        <v>625</v>
      </c>
      <c r="G34" s="213" t="s">
        <v>658</v>
      </c>
      <c r="H34" s="214" t="s">
        <v>672</v>
      </c>
      <c r="I34" s="214" t="s">
        <v>672</v>
      </c>
      <c r="J34" s="216">
        <v>190</v>
      </c>
      <c r="K34" s="217">
        <v>153</v>
      </c>
      <c r="L34" s="217">
        <v>14</v>
      </c>
      <c r="M34" s="217">
        <v>26</v>
      </c>
      <c r="N34" s="217">
        <v>32</v>
      </c>
      <c r="O34" s="218">
        <v>0.18658892128279883</v>
      </c>
      <c r="P34" s="219">
        <v>362.863</v>
      </c>
      <c r="Q34" s="219">
        <v>667.52099999999996</v>
      </c>
      <c r="R34" s="219">
        <v>1282.866</v>
      </c>
      <c r="S34" s="219">
        <v>1087.7729999999999</v>
      </c>
      <c r="T34" s="219">
        <v>664.81</v>
      </c>
      <c r="U34" s="219">
        <v>991.96699999999998</v>
      </c>
      <c r="V34" s="219">
        <v>372.82</v>
      </c>
      <c r="W34" s="220">
        <v>517.56899999999996</v>
      </c>
      <c r="X34" s="219"/>
      <c r="Y34" s="219"/>
      <c r="Z34" s="219"/>
      <c r="AA34" s="219"/>
      <c r="AB34" s="221">
        <v>42</v>
      </c>
      <c r="AC34" s="222">
        <v>5948.1890000000003</v>
      </c>
      <c r="AD34" s="223"/>
      <c r="AE34" s="224">
        <v>0.98282961455889484</v>
      </c>
    </row>
    <row r="35" spans="2:31" x14ac:dyDescent="0.25">
      <c r="B35" s="209" t="s">
        <v>482</v>
      </c>
      <c r="C35" s="210" t="s">
        <v>518</v>
      </c>
      <c r="D35" s="211" t="s">
        <v>554</v>
      </c>
      <c r="E35" s="212" t="s">
        <v>590</v>
      </c>
      <c r="F35" s="212" t="s">
        <v>626</v>
      </c>
      <c r="G35" s="213" t="s">
        <v>659</v>
      </c>
      <c r="H35" s="214" t="s">
        <v>687</v>
      </c>
      <c r="I35" s="214" t="s">
        <v>687</v>
      </c>
      <c r="J35" s="216">
        <v>59</v>
      </c>
      <c r="K35" s="217">
        <v>65</v>
      </c>
      <c r="L35" s="217">
        <v>14</v>
      </c>
      <c r="M35" s="217">
        <v>18</v>
      </c>
      <c r="N35" s="217">
        <v>16</v>
      </c>
      <c r="O35" s="218">
        <v>0.25806451612903225</v>
      </c>
      <c r="P35" s="219">
        <v>227.63800000000001</v>
      </c>
      <c r="Q35" s="219">
        <v>376.09</v>
      </c>
      <c r="R35" s="219">
        <v>612.21600000000001</v>
      </c>
      <c r="S35" s="219">
        <v>653.36199999999997</v>
      </c>
      <c r="T35" s="219">
        <v>1117.9159999999999</v>
      </c>
      <c r="U35" s="219">
        <v>484.07</v>
      </c>
      <c r="V35" s="219">
        <v>465.279</v>
      </c>
      <c r="W35" s="220">
        <v>480.22899999999998</v>
      </c>
      <c r="X35" s="219"/>
      <c r="Y35" s="219"/>
      <c r="Z35" s="219"/>
      <c r="AA35" s="219"/>
      <c r="AB35" s="221">
        <v>27</v>
      </c>
      <c r="AC35" s="222">
        <v>4416.8</v>
      </c>
      <c r="AD35" s="223">
        <v>0.76944987847037072</v>
      </c>
      <c r="AE35" s="224">
        <v>0.88680655514231044</v>
      </c>
    </row>
    <row r="36" spans="2:31" x14ac:dyDescent="0.25">
      <c r="B36" s="209" t="s">
        <v>488</v>
      </c>
      <c r="C36" s="210" t="s">
        <v>519</v>
      </c>
      <c r="D36" s="211" t="s">
        <v>555</v>
      </c>
      <c r="E36" s="212" t="s">
        <v>591</v>
      </c>
      <c r="F36" s="212" t="s">
        <v>627</v>
      </c>
      <c r="G36" s="213" t="s">
        <v>660</v>
      </c>
      <c r="H36" s="214" t="s">
        <v>688</v>
      </c>
      <c r="I36" s="214" t="s">
        <v>688</v>
      </c>
      <c r="J36" s="216">
        <v>126</v>
      </c>
      <c r="K36" s="217">
        <v>124</v>
      </c>
      <c r="L36" s="217">
        <v>14</v>
      </c>
      <c r="M36" s="217">
        <v>28</v>
      </c>
      <c r="N36" s="217">
        <v>23</v>
      </c>
      <c r="O36" s="218">
        <v>0.184</v>
      </c>
      <c r="P36" s="219"/>
      <c r="Q36" s="219"/>
      <c r="R36" s="219"/>
      <c r="S36" s="219"/>
      <c r="T36" s="219"/>
      <c r="U36" s="219"/>
      <c r="V36" s="219"/>
      <c r="W36" s="220">
        <v>466.80599999999998</v>
      </c>
      <c r="X36" s="219"/>
      <c r="Y36" s="219"/>
      <c r="Z36" s="219"/>
      <c r="AA36" s="219"/>
      <c r="AB36" s="221">
        <v>32</v>
      </c>
      <c r="AC36" s="222">
        <v>466.80599999999998</v>
      </c>
      <c r="AD36" s="223">
        <v>0.82715976809634728</v>
      </c>
      <c r="AE36" s="224">
        <v>0.94483795324246844</v>
      </c>
    </row>
    <row r="37" spans="2:31" x14ac:dyDescent="0.25">
      <c r="B37" s="209" t="s">
        <v>491</v>
      </c>
      <c r="C37" s="210" t="s">
        <v>520</v>
      </c>
      <c r="D37" s="211" t="s">
        <v>556</v>
      </c>
      <c r="E37" s="212" t="s">
        <v>592</v>
      </c>
      <c r="F37" s="212" t="s">
        <v>628</v>
      </c>
      <c r="G37" s="213" t="s">
        <v>661</v>
      </c>
      <c r="H37" s="214" t="s">
        <v>689</v>
      </c>
      <c r="I37" s="214" t="s">
        <v>711</v>
      </c>
      <c r="J37" s="216">
        <v>217</v>
      </c>
      <c r="K37" s="217">
        <v>212</v>
      </c>
      <c r="L37" s="217">
        <v>33</v>
      </c>
      <c r="M37" s="217">
        <v>21</v>
      </c>
      <c r="N37" s="217">
        <v>35</v>
      </c>
      <c r="O37" s="218">
        <v>0.16317016317016317</v>
      </c>
      <c r="P37" s="219">
        <v>431.81099999999998</v>
      </c>
      <c r="Q37" s="219">
        <v>838.86199999999997</v>
      </c>
      <c r="R37" s="219">
        <v>1100.729</v>
      </c>
      <c r="S37" s="219">
        <v>866.48400000000004</v>
      </c>
      <c r="T37" s="219">
        <v>599.27499999999998</v>
      </c>
      <c r="U37" s="219">
        <v>816.89099999999996</v>
      </c>
      <c r="V37" s="219">
        <v>773.25199999999995</v>
      </c>
      <c r="W37" s="220">
        <v>449.80700000000002</v>
      </c>
      <c r="X37" s="219"/>
      <c r="Y37" s="219"/>
      <c r="Z37" s="219"/>
      <c r="AA37" s="219"/>
      <c r="AB37" s="221">
        <v>38</v>
      </c>
      <c r="AC37" s="222">
        <v>5877.1109999999999</v>
      </c>
      <c r="AD37" s="223">
        <v>0.64666515282256232</v>
      </c>
      <c r="AE37" s="224">
        <v>0.95708303214590817</v>
      </c>
    </row>
    <row r="38" spans="2:31" x14ac:dyDescent="0.25">
      <c r="B38" s="209" t="s">
        <v>483</v>
      </c>
      <c r="C38" s="210" t="s">
        <v>521</v>
      </c>
      <c r="D38" s="211" t="s">
        <v>557</v>
      </c>
      <c r="E38" s="212" t="s">
        <v>593</v>
      </c>
      <c r="F38" s="212" t="s">
        <v>629</v>
      </c>
      <c r="G38" s="213" t="s">
        <v>660</v>
      </c>
      <c r="H38" s="214" t="s">
        <v>690</v>
      </c>
      <c r="I38" s="214" t="s">
        <v>712</v>
      </c>
      <c r="J38" s="216">
        <v>99</v>
      </c>
      <c r="K38" s="217">
        <v>112</v>
      </c>
      <c r="L38" s="217">
        <v>26</v>
      </c>
      <c r="M38" s="217">
        <v>18</v>
      </c>
      <c r="N38" s="217">
        <v>34</v>
      </c>
      <c r="O38" s="218">
        <v>0.32227488151658767</v>
      </c>
      <c r="P38" s="219"/>
      <c r="Q38" s="219"/>
      <c r="R38" s="219"/>
      <c r="S38" s="219"/>
      <c r="T38" s="219"/>
      <c r="U38" s="219"/>
      <c r="V38" s="219"/>
      <c r="W38" s="220">
        <v>433.79700000000003</v>
      </c>
      <c r="X38" s="219"/>
      <c r="Y38" s="219"/>
      <c r="Z38" s="219"/>
      <c r="AA38" s="219"/>
      <c r="AB38" s="221">
        <v>34</v>
      </c>
      <c r="AC38" s="222">
        <v>433.79700000000003</v>
      </c>
      <c r="AD38" s="223"/>
      <c r="AE38" s="224">
        <v>0.98937550151875342</v>
      </c>
    </row>
    <row r="39" spans="2:31" x14ac:dyDescent="0.25">
      <c r="B39" s="209" t="s">
        <v>490</v>
      </c>
      <c r="C39" s="210" t="s">
        <v>522</v>
      </c>
      <c r="D39" s="211" t="s">
        <v>558</v>
      </c>
      <c r="E39" s="212" t="s">
        <v>594</v>
      </c>
      <c r="F39" s="212" t="s">
        <v>630</v>
      </c>
      <c r="G39" s="213" t="s">
        <v>662</v>
      </c>
      <c r="H39" s="214" t="s">
        <v>691</v>
      </c>
      <c r="I39" s="214" t="s">
        <v>691</v>
      </c>
      <c r="J39" s="216">
        <v>137</v>
      </c>
      <c r="K39" s="217">
        <v>131</v>
      </c>
      <c r="L39" s="217">
        <v>16</v>
      </c>
      <c r="M39" s="217">
        <v>22</v>
      </c>
      <c r="N39" s="217">
        <v>21</v>
      </c>
      <c r="O39" s="218">
        <v>0.15671641791044777</v>
      </c>
      <c r="P39" s="219">
        <v>191.654</v>
      </c>
      <c r="Q39" s="219">
        <v>552.74400000000003</v>
      </c>
      <c r="R39" s="219">
        <v>1072.693</v>
      </c>
      <c r="S39" s="219">
        <v>379.166</v>
      </c>
      <c r="T39" s="219">
        <v>592.47500000000002</v>
      </c>
      <c r="U39" s="219">
        <v>686.62800000000004</v>
      </c>
      <c r="V39" s="219">
        <v>684.27499999999998</v>
      </c>
      <c r="W39" s="220">
        <v>352.654</v>
      </c>
      <c r="X39" s="219"/>
      <c r="Y39" s="219"/>
      <c r="Z39" s="219"/>
      <c r="AA39" s="219"/>
      <c r="AB39" s="221">
        <v>28</v>
      </c>
      <c r="AC39" s="222">
        <v>4512.2889999999998</v>
      </c>
      <c r="AD39" s="223">
        <v>0.65709888101622305</v>
      </c>
      <c r="AE39" s="224">
        <v>0.9465504865018739</v>
      </c>
    </row>
    <row r="40" spans="2:31" x14ac:dyDescent="0.25">
      <c r="B40" s="209" t="s">
        <v>489</v>
      </c>
      <c r="C40" s="210" t="s">
        <v>523</v>
      </c>
      <c r="D40" s="211" t="s">
        <v>559</v>
      </c>
      <c r="E40" s="212" t="s">
        <v>595</v>
      </c>
      <c r="F40" s="212" t="s">
        <v>631</v>
      </c>
      <c r="G40" s="213" t="s">
        <v>660</v>
      </c>
      <c r="H40" s="214" t="s">
        <v>692</v>
      </c>
      <c r="I40" s="214" t="s">
        <v>682</v>
      </c>
      <c r="J40" s="216">
        <v>81</v>
      </c>
      <c r="K40" s="217">
        <v>82</v>
      </c>
      <c r="L40" s="217">
        <v>9</v>
      </c>
      <c r="M40" s="217">
        <v>22</v>
      </c>
      <c r="N40" s="217">
        <v>11</v>
      </c>
      <c r="O40" s="218">
        <v>0.13496932515337423</v>
      </c>
      <c r="P40" s="219"/>
      <c r="Q40" s="219"/>
      <c r="R40" s="219"/>
      <c r="S40" s="219"/>
      <c r="T40" s="219"/>
      <c r="U40" s="219"/>
      <c r="V40" s="219"/>
      <c r="W40" s="220">
        <v>298.19099999999997</v>
      </c>
      <c r="X40" s="219"/>
      <c r="Y40" s="219"/>
      <c r="Z40" s="219"/>
      <c r="AA40" s="219"/>
      <c r="AB40" s="221">
        <v>18</v>
      </c>
      <c r="AC40" s="222">
        <v>298.19099999999997</v>
      </c>
      <c r="AD40" s="223">
        <v>0.79729793131887017</v>
      </c>
      <c r="AE40" s="224">
        <v>0.89984123357543289</v>
      </c>
    </row>
    <row r="41" spans="2:31" x14ac:dyDescent="0.25">
      <c r="B41" s="209" t="s">
        <v>489</v>
      </c>
      <c r="C41" s="210" t="s">
        <v>524</v>
      </c>
      <c r="D41" s="211" t="s">
        <v>560</v>
      </c>
      <c r="E41" s="212" t="s">
        <v>596</v>
      </c>
      <c r="F41" s="212" t="s">
        <v>632</v>
      </c>
      <c r="G41" s="213" t="s">
        <v>663</v>
      </c>
      <c r="H41" s="214" t="s">
        <v>661</v>
      </c>
      <c r="I41" s="214" t="s">
        <v>713</v>
      </c>
      <c r="J41" s="216">
        <v>118</v>
      </c>
      <c r="K41" s="217">
        <v>108</v>
      </c>
      <c r="L41" s="217">
        <v>6</v>
      </c>
      <c r="M41" s="217">
        <v>17</v>
      </c>
      <c r="N41" s="217">
        <v>10</v>
      </c>
      <c r="O41" s="218">
        <v>8.8495575221238937E-2</v>
      </c>
      <c r="P41" s="219">
        <v>74.915000000000006</v>
      </c>
      <c r="Q41" s="219">
        <v>273.142</v>
      </c>
      <c r="R41" s="219">
        <v>877.74900000000002</v>
      </c>
      <c r="S41" s="219">
        <v>427.43</v>
      </c>
      <c r="T41" s="219">
        <v>843.87300000000005</v>
      </c>
      <c r="U41" s="219">
        <v>388.63400000000001</v>
      </c>
      <c r="V41" s="219">
        <v>389.29199999999997</v>
      </c>
      <c r="W41" s="220">
        <v>283.95699999999999</v>
      </c>
      <c r="X41" s="219"/>
      <c r="Y41" s="219"/>
      <c r="Z41" s="219"/>
      <c r="AA41" s="219"/>
      <c r="AB41" s="221">
        <v>15</v>
      </c>
      <c r="AC41" s="222">
        <v>3558.9920000000002</v>
      </c>
      <c r="AD41" s="223">
        <v>0.3972739698288954</v>
      </c>
      <c r="AE41" s="224">
        <v>0.96878525326872933</v>
      </c>
    </row>
    <row r="42" spans="2:31" x14ac:dyDescent="0.25">
      <c r="B42" s="209" t="s">
        <v>489</v>
      </c>
      <c r="C42" s="210" t="s">
        <v>525</v>
      </c>
      <c r="D42" s="211" t="s">
        <v>561</v>
      </c>
      <c r="E42" s="212" t="s">
        <v>597</v>
      </c>
      <c r="F42" s="212" t="s">
        <v>633</v>
      </c>
      <c r="G42" s="213" t="s">
        <v>641</v>
      </c>
      <c r="H42" s="214" t="s">
        <v>667</v>
      </c>
      <c r="I42" s="214" t="s">
        <v>714</v>
      </c>
      <c r="J42" s="216">
        <v>87</v>
      </c>
      <c r="K42" s="217">
        <v>88</v>
      </c>
      <c r="L42" s="217">
        <v>10</v>
      </c>
      <c r="M42" s="217">
        <v>17</v>
      </c>
      <c r="N42" s="217">
        <v>12</v>
      </c>
      <c r="O42" s="218">
        <v>0.13714285714285715</v>
      </c>
      <c r="P42" s="219">
        <v>-22.446999999999999</v>
      </c>
      <c r="Q42" s="219">
        <v>576.36400000000003</v>
      </c>
      <c r="R42" s="219">
        <v>568.69000000000005</v>
      </c>
      <c r="S42" s="219">
        <v>224.518</v>
      </c>
      <c r="T42" s="219">
        <v>623.16600000000005</v>
      </c>
      <c r="U42" s="219">
        <v>871.25699999999995</v>
      </c>
      <c r="V42" s="219">
        <v>887.45699999999999</v>
      </c>
      <c r="W42" s="220">
        <v>283.274</v>
      </c>
      <c r="X42" s="219"/>
      <c r="Y42" s="219"/>
      <c r="Z42" s="219"/>
      <c r="AA42" s="219"/>
      <c r="AB42" s="221">
        <v>18</v>
      </c>
      <c r="AC42" s="222">
        <v>4012.279</v>
      </c>
      <c r="AD42" s="223">
        <v>0.75288006303610433</v>
      </c>
      <c r="AE42" s="224">
        <v>0.87977924568214994</v>
      </c>
    </row>
    <row r="43" spans="2:31" x14ac:dyDescent="0.25">
      <c r="B43" s="209" t="s">
        <v>490</v>
      </c>
      <c r="C43" s="210" t="s">
        <v>526</v>
      </c>
      <c r="D43" s="211" t="s">
        <v>562</v>
      </c>
      <c r="E43" s="212" t="s">
        <v>598</v>
      </c>
      <c r="F43" s="212" t="s">
        <v>634</v>
      </c>
      <c r="G43" s="213" t="s">
        <v>664</v>
      </c>
      <c r="H43" s="214" t="s">
        <v>692</v>
      </c>
      <c r="I43" s="214" t="s">
        <v>715</v>
      </c>
      <c r="J43" s="216">
        <v>82</v>
      </c>
      <c r="K43" s="217">
        <v>73</v>
      </c>
      <c r="L43" s="217">
        <v>8</v>
      </c>
      <c r="M43" s="217">
        <v>13</v>
      </c>
      <c r="N43" s="217">
        <v>8</v>
      </c>
      <c r="O43" s="218">
        <v>0.1032258064516129</v>
      </c>
      <c r="P43" s="219"/>
      <c r="Q43" s="219"/>
      <c r="R43" s="219"/>
      <c r="S43" s="219"/>
      <c r="T43" s="219"/>
      <c r="U43" s="219"/>
      <c r="V43" s="219"/>
      <c r="W43" s="220">
        <v>270.33800000000002</v>
      </c>
      <c r="X43" s="219"/>
      <c r="Y43" s="219"/>
      <c r="Z43" s="219"/>
      <c r="AA43" s="219"/>
      <c r="AB43" s="221">
        <v>14</v>
      </c>
      <c r="AC43" s="222">
        <v>270.33800000000002</v>
      </c>
      <c r="AD43" s="223"/>
      <c r="AE43" s="224">
        <v>1</v>
      </c>
    </row>
    <row r="44" spans="2:31" x14ac:dyDescent="0.25">
      <c r="B44" s="209" t="s">
        <v>491</v>
      </c>
      <c r="C44" s="210" t="s">
        <v>527</v>
      </c>
      <c r="D44" s="211" t="s">
        <v>563</v>
      </c>
      <c r="E44" s="212" t="s">
        <v>599</v>
      </c>
      <c r="F44" s="212" t="s">
        <v>635</v>
      </c>
      <c r="G44" s="213" t="s">
        <v>665</v>
      </c>
      <c r="H44" s="214" t="s">
        <v>693</v>
      </c>
      <c r="I44" s="214" t="s">
        <v>693</v>
      </c>
      <c r="J44" s="216">
        <v>133</v>
      </c>
      <c r="K44" s="217">
        <v>130</v>
      </c>
      <c r="L44" s="217">
        <v>25</v>
      </c>
      <c r="M44" s="217">
        <v>19</v>
      </c>
      <c r="N44" s="217">
        <v>13</v>
      </c>
      <c r="O44" s="218">
        <v>9.8859315589353611E-2</v>
      </c>
      <c r="P44" s="219"/>
      <c r="Q44" s="219"/>
      <c r="R44" s="219"/>
      <c r="S44" s="219"/>
      <c r="T44" s="219"/>
      <c r="U44" s="219"/>
      <c r="V44" s="219"/>
      <c r="W44" s="220">
        <v>238.18199999999999</v>
      </c>
      <c r="X44" s="219"/>
      <c r="Y44" s="219"/>
      <c r="Z44" s="219"/>
      <c r="AA44" s="219"/>
      <c r="AB44" s="221">
        <v>19</v>
      </c>
      <c r="AC44" s="222">
        <v>238.18199999999999</v>
      </c>
      <c r="AD44" s="223"/>
      <c r="AE44" s="224">
        <v>0.98341242569248977</v>
      </c>
    </row>
    <row r="45" spans="2:31" x14ac:dyDescent="0.25">
      <c r="B45" s="209"/>
      <c r="C45" s="210"/>
      <c r="D45" s="211"/>
      <c r="E45" s="212"/>
      <c r="F45" s="212"/>
      <c r="G45" s="213"/>
      <c r="H45" s="214"/>
      <c r="I45" s="214"/>
      <c r="J45" s="216"/>
      <c r="K45" s="217"/>
      <c r="L45" s="217"/>
      <c r="M45" s="217"/>
      <c r="N45" s="217"/>
      <c r="O45" s="218"/>
      <c r="P45" s="219"/>
      <c r="Q45" s="219"/>
      <c r="R45" s="219"/>
      <c r="S45" s="219"/>
      <c r="T45" s="219"/>
      <c r="U45" s="219"/>
      <c r="V45" s="219"/>
      <c r="W45" s="220"/>
      <c r="X45" s="219"/>
      <c r="Y45" s="219"/>
      <c r="Z45" s="219"/>
      <c r="AA45" s="219"/>
      <c r="AB45" s="221"/>
      <c r="AC45" s="222"/>
      <c r="AD45" s="223"/>
      <c r="AE45" s="224"/>
    </row>
    <row r="46" spans="2:31" x14ac:dyDescent="0.25">
      <c r="B46" s="209"/>
      <c r="C46" s="210"/>
      <c r="D46" s="211"/>
      <c r="E46" s="212"/>
      <c r="F46" s="212"/>
      <c r="G46" s="213"/>
      <c r="H46" s="214"/>
      <c r="I46" s="214"/>
      <c r="J46" s="216"/>
      <c r="K46" s="217"/>
      <c r="L46" s="217"/>
      <c r="M46" s="217"/>
      <c r="N46" s="217"/>
      <c r="O46" s="218"/>
      <c r="P46" s="219"/>
      <c r="Q46" s="219"/>
      <c r="R46" s="219"/>
      <c r="S46" s="219"/>
      <c r="T46" s="219"/>
      <c r="U46" s="219"/>
      <c r="V46" s="219"/>
      <c r="W46" s="220"/>
      <c r="X46" s="219"/>
      <c r="Y46" s="219"/>
      <c r="Z46" s="219"/>
      <c r="AA46" s="219"/>
      <c r="AB46" s="221"/>
      <c r="AC46" s="222"/>
      <c r="AD46" s="223"/>
      <c r="AE46" s="224"/>
    </row>
    <row r="47" spans="2:31" x14ac:dyDescent="0.25">
      <c r="B47" s="209"/>
      <c r="C47" s="210"/>
      <c r="D47" s="211"/>
      <c r="E47" s="212"/>
      <c r="F47" s="212"/>
      <c r="G47" s="213"/>
      <c r="H47" s="214"/>
      <c r="I47" s="214"/>
      <c r="J47" s="216"/>
      <c r="K47" s="217"/>
      <c r="L47" s="217"/>
      <c r="M47" s="217"/>
      <c r="N47" s="217"/>
      <c r="O47" s="218"/>
      <c r="P47" s="219"/>
      <c r="Q47" s="219"/>
      <c r="R47" s="219"/>
      <c r="S47" s="219"/>
      <c r="T47" s="219"/>
      <c r="U47" s="219"/>
      <c r="V47" s="219"/>
      <c r="W47" s="220"/>
      <c r="X47" s="219"/>
      <c r="Y47" s="219"/>
      <c r="Z47" s="219"/>
      <c r="AA47" s="219"/>
      <c r="AB47" s="221"/>
      <c r="AC47" s="222"/>
      <c r="AD47" s="223"/>
      <c r="AE47" s="224"/>
    </row>
    <row r="48" spans="2:31" x14ac:dyDescent="0.25">
      <c r="B48" s="225"/>
      <c r="C48" s="226"/>
      <c r="D48" s="227"/>
      <c r="E48" s="228"/>
      <c r="F48" s="228"/>
      <c r="G48" s="229"/>
      <c r="H48" s="214"/>
      <c r="I48" s="214"/>
      <c r="J48" s="230"/>
      <c r="K48" s="231"/>
      <c r="L48" s="231"/>
      <c r="M48" s="231"/>
      <c r="N48" s="231"/>
      <c r="O48" s="232"/>
      <c r="P48" s="233"/>
      <c r="Q48" s="233"/>
      <c r="R48" s="233"/>
      <c r="S48" s="233"/>
      <c r="T48" s="233"/>
      <c r="U48" s="233"/>
      <c r="V48" s="233"/>
      <c r="W48" s="234"/>
      <c r="X48" s="233"/>
      <c r="Y48" s="233"/>
      <c r="Z48" s="233"/>
      <c r="AA48" s="233"/>
      <c r="AB48" s="235"/>
      <c r="AC48" s="236"/>
      <c r="AD48" s="237"/>
      <c r="AE48" s="238"/>
    </row>
    <row r="49" spans="2:31" ht="15.75" thickBot="1" x14ac:dyDescent="0.3">
      <c r="B49" s="239"/>
      <c r="C49" s="240" t="s">
        <v>261</v>
      </c>
      <c r="D49" s="241"/>
      <c r="E49" s="241"/>
      <c r="F49" s="241"/>
      <c r="G49" s="241"/>
      <c r="H49" s="241"/>
      <c r="I49" s="241"/>
      <c r="J49" s="242">
        <f>SUM(J9:J48)</f>
        <v>5890</v>
      </c>
      <c r="K49" s="243">
        <f>SUM(K9:K48)</f>
        <v>5947</v>
      </c>
      <c r="L49" s="243">
        <f>SUM(L9:L48)</f>
        <v>1020</v>
      </c>
      <c r="M49" s="243">
        <f>SUM(M9:M48)</f>
        <v>940</v>
      </c>
      <c r="N49" s="243">
        <f>SUM(N9:N48)</f>
        <v>1345</v>
      </c>
      <c r="O49" s="244">
        <f>N49/AVERAGE(J49,K49)</f>
        <v>0.22725352707611726</v>
      </c>
      <c r="P49" s="245">
        <f t="shared" ref="P49:AC49" si="0">SUM(P9:P48)</f>
        <v>14698.728000000003</v>
      </c>
      <c r="Q49" s="245">
        <f t="shared" si="0"/>
        <v>24103.050999999999</v>
      </c>
      <c r="R49" s="245">
        <f t="shared" si="0"/>
        <v>33330.353999999999</v>
      </c>
      <c r="S49" s="245"/>
      <c r="T49" s="245"/>
      <c r="U49" s="245"/>
      <c r="V49" s="245">
        <f>SUM(V9:V48)</f>
        <v>34185.641000000003</v>
      </c>
      <c r="W49" s="246"/>
      <c r="X49" s="245"/>
      <c r="Y49" s="245"/>
      <c r="Z49" s="245"/>
      <c r="AA49" s="245"/>
      <c r="AB49" s="246">
        <f t="shared" si="0"/>
        <v>2374</v>
      </c>
      <c r="AC49" s="247">
        <f t="shared" si="0"/>
        <v>256611.69000000003</v>
      </c>
      <c r="AD49" s="248"/>
      <c r="AE49" s="249"/>
    </row>
    <row r="51" spans="2:31" x14ac:dyDescent="0.25">
      <c r="C51" s="250" t="s">
        <v>262</v>
      </c>
      <c r="P51" s="251" t="s">
        <v>263</v>
      </c>
      <c r="Q51" s="252" t="s">
        <v>264</v>
      </c>
      <c r="R51" s="253" t="s">
        <v>265</v>
      </c>
    </row>
    <row r="52" spans="2:31" x14ac:dyDescent="0.25">
      <c r="C52" s="254" t="s">
        <v>266</v>
      </c>
    </row>
  </sheetData>
  <conditionalFormatting sqref="W9:W12 W15:W48">
    <cfRule type="iconSet" priority="7">
      <iconSet iconSet="3Flags">
        <cfvo type="percent" val="0"/>
        <cfvo type="num" val="500"/>
        <cfvo type="num" val="1000"/>
      </iconSet>
    </cfRule>
  </conditionalFormatting>
  <conditionalFormatting sqref="W24:W27">
    <cfRule type="iconSet" priority="6">
      <iconSet iconSet="3Flags">
        <cfvo type="percent" val="0"/>
        <cfvo type="num" val="500"/>
        <cfvo type="num" val="1000"/>
      </iconSet>
    </cfRule>
  </conditionalFormatting>
  <conditionalFormatting sqref="W21:W23">
    <cfRule type="iconSet" priority="5">
      <iconSet iconSet="3Flags">
        <cfvo type="percent" val="0"/>
        <cfvo type="num" val="500"/>
        <cfvo type="num" val="1000"/>
      </iconSet>
    </cfRule>
  </conditionalFormatting>
  <conditionalFormatting sqref="W45">
    <cfRule type="iconSet" priority="4">
      <iconSet iconSet="3Flags">
        <cfvo type="percent" val="0"/>
        <cfvo type="num" val="500"/>
        <cfvo type="num" val="1000"/>
      </iconSet>
    </cfRule>
  </conditionalFormatting>
  <conditionalFormatting sqref="W34">
    <cfRule type="iconSet" priority="3">
      <iconSet iconSet="3Flags">
        <cfvo type="percent" val="0"/>
        <cfvo type="num" val="500"/>
        <cfvo type="num" val="1000"/>
      </iconSet>
    </cfRule>
  </conditionalFormatting>
  <conditionalFormatting sqref="W27">
    <cfRule type="iconSet" priority="2">
      <iconSet iconSet="3Flags">
        <cfvo type="percent" val="0"/>
        <cfvo type="num" val="500"/>
        <cfvo type="num" val="1000"/>
      </iconSet>
    </cfRule>
  </conditionalFormatting>
  <conditionalFormatting sqref="W13:W14">
    <cfRule type="iconSet" priority="1">
      <iconSet iconSet="3Flags">
        <cfvo type="percent" val="0"/>
        <cfvo type="num" val="500"/>
        <cfvo type="num" val="1000"/>
      </iconSet>
    </cfRule>
  </conditionalFormatting>
  <hyperlinks>
    <hyperlink ref="M1" location="Cover!A1" display="Back to cover page"/>
    <hyperlink ref="C1" location="Cover!A1" display="Back to cover page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W456"/>
  <sheetViews>
    <sheetView showGridLines="0" zoomScale="80" zoomScaleNormal="8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B1" sqref="B1"/>
    </sheetView>
  </sheetViews>
  <sheetFormatPr defaultRowHeight="12.75" outlineLevelCol="1" x14ac:dyDescent="0.2"/>
  <cols>
    <col min="1" max="1" width="10.875" style="60" bestFit="1" customWidth="1" collapsed="1"/>
    <col min="2" max="2" width="10.375" style="60" bestFit="1" customWidth="1" collapsed="1"/>
    <col min="3" max="3" width="10.625" style="60" bestFit="1" customWidth="1" collapsed="1"/>
    <col min="4" max="4" width="11.75" style="60" bestFit="1" customWidth="1" collapsed="1"/>
    <col min="5" max="5" width="9" style="60" collapsed="1"/>
    <col min="6" max="6" width="10.75" style="60" hidden="1" customWidth="1" outlineLevel="1" collapsed="1"/>
    <col min="7" max="7" width="13.5" style="60" customWidth="1" collapsed="1"/>
    <col min="8" max="8" width="9.125" style="60" hidden="1" customWidth="1" outlineLevel="1" collapsed="1"/>
    <col min="9" max="19" width="9" style="60" hidden="1" customWidth="1" outlineLevel="1" collapsed="1"/>
    <col min="20" max="44" width="9" style="60" collapsed="1"/>
    <col min="45" max="46" width="11.125" style="91" bestFit="1" customWidth="1" collapsed="1"/>
    <col min="47" max="49" width="9" style="91" collapsed="1"/>
    <col min="50" max="16384" width="9" style="60" collapsed="1"/>
  </cols>
  <sheetData>
    <row r="1" spans="1:49" s="177" customFormat="1" x14ac:dyDescent="0.2">
      <c r="A1" s="177" t="s">
        <v>416</v>
      </c>
      <c r="B1" s="177" t="s">
        <v>420</v>
      </c>
      <c r="C1" s="177" t="s">
        <v>419</v>
      </c>
      <c r="D1" s="177" t="s">
        <v>418</v>
      </c>
      <c r="E1" s="261" t="s">
        <v>414</v>
      </c>
      <c r="F1" s="177" t="s">
        <v>417</v>
      </c>
      <c r="G1" s="261" t="s">
        <v>415</v>
      </c>
      <c r="H1" s="176">
        <v>201501</v>
      </c>
      <c r="I1" s="176">
        <v>201502</v>
      </c>
      <c r="J1" s="176">
        <v>201503</v>
      </c>
      <c r="K1" s="176">
        <v>201504</v>
      </c>
      <c r="L1" s="176">
        <v>201505</v>
      </c>
      <c r="M1" s="176">
        <v>201506</v>
      </c>
      <c r="N1" s="176">
        <v>201507</v>
      </c>
      <c r="O1" s="176">
        <v>201508</v>
      </c>
      <c r="P1" s="176">
        <v>201509</v>
      </c>
      <c r="Q1" s="176">
        <v>201510</v>
      </c>
      <c r="R1" s="176">
        <v>201511</v>
      </c>
      <c r="S1" s="176">
        <v>201512</v>
      </c>
      <c r="T1" s="176">
        <v>201601</v>
      </c>
      <c r="U1" s="176">
        <v>201602</v>
      </c>
      <c r="V1" s="176">
        <v>201603</v>
      </c>
      <c r="W1" s="176">
        <v>201604</v>
      </c>
      <c r="X1" s="176">
        <v>201605</v>
      </c>
      <c r="Y1" s="176">
        <v>201606</v>
      </c>
      <c r="Z1" s="176">
        <v>201607</v>
      </c>
      <c r="AA1" s="176">
        <v>201608</v>
      </c>
      <c r="AB1" s="176">
        <v>201609</v>
      </c>
      <c r="AC1" s="176">
        <v>201610</v>
      </c>
      <c r="AD1" s="176">
        <v>201611</v>
      </c>
      <c r="AE1" s="176">
        <v>201612</v>
      </c>
      <c r="AF1" s="176">
        <v>201701</v>
      </c>
      <c r="AG1" s="176">
        <v>201702</v>
      </c>
      <c r="AH1" s="176">
        <v>201703</v>
      </c>
      <c r="AI1" s="176">
        <v>201704</v>
      </c>
      <c r="AJ1" s="176">
        <v>201705</v>
      </c>
      <c r="AK1" s="176">
        <v>201706</v>
      </c>
      <c r="AL1" s="176">
        <v>201707</v>
      </c>
      <c r="AM1" s="176">
        <v>201708</v>
      </c>
      <c r="AN1" s="176">
        <v>201709</v>
      </c>
      <c r="AO1" s="176">
        <v>201710</v>
      </c>
      <c r="AP1" s="176">
        <v>201711</v>
      </c>
      <c r="AQ1" s="176">
        <v>201712</v>
      </c>
      <c r="AS1" s="268">
        <v>2016</v>
      </c>
      <c r="AT1" s="268">
        <v>2017</v>
      </c>
      <c r="AU1" s="269"/>
      <c r="AV1" s="269"/>
      <c r="AW1" s="269"/>
    </row>
    <row r="2" spans="1:49" x14ac:dyDescent="0.2">
      <c r="G2" s="155" t="s">
        <v>269</v>
      </c>
    </row>
    <row r="3" spans="1:49" s="89" customFormat="1" x14ac:dyDescent="0.2">
      <c r="A3" s="89" t="s">
        <v>232</v>
      </c>
      <c r="B3" s="89" t="s">
        <v>233</v>
      </c>
      <c r="C3" s="89" t="s">
        <v>234</v>
      </c>
      <c r="D3" s="89" t="s">
        <v>235</v>
      </c>
      <c r="E3" s="89" t="s">
        <v>236</v>
      </c>
      <c r="F3" s="89" t="s">
        <v>237</v>
      </c>
      <c r="G3" s="89" t="s">
        <v>238</v>
      </c>
      <c r="H3" s="89">
        <v>201501</v>
      </c>
      <c r="I3" s="89">
        <v>201502</v>
      </c>
      <c r="J3" s="89">
        <v>201503</v>
      </c>
      <c r="K3" s="89">
        <v>201504</v>
      </c>
      <c r="L3" s="89">
        <v>201505</v>
      </c>
      <c r="M3" s="89">
        <v>201506</v>
      </c>
      <c r="N3" s="89">
        <v>201507</v>
      </c>
      <c r="O3" s="89">
        <v>201508</v>
      </c>
      <c r="P3" s="89">
        <v>201509</v>
      </c>
      <c r="Q3" s="89">
        <v>201510</v>
      </c>
      <c r="R3" s="89">
        <v>201511</v>
      </c>
      <c r="S3" s="89">
        <v>201512</v>
      </c>
      <c r="T3" s="89">
        <v>201601</v>
      </c>
      <c r="U3" s="89">
        <v>201602</v>
      </c>
      <c r="V3" s="89">
        <v>201603</v>
      </c>
      <c r="W3" s="89">
        <v>201604</v>
      </c>
      <c r="X3" s="89">
        <v>201605</v>
      </c>
      <c r="Y3" s="89">
        <v>201606</v>
      </c>
      <c r="Z3" s="89">
        <v>201607</v>
      </c>
      <c r="AA3" s="89">
        <v>201608</v>
      </c>
      <c r="AB3" s="89">
        <v>201609</v>
      </c>
      <c r="AC3" s="89">
        <v>201610</v>
      </c>
      <c r="AD3" s="89">
        <v>201611</v>
      </c>
      <c r="AE3" s="89">
        <v>201612</v>
      </c>
      <c r="AF3" s="89">
        <v>201701</v>
      </c>
      <c r="AG3" s="89">
        <v>201702</v>
      </c>
      <c r="AH3" s="89">
        <v>201703</v>
      </c>
      <c r="AI3" s="89">
        <v>201704</v>
      </c>
      <c r="AJ3" s="89">
        <v>201705</v>
      </c>
      <c r="AK3" s="89">
        <v>201706</v>
      </c>
      <c r="AL3" s="89">
        <v>201707</v>
      </c>
      <c r="AM3" s="89">
        <v>201708</v>
      </c>
      <c r="AN3" s="89">
        <v>201709</v>
      </c>
      <c r="AO3" s="89">
        <v>201710</v>
      </c>
      <c r="AP3" s="89">
        <v>201711</v>
      </c>
      <c r="AQ3" s="89">
        <v>201712</v>
      </c>
      <c r="AS3" s="89" t="s">
        <v>239</v>
      </c>
      <c r="AT3" s="89" t="s">
        <v>240</v>
      </c>
      <c r="AV3" s="89" t="s">
        <v>203</v>
      </c>
      <c r="AW3" s="89" t="s">
        <v>0</v>
      </c>
    </row>
    <row r="4" spans="1:49" ht="15" x14ac:dyDescent="0.25">
      <c r="A4" s="7753" t="s">
        <v>903</v>
      </c>
      <c r="B4" s="8206" t="s">
        <v>906</v>
      </c>
      <c r="C4" s="8659" t="s">
        <v>716</v>
      </c>
      <c r="D4" s="9112" t="s">
        <v>486</v>
      </c>
      <c r="E4" s="9565" t="s">
        <v>891</v>
      </c>
      <c r="G4" s="10018" t="s">
        <v>934</v>
      </c>
      <c r="T4" s="10471">
        <v>8</v>
      </c>
      <c r="U4" s="10924">
        <v>8</v>
      </c>
      <c r="V4" s="11377">
        <v>5</v>
      </c>
      <c r="W4" s="11830">
        <v>7</v>
      </c>
      <c r="X4" s="12283">
        <v>13</v>
      </c>
      <c r="Y4" s="12736"/>
      <c r="Z4" s="13189"/>
      <c r="AA4" s="13642"/>
      <c r="AB4" s="14095"/>
      <c r="AC4" s="14548"/>
      <c r="AD4" s="15001"/>
      <c r="AE4" s="15454"/>
      <c r="AF4" s="15907"/>
      <c r="AG4" s="16360"/>
      <c r="AH4" s="16813"/>
      <c r="AI4" s="17266"/>
      <c r="AJ4" s="17719"/>
      <c r="AK4" s="18172"/>
      <c r="AL4" s="18625"/>
      <c r="AM4" s="19078"/>
    </row>
    <row r="5" spans="1:49" ht="15" x14ac:dyDescent="0.25">
      <c r="A5" s="7754" t="s">
        <v>903</v>
      </c>
      <c r="B5" s="8207" t="s">
        <v>907</v>
      </c>
      <c r="C5" s="8660" t="s">
        <v>716</v>
      </c>
      <c r="D5" s="9113" t="s">
        <v>486</v>
      </c>
      <c r="E5" s="9566" t="s">
        <v>891</v>
      </c>
      <c r="G5" s="10019" t="s">
        <v>934</v>
      </c>
      <c r="T5" s="10472"/>
      <c r="U5" s="10925"/>
      <c r="V5" s="11378">
        <v>2</v>
      </c>
      <c r="W5" s="11831">
        <v>7</v>
      </c>
      <c r="X5" s="12284">
        <v>11</v>
      </c>
      <c r="Y5" s="12737">
        <v>91</v>
      </c>
      <c r="Z5" s="13190">
        <v>58</v>
      </c>
      <c r="AA5" s="13643">
        <v>104</v>
      </c>
      <c r="AB5" s="14096"/>
      <c r="AC5" s="14549"/>
      <c r="AD5" s="15002"/>
      <c r="AE5" s="15455"/>
      <c r="AF5" s="15908"/>
      <c r="AG5" s="16361"/>
      <c r="AH5" s="16814"/>
      <c r="AI5" s="17267"/>
      <c r="AJ5" s="17720"/>
      <c r="AK5" s="18173"/>
      <c r="AL5" s="18626"/>
      <c r="AM5" s="19079"/>
    </row>
    <row r="6" spans="1:49" ht="15" x14ac:dyDescent="0.25">
      <c r="A6" s="7755" t="s">
        <v>903</v>
      </c>
      <c r="B6" s="8208" t="s">
        <v>740</v>
      </c>
      <c r="C6" s="8661" t="s">
        <v>716</v>
      </c>
      <c r="D6" s="9114" t="s">
        <v>486</v>
      </c>
      <c r="E6" s="9567" t="s">
        <v>891</v>
      </c>
      <c r="G6" s="10020" t="s">
        <v>934</v>
      </c>
      <c r="T6" s="10473"/>
      <c r="U6" s="10926"/>
      <c r="V6" s="11379"/>
      <c r="W6" s="11832"/>
      <c r="X6" s="12285"/>
      <c r="Y6" s="12738"/>
      <c r="Z6" s="13191"/>
      <c r="AA6" s="13644"/>
      <c r="AB6" s="14097"/>
      <c r="AC6" s="14550"/>
      <c r="AD6" s="15003"/>
      <c r="AE6" s="15456"/>
      <c r="AF6" s="15909"/>
      <c r="AG6" s="16362"/>
      <c r="AH6" s="16815">
        <v>7</v>
      </c>
      <c r="AI6" s="17268">
        <v>58</v>
      </c>
      <c r="AJ6" s="17721">
        <v>47</v>
      </c>
      <c r="AK6" s="18174">
        <v>49</v>
      </c>
      <c r="AL6" s="18627">
        <v>66</v>
      </c>
      <c r="AM6" s="19080">
        <v>74</v>
      </c>
    </row>
    <row r="7" spans="1:49" ht="15" x14ac:dyDescent="0.25">
      <c r="A7" s="7756" t="s">
        <v>903</v>
      </c>
      <c r="B7" s="8209" t="s">
        <v>741</v>
      </c>
      <c r="C7" s="8662" t="s">
        <v>716</v>
      </c>
      <c r="D7" s="9115" t="s">
        <v>486</v>
      </c>
      <c r="E7" s="9568" t="s">
        <v>891</v>
      </c>
      <c r="G7" s="10021" t="s">
        <v>934</v>
      </c>
      <c r="T7" s="10474"/>
      <c r="U7" s="10927"/>
      <c r="V7" s="11380"/>
      <c r="W7" s="11833"/>
      <c r="X7" s="12286"/>
      <c r="Y7" s="12739"/>
      <c r="Z7" s="13192"/>
      <c r="AA7" s="13645"/>
      <c r="AB7" s="14098"/>
      <c r="AC7" s="14551"/>
      <c r="AD7" s="15004"/>
      <c r="AE7" s="15457"/>
      <c r="AF7" s="15910"/>
      <c r="AG7" s="16363"/>
      <c r="AH7" s="16816"/>
      <c r="AI7" s="17269">
        <v>189</v>
      </c>
      <c r="AJ7" s="17722">
        <v>104</v>
      </c>
      <c r="AK7" s="18175">
        <v>151</v>
      </c>
      <c r="AL7" s="18628">
        <v>116</v>
      </c>
      <c r="AM7" s="19081">
        <v>107</v>
      </c>
    </row>
    <row r="8" spans="1:49" ht="15" x14ac:dyDescent="0.25">
      <c r="A8" s="7757" t="s">
        <v>903</v>
      </c>
      <c r="B8" s="8210" t="s">
        <v>749</v>
      </c>
      <c r="C8" s="8663" t="s">
        <v>716</v>
      </c>
      <c r="D8" s="9116" t="s">
        <v>486</v>
      </c>
      <c r="E8" s="9569" t="s">
        <v>891</v>
      </c>
      <c r="G8" s="10022" t="s">
        <v>934</v>
      </c>
      <c r="T8" s="10475"/>
      <c r="U8" s="10928"/>
      <c r="V8" s="11381"/>
      <c r="W8" s="11834"/>
      <c r="X8" s="12287">
        <v>12</v>
      </c>
      <c r="Y8" s="12740">
        <v>22</v>
      </c>
      <c r="Z8" s="13193">
        <v>36</v>
      </c>
      <c r="AA8" s="13646">
        <v>40</v>
      </c>
      <c r="AB8" s="14099">
        <v>71</v>
      </c>
      <c r="AC8" s="14552">
        <v>54</v>
      </c>
      <c r="AD8" s="15005">
        <v>112</v>
      </c>
      <c r="AE8" s="15458">
        <v>147</v>
      </c>
      <c r="AF8" s="15911">
        <v>56</v>
      </c>
      <c r="AG8" s="16364">
        <v>78</v>
      </c>
      <c r="AH8" s="16817">
        <v>121</v>
      </c>
      <c r="AI8" s="17270"/>
      <c r="AJ8" s="17723"/>
      <c r="AK8" s="18176"/>
      <c r="AL8" s="18629"/>
      <c r="AM8" s="19082"/>
    </row>
    <row r="9" spans="1:49" ht="15" x14ac:dyDescent="0.25">
      <c r="A9" s="7758" t="s">
        <v>903</v>
      </c>
      <c r="B9" s="8211" t="s">
        <v>742</v>
      </c>
      <c r="C9" s="8664" t="s">
        <v>716</v>
      </c>
      <c r="D9" s="9117" t="s">
        <v>486</v>
      </c>
      <c r="E9" s="9570" t="s">
        <v>891</v>
      </c>
      <c r="G9" s="10023" t="s">
        <v>934</v>
      </c>
      <c r="T9" s="10476"/>
      <c r="U9" s="10929"/>
      <c r="V9" s="11382"/>
      <c r="W9" s="11835"/>
      <c r="X9" s="12288"/>
      <c r="Y9" s="12741"/>
      <c r="Z9" s="13194"/>
      <c r="AA9" s="13647"/>
      <c r="AB9" s="14100"/>
      <c r="AC9" s="14553"/>
      <c r="AD9" s="15006"/>
      <c r="AE9" s="15459">
        <v>89</v>
      </c>
      <c r="AF9" s="15912">
        <v>13</v>
      </c>
      <c r="AG9" s="16365">
        <v>43</v>
      </c>
      <c r="AH9" s="16818">
        <v>78</v>
      </c>
      <c r="AI9" s="17271">
        <v>70</v>
      </c>
      <c r="AJ9" s="17724">
        <v>42</v>
      </c>
      <c r="AK9" s="18177">
        <v>68</v>
      </c>
      <c r="AL9" s="18630">
        <v>29</v>
      </c>
      <c r="AM9" s="19083">
        <v>41</v>
      </c>
    </row>
    <row r="10" spans="1:49" ht="15" x14ac:dyDescent="0.25">
      <c r="A10" s="7759" t="s">
        <v>903</v>
      </c>
      <c r="B10" s="8212" t="s">
        <v>743</v>
      </c>
      <c r="C10" s="8665" t="s">
        <v>716</v>
      </c>
      <c r="D10" s="9118" t="s">
        <v>486</v>
      </c>
      <c r="E10" s="9571" t="s">
        <v>891</v>
      </c>
      <c r="G10" s="10024" t="s">
        <v>934</v>
      </c>
      <c r="T10" s="10477"/>
      <c r="U10" s="10930"/>
      <c r="V10" s="11383"/>
      <c r="W10" s="11836"/>
      <c r="X10" s="12289"/>
      <c r="Y10" s="12742"/>
      <c r="Z10" s="13195"/>
      <c r="AA10" s="13648"/>
      <c r="AB10" s="14101"/>
      <c r="AC10" s="14554"/>
      <c r="AD10" s="15007"/>
      <c r="AE10" s="15460"/>
      <c r="AF10" s="15913"/>
      <c r="AG10" s="16366"/>
      <c r="AH10" s="16819"/>
      <c r="AI10" s="17272">
        <v>34</v>
      </c>
      <c r="AJ10" s="17725">
        <v>22</v>
      </c>
      <c r="AK10" s="18178">
        <v>27</v>
      </c>
      <c r="AL10" s="18631">
        <v>37</v>
      </c>
      <c r="AM10" s="19084">
        <v>24</v>
      </c>
    </row>
    <row r="11" spans="1:49" ht="15" x14ac:dyDescent="0.25">
      <c r="A11" s="7760" t="s">
        <v>903</v>
      </c>
      <c r="B11" s="8213" t="s">
        <v>804</v>
      </c>
      <c r="C11" s="8666" t="s">
        <v>716</v>
      </c>
      <c r="D11" s="9119" t="s">
        <v>486</v>
      </c>
      <c r="E11" s="9572" t="s">
        <v>891</v>
      </c>
      <c r="G11" s="10025" t="s">
        <v>934</v>
      </c>
      <c r="T11" s="10478">
        <v>11</v>
      </c>
      <c r="U11" s="10931">
        <v>24</v>
      </c>
      <c r="V11" s="11384">
        <v>51</v>
      </c>
      <c r="W11" s="11837">
        <v>35</v>
      </c>
      <c r="X11" s="12290">
        <v>54</v>
      </c>
      <c r="Y11" s="12743">
        <v>64</v>
      </c>
      <c r="Z11" s="13196">
        <v>46</v>
      </c>
      <c r="AA11" s="13649">
        <v>45</v>
      </c>
      <c r="AB11" s="14102"/>
      <c r="AC11" s="14555"/>
      <c r="AD11" s="15008"/>
      <c r="AE11" s="15461"/>
      <c r="AF11" s="15914"/>
      <c r="AG11" s="16367"/>
      <c r="AH11" s="16820"/>
      <c r="AI11" s="17273"/>
      <c r="AJ11" s="17726"/>
      <c r="AK11" s="18179"/>
      <c r="AL11" s="18632"/>
      <c r="AM11" s="19085"/>
    </row>
    <row r="12" spans="1:49" ht="15" x14ac:dyDescent="0.25">
      <c r="A12" s="7761" t="s">
        <v>903</v>
      </c>
      <c r="B12" s="8214" t="s">
        <v>908</v>
      </c>
      <c r="C12" s="8667" t="s">
        <v>716</v>
      </c>
      <c r="D12" s="9120" t="s">
        <v>486</v>
      </c>
      <c r="E12" s="9573" t="s">
        <v>891</v>
      </c>
      <c r="G12" s="10026" t="s">
        <v>934</v>
      </c>
      <c r="T12" s="10479">
        <v>36</v>
      </c>
      <c r="U12" s="10932">
        <v>17</v>
      </c>
      <c r="V12" s="11385">
        <v>32</v>
      </c>
      <c r="W12" s="11838">
        <v>27</v>
      </c>
      <c r="X12" s="12291">
        <v>27</v>
      </c>
      <c r="Y12" s="12744">
        <v>47</v>
      </c>
      <c r="Z12" s="13197">
        <v>25</v>
      </c>
      <c r="AA12" s="13650">
        <v>24</v>
      </c>
      <c r="AB12" s="14103">
        <v>50</v>
      </c>
      <c r="AC12" s="14556">
        <v>58</v>
      </c>
      <c r="AD12" s="15009">
        <v>69</v>
      </c>
      <c r="AE12" s="15462">
        <v>21</v>
      </c>
      <c r="AF12" s="15915">
        <v>1</v>
      </c>
      <c r="AG12" s="16368">
        <v>-1</v>
      </c>
      <c r="AH12" s="16821">
        <v>0</v>
      </c>
      <c r="AI12" s="17274"/>
      <c r="AJ12" s="17727">
        <v>-1</v>
      </c>
      <c r="AK12" s="18180"/>
      <c r="AL12" s="18633"/>
      <c r="AM12" s="19086"/>
    </row>
    <row r="13" spans="1:49" ht="15" x14ac:dyDescent="0.25">
      <c r="A13" s="7762" t="s">
        <v>903</v>
      </c>
      <c r="B13" s="8215" t="s">
        <v>816</v>
      </c>
      <c r="C13" s="8668" t="s">
        <v>736</v>
      </c>
      <c r="D13" s="9121" t="s">
        <v>486</v>
      </c>
      <c r="E13" s="9574" t="s">
        <v>891</v>
      </c>
      <c r="G13" s="10027" t="s">
        <v>934</v>
      </c>
      <c r="T13" s="10480">
        <v>16</v>
      </c>
      <c r="U13" s="10933">
        <v>27</v>
      </c>
      <c r="V13" s="11386">
        <v>33</v>
      </c>
      <c r="W13" s="11839">
        <v>16</v>
      </c>
      <c r="X13" s="12292">
        <v>32</v>
      </c>
      <c r="Y13" s="12745">
        <v>71</v>
      </c>
      <c r="Z13" s="13198">
        <v>38</v>
      </c>
      <c r="AA13" s="13651">
        <v>47</v>
      </c>
      <c r="AB13" s="14104"/>
      <c r="AC13" s="14557"/>
      <c r="AD13" s="15010"/>
      <c r="AE13" s="15463"/>
      <c r="AF13" s="15916"/>
      <c r="AG13" s="16369"/>
      <c r="AH13" s="16822"/>
      <c r="AI13" s="17275"/>
      <c r="AJ13" s="17728"/>
      <c r="AK13" s="18181"/>
      <c r="AL13" s="18634"/>
      <c r="AM13" s="19087"/>
    </row>
    <row r="14" spans="1:49" ht="15" x14ac:dyDescent="0.25">
      <c r="A14" s="7763" t="s">
        <v>903</v>
      </c>
      <c r="B14" s="8216" t="s">
        <v>803</v>
      </c>
      <c r="C14" s="8669" t="s">
        <v>736</v>
      </c>
      <c r="D14" s="9122" t="s">
        <v>486</v>
      </c>
      <c r="E14" s="9575" t="s">
        <v>891</v>
      </c>
      <c r="G14" s="10028" t="s">
        <v>934</v>
      </c>
      <c r="T14" s="10481">
        <v>31</v>
      </c>
      <c r="U14" s="10934">
        <v>27</v>
      </c>
      <c r="V14" s="11387">
        <v>45</v>
      </c>
      <c r="W14" s="11840">
        <v>29</v>
      </c>
      <c r="X14" s="12293">
        <v>46</v>
      </c>
      <c r="Y14" s="12746">
        <v>33</v>
      </c>
      <c r="Z14" s="13199">
        <v>17</v>
      </c>
      <c r="AA14" s="13652">
        <v>31</v>
      </c>
      <c r="AB14" s="14105">
        <v>34</v>
      </c>
      <c r="AC14" s="14558">
        <v>10</v>
      </c>
      <c r="AD14" s="15011">
        <v>44</v>
      </c>
      <c r="AE14" s="15464">
        <v>82</v>
      </c>
      <c r="AF14" s="15917">
        <v>24</v>
      </c>
      <c r="AG14" s="16370">
        <v>35</v>
      </c>
      <c r="AH14" s="16823">
        <v>62</v>
      </c>
      <c r="AI14" s="17276"/>
      <c r="AJ14" s="17729"/>
      <c r="AK14" s="18182"/>
      <c r="AL14" s="18635"/>
      <c r="AM14" s="19088"/>
    </row>
    <row r="15" spans="1:49" ht="15" x14ac:dyDescent="0.25">
      <c r="A15" s="7764" t="s">
        <v>903</v>
      </c>
      <c r="B15" s="8217" t="s">
        <v>815</v>
      </c>
      <c r="C15" s="8670" t="s">
        <v>736</v>
      </c>
      <c r="D15" s="9123" t="s">
        <v>486</v>
      </c>
      <c r="E15" s="9576" t="s">
        <v>891</v>
      </c>
      <c r="G15" s="10029" t="s">
        <v>934</v>
      </c>
      <c r="T15" s="10482"/>
      <c r="U15" s="10935"/>
      <c r="V15" s="11388"/>
      <c r="W15" s="11841"/>
      <c r="X15" s="12294"/>
      <c r="Y15" s="12747"/>
      <c r="Z15" s="13200"/>
      <c r="AA15" s="13653"/>
      <c r="AB15" s="14106">
        <v>31</v>
      </c>
      <c r="AC15" s="14559">
        <v>45</v>
      </c>
      <c r="AD15" s="15012">
        <v>36</v>
      </c>
      <c r="AE15" s="15465">
        <v>83</v>
      </c>
      <c r="AF15" s="15918">
        <v>28</v>
      </c>
      <c r="AG15" s="16371">
        <v>59</v>
      </c>
      <c r="AH15" s="16824">
        <v>67</v>
      </c>
      <c r="AI15" s="17277"/>
      <c r="AJ15" s="17730"/>
      <c r="AK15" s="18183"/>
      <c r="AL15" s="18636"/>
      <c r="AM15" s="19089"/>
    </row>
    <row r="16" spans="1:49" ht="15" x14ac:dyDescent="0.25">
      <c r="A16" s="7765" t="s">
        <v>903</v>
      </c>
      <c r="B16" s="8218" t="s">
        <v>909</v>
      </c>
      <c r="C16" s="8671" t="s">
        <v>736</v>
      </c>
      <c r="D16" s="9124" t="s">
        <v>486</v>
      </c>
      <c r="E16" s="9577" t="s">
        <v>891</v>
      </c>
      <c r="G16" s="10030" t="s">
        <v>934</v>
      </c>
      <c r="T16" s="10483">
        <v>7</v>
      </c>
      <c r="U16" s="10936">
        <v>29</v>
      </c>
      <c r="V16" s="11389">
        <v>28</v>
      </c>
      <c r="W16" s="11842">
        <v>36</v>
      </c>
      <c r="X16" s="12295">
        <v>44</v>
      </c>
      <c r="Y16" s="12748">
        <v>41</v>
      </c>
      <c r="Z16" s="13201">
        <v>36</v>
      </c>
      <c r="AA16" s="13654">
        <v>35</v>
      </c>
      <c r="AB16" s="14107">
        <v>54</v>
      </c>
      <c r="AC16" s="14560">
        <v>15</v>
      </c>
      <c r="AD16" s="15013">
        <v>16</v>
      </c>
      <c r="AE16" s="15466"/>
      <c r="AF16" s="15919"/>
      <c r="AG16" s="16372"/>
      <c r="AH16" s="16825"/>
      <c r="AI16" s="17278"/>
      <c r="AJ16" s="17731"/>
      <c r="AK16" s="18184"/>
      <c r="AL16" s="18637"/>
      <c r="AM16" s="19090"/>
    </row>
    <row r="17" spans="1:39" ht="15" x14ac:dyDescent="0.25">
      <c r="A17" s="7766" t="s">
        <v>903</v>
      </c>
      <c r="B17" s="8219" t="s">
        <v>907</v>
      </c>
      <c r="C17" s="8672" t="s">
        <v>717</v>
      </c>
      <c r="D17" s="9125" t="s">
        <v>486</v>
      </c>
      <c r="E17" s="9578" t="s">
        <v>891</v>
      </c>
      <c r="G17" s="10031" t="s">
        <v>934</v>
      </c>
      <c r="T17" s="10484"/>
      <c r="U17" s="10937"/>
      <c r="V17" s="11390"/>
      <c r="W17" s="11843"/>
      <c r="X17" s="12296"/>
      <c r="Y17" s="12749"/>
      <c r="Z17" s="13202"/>
      <c r="AA17" s="13655"/>
      <c r="AB17" s="14108">
        <v>24</v>
      </c>
      <c r="AC17" s="14561">
        <v>14</v>
      </c>
      <c r="AD17" s="15014">
        <v>18</v>
      </c>
      <c r="AE17" s="15467">
        <v>19</v>
      </c>
      <c r="AF17" s="15920">
        <v>12</v>
      </c>
      <c r="AG17" s="16373">
        <v>13</v>
      </c>
      <c r="AH17" s="16826">
        <v>22</v>
      </c>
      <c r="AI17" s="17279"/>
      <c r="AJ17" s="17732"/>
      <c r="AK17" s="18185"/>
      <c r="AL17" s="18638"/>
      <c r="AM17" s="19091"/>
    </row>
    <row r="18" spans="1:39" ht="15" x14ac:dyDescent="0.25">
      <c r="A18" s="7767" t="s">
        <v>903</v>
      </c>
      <c r="B18" s="8220" t="s">
        <v>744</v>
      </c>
      <c r="C18" s="8673" t="s">
        <v>717</v>
      </c>
      <c r="D18" s="9126" t="s">
        <v>486</v>
      </c>
      <c r="E18" s="9579" t="s">
        <v>891</v>
      </c>
      <c r="G18" s="10032" t="s">
        <v>934</v>
      </c>
      <c r="T18" s="10485"/>
      <c r="U18" s="10938"/>
      <c r="V18" s="11391"/>
      <c r="W18" s="11844"/>
      <c r="X18" s="12297"/>
      <c r="Y18" s="12750"/>
      <c r="Z18" s="13203"/>
      <c r="AA18" s="13656"/>
      <c r="AB18" s="14109">
        <v>66</v>
      </c>
      <c r="AC18" s="14562">
        <v>51</v>
      </c>
      <c r="AD18" s="15015">
        <v>47</v>
      </c>
      <c r="AE18" s="15468">
        <v>111</v>
      </c>
      <c r="AF18" s="15921">
        <v>37</v>
      </c>
      <c r="AG18" s="16374">
        <v>54</v>
      </c>
      <c r="AH18" s="16827">
        <v>84</v>
      </c>
      <c r="AI18" s="17280">
        <v>63</v>
      </c>
      <c r="AJ18" s="17733">
        <v>47</v>
      </c>
      <c r="AK18" s="18186">
        <v>108</v>
      </c>
      <c r="AL18" s="18639">
        <v>51</v>
      </c>
      <c r="AM18" s="19092">
        <v>46</v>
      </c>
    </row>
    <row r="19" spans="1:39" ht="15" x14ac:dyDescent="0.25">
      <c r="A19" s="7768" t="s">
        <v>903</v>
      </c>
      <c r="B19" s="8221" t="s">
        <v>745</v>
      </c>
      <c r="C19" s="8674" t="s">
        <v>717</v>
      </c>
      <c r="D19" s="9127" t="s">
        <v>486</v>
      </c>
      <c r="E19" s="9580" t="s">
        <v>891</v>
      </c>
      <c r="G19" s="10033" t="s">
        <v>934</v>
      </c>
      <c r="T19" s="10486"/>
      <c r="U19" s="10939"/>
      <c r="V19" s="11392"/>
      <c r="W19" s="11845"/>
      <c r="X19" s="12298"/>
      <c r="Y19" s="12751"/>
      <c r="Z19" s="13204"/>
      <c r="AA19" s="13657"/>
      <c r="AB19" s="14110">
        <v>39</v>
      </c>
      <c r="AC19" s="14563">
        <v>47</v>
      </c>
      <c r="AD19" s="15016">
        <v>74</v>
      </c>
      <c r="AE19" s="15469">
        <v>67</v>
      </c>
      <c r="AF19" s="15922">
        <v>49</v>
      </c>
      <c r="AG19" s="16375">
        <v>61</v>
      </c>
      <c r="AH19" s="16828">
        <v>83</v>
      </c>
      <c r="AI19" s="17281">
        <v>80</v>
      </c>
      <c r="AJ19" s="17734">
        <v>88</v>
      </c>
      <c r="AK19" s="18187">
        <v>69</v>
      </c>
      <c r="AL19" s="18640">
        <v>77</v>
      </c>
      <c r="AM19" s="19093">
        <v>91</v>
      </c>
    </row>
    <row r="20" spans="1:39" ht="15" x14ac:dyDescent="0.25">
      <c r="A20" s="7769" t="s">
        <v>903</v>
      </c>
      <c r="B20" s="8222" t="s">
        <v>909</v>
      </c>
      <c r="C20" s="8675" t="s">
        <v>717</v>
      </c>
      <c r="D20" s="9128" t="s">
        <v>486</v>
      </c>
      <c r="E20" s="9581" t="s">
        <v>891</v>
      </c>
      <c r="G20" s="10034" t="s">
        <v>934</v>
      </c>
      <c r="T20" s="10487"/>
      <c r="U20" s="10940"/>
      <c r="V20" s="11393"/>
      <c r="W20" s="11846"/>
      <c r="X20" s="12299"/>
      <c r="Y20" s="12752"/>
      <c r="Z20" s="13205"/>
      <c r="AA20" s="13658"/>
      <c r="AB20" s="14111"/>
      <c r="AC20" s="14564"/>
      <c r="AD20" s="15017"/>
      <c r="AE20" s="15470">
        <v>45</v>
      </c>
      <c r="AF20" s="15923">
        <v>17</v>
      </c>
      <c r="AG20" s="16376">
        <v>18</v>
      </c>
      <c r="AH20" s="16829">
        <v>23</v>
      </c>
      <c r="AI20" s="17282"/>
      <c r="AJ20" s="17735"/>
      <c r="AK20" s="18188"/>
      <c r="AL20" s="18641"/>
      <c r="AM20" s="19094"/>
    </row>
    <row r="21" spans="1:39" ht="15" x14ac:dyDescent="0.25">
      <c r="A21" s="7770" t="s">
        <v>903</v>
      </c>
      <c r="B21" s="8223" t="s">
        <v>774</v>
      </c>
      <c r="C21" s="8676" t="s">
        <v>725</v>
      </c>
      <c r="D21" s="9129" t="s">
        <v>486</v>
      </c>
      <c r="E21" s="9582" t="s">
        <v>891</v>
      </c>
      <c r="G21" s="10035" t="s">
        <v>934</v>
      </c>
      <c r="T21" s="10488">
        <v>10</v>
      </c>
      <c r="U21" s="10941">
        <v>13</v>
      </c>
      <c r="V21" s="11394">
        <v>35</v>
      </c>
      <c r="W21" s="11847">
        <v>41</v>
      </c>
      <c r="X21" s="12300">
        <v>30</v>
      </c>
      <c r="Y21" s="12753">
        <v>59</v>
      </c>
      <c r="Z21" s="13206">
        <v>36</v>
      </c>
      <c r="AA21" s="13659">
        <v>35</v>
      </c>
      <c r="AB21" s="14112">
        <v>58</v>
      </c>
      <c r="AC21" s="14565">
        <v>39</v>
      </c>
      <c r="AD21" s="15018">
        <v>48</v>
      </c>
      <c r="AE21" s="15471">
        <v>67</v>
      </c>
      <c r="AF21" s="15924">
        <v>17</v>
      </c>
      <c r="AG21" s="16377">
        <v>33</v>
      </c>
      <c r="AH21" s="16830">
        <v>48</v>
      </c>
      <c r="AI21" s="17283"/>
      <c r="AJ21" s="17736"/>
      <c r="AK21" s="18189"/>
      <c r="AL21" s="18642"/>
      <c r="AM21" s="19095"/>
    </row>
    <row r="22" spans="1:39" ht="15" x14ac:dyDescent="0.25">
      <c r="A22" s="7771" t="s">
        <v>903</v>
      </c>
      <c r="B22" s="8224" t="s">
        <v>910</v>
      </c>
      <c r="C22" s="8677" t="s">
        <v>725</v>
      </c>
      <c r="D22" s="9130" t="s">
        <v>486</v>
      </c>
      <c r="E22" s="9583" t="s">
        <v>891</v>
      </c>
      <c r="G22" s="10036" t="s">
        <v>934</v>
      </c>
      <c r="T22" s="10489">
        <v>1</v>
      </c>
      <c r="U22" s="10942">
        <v>1</v>
      </c>
      <c r="V22" s="11395">
        <v>4</v>
      </c>
      <c r="W22" s="11848">
        <v>3</v>
      </c>
      <c r="X22" s="12301">
        <v>3</v>
      </c>
      <c r="Y22" s="12754"/>
      <c r="Z22" s="13207">
        <v>2</v>
      </c>
      <c r="AA22" s="13660">
        <v>0</v>
      </c>
      <c r="AB22" s="14113">
        <v>26</v>
      </c>
      <c r="AC22" s="14566">
        <v>19</v>
      </c>
      <c r="AD22" s="15019">
        <v>29</v>
      </c>
      <c r="AE22" s="15472">
        <v>39</v>
      </c>
      <c r="AF22" s="15925">
        <v>3</v>
      </c>
      <c r="AG22" s="16378">
        <v>10</v>
      </c>
      <c r="AH22" s="16831">
        <v>35</v>
      </c>
      <c r="AI22" s="17284"/>
      <c r="AJ22" s="17737"/>
      <c r="AK22" s="18190"/>
      <c r="AL22" s="18643"/>
      <c r="AM22" s="19096"/>
    </row>
    <row r="23" spans="1:39" ht="15" x14ac:dyDescent="0.25">
      <c r="A23" s="7772" t="s">
        <v>903</v>
      </c>
      <c r="B23" s="8225" t="s">
        <v>775</v>
      </c>
      <c r="C23" s="8678" t="s">
        <v>725</v>
      </c>
      <c r="D23" s="9131" t="s">
        <v>486</v>
      </c>
      <c r="E23" s="9584" t="s">
        <v>891</v>
      </c>
      <c r="G23" s="10037" t="s">
        <v>934</v>
      </c>
      <c r="T23" s="10490">
        <v>14</v>
      </c>
      <c r="U23" s="10943">
        <v>9</v>
      </c>
      <c r="V23" s="11396">
        <v>31</v>
      </c>
      <c r="W23" s="11849">
        <v>14</v>
      </c>
      <c r="X23" s="12302">
        <v>32</v>
      </c>
      <c r="Y23" s="12755">
        <v>50</v>
      </c>
      <c r="Z23" s="13208">
        <v>20</v>
      </c>
      <c r="AA23" s="13661">
        <v>25</v>
      </c>
      <c r="AB23" s="14114">
        <v>44</v>
      </c>
      <c r="AC23" s="14567">
        <v>24</v>
      </c>
      <c r="AD23" s="15020">
        <v>49</v>
      </c>
      <c r="AE23" s="15473">
        <v>61</v>
      </c>
      <c r="AF23" s="15926">
        <v>19</v>
      </c>
      <c r="AG23" s="16379">
        <v>36</v>
      </c>
      <c r="AH23" s="16832">
        <v>41</v>
      </c>
      <c r="AI23" s="17285"/>
      <c r="AJ23" s="17738"/>
      <c r="AK23" s="18191"/>
      <c r="AL23" s="18644"/>
      <c r="AM23" s="19097"/>
    </row>
    <row r="24" spans="1:39" ht="15" x14ac:dyDescent="0.25">
      <c r="A24" s="7773" t="s">
        <v>903</v>
      </c>
      <c r="B24" s="8226" t="s">
        <v>911</v>
      </c>
      <c r="C24" s="8679" t="s">
        <v>725</v>
      </c>
      <c r="D24" s="9132" t="s">
        <v>486</v>
      </c>
      <c r="E24" s="9585" t="s">
        <v>891</v>
      </c>
      <c r="G24" s="10038" t="s">
        <v>934</v>
      </c>
      <c r="T24" s="10491">
        <v>15</v>
      </c>
      <c r="U24" s="10944">
        <v>7</v>
      </c>
      <c r="V24" s="11397">
        <v>30</v>
      </c>
      <c r="W24" s="11850">
        <v>21</v>
      </c>
      <c r="X24" s="12303">
        <v>20</v>
      </c>
      <c r="Y24" s="12756">
        <v>33</v>
      </c>
      <c r="Z24" s="13209">
        <v>27</v>
      </c>
      <c r="AA24" s="13662">
        <v>25</v>
      </c>
      <c r="AB24" s="14115">
        <v>51</v>
      </c>
      <c r="AC24" s="14568">
        <v>32</v>
      </c>
      <c r="AD24" s="15021">
        <v>36</v>
      </c>
      <c r="AE24" s="15474">
        <v>57</v>
      </c>
      <c r="AF24" s="15927">
        <v>24</v>
      </c>
      <c r="AG24" s="16380">
        <v>23</v>
      </c>
      <c r="AH24" s="16833">
        <v>36</v>
      </c>
      <c r="AI24" s="17286"/>
      <c r="AJ24" s="17739"/>
      <c r="AK24" s="18192"/>
      <c r="AL24" s="18645"/>
      <c r="AM24" s="19098"/>
    </row>
    <row r="25" spans="1:39" ht="15" x14ac:dyDescent="0.25">
      <c r="A25" s="7774" t="s">
        <v>903</v>
      </c>
      <c r="B25" s="8227" t="s">
        <v>816</v>
      </c>
      <c r="C25" s="8680" t="s">
        <v>734</v>
      </c>
      <c r="D25" s="9133" t="s">
        <v>486</v>
      </c>
      <c r="E25" s="9586" t="s">
        <v>891</v>
      </c>
      <c r="G25" s="10039" t="s">
        <v>934</v>
      </c>
      <c r="T25" s="10492"/>
      <c r="U25" s="10945"/>
      <c r="V25" s="11398"/>
      <c r="W25" s="11851"/>
      <c r="X25" s="12304"/>
      <c r="Y25" s="12757"/>
      <c r="Z25" s="13210"/>
      <c r="AA25" s="13663"/>
      <c r="AB25" s="14116">
        <v>85</v>
      </c>
      <c r="AC25" s="14569">
        <v>69</v>
      </c>
      <c r="AD25" s="15022">
        <v>43</v>
      </c>
      <c r="AE25" s="15475">
        <v>67</v>
      </c>
      <c r="AF25" s="15928">
        <v>21</v>
      </c>
      <c r="AG25" s="16381">
        <v>44</v>
      </c>
      <c r="AH25" s="16834">
        <v>41</v>
      </c>
      <c r="AI25" s="17287"/>
      <c r="AJ25" s="17740"/>
      <c r="AK25" s="18193"/>
      <c r="AL25" s="18646"/>
      <c r="AM25" s="19099"/>
    </row>
    <row r="26" spans="1:39" ht="15" x14ac:dyDescent="0.25">
      <c r="A26" s="7775" t="s">
        <v>903</v>
      </c>
      <c r="B26" s="8228" t="s">
        <v>804</v>
      </c>
      <c r="C26" s="8681" t="s">
        <v>734</v>
      </c>
      <c r="D26" s="9134" t="s">
        <v>486</v>
      </c>
      <c r="E26" s="9587" t="s">
        <v>891</v>
      </c>
      <c r="G26" s="10040" t="s">
        <v>934</v>
      </c>
      <c r="T26" s="10493"/>
      <c r="U26" s="10946"/>
      <c r="V26" s="11399"/>
      <c r="W26" s="11852"/>
      <c r="X26" s="12305"/>
      <c r="Y26" s="12758"/>
      <c r="Z26" s="13211"/>
      <c r="AA26" s="13664"/>
      <c r="AB26" s="14117">
        <v>49</v>
      </c>
      <c r="AC26" s="14570">
        <v>41</v>
      </c>
      <c r="AD26" s="15023">
        <v>48</v>
      </c>
      <c r="AE26" s="15476">
        <v>77</v>
      </c>
      <c r="AF26" s="15929">
        <v>31</v>
      </c>
      <c r="AG26" s="16382">
        <v>26</v>
      </c>
      <c r="AH26" s="16835">
        <v>33</v>
      </c>
      <c r="AI26" s="17288"/>
      <c r="AJ26" s="17741"/>
      <c r="AK26" s="18194"/>
      <c r="AL26" s="18647"/>
      <c r="AM26" s="19100"/>
    </row>
    <row r="27" spans="1:39" ht="15" x14ac:dyDescent="0.25">
      <c r="A27" s="7776" t="s">
        <v>903</v>
      </c>
      <c r="B27" s="8229" t="s">
        <v>751</v>
      </c>
      <c r="C27" s="8682" t="s">
        <v>719</v>
      </c>
      <c r="D27" s="9135" t="s">
        <v>485</v>
      </c>
      <c r="E27" s="9588" t="s">
        <v>891</v>
      </c>
      <c r="G27" s="10041" t="s">
        <v>934</v>
      </c>
      <c r="T27" s="10494"/>
      <c r="U27" s="10947"/>
      <c r="V27" s="11400"/>
      <c r="W27" s="11853"/>
      <c r="X27" s="12306"/>
      <c r="Y27" s="12759">
        <v>2</v>
      </c>
      <c r="Z27" s="13212">
        <v>22</v>
      </c>
      <c r="AA27" s="13665">
        <v>14</v>
      </c>
      <c r="AB27" s="14118">
        <v>19</v>
      </c>
      <c r="AC27" s="14571">
        <v>9</v>
      </c>
      <c r="AD27" s="15024">
        <v>4</v>
      </c>
      <c r="AE27" s="15477">
        <v>10</v>
      </c>
      <c r="AF27" s="15930"/>
      <c r="AG27" s="16383"/>
      <c r="AH27" s="16836"/>
      <c r="AI27" s="17289"/>
      <c r="AJ27" s="17742"/>
      <c r="AK27" s="18195"/>
      <c r="AL27" s="18648"/>
      <c r="AM27" s="19101"/>
    </row>
    <row r="28" spans="1:39" ht="15" x14ac:dyDescent="0.25">
      <c r="A28" s="7777" t="s">
        <v>903</v>
      </c>
      <c r="B28" s="8230" t="s">
        <v>753</v>
      </c>
      <c r="C28" s="8683" t="s">
        <v>719</v>
      </c>
      <c r="D28" s="9136" t="s">
        <v>485</v>
      </c>
      <c r="E28" s="9589" t="s">
        <v>891</v>
      </c>
      <c r="G28" s="10042" t="s">
        <v>934</v>
      </c>
      <c r="T28" s="10495"/>
      <c r="U28" s="10948"/>
      <c r="V28" s="11401"/>
      <c r="W28" s="11854"/>
      <c r="X28" s="12307"/>
      <c r="Y28" s="12760">
        <v>142</v>
      </c>
      <c r="Z28" s="13213">
        <v>58</v>
      </c>
      <c r="AA28" s="13666">
        <v>51</v>
      </c>
      <c r="AB28" s="14119">
        <v>117</v>
      </c>
      <c r="AC28" s="14572">
        <v>63</v>
      </c>
      <c r="AD28" s="15025">
        <v>93</v>
      </c>
      <c r="AE28" s="15478">
        <v>177</v>
      </c>
      <c r="AF28" s="15931">
        <v>86</v>
      </c>
      <c r="AG28" s="16384">
        <v>76</v>
      </c>
      <c r="AH28" s="16837">
        <v>126</v>
      </c>
      <c r="AI28" s="17290"/>
      <c r="AJ28" s="17743"/>
      <c r="AK28" s="18196"/>
      <c r="AL28" s="18649"/>
      <c r="AM28" s="19102"/>
    </row>
    <row r="29" spans="1:39" ht="15" x14ac:dyDescent="0.25">
      <c r="A29" s="7778" t="s">
        <v>903</v>
      </c>
      <c r="B29" s="8231" t="s">
        <v>770</v>
      </c>
      <c r="C29" s="8684" t="s">
        <v>719</v>
      </c>
      <c r="D29" s="9137" t="s">
        <v>485</v>
      </c>
      <c r="E29" s="9590" t="s">
        <v>891</v>
      </c>
      <c r="G29" s="10043" t="s">
        <v>934</v>
      </c>
      <c r="T29" s="10496"/>
      <c r="U29" s="10949"/>
      <c r="V29" s="11402"/>
      <c r="W29" s="11855"/>
      <c r="X29" s="12308"/>
      <c r="Y29" s="12761"/>
      <c r="Z29" s="13214"/>
      <c r="AA29" s="13667">
        <v>37</v>
      </c>
      <c r="AB29" s="14120">
        <v>60</v>
      </c>
      <c r="AC29" s="14573">
        <v>44</v>
      </c>
      <c r="AD29" s="15026">
        <v>30</v>
      </c>
      <c r="AE29" s="15479">
        <v>91</v>
      </c>
      <c r="AF29" s="15932">
        <v>23</v>
      </c>
      <c r="AG29" s="16385">
        <v>51</v>
      </c>
      <c r="AH29" s="16838">
        <v>61</v>
      </c>
      <c r="AI29" s="17291"/>
      <c r="AJ29" s="17744"/>
      <c r="AK29" s="18197"/>
      <c r="AL29" s="18650"/>
      <c r="AM29" s="19103"/>
    </row>
    <row r="30" spans="1:39" ht="15" x14ac:dyDescent="0.25">
      <c r="A30" s="7779" t="s">
        <v>903</v>
      </c>
      <c r="B30" s="8232" t="s">
        <v>795</v>
      </c>
      <c r="C30" s="8685" t="s">
        <v>719</v>
      </c>
      <c r="D30" s="9138" t="s">
        <v>485</v>
      </c>
      <c r="E30" s="9591" t="s">
        <v>891</v>
      </c>
      <c r="G30" s="10044" t="s">
        <v>934</v>
      </c>
      <c r="T30" s="10497"/>
      <c r="U30" s="10950"/>
      <c r="V30" s="11403"/>
      <c r="W30" s="11856"/>
      <c r="X30" s="12309"/>
      <c r="Y30" s="12762">
        <v>5</v>
      </c>
      <c r="Z30" s="13215">
        <v>2</v>
      </c>
      <c r="AA30" s="13668"/>
      <c r="AB30" s="14121"/>
      <c r="AC30" s="14574"/>
      <c r="AD30" s="15027"/>
      <c r="AE30" s="15480"/>
      <c r="AF30" s="15933"/>
      <c r="AG30" s="16386"/>
      <c r="AH30" s="16839"/>
      <c r="AI30" s="17292"/>
      <c r="AJ30" s="17745"/>
      <c r="AK30" s="18198"/>
      <c r="AL30" s="18651"/>
      <c r="AM30" s="19104"/>
    </row>
    <row r="31" spans="1:39" ht="15" x14ac:dyDescent="0.25">
      <c r="A31" s="7780" t="s">
        <v>903</v>
      </c>
      <c r="B31" s="8233" t="s">
        <v>754</v>
      </c>
      <c r="C31" s="8686" t="s">
        <v>719</v>
      </c>
      <c r="D31" s="9139" t="s">
        <v>485</v>
      </c>
      <c r="E31" s="9592" t="s">
        <v>891</v>
      </c>
      <c r="G31" s="10045" t="s">
        <v>934</v>
      </c>
      <c r="T31" s="10498"/>
      <c r="U31" s="10951"/>
      <c r="V31" s="11404"/>
      <c r="W31" s="11857"/>
      <c r="X31" s="12310"/>
      <c r="Y31" s="12763"/>
      <c r="Z31" s="13216"/>
      <c r="AA31" s="13669"/>
      <c r="AB31" s="14122"/>
      <c r="AC31" s="14575"/>
      <c r="AD31" s="15028">
        <v>7</v>
      </c>
      <c r="AE31" s="15481">
        <v>14</v>
      </c>
      <c r="AF31" s="15934">
        <v>16</v>
      </c>
      <c r="AG31" s="16387">
        <v>13</v>
      </c>
      <c r="AH31" s="16840">
        <v>49</v>
      </c>
      <c r="AI31" s="17293"/>
      <c r="AJ31" s="17746"/>
      <c r="AK31" s="18199"/>
      <c r="AL31" s="18652"/>
      <c r="AM31" s="19105"/>
    </row>
    <row r="32" spans="1:39" ht="15" x14ac:dyDescent="0.25">
      <c r="A32" s="7781" t="s">
        <v>903</v>
      </c>
      <c r="B32" s="8234" t="s">
        <v>795</v>
      </c>
      <c r="C32" s="8687" t="s">
        <v>732</v>
      </c>
      <c r="D32" s="9140" t="s">
        <v>485</v>
      </c>
      <c r="E32" s="9593" t="s">
        <v>891</v>
      </c>
      <c r="G32" s="10046" t="s">
        <v>934</v>
      </c>
      <c r="T32" s="10499"/>
      <c r="U32" s="10952"/>
      <c r="V32" s="11405"/>
      <c r="W32" s="11858"/>
      <c r="X32" s="12311"/>
      <c r="Y32" s="12764"/>
      <c r="Z32" s="13217"/>
      <c r="AA32" s="13670"/>
      <c r="AB32" s="14123"/>
      <c r="AC32" s="14576"/>
      <c r="AD32" s="15029">
        <v>16</v>
      </c>
      <c r="AE32" s="15482">
        <v>12</v>
      </c>
      <c r="AF32" s="15935">
        <v>7</v>
      </c>
      <c r="AG32" s="16388">
        <v>12</v>
      </c>
      <c r="AH32" s="16841">
        <v>39</v>
      </c>
      <c r="AI32" s="17294"/>
      <c r="AJ32" s="17747"/>
      <c r="AK32" s="18200"/>
      <c r="AL32" s="18653"/>
      <c r="AM32" s="19106"/>
    </row>
    <row r="33" spans="1:39" ht="15" x14ac:dyDescent="0.25">
      <c r="A33" s="7782" t="s">
        <v>903</v>
      </c>
      <c r="B33" s="8235" t="s">
        <v>796</v>
      </c>
      <c r="C33" s="8688" t="s">
        <v>732</v>
      </c>
      <c r="D33" s="9141" t="s">
        <v>485</v>
      </c>
      <c r="E33" s="9594" t="s">
        <v>891</v>
      </c>
      <c r="G33" s="10047" t="s">
        <v>934</v>
      </c>
      <c r="T33" s="10500"/>
      <c r="U33" s="10953"/>
      <c r="V33" s="11406"/>
      <c r="W33" s="11859"/>
      <c r="X33" s="12312"/>
      <c r="Y33" s="12765">
        <v>16</v>
      </c>
      <c r="Z33" s="13218">
        <v>22</v>
      </c>
      <c r="AA33" s="13671">
        <v>19</v>
      </c>
      <c r="AB33" s="14124">
        <v>26</v>
      </c>
      <c r="AC33" s="14577">
        <v>18</v>
      </c>
      <c r="AD33" s="15030">
        <v>27</v>
      </c>
      <c r="AE33" s="15483">
        <v>28</v>
      </c>
      <c r="AF33" s="15936">
        <v>17</v>
      </c>
      <c r="AG33" s="16389">
        <v>20</v>
      </c>
      <c r="AH33" s="16842">
        <v>26</v>
      </c>
      <c r="AI33" s="17295"/>
      <c r="AJ33" s="17748"/>
      <c r="AK33" s="18201"/>
      <c r="AL33" s="18654"/>
      <c r="AM33" s="19107"/>
    </row>
    <row r="34" spans="1:39" ht="15" x14ac:dyDescent="0.25">
      <c r="A34" s="7783" t="s">
        <v>903</v>
      </c>
      <c r="B34" s="8236" t="s">
        <v>912</v>
      </c>
      <c r="C34" s="8689" t="s">
        <v>732</v>
      </c>
      <c r="D34" s="9142" t="s">
        <v>485</v>
      </c>
      <c r="E34" s="9595" t="s">
        <v>891</v>
      </c>
      <c r="G34" s="10048" t="s">
        <v>934</v>
      </c>
      <c r="T34" s="10501"/>
      <c r="U34" s="10954"/>
      <c r="V34" s="11407"/>
      <c r="W34" s="11860"/>
      <c r="X34" s="12313"/>
      <c r="Y34" s="12766">
        <v>51</v>
      </c>
      <c r="Z34" s="13219">
        <v>37</v>
      </c>
      <c r="AA34" s="13672">
        <v>28</v>
      </c>
      <c r="AB34" s="14125">
        <v>42</v>
      </c>
      <c r="AC34" s="14578">
        <v>31</v>
      </c>
      <c r="AD34" s="15031">
        <v>33</v>
      </c>
      <c r="AE34" s="15484">
        <v>83</v>
      </c>
      <c r="AF34" s="15937">
        <v>31</v>
      </c>
      <c r="AG34" s="16390">
        <v>37</v>
      </c>
      <c r="AH34" s="16843">
        <v>35</v>
      </c>
      <c r="AI34" s="17296"/>
      <c r="AJ34" s="17749"/>
      <c r="AK34" s="18202"/>
      <c r="AL34" s="18655"/>
      <c r="AM34" s="19108"/>
    </row>
    <row r="35" spans="1:39" ht="15" x14ac:dyDescent="0.25">
      <c r="A35" s="7784" t="s">
        <v>903</v>
      </c>
      <c r="B35" s="8237" t="s">
        <v>913</v>
      </c>
      <c r="C35" s="8690" t="s">
        <v>733</v>
      </c>
      <c r="D35" s="9143" t="s">
        <v>485</v>
      </c>
      <c r="E35" s="9596" t="s">
        <v>891</v>
      </c>
      <c r="G35" s="10049" t="s">
        <v>934</v>
      </c>
      <c r="T35" s="10502"/>
      <c r="U35" s="10955"/>
      <c r="V35" s="11408"/>
      <c r="W35" s="11861"/>
      <c r="X35" s="12314"/>
      <c r="Y35" s="12767">
        <v>226</v>
      </c>
      <c r="Z35" s="13220">
        <v>124</v>
      </c>
      <c r="AA35" s="13673">
        <v>38</v>
      </c>
      <c r="AB35" s="14126">
        <v>43</v>
      </c>
      <c r="AC35" s="14579">
        <v>26</v>
      </c>
      <c r="AD35" s="15032">
        <v>44</v>
      </c>
      <c r="AE35" s="15485">
        <v>64</v>
      </c>
      <c r="AF35" s="15938">
        <v>17</v>
      </c>
      <c r="AG35" s="16391">
        <v>20</v>
      </c>
      <c r="AH35" s="16844">
        <v>0</v>
      </c>
      <c r="AI35" s="17297"/>
      <c r="AJ35" s="17750"/>
      <c r="AK35" s="18203"/>
      <c r="AL35" s="18656"/>
      <c r="AM35" s="19109"/>
    </row>
    <row r="36" spans="1:39" ht="15" x14ac:dyDescent="0.25">
      <c r="A36" s="7785" t="s">
        <v>903</v>
      </c>
      <c r="B36" s="8238" t="s">
        <v>797</v>
      </c>
      <c r="C36" s="8691" t="s">
        <v>733</v>
      </c>
      <c r="D36" s="9144" t="s">
        <v>485</v>
      </c>
      <c r="E36" s="9597" t="s">
        <v>891</v>
      </c>
      <c r="G36" s="10050" t="s">
        <v>934</v>
      </c>
      <c r="T36" s="10503"/>
      <c r="U36" s="10956"/>
      <c r="V36" s="11409"/>
      <c r="W36" s="11862"/>
      <c r="X36" s="12315"/>
      <c r="Y36" s="12768">
        <v>39</v>
      </c>
      <c r="Z36" s="13221">
        <v>24</v>
      </c>
      <c r="AA36" s="13674">
        <v>21</v>
      </c>
      <c r="AB36" s="14127">
        <v>39</v>
      </c>
      <c r="AC36" s="14580">
        <v>34</v>
      </c>
      <c r="AD36" s="15033">
        <v>35</v>
      </c>
      <c r="AE36" s="15486">
        <v>91</v>
      </c>
      <c r="AF36" s="15939">
        <v>16</v>
      </c>
      <c r="AG36" s="16392">
        <v>32</v>
      </c>
      <c r="AH36" s="16845">
        <v>33</v>
      </c>
      <c r="AI36" s="17298"/>
      <c r="AJ36" s="17751"/>
      <c r="AK36" s="18204"/>
      <c r="AL36" s="18657"/>
      <c r="AM36" s="19110"/>
    </row>
    <row r="37" spans="1:39" ht="15" x14ac:dyDescent="0.25">
      <c r="A37" s="7786" t="s">
        <v>903</v>
      </c>
      <c r="B37" s="8239" t="s">
        <v>798</v>
      </c>
      <c r="C37" s="8692" t="s">
        <v>733</v>
      </c>
      <c r="D37" s="9145" t="s">
        <v>485</v>
      </c>
      <c r="E37" s="9598" t="s">
        <v>891</v>
      </c>
      <c r="G37" s="10051" t="s">
        <v>934</v>
      </c>
      <c r="T37" s="10504"/>
      <c r="U37" s="10957"/>
      <c r="V37" s="11410"/>
      <c r="W37" s="11863"/>
      <c r="X37" s="12316"/>
      <c r="Y37" s="12769">
        <v>47</v>
      </c>
      <c r="Z37" s="13222">
        <v>34</v>
      </c>
      <c r="AA37" s="13675">
        <v>28</v>
      </c>
      <c r="AB37" s="14128">
        <v>53</v>
      </c>
      <c r="AC37" s="14581">
        <v>31</v>
      </c>
      <c r="AD37" s="15034">
        <v>24</v>
      </c>
      <c r="AE37" s="15487">
        <v>91</v>
      </c>
      <c r="AF37" s="15940">
        <v>8</v>
      </c>
      <c r="AG37" s="16393">
        <v>19</v>
      </c>
      <c r="AH37" s="16846">
        <v>23</v>
      </c>
      <c r="AI37" s="17299"/>
      <c r="AJ37" s="17752"/>
      <c r="AK37" s="18205"/>
      <c r="AL37" s="18658"/>
      <c r="AM37" s="19111"/>
    </row>
    <row r="38" spans="1:39" ht="15" x14ac:dyDescent="0.25">
      <c r="A38" s="7787" t="s">
        <v>903</v>
      </c>
      <c r="B38" s="8240" t="s">
        <v>799</v>
      </c>
      <c r="C38" s="8693" t="s">
        <v>733</v>
      </c>
      <c r="D38" s="9146" t="s">
        <v>485</v>
      </c>
      <c r="E38" s="9599" t="s">
        <v>891</v>
      </c>
      <c r="G38" s="10052" t="s">
        <v>934</v>
      </c>
      <c r="T38" s="10505"/>
      <c r="U38" s="10958"/>
      <c r="V38" s="11411"/>
      <c r="W38" s="11864"/>
      <c r="X38" s="12317"/>
      <c r="Y38" s="12770">
        <v>12</v>
      </c>
      <c r="Z38" s="13223">
        <v>3</v>
      </c>
      <c r="AA38" s="13676">
        <v>4</v>
      </c>
      <c r="AB38" s="14129">
        <v>16</v>
      </c>
      <c r="AC38" s="14582">
        <v>11</v>
      </c>
      <c r="AD38" s="15035">
        <v>9</v>
      </c>
      <c r="AE38" s="15488">
        <v>24</v>
      </c>
      <c r="AF38" s="15941">
        <v>1</v>
      </c>
      <c r="AG38" s="16394">
        <v>13</v>
      </c>
      <c r="AH38" s="16847">
        <v>11</v>
      </c>
      <c r="AI38" s="17300"/>
      <c r="AJ38" s="17753"/>
      <c r="AK38" s="18206"/>
      <c r="AL38" s="18659"/>
      <c r="AM38" s="19112"/>
    </row>
    <row r="39" spans="1:39" ht="15" x14ac:dyDescent="0.25">
      <c r="A39" s="7788" t="s">
        <v>903</v>
      </c>
      <c r="B39" s="8241" t="s">
        <v>747</v>
      </c>
      <c r="C39" s="8694" t="s">
        <v>733</v>
      </c>
      <c r="D39" s="9147" t="s">
        <v>485</v>
      </c>
      <c r="E39" s="9600" t="s">
        <v>891</v>
      </c>
      <c r="G39" s="10053" t="s">
        <v>934</v>
      </c>
      <c r="T39" s="10506"/>
      <c r="U39" s="10959"/>
      <c r="V39" s="11412"/>
      <c r="W39" s="11865"/>
      <c r="X39" s="12318"/>
      <c r="Y39" s="12771"/>
      <c r="Z39" s="13224"/>
      <c r="AA39" s="13677"/>
      <c r="AB39" s="14130"/>
      <c r="AC39" s="14583"/>
      <c r="AD39" s="15036"/>
      <c r="AE39" s="15489"/>
      <c r="AF39" s="15942"/>
      <c r="AG39" s="16395">
        <v>9</v>
      </c>
      <c r="AH39" s="16848">
        <v>36</v>
      </c>
      <c r="AI39" s="17301"/>
      <c r="AJ39" s="17754"/>
      <c r="AK39" s="18207"/>
      <c r="AL39" s="18660"/>
      <c r="AM39" s="19113"/>
    </row>
    <row r="40" spans="1:39" ht="15" x14ac:dyDescent="0.25">
      <c r="A40" s="7789" t="s">
        <v>903</v>
      </c>
      <c r="B40" s="8242" t="s">
        <v>802</v>
      </c>
      <c r="C40" s="8695" t="s">
        <v>733</v>
      </c>
      <c r="D40" s="9148" t="s">
        <v>485</v>
      </c>
      <c r="E40" s="9601" t="s">
        <v>891</v>
      </c>
      <c r="G40" s="10054" t="s">
        <v>934</v>
      </c>
      <c r="T40" s="10507"/>
      <c r="U40" s="10960"/>
      <c r="V40" s="11413"/>
      <c r="W40" s="11866"/>
      <c r="X40" s="12319"/>
      <c r="Y40" s="12772"/>
      <c r="Z40" s="13225"/>
      <c r="AA40" s="13678"/>
      <c r="AB40" s="14131"/>
      <c r="AC40" s="14584"/>
      <c r="AD40" s="15037"/>
      <c r="AE40" s="15490"/>
      <c r="AF40" s="15943"/>
      <c r="AG40" s="16396"/>
      <c r="AH40" s="16849">
        <v>30</v>
      </c>
      <c r="AI40" s="17302"/>
      <c r="AJ40" s="17755"/>
      <c r="AK40" s="18208"/>
      <c r="AL40" s="18661"/>
      <c r="AM40" s="19114"/>
    </row>
    <row r="41" spans="1:39" ht="15" x14ac:dyDescent="0.25">
      <c r="A41" s="7790" t="s">
        <v>903</v>
      </c>
      <c r="B41" s="8243" t="s">
        <v>741</v>
      </c>
      <c r="C41" s="8696" t="s">
        <v>733</v>
      </c>
      <c r="D41" s="9149" t="s">
        <v>485</v>
      </c>
      <c r="E41" s="9602" t="s">
        <v>891</v>
      </c>
      <c r="G41" s="10055" t="s">
        <v>934</v>
      </c>
      <c r="T41" s="10508"/>
      <c r="U41" s="10961"/>
      <c r="V41" s="11414"/>
      <c r="W41" s="11867"/>
      <c r="X41" s="12320"/>
      <c r="Y41" s="12773"/>
      <c r="Z41" s="13226"/>
      <c r="AA41" s="13679"/>
      <c r="AB41" s="14132"/>
      <c r="AC41" s="14585"/>
      <c r="AD41" s="15038"/>
      <c r="AE41" s="15491">
        <v>235</v>
      </c>
      <c r="AF41" s="15944">
        <v>71</v>
      </c>
      <c r="AG41" s="16397">
        <v>95</v>
      </c>
      <c r="AH41" s="16850">
        <v>216</v>
      </c>
      <c r="AI41" s="17303"/>
      <c r="AJ41" s="17756"/>
      <c r="AK41" s="18209"/>
      <c r="AL41" s="18662"/>
      <c r="AM41" s="19115"/>
    </row>
    <row r="42" spans="1:39" ht="15" x14ac:dyDescent="0.25">
      <c r="A42" s="7791" t="s">
        <v>903</v>
      </c>
      <c r="B42" s="8244" t="s">
        <v>748</v>
      </c>
      <c r="C42" s="8697" t="s">
        <v>733</v>
      </c>
      <c r="D42" s="9150" t="s">
        <v>485</v>
      </c>
      <c r="E42" s="9603" t="s">
        <v>891</v>
      </c>
      <c r="G42" s="10056" t="s">
        <v>934</v>
      </c>
      <c r="T42" s="10509"/>
      <c r="U42" s="10962"/>
      <c r="V42" s="11415"/>
      <c r="W42" s="11868"/>
      <c r="X42" s="12321"/>
      <c r="Y42" s="12774"/>
      <c r="Z42" s="13227"/>
      <c r="AA42" s="13680">
        <v>54</v>
      </c>
      <c r="AB42" s="14133">
        <v>98</v>
      </c>
      <c r="AC42" s="14586">
        <v>60</v>
      </c>
      <c r="AD42" s="15039">
        <v>59</v>
      </c>
      <c r="AE42" s="15492">
        <v>122</v>
      </c>
      <c r="AF42" s="15945">
        <v>56</v>
      </c>
      <c r="AG42" s="16398">
        <v>65</v>
      </c>
      <c r="AH42" s="16851">
        <v>64</v>
      </c>
      <c r="AI42" s="17304"/>
      <c r="AJ42" s="17757"/>
      <c r="AK42" s="18210"/>
      <c r="AL42" s="18663"/>
      <c r="AM42" s="19116"/>
    </row>
    <row r="43" spans="1:39" ht="15" x14ac:dyDescent="0.25">
      <c r="A43" s="7792" t="s">
        <v>903</v>
      </c>
      <c r="B43" s="8245" t="s">
        <v>757</v>
      </c>
      <c r="C43" s="8698" t="s">
        <v>733</v>
      </c>
      <c r="D43" s="9151" t="s">
        <v>485</v>
      </c>
      <c r="E43" s="9604" t="s">
        <v>891</v>
      </c>
      <c r="G43" s="10057" t="s">
        <v>934</v>
      </c>
      <c r="T43" s="10510"/>
      <c r="U43" s="10963"/>
      <c r="V43" s="11416"/>
      <c r="W43" s="11869"/>
      <c r="X43" s="12322"/>
      <c r="Y43" s="12775"/>
      <c r="Z43" s="13228"/>
      <c r="AA43" s="13681"/>
      <c r="AB43" s="14134">
        <v>23</v>
      </c>
      <c r="AC43" s="14587">
        <v>19</v>
      </c>
      <c r="AD43" s="15040">
        <v>22</v>
      </c>
      <c r="AE43" s="15493">
        <v>20</v>
      </c>
      <c r="AF43" s="15946">
        <v>6</v>
      </c>
      <c r="AG43" s="16399">
        <v>27</v>
      </c>
      <c r="AH43" s="16852">
        <v>24</v>
      </c>
      <c r="AI43" s="17305"/>
      <c r="AJ43" s="17758"/>
      <c r="AK43" s="18211"/>
      <c r="AL43" s="18664"/>
      <c r="AM43" s="19117"/>
    </row>
    <row r="44" spans="1:39" ht="15" x14ac:dyDescent="0.25">
      <c r="A44" s="7793" t="s">
        <v>903</v>
      </c>
      <c r="B44" s="8246" t="s">
        <v>914</v>
      </c>
      <c r="C44" s="8699" t="s">
        <v>733</v>
      </c>
      <c r="D44" s="9152" t="s">
        <v>485</v>
      </c>
      <c r="E44" s="9605" t="s">
        <v>891</v>
      </c>
      <c r="G44" s="10058" t="s">
        <v>934</v>
      </c>
      <c r="T44" s="10511"/>
      <c r="U44" s="10964"/>
      <c r="V44" s="11417"/>
      <c r="W44" s="11870"/>
      <c r="X44" s="12323"/>
      <c r="Y44" s="12776">
        <v>5</v>
      </c>
      <c r="Z44" s="13229">
        <v>5</v>
      </c>
      <c r="AA44" s="13682">
        <v>6</v>
      </c>
      <c r="AB44" s="14135">
        <v>4</v>
      </c>
      <c r="AC44" s="14588">
        <v>2</v>
      </c>
      <c r="AD44" s="15041">
        <v>1</v>
      </c>
      <c r="AE44" s="15494">
        <v>7</v>
      </c>
      <c r="AF44" s="15947">
        <v>5</v>
      </c>
      <c r="AG44" s="16400">
        <v>1</v>
      </c>
      <c r="AH44" s="16853">
        <v>8</v>
      </c>
      <c r="AI44" s="17306"/>
      <c r="AJ44" s="17759"/>
      <c r="AK44" s="18212"/>
      <c r="AL44" s="18665"/>
      <c r="AM44" s="19118"/>
    </row>
    <row r="45" spans="1:39" ht="15" x14ac:dyDescent="0.25">
      <c r="A45" s="7794" t="s">
        <v>903</v>
      </c>
      <c r="B45" s="8247" t="s">
        <v>743</v>
      </c>
      <c r="C45" s="8700" t="s">
        <v>733</v>
      </c>
      <c r="D45" s="9153" t="s">
        <v>485</v>
      </c>
      <c r="E45" s="9606" t="s">
        <v>891</v>
      </c>
      <c r="G45" s="10059" t="s">
        <v>934</v>
      </c>
      <c r="T45" s="10512"/>
      <c r="U45" s="10965"/>
      <c r="V45" s="11418"/>
      <c r="W45" s="11871"/>
      <c r="X45" s="12324"/>
      <c r="Y45" s="12777"/>
      <c r="Z45" s="13230"/>
      <c r="AA45" s="13683">
        <v>102</v>
      </c>
      <c r="AB45" s="14136">
        <v>142</v>
      </c>
      <c r="AC45" s="14589">
        <v>101</v>
      </c>
      <c r="AD45" s="15042">
        <v>84</v>
      </c>
      <c r="AE45" s="15495">
        <v>77</v>
      </c>
      <c r="AF45" s="15948">
        <v>26</v>
      </c>
      <c r="AG45" s="16401">
        <v>27</v>
      </c>
      <c r="AH45" s="16854">
        <v>35</v>
      </c>
      <c r="AI45" s="17307"/>
      <c r="AJ45" s="17760"/>
      <c r="AK45" s="18213"/>
      <c r="AL45" s="18666"/>
      <c r="AM45" s="19119"/>
    </row>
    <row r="46" spans="1:39" ht="15" x14ac:dyDescent="0.25">
      <c r="A46" s="7795" t="s">
        <v>903</v>
      </c>
      <c r="B46" s="8248" t="s">
        <v>913</v>
      </c>
      <c r="C46" s="8701" t="s">
        <v>715</v>
      </c>
      <c r="D46" s="9154" t="s">
        <v>485</v>
      </c>
      <c r="E46" s="9607" t="s">
        <v>891</v>
      </c>
      <c r="G46" s="10060" t="s">
        <v>934</v>
      </c>
      <c r="T46" s="10513">
        <v>30</v>
      </c>
      <c r="U46" s="10966">
        <v>15</v>
      </c>
      <c r="V46" s="11419">
        <v>74</v>
      </c>
      <c r="W46" s="11872">
        <v>28</v>
      </c>
      <c r="X46" s="12325">
        <v>77</v>
      </c>
      <c r="Y46" s="12778"/>
      <c r="Z46" s="13231"/>
      <c r="AA46" s="13684"/>
      <c r="AB46" s="14137"/>
      <c r="AC46" s="14590"/>
      <c r="AD46" s="15043"/>
      <c r="AE46" s="15496"/>
      <c r="AF46" s="15949"/>
      <c r="AG46" s="16402"/>
      <c r="AH46" s="16855"/>
      <c r="AI46" s="17308"/>
      <c r="AJ46" s="17761"/>
      <c r="AK46" s="18214"/>
      <c r="AL46" s="18667"/>
      <c r="AM46" s="19120"/>
    </row>
    <row r="47" spans="1:39" ht="15" x14ac:dyDescent="0.25">
      <c r="A47" s="7796" t="s">
        <v>903</v>
      </c>
      <c r="B47" s="8249" t="s">
        <v>797</v>
      </c>
      <c r="C47" s="8702" t="s">
        <v>715</v>
      </c>
      <c r="D47" s="9155" t="s">
        <v>485</v>
      </c>
      <c r="E47" s="9608" t="s">
        <v>891</v>
      </c>
      <c r="G47" s="10061" t="s">
        <v>934</v>
      </c>
      <c r="T47" s="10514">
        <v>12</v>
      </c>
      <c r="U47" s="10967">
        <v>13</v>
      </c>
      <c r="V47" s="11420">
        <v>31</v>
      </c>
      <c r="W47" s="11873">
        <v>3</v>
      </c>
      <c r="X47" s="12326">
        <v>22</v>
      </c>
      <c r="Y47" s="12779"/>
      <c r="Z47" s="13232"/>
      <c r="AA47" s="13685"/>
      <c r="AB47" s="14138"/>
      <c r="AC47" s="14591"/>
      <c r="AD47" s="15044"/>
      <c r="AE47" s="15497"/>
      <c r="AF47" s="15950"/>
      <c r="AG47" s="16403"/>
      <c r="AH47" s="16856"/>
      <c r="AI47" s="17309"/>
      <c r="AJ47" s="17762"/>
      <c r="AK47" s="18215"/>
      <c r="AL47" s="18668"/>
      <c r="AM47" s="19121"/>
    </row>
    <row r="48" spans="1:39" ht="15" x14ac:dyDescent="0.25">
      <c r="A48" s="7797" t="s">
        <v>903</v>
      </c>
      <c r="B48" s="8250" t="s">
        <v>753</v>
      </c>
      <c r="C48" s="8703" t="s">
        <v>715</v>
      </c>
      <c r="D48" s="9156" t="s">
        <v>485</v>
      </c>
      <c r="E48" s="9609" t="s">
        <v>891</v>
      </c>
      <c r="G48" s="10062" t="s">
        <v>934</v>
      </c>
      <c r="T48" s="10515">
        <v>19</v>
      </c>
      <c r="U48" s="10968">
        <v>33</v>
      </c>
      <c r="V48" s="11421">
        <v>70</v>
      </c>
      <c r="W48" s="11874">
        <v>52</v>
      </c>
      <c r="X48" s="12327">
        <v>64</v>
      </c>
      <c r="Y48" s="12780"/>
      <c r="Z48" s="13233"/>
      <c r="AA48" s="13686"/>
      <c r="AB48" s="14139"/>
      <c r="AC48" s="14592"/>
      <c r="AD48" s="15045"/>
      <c r="AE48" s="15498"/>
      <c r="AF48" s="15951"/>
      <c r="AG48" s="16404"/>
      <c r="AH48" s="16857"/>
      <c r="AI48" s="17310"/>
      <c r="AJ48" s="17763"/>
      <c r="AK48" s="18216"/>
      <c r="AL48" s="18669"/>
      <c r="AM48" s="19122"/>
    </row>
    <row r="49" spans="1:39" ht="15" x14ac:dyDescent="0.25">
      <c r="A49" s="7798" t="s">
        <v>903</v>
      </c>
      <c r="B49" s="8251" t="s">
        <v>798</v>
      </c>
      <c r="C49" s="8704" t="s">
        <v>715</v>
      </c>
      <c r="D49" s="9157" t="s">
        <v>485</v>
      </c>
      <c r="E49" s="9610" t="s">
        <v>891</v>
      </c>
      <c r="G49" s="10063" t="s">
        <v>934</v>
      </c>
      <c r="T49" s="10516">
        <v>37</v>
      </c>
      <c r="U49" s="10969">
        <v>28</v>
      </c>
      <c r="V49" s="11422">
        <v>55</v>
      </c>
      <c r="W49" s="11875">
        <v>26</v>
      </c>
      <c r="X49" s="12328">
        <v>37</v>
      </c>
      <c r="Y49" s="12781"/>
      <c r="Z49" s="13234"/>
      <c r="AA49" s="13687"/>
      <c r="AB49" s="14140"/>
      <c r="AC49" s="14593"/>
      <c r="AD49" s="15046"/>
      <c r="AE49" s="15499"/>
      <c r="AF49" s="15952"/>
      <c r="AG49" s="16405"/>
      <c r="AH49" s="16858"/>
      <c r="AI49" s="17311"/>
      <c r="AJ49" s="17764"/>
      <c r="AK49" s="18217"/>
      <c r="AL49" s="18670"/>
      <c r="AM49" s="19123"/>
    </row>
    <row r="50" spans="1:39" ht="15" x14ac:dyDescent="0.25">
      <c r="A50" s="7799" t="s">
        <v>903</v>
      </c>
      <c r="B50" s="8252" t="s">
        <v>796</v>
      </c>
      <c r="C50" s="8705" t="s">
        <v>715</v>
      </c>
      <c r="D50" s="9158" t="s">
        <v>485</v>
      </c>
      <c r="E50" s="9611" t="s">
        <v>891</v>
      </c>
      <c r="G50" s="10064" t="s">
        <v>934</v>
      </c>
      <c r="T50" s="10517">
        <v>6</v>
      </c>
      <c r="U50" s="10970">
        <v>17</v>
      </c>
      <c r="V50" s="11423">
        <v>25</v>
      </c>
      <c r="W50" s="11876">
        <v>23</v>
      </c>
      <c r="X50" s="12329">
        <v>22</v>
      </c>
      <c r="Y50" s="12782"/>
      <c r="Z50" s="13235"/>
      <c r="AA50" s="13688"/>
      <c r="AB50" s="14141"/>
      <c r="AC50" s="14594"/>
      <c r="AD50" s="15047"/>
      <c r="AE50" s="15500"/>
      <c r="AF50" s="15953"/>
      <c r="AG50" s="16406"/>
      <c r="AH50" s="16859"/>
      <c r="AI50" s="17312"/>
      <c r="AJ50" s="17765"/>
      <c r="AK50" s="18218"/>
      <c r="AL50" s="18671"/>
      <c r="AM50" s="19124"/>
    </row>
    <row r="51" spans="1:39" ht="15" x14ac:dyDescent="0.25">
      <c r="A51" s="7800" t="s">
        <v>903</v>
      </c>
      <c r="B51" s="8253" t="s">
        <v>772</v>
      </c>
      <c r="C51" s="8706" t="s">
        <v>715</v>
      </c>
      <c r="D51" s="9159" t="s">
        <v>485</v>
      </c>
      <c r="E51" s="9612" t="s">
        <v>891</v>
      </c>
      <c r="G51" s="10065" t="s">
        <v>934</v>
      </c>
      <c r="T51" s="10518">
        <v>20</v>
      </c>
      <c r="U51" s="10971">
        <v>16</v>
      </c>
      <c r="V51" s="11424">
        <v>43</v>
      </c>
      <c r="W51" s="11877">
        <v>24</v>
      </c>
      <c r="X51" s="12330">
        <v>22</v>
      </c>
      <c r="Y51" s="12783"/>
      <c r="Z51" s="13236"/>
      <c r="AA51" s="13689"/>
      <c r="AB51" s="14142"/>
      <c r="AC51" s="14595"/>
      <c r="AD51" s="15048"/>
      <c r="AE51" s="15501"/>
      <c r="AF51" s="15954"/>
      <c r="AG51" s="16407"/>
      <c r="AH51" s="16860"/>
      <c r="AI51" s="17313"/>
      <c r="AJ51" s="17766"/>
      <c r="AK51" s="18219"/>
      <c r="AL51" s="18672"/>
      <c r="AM51" s="19125"/>
    </row>
    <row r="52" spans="1:39" ht="15" x14ac:dyDescent="0.25">
      <c r="A52" s="7801" t="s">
        <v>903</v>
      </c>
      <c r="B52" s="8254" t="s">
        <v>914</v>
      </c>
      <c r="C52" s="8707" t="s">
        <v>715</v>
      </c>
      <c r="D52" s="9160" t="s">
        <v>485</v>
      </c>
      <c r="E52" s="9613" t="s">
        <v>891</v>
      </c>
      <c r="G52" s="10066" t="s">
        <v>934</v>
      </c>
      <c r="T52" s="10519">
        <v>3</v>
      </c>
      <c r="U52" s="10972">
        <v>8</v>
      </c>
      <c r="V52" s="11425">
        <v>11</v>
      </c>
      <c r="W52" s="11878">
        <v>4</v>
      </c>
      <c r="X52" s="12331">
        <v>7</v>
      </c>
      <c r="Y52" s="12784"/>
      <c r="Z52" s="13237"/>
      <c r="AA52" s="13690"/>
      <c r="AB52" s="14143"/>
      <c r="AC52" s="14596"/>
      <c r="AD52" s="15049"/>
      <c r="AE52" s="15502"/>
      <c r="AF52" s="15955"/>
      <c r="AG52" s="16408"/>
      <c r="AH52" s="16861"/>
      <c r="AI52" s="17314"/>
      <c r="AJ52" s="17767"/>
      <c r="AK52" s="18220"/>
      <c r="AL52" s="18673"/>
      <c r="AM52" s="19126"/>
    </row>
    <row r="53" spans="1:39" ht="15" x14ac:dyDescent="0.25">
      <c r="A53" s="7802" t="s">
        <v>903</v>
      </c>
      <c r="B53" s="8255" t="s">
        <v>818</v>
      </c>
      <c r="C53" s="8708" t="s">
        <v>715</v>
      </c>
      <c r="D53" s="9161" t="s">
        <v>485</v>
      </c>
      <c r="E53" s="9614" t="s">
        <v>891</v>
      </c>
      <c r="G53" s="10067" t="s">
        <v>934</v>
      </c>
      <c r="T53" s="10520">
        <v>17</v>
      </c>
      <c r="U53" s="10973">
        <v>8</v>
      </c>
      <c r="V53" s="11426">
        <v>18</v>
      </c>
      <c r="W53" s="11879">
        <v>30</v>
      </c>
      <c r="X53" s="12332">
        <v>28</v>
      </c>
      <c r="Y53" s="12785"/>
      <c r="Z53" s="13238"/>
      <c r="AA53" s="13691"/>
      <c r="AB53" s="14144"/>
      <c r="AC53" s="14597"/>
      <c r="AD53" s="15050"/>
      <c r="AE53" s="15503"/>
      <c r="AF53" s="15956"/>
      <c r="AG53" s="16409"/>
      <c r="AH53" s="16862"/>
      <c r="AI53" s="17315"/>
      <c r="AJ53" s="17768"/>
      <c r="AK53" s="18221"/>
      <c r="AL53" s="18674"/>
      <c r="AM53" s="19127"/>
    </row>
    <row r="54" spans="1:39" ht="15" x14ac:dyDescent="0.25">
      <c r="A54" s="7803" t="s">
        <v>903</v>
      </c>
      <c r="B54" s="8256" t="s">
        <v>912</v>
      </c>
      <c r="C54" s="8709" t="s">
        <v>715</v>
      </c>
      <c r="D54" s="9162" t="s">
        <v>485</v>
      </c>
      <c r="E54" s="9615" t="s">
        <v>891</v>
      </c>
      <c r="G54" s="10068" t="s">
        <v>934</v>
      </c>
      <c r="T54" s="10521">
        <v>34</v>
      </c>
      <c r="U54" s="10974">
        <v>29</v>
      </c>
      <c r="V54" s="11427">
        <v>55</v>
      </c>
      <c r="W54" s="11880">
        <v>45</v>
      </c>
      <c r="X54" s="12333">
        <v>50</v>
      </c>
      <c r="Y54" s="12786"/>
      <c r="Z54" s="13239"/>
      <c r="AA54" s="13692"/>
      <c r="AB54" s="14145"/>
      <c r="AC54" s="14598"/>
      <c r="AD54" s="15051"/>
      <c r="AE54" s="15504"/>
      <c r="AF54" s="15957"/>
      <c r="AG54" s="16410"/>
      <c r="AH54" s="16863"/>
      <c r="AI54" s="17316"/>
      <c r="AJ54" s="17769"/>
      <c r="AK54" s="18222"/>
      <c r="AL54" s="18675"/>
      <c r="AM54" s="19128"/>
    </row>
    <row r="55" spans="1:39" ht="15" x14ac:dyDescent="0.25">
      <c r="A55" s="7804" t="s">
        <v>903</v>
      </c>
      <c r="B55" s="8257" t="s">
        <v>915</v>
      </c>
      <c r="C55" s="8710" t="s">
        <v>715</v>
      </c>
      <c r="D55" s="9163" t="s">
        <v>485</v>
      </c>
      <c r="E55" s="9616" t="s">
        <v>891</v>
      </c>
      <c r="G55" s="10069" t="s">
        <v>934</v>
      </c>
      <c r="T55" s="10522"/>
      <c r="U55" s="10975"/>
      <c r="V55" s="11428">
        <v>3</v>
      </c>
      <c r="W55" s="11881">
        <v>14</v>
      </c>
      <c r="X55" s="12334">
        <v>32</v>
      </c>
      <c r="Y55" s="12787"/>
      <c r="Z55" s="13240"/>
      <c r="AA55" s="13693"/>
      <c r="AB55" s="14146"/>
      <c r="AC55" s="14599"/>
      <c r="AD55" s="15052"/>
      <c r="AE55" s="15505"/>
      <c r="AF55" s="15958"/>
      <c r="AG55" s="16411"/>
      <c r="AH55" s="16864"/>
      <c r="AI55" s="17317"/>
      <c r="AJ55" s="17770"/>
      <c r="AK55" s="18223"/>
      <c r="AL55" s="18676"/>
      <c r="AM55" s="19129"/>
    </row>
    <row r="56" spans="1:39" ht="15" x14ac:dyDescent="0.25">
      <c r="A56" s="7805" t="s">
        <v>903</v>
      </c>
      <c r="B56" s="8258" t="s">
        <v>755</v>
      </c>
      <c r="C56" s="8711" t="s">
        <v>720</v>
      </c>
      <c r="D56" s="9164" t="s">
        <v>485</v>
      </c>
      <c r="E56" s="9617" t="s">
        <v>891</v>
      </c>
      <c r="G56" s="10070" t="s">
        <v>934</v>
      </c>
      <c r="T56" s="10523"/>
      <c r="U56" s="10976"/>
      <c r="V56" s="11429"/>
      <c r="W56" s="11882"/>
      <c r="X56" s="12335"/>
      <c r="Y56" s="12788"/>
      <c r="Z56" s="13241"/>
      <c r="AA56" s="13694"/>
      <c r="AB56" s="14147">
        <v>36</v>
      </c>
      <c r="AC56" s="14600">
        <v>23</v>
      </c>
      <c r="AD56" s="15053">
        <v>14</v>
      </c>
      <c r="AE56" s="15506">
        <v>64</v>
      </c>
      <c r="AF56" s="15959">
        <v>3</v>
      </c>
      <c r="AG56" s="16412">
        <v>14</v>
      </c>
      <c r="AH56" s="16865">
        <v>35</v>
      </c>
      <c r="AI56" s="17318"/>
      <c r="AJ56" s="17771"/>
      <c r="AK56" s="18224"/>
      <c r="AL56" s="18677"/>
      <c r="AM56" s="19130"/>
    </row>
    <row r="57" spans="1:39" ht="15" x14ac:dyDescent="0.25">
      <c r="A57" s="7806" t="s">
        <v>903</v>
      </c>
      <c r="B57" s="8259" t="s">
        <v>817</v>
      </c>
      <c r="C57" s="8712" t="s">
        <v>720</v>
      </c>
      <c r="D57" s="9165" t="s">
        <v>485</v>
      </c>
      <c r="E57" s="9618" t="s">
        <v>891</v>
      </c>
      <c r="G57" s="10071" t="s">
        <v>934</v>
      </c>
      <c r="T57" s="10524"/>
      <c r="U57" s="10977"/>
      <c r="V57" s="11430"/>
      <c r="W57" s="11883"/>
      <c r="X57" s="12336"/>
      <c r="Y57" s="12789"/>
      <c r="Z57" s="13242"/>
      <c r="AA57" s="13695"/>
      <c r="AB57" s="14148">
        <v>29</v>
      </c>
      <c r="AC57" s="14601">
        <v>32</v>
      </c>
      <c r="AD57" s="15054">
        <v>23</v>
      </c>
      <c r="AE57" s="15507">
        <v>17</v>
      </c>
      <c r="AF57" s="15960">
        <v>7</v>
      </c>
      <c r="AG57" s="16413">
        <v>12</v>
      </c>
      <c r="AH57" s="16866">
        <v>17</v>
      </c>
      <c r="AI57" s="17319"/>
      <c r="AJ57" s="17772"/>
      <c r="AK57" s="18225"/>
      <c r="AL57" s="18678"/>
      <c r="AM57" s="19131"/>
    </row>
    <row r="58" spans="1:39" ht="15" x14ac:dyDescent="0.25">
      <c r="A58" s="7807" t="s">
        <v>903</v>
      </c>
      <c r="B58" s="8260" t="s">
        <v>771</v>
      </c>
      <c r="C58" s="8713" t="s">
        <v>720</v>
      </c>
      <c r="D58" s="9166" t="s">
        <v>485</v>
      </c>
      <c r="E58" s="9619" t="s">
        <v>891</v>
      </c>
      <c r="G58" s="10072" t="s">
        <v>934</v>
      </c>
      <c r="T58" s="10525"/>
      <c r="U58" s="10978"/>
      <c r="V58" s="11431"/>
      <c r="W58" s="11884"/>
      <c r="X58" s="12337"/>
      <c r="Y58" s="12790"/>
      <c r="Z58" s="13243"/>
      <c r="AA58" s="13696"/>
      <c r="AB58" s="14149">
        <v>6</v>
      </c>
      <c r="AC58" s="14602">
        <v>3</v>
      </c>
      <c r="AD58" s="15055">
        <v>37</v>
      </c>
      <c r="AE58" s="15508">
        <v>81</v>
      </c>
      <c r="AF58" s="15961">
        <v>0</v>
      </c>
      <c r="AG58" s="16414">
        <v>20</v>
      </c>
      <c r="AH58" s="16867">
        <v>22</v>
      </c>
      <c r="AI58" s="17320"/>
      <c r="AJ58" s="17773"/>
      <c r="AK58" s="18226"/>
      <c r="AL58" s="18679"/>
      <c r="AM58" s="19132"/>
    </row>
    <row r="59" spans="1:39" ht="15" x14ac:dyDescent="0.25">
      <c r="A59" s="7808" t="s">
        <v>903</v>
      </c>
      <c r="B59" s="8261" t="s">
        <v>772</v>
      </c>
      <c r="C59" s="8714" t="s">
        <v>720</v>
      </c>
      <c r="D59" s="9167" t="s">
        <v>485</v>
      </c>
      <c r="E59" s="9620" t="s">
        <v>891</v>
      </c>
      <c r="G59" s="10073" t="s">
        <v>934</v>
      </c>
      <c r="T59" s="10526"/>
      <c r="U59" s="10979"/>
      <c r="V59" s="11432"/>
      <c r="W59" s="11885"/>
      <c r="X59" s="12338"/>
      <c r="Y59" s="12791">
        <v>65</v>
      </c>
      <c r="Z59" s="13244">
        <v>34</v>
      </c>
      <c r="AA59" s="13697">
        <v>48</v>
      </c>
      <c r="AB59" s="14150">
        <v>51</v>
      </c>
      <c r="AC59" s="14603">
        <v>41</v>
      </c>
      <c r="AD59" s="15056">
        <v>35</v>
      </c>
      <c r="AE59" s="15509">
        <v>77</v>
      </c>
      <c r="AF59" s="15962">
        <v>11</v>
      </c>
      <c r="AG59" s="16415">
        <v>12</v>
      </c>
      <c r="AH59" s="16868">
        <v>22</v>
      </c>
      <c r="AI59" s="17321"/>
      <c r="AJ59" s="17774"/>
      <c r="AK59" s="18227"/>
      <c r="AL59" s="18680"/>
      <c r="AM59" s="19133"/>
    </row>
    <row r="60" spans="1:39" ht="15" x14ac:dyDescent="0.25">
      <c r="A60" s="7809" t="s">
        <v>903</v>
      </c>
      <c r="B60" s="8262" t="s">
        <v>818</v>
      </c>
      <c r="C60" s="8715" t="s">
        <v>720</v>
      </c>
      <c r="D60" s="9168" t="s">
        <v>485</v>
      </c>
      <c r="E60" s="9621" t="s">
        <v>891</v>
      </c>
      <c r="G60" s="10074" t="s">
        <v>934</v>
      </c>
      <c r="T60" s="10527"/>
      <c r="U60" s="10980"/>
      <c r="V60" s="11433"/>
      <c r="W60" s="11886"/>
      <c r="X60" s="12339"/>
      <c r="Y60" s="12792">
        <v>77</v>
      </c>
      <c r="Z60" s="13245">
        <v>34</v>
      </c>
      <c r="AA60" s="13698">
        <v>43</v>
      </c>
      <c r="AB60" s="14151">
        <v>43</v>
      </c>
      <c r="AC60" s="14604">
        <v>16</v>
      </c>
      <c r="AD60" s="15057">
        <v>24</v>
      </c>
      <c r="AE60" s="15510">
        <v>39</v>
      </c>
      <c r="AF60" s="15963">
        <v>6</v>
      </c>
      <c r="AG60" s="16416">
        <v>10</v>
      </c>
      <c r="AH60" s="16869">
        <v>24</v>
      </c>
      <c r="AI60" s="17322"/>
      <c r="AJ60" s="17775"/>
      <c r="AK60" s="18228"/>
      <c r="AL60" s="18681"/>
      <c r="AM60" s="19134"/>
    </row>
    <row r="61" spans="1:39" ht="15" x14ac:dyDescent="0.25">
      <c r="A61" s="7810" t="s">
        <v>903</v>
      </c>
      <c r="B61" s="8263" t="s">
        <v>915</v>
      </c>
      <c r="C61" s="8716" t="s">
        <v>720</v>
      </c>
      <c r="D61" s="9169" t="s">
        <v>485</v>
      </c>
      <c r="E61" s="9622" t="s">
        <v>891</v>
      </c>
      <c r="G61" s="10075" t="s">
        <v>934</v>
      </c>
      <c r="T61" s="10528"/>
      <c r="U61" s="10981"/>
      <c r="V61" s="11434"/>
      <c r="W61" s="11887"/>
      <c r="X61" s="12340"/>
      <c r="Y61" s="12793">
        <v>40</v>
      </c>
      <c r="Z61" s="13246">
        <v>45</v>
      </c>
      <c r="AA61" s="13699">
        <v>23</v>
      </c>
      <c r="AB61" s="14152"/>
      <c r="AC61" s="14605"/>
      <c r="AD61" s="15058"/>
      <c r="AE61" s="15511"/>
      <c r="AF61" s="15964"/>
      <c r="AG61" s="16417"/>
      <c r="AH61" s="16870"/>
      <c r="AI61" s="17323"/>
      <c r="AJ61" s="17776"/>
      <c r="AK61" s="18229"/>
      <c r="AL61" s="18682"/>
      <c r="AM61" s="19135"/>
    </row>
    <row r="62" spans="1:39" ht="15" x14ac:dyDescent="0.25">
      <c r="A62" s="7811" t="s">
        <v>903</v>
      </c>
      <c r="B62" s="8264" t="s">
        <v>795</v>
      </c>
      <c r="C62" s="8717" t="s">
        <v>718</v>
      </c>
      <c r="D62" s="9170" t="s">
        <v>485</v>
      </c>
      <c r="E62" s="9623" t="s">
        <v>891</v>
      </c>
      <c r="G62" s="10076" t="s">
        <v>934</v>
      </c>
      <c r="T62" s="10529"/>
      <c r="U62" s="10982"/>
      <c r="V62" s="11435"/>
      <c r="W62" s="11888"/>
      <c r="X62" s="12341"/>
      <c r="Y62" s="12794"/>
      <c r="Z62" s="13247"/>
      <c r="AA62" s="13700">
        <v>6</v>
      </c>
      <c r="AB62" s="14153">
        <v>12</v>
      </c>
      <c r="AC62" s="14606">
        <v>5</v>
      </c>
      <c r="AD62" s="15059"/>
      <c r="AE62" s="15512"/>
      <c r="AF62" s="15965"/>
      <c r="AG62" s="16418"/>
      <c r="AH62" s="16871"/>
      <c r="AI62" s="17324"/>
      <c r="AJ62" s="17777"/>
      <c r="AK62" s="18230"/>
      <c r="AL62" s="18683"/>
      <c r="AM62" s="19136"/>
    </row>
    <row r="63" spans="1:39" ht="15" x14ac:dyDescent="0.25">
      <c r="A63" s="7812" t="s">
        <v>903</v>
      </c>
      <c r="B63" s="8265" t="s">
        <v>747</v>
      </c>
      <c r="C63" s="8718" t="s">
        <v>718</v>
      </c>
      <c r="D63" s="9171" t="s">
        <v>485</v>
      </c>
      <c r="E63" s="9624" t="s">
        <v>891</v>
      </c>
      <c r="G63" s="10077" t="s">
        <v>934</v>
      </c>
      <c r="T63" s="10530"/>
      <c r="U63" s="10983"/>
      <c r="V63" s="11436"/>
      <c r="W63" s="11889"/>
      <c r="X63" s="12342"/>
      <c r="Y63" s="12795"/>
      <c r="Z63" s="13248"/>
      <c r="AA63" s="13701"/>
      <c r="AB63" s="14154"/>
      <c r="AC63" s="14607"/>
      <c r="AD63" s="15060"/>
      <c r="AE63" s="15513"/>
      <c r="AF63" s="15966"/>
      <c r="AG63" s="16419"/>
      <c r="AH63" s="16872"/>
      <c r="AI63" s="17325">
        <v>38</v>
      </c>
      <c r="AJ63" s="17778">
        <v>13</v>
      </c>
      <c r="AK63" s="18231">
        <v>56</v>
      </c>
      <c r="AL63" s="18684">
        <v>58</v>
      </c>
      <c r="AM63" s="19137">
        <v>68</v>
      </c>
    </row>
    <row r="64" spans="1:39" ht="15" x14ac:dyDescent="0.25">
      <c r="A64" s="7813" t="s">
        <v>903</v>
      </c>
      <c r="B64" s="8266" t="s">
        <v>748</v>
      </c>
      <c r="C64" s="8719" t="s">
        <v>718</v>
      </c>
      <c r="D64" s="9172" t="s">
        <v>485</v>
      </c>
      <c r="E64" s="9625" t="s">
        <v>891</v>
      </c>
      <c r="G64" s="10078" t="s">
        <v>934</v>
      </c>
      <c r="T64" s="10531"/>
      <c r="U64" s="10984"/>
      <c r="V64" s="11437"/>
      <c r="W64" s="11890"/>
      <c r="X64" s="12343"/>
      <c r="Y64" s="12796"/>
      <c r="Z64" s="13249"/>
      <c r="AA64" s="13702"/>
      <c r="AB64" s="14155"/>
      <c r="AC64" s="14608"/>
      <c r="AD64" s="15061"/>
      <c r="AE64" s="15514"/>
      <c r="AF64" s="15967"/>
      <c r="AG64" s="16420"/>
      <c r="AH64" s="16873"/>
      <c r="AI64" s="17326">
        <v>58</v>
      </c>
      <c r="AJ64" s="17779">
        <v>66</v>
      </c>
      <c r="AK64" s="18232">
        <v>76</v>
      </c>
      <c r="AL64" s="18685">
        <v>61</v>
      </c>
      <c r="AM64" s="19138">
        <v>97</v>
      </c>
    </row>
    <row r="65" spans="1:39" ht="15" x14ac:dyDescent="0.25">
      <c r="A65" s="7814" t="s">
        <v>903</v>
      </c>
      <c r="B65" s="8267" t="s">
        <v>749</v>
      </c>
      <c r="C65" s="8720" t="s">
        <v>718</v>
      </c>
      <c r="D65" s="9173" t="s">
        <v>485</v>
      </c>
      <c r="E65" s="9626" t="s">
        <v>891</v>
      </c>
      <c r="G65" s="10079" t="s">
        <v>934</v>
      </c>
      <c r="T65" s="10532"/>
      <c r="U65" s="10985"/>
      <c r="V65" s="11438"/>
      <c r="W65" s="11891"/>
      <c r="X65" s="12344"/>
      <c r="Y65" s="12797"/>
      <c r="Z65" s="13250"/>
      <c r="AA65" s="13703"/>
      <c r="AB65" s="14156"/>
      <c r="AC65" s="14609"/>
      <c r="AD65" s="15062"/>
      <c r="AE65" s="15515"/>
      <c r="AF65" s="15968"/>
      <c r="AG65" s="16421"/>
      <c r="AH65" s="16874"/>
      <c r="AI65" s="17327">
        <v>123</v>
      </c>
      <c r="AJ65" s="17780">
        <v>79</v>
      </c>
      <c r="AK65" s="18233">
        <v>149</v>
      </c>
      <c r="AL65" s="18686">
        <v>151</v>
      </c>
      <c r="AM65" s="19139">
        <v>114</v>
      </c>
    </row>
    <row r="66" spans="1:39" ht="15" x14ac:dyDescent="0.25">
      <c r="A66" s="7815" t="s">
        <v>903</v>
      </c>
      <c r="B66" s="8268" t="s">
        <v>751</v>
      </c>
      <c r="C66" s="8721" t="s">
        <v>719</v>
      </c>
      <c r="D66" s="9174" t="s">
        <v>490</v>
      </c>
      <c r="E66" s="9627" t="s">
        <v>891</v>
      </c>
      <c r="G66" s="10080" t="s">
        <v>934</v>
      </c>
      <c r="T66" s="10533"/>
      <c r="U66" s="10986"/>
      <c r="V66" s="11439"/>
      <c r="W66" s="11892"/>
      <c r="X66" s="12345"/>
      <c r="Y66" s="12798"/>
      <c r="Z66" s="13251"/>
      <c r="AA66" s="13704"/>
      <c r="AB66" s="14157"/>
      <c r="AC66" s="14610"/>
      <c r="AD66" s="15063"/>
      <c r="AE66" s="15516"/>
      <c r="AF66" s="15969"/>
      <c r="AG66" s="16422"/>
      <c r="AH66" s="16875"/>
      <c r="AI66" s="17328"/>
      <c r="AJ66" s="17781"/>
      <c r="AK66" s="18234">
        <v>0</v>
      </c>
      <c r="AL66" s="18687">
        <v>0</v>
      </c>
      <c r="AM66" s="19140">
        <v>0</v>
      </c>
    </row>
    <row r="67" spans="1:39" ht="15" x14ac:dyDescent="0.25">
      <c r="A67" s="7816" t="s">
        <v>903</v>
      </c>
      <c r="B67" s="8269" t="s">
        <v>752</v>
      </c>
      <c r="C67" s="8722" t="s">
        <v>719</v>
      </c>
      <c r="D67" s="9175" t="s">
        <v>490</v>
      </c>
      <c r="E67" s="9628" t="s">
        <v>891</v>
      </c>
      <c r="G67" s="10081" t="s">
        <v>934</v>
      </c>
      <c r="T67" s="10534"/>
      <c r="U67" s="10987"/>
      <c r="V67" s="11440"/>
      <c r="W67" s="11893"/>
      <c r="X67" s="12346"/>
      <c r="Y67" s="12799"/>
      <c r="Z67" s="13252"/>
      <c r="AA67" s="13705"/>
      <c r="AB67" s="14158"/>
      <c r="AC67" s="14611"/>
      <c r="AD67" s="15064"/>
      <c r="AE67" s="15517"/>
      <c r="AF67" s="15970"/>
      <c r="AG67" s="16423"/>
      <c r="AH67" s="16876"/>
      <c r="AI67" s="17329"/>
      <c r="AJ67" s="17782"/>
      <c r="AK67" s="18235"/>
      <c r="AL67" s="18688"/>
      <c r="AM67" s="19141">
        <v>6</v>
      </c>
    </row>
    <row r="68" spans="1:39" ht="15" x14ac:dyDescent="0.25">
      <c r="A68" s="7817" t="s">
        <v>903</v>
      </c>
      <c r="B68" s="8270" t="s">
        <v>753</v>
      </c>
      <c r="C68" s="8723" t="s">
        <v>719</v>
      </c>
      <c r="D68" s="9176" t="s">
        <v>490</v>
      </c>
      <c r="E68" s="9629" t="s">
        <v>891</v>
      </c>
      <c r="G68" s="10082" t="s">
        <v>934</v>
      </c>
      <c r="T68" s="10535"/>
      <c r="U68" s="10988"/>
      <c r="V68" s="11441"/>
      <c r="W68" s="11894"/>
      <c r="X68" s="12347"/>
      <c r="Y68" s="12800"/>
      <c r="Z68" s="13253"/>
      <c r="AA68" s="13706"/>
      <c r="AB68" s="14159"/>
      <c r="AC68" s="14612"/>
      <c r="AD68" s="15065"/>
      <c r="AE68" s="15518"/>
      <c r="AF68" s="15971"/>
      <c r="AG68" s="16424"/>
      <c r="AH68" s="16877"/>
      <c r="AI68" s="17330">
        <v>94</v>
      </c>
      <c r="AJ68" s="17783">
        <v>77</v>
      </c>
      <c r="AK68" s="18236">
        <v>80</v>
      </c>
      <c r="AL68" s="18689">
        <v>92</v>
      </c>
      <c r="AM68" s="19142">
        <v>69</v>
      </c>
    </row>
    <row r="69" spans="1:39" ht="15" x14ac:dyDescent="0.25">
      <c r="A69" s="7818" t="s">
        <v>903</v>
      </c>
      <c r="B69" s="8271" t="s">
        <v>754</v>
      </c>
      <c r="C69" s="8724" t="s">
        <v>719</v>
      </c>
      <c r="D69" s="9177" t="s">
        <v>490</v>
      </c>
      <c r="E69" s="9630" t="s">
        <v>891</v>
      </c>
      <c r="G69" s="10083" t="s">
        <v>934</v>
      </c>
      <c r="T69" s="10536"/>
      <c r="U69" s="10989"/>
      <c r="V69" s="11442"/>
      <c r="W69" s="11895"/>
      <c r="X69" s="12348"/>
      <c r="Y69" s="12801"/>
      <c r="Z69" s="13254"/>
      <c r="AA69" s="13707"/>
      <c r="AB69" s="14160"/>
      <c r="AC69" s="14613"/>
      <c r="AD69" s="15066"/>
      <c r="AE69" s="15519"/>
      <c r="AF69" s="15972"/>
      <c r="AG69" s="16425"/>
      <c r="AH69" s="16878"/>
      <c r="AI69" s="17331">
        <v>38</v>
      </c>
      <c r="AJ69" s="17784">
        <v>57</v>
      </c>
      <c r="AK69" s="18237">
        <v>100</v>
      </c>
      <c r="AL69" s="18690">
        <v>69</v>
      </c>
      <c r="AM69" s="19143">
        <v>75</v>
      </c>
    </row>
    <row r="70" spans="1:39" ht="15" x14ac:dyDescent="0.25">
      <c r="A70" s="7819" t="s">
        <v>903</v>
      </c>
      <c r="B70" s="8272" t="s">
        <v>755</v>
      </c>
      <c r="C70" s="8725" t="s">
        <v>720</v>
      </c>
      <c r="D70" s="9178" t="s">
        <v>490</v>
      </c>
      <c r="E70" s="9631" t="s">
        <v>891</v>
      </c>
      <c r="G70" s="10084" t="s">
        <v>934</v>
      </c>
      <c r="T70" s="10537"/>
      <c r="U70" s="10990"/>
      <c r="V70" s="11443"/>
      <c r="W70" s="11896"/>
      <c r="X70" s="12349"/>
      <c r="Y70" s="12802"/>
      <c r="Z70" s="13255"/>
      <c r="AA70" s="13708"/>
      <c r="AB70" s="14161"/>
      <c r="AC70" s="14614"/>
      <c r="AD70" s="15067"/>
      <c r="AE70" s="15520"/>
      <c r="AF70" s="15973"/>
      <c r="AG70" s="16426"/>
      <c r="AH70" s="16879"/>
      <c r="AI70" s="17332">
        <v>16</v>
      </c>
      <c r="AJ70" s="17785">
        <v>39</v>
      </c>
      <c r="AK70" s="18238">
        <v>46</v>
      </c>
      <c r="AL70" s="18691">
        <v>42</v>
      </c>
      <c r="AM70" s="19144">
        <v>29</v>
      </c>
    </row>
    <row r="71" spans="1:39" ht="15" x14ac:dyDescent="0.25">
      <c r="A71" s="7820" t="s">
        <v>903</v>
      </c>
      <c r="B71" s="8273" t="s">
        <v>756</v>
      </c>
      <c r="C71" s="8726" t="s">
        <v>720</v>
      </c>
      <c r="D71" s="9179" t="s">
        <v>490</v>
      </c>
      <c r="E71" s="9632" t="s">
        <v>891</v>
      </c>
      <c r="G71" s="10085" t="s">
        <v>934</v>
      </c>
      <c r="T71" s="10538"/>
      <c r="U71" s="10991"/>
      <c r="V71" s="11444"/>
      <c r="W71" s="11897"/>
      <c r="X71" s="12350"/>
      <c r="Y71" s="12803"/>
      <c r="Z71" s="13256"/>
      <c r="AA71" s="13709"/>
      <c r="AB71" s="14162"/>
      <c r="AC71" s="14615"/>
      <c r="AD71" s="15068"/>
      <c r="AE71" s="15521"/>
      <c r="AF71" s="15974"/>
      <c r="AG71" s="16427"/>
      <c r="AH71" s="16880"/>
      <c r="AI71" s="17333">
        <v>29</v>
      </c>
      <c r="AJ71" s="17786">
        <v>16</v>
      </c>
      <c r="AK71" s="18239">
        <v>45</v>
      </c>
      <c r="AL71" s="18692">
        <v>20</v>
      </c>
      <c r="AM71" s="19145">
        <v>15</v>
      </c>
    </row>
    <row r="72" spans="1:39" ht="15" x14ac:dyDescent="0.25">
      <c r="A72" s="7821" t="s">
        <v>903</v>
      </c>
      <c r="B72" s="8274" t="s">
        <v>757</v>
      </c>
      <c r="C72" s="8727" t="s">
        <v>720</v>
      </c>
      <c r="D72" s="9180" t="s">
        <v>490</v>
      </c>
      <c r="E72" s="9633" t="s">
        <v>891</v>
      </c>
      <c r="G72" s="10086" t="s">
        <v>934</v>
      </c>
      <c r="T72" s="10539"/>
      <c r="U72" s="10992"/>
      <c r="V72" s="11445"/>
      <c r="W72" s="11898"/>
      <c r="X72" s="12351"/>
      <c r="Y72" s="12804"/>
      <c r="Z72" s="13257"/>
      <c r="AA72" s="13710"/>
      <c r="AB72" s="14163"/>
      <c r="AC72" s="14616"/>
      <c r="AD72" s="15069"/>
      <c r="AE72" s="15522"/>
      <c r="AF72" s="15975"/>
      <c r="AG72" s="16428"/>
      <c r="AH72" s="16881"/>
      <c r="AI72" s="17334">
        <v>18</v>
      </c>
      <c r="AJ72" s="17787">
        <v>11</v>
      </c>
      <c r="AK72" s="18240">
        <v>30</v>
      </c>
      <c r="AL72" s="18693">
        <v>9</v>
      </c>
      <c r="AM72" s="19146">
        <v>17</v>
      </c>
    </row>
    <row r="73" spans="1:39" ht="15" x14ac:dyDescent="0.25">
      <c r="A73" s="7822" t="s">
        <v>903</v>
      </c>
      <c r="B73" s="8275" t="s">
        <v>770</v>
      </c>
      <c r="C73" s="8728" t="s">
        <v>724</v>
      </c>
      <c r="D73" s="9181" t="s">
        <v>487</v>
      </c>
      <c r="E73" s="9634" t="s">
        <v>891</v>
      </c>
      <c r="G73" s="10087" t="s">
        <v>934</v>
      </c>
      <c r="T73" s="10540"/>
      <c r="U73" s="10993"/>
      <c r="V73" s="11446"/>
      <c r="W73" s="11899"/>
      <c r="X73" s="12352"/>
      <c r="Y73" s="12805"/>
      <c r="Z73" s="13258"/>
      <c r="AA73" s="13711"/>
      <c r="AB73" s="14164"/>
      <c r="AC73" s="14617"/>
      <c r="AD73" s="15070"/>
      <c r="AE73" s="15523"/>
      <c r="AF73" s="15976"/>
      <c r="AG73" s="16429"/>
      <c r="AH73" s="16882"/>
      <c r="AI73" s="17335">
        <v>49</v>
      </c>
      <c r="AJ73" s="17788">
        <v>47</v>
      </c>
      <c r="AK73" s="18241">
        <v>78</v>
      </c>
      <c r="AL73" s="18694">
        <v>41</v>
      </c>
      <c r="AM73" s="19147">
        <v>67</v>
      </c>
    </row>
    <row r="74" spans="1:39" ht="15" x14ac:dyDescent="0.25">
      <c r="A74" s="7823" t="s">
        <v>903</v>
      </c>
      <c r="B74" s="8276" t="s">
        <v>771</v>
      </c>
      <c r="C74" s="8729" t="s">
        <v>724</v>
      </c>
      <c r="D74" s="9182" t="s">
        <v>487</v>
      </c>
      <c r="E74" s="9635" t="s">
        <v>891</v>
      </c>
      <c r="G74" s="10088" t="s">
        <v>934</v>
      </c>
      <c r="T74" s="10541"/>
      <c r="U74" s="10994"/>
      <c r="V74" s="11447"/>
      <c r="W74" s="11900"/>
      <c r="X74" s="12353"/>
      <c r="Y74" s="12806"/>
      <c r="Z74" s="13259"/>
      <c r="AA74" s="13712"/>
      <c r="AB74" s="14165"/>
      <c r="AC74" s="14618"/>
      <c r="AD74" s="15071"/>
      <c r="AE74" s="15524"/>
      <c r="AF74" s="15977"/>
      <c r="AG74" s="16430"/>
      <c r="AH74" s="16883"/>
      <c r="AI74" s="17336">
        <v>30</v>
      </c>
      <c r="AJ74" s="17789">
        <v>43</v>
      </c>
      <c r="AK74" s="18242">
        <v>43</v>
      </c>
      <c r="AL74" s="18695">
        <v>28</v>
      </c>
      <c r="AM74" s="19148">
        <v>41</v>
      </c>
    </row>
    <row r="75" spans="1:39" ht="15" x14ac:dyDescent="0.25">
      <c r="A75" s="7824" t="s">
        <v>903</v>
      </c>
      <c r="B75" s="8277" t="s">
        <v>772</v>
      </c>
      <c r="C75" s="8730" t="s">
        <v>724</v>
      </c>
      <c r="D75" s="9183" t="s">
        <v>487</v>
      </c>
      <c r="E75" s="9636" t="s">
        <v>891</v>
      </c>
      <c r="G75" s="10089" t="s">
        <v>934</v>
      </c>
      <c r="T75" s="10542"/>
      <c r="U75" s="10995"/>
      <c r="V75" s="11448"/>
      <c r="W75" s="11901"/>
      <c r="X75" s="12354"/>
      <c r="Y75" s="12807"/>
      <c r="Z75" s="13260"/>
      <c r="AA75" s="13713"/>
      <c r="AB75" s="14166"/>
      <c r="AC75" s="14619"/>
      <c r="AD75" s="15072"/>
      <c r="AE75" s="15525"/>
      <c r="AF75" s="15978"/>
      <c r="AG75" s="16431"/>
      <c r="AH75" s="16884"/>
      <c r="AI75" s="17337">
        <v>29</v>
      </c>
      <c r="AJ75" s="17790">
        <v>27</v>
      </c>
      <c r="AK75" s="18243">
        <v>1</v>
      </c>
      <c r="AL75" s="18696">
        <v>11</v>
      </c>
      <c r="AM75" s="19149">
        <v>3</v>
      </c>
    </row>
    <row r="76" spans="1:39" ht="15" x14ac:dyDescent="0.25">
      <c r="A76" s="7825" t="s">
        <v>903</v>
      </c>
      <c r="B76" s="8278" t="s">
        <v>774</v>
      </c>
      <c r="C76" s="8731" t="s">
        <v>725</v>
      </c>
      <c r="D76" s="9184" t="s">
        <v>487</v>
      </c>
      <c r="E76" s="9637" t="s">
        <v>891</v>
      </c>
      <c r="G76" s="10090" t="s">
        <v>934</v>
      </c>
      <c r="T76" s="10543"/>
      <c r="U76" s="10996"/>
      <c r="V76" s="11449"/>
      <c r="W76" s="11902"/>
      <c r="X76" s="12355"/>
      <c r="Y76" s="12808"/>
      <c r="Z76" s="13261"/>
      <c r="AA76" s="13714"/>
      <c r="AB76" s="14167"/>
      <c r="AC76" s="14620"/>
      <c r="AD76" s="15073"/>
      <c r="AE76" s="15526"/>
      <c r="AF76" s="15979"/>
      <c r="AG76" s="16432"/>
      <c r="AH76" s="16885"/>
      <c r="AI76" s="17338">
        <v>93</v>
      </c>
      <c r="AJ76" s="17791">
        <v>62</v>
      </c>
      <c r="AK76" s="18244">
        <v>70</v>
      </c>
      <c r="AL76" s="18697">
        <v>60</v>
      </c>
      <c r="AM76" s="19150">
        <v>85</v>
      </c>
    </row>
    <row r="77" spans="1:39" ht="15" x14ac:dyDescent="0.25">
      <c r="A77" s="7826" t="s">
        <v>903</v>
      </c>
      <c r="B77" s="8279" t="s">
        <v>910</v>
      </c>
      <c r="C77" s="8732" t="s">
        <v>725</v>
      </c>
      <c r="D77" s="9185" t="s">
        <v>487</v>
      </c>
      <c r="E77" s="9638" t="s">
        <v>891</v>
      </c>
      <c r="G77" s="10091" t="s">
        <v>934</v>
      </c>
      <c r="T77" s="10544"/>
      <c r="U77" s="10997"/>
      <c r="V77" s="11450"/>
      <c r="W77" s="11903"/>
      <c r="X77" s="12356"/>
      <c r="Y77" s="12809"/>
      <c r="Z77" s="13262"/>
      <c r="AA77" s="13715"/>
      <c r="AB77" s="14168"/>
      <c r="AC77" s="14621"/>
      <c r="AD77" s="15074"/>
      <c r="AE77" s="15527"/>
      <c r="AF77" s="15980"/>
      <c r="AG77" s="16433"/>
      <c r="AH77" s="16886"/>
      <c r="AI77" s="17339">
        <v>19</v>
      </c>
      <c r="AJ77" s="17792">
        <v>10</v>
      </c>
      <c r="AK77" s="18245">
        <v>25</v>
      </c>
      <c r="AL77" s="18698">
        <v>5</v>
      </c>
      <c r="AM77" s="19151"/>
    </row>
    <row r="78" spans="1:39" ht="15" x14ac:dyDescent="0.25">
      <c r="A78" s="7827" t="s">
        <v>903</v>
      </c>
      <c r="B78" s="8280" t="s">
        <v>775</v>
      </c>
      <c r="C78" s="8733" t="s">
        <v>725</v>
      </c>
      <c r="D78" s="9186" t="s">
        <v>487</v>
      </c>
      <c r="E78" s="9639" t="s">
        <v>891</v>
      </c>
      <c r="G78" s="10092" t="s">
        <v>934</v>
      </c>
      <c r="T78" s="10545"/>
      <c r="U78" s="10998"/>
      <c r="V78" s="11451"/>
      <c r="W78" s="11904"/>
      <c r="X78" s="12357"/>
      <c r="Y78" s="12810"/>
      <c r="Z78" s="13263"/>
      <c r="AA78" s="13716"/>
      <c r="AB78" s="14169"/>
      <c r="AC78" s="14622"/>
      <c r="AD78" s="15075"/>
      <c r="AE78" s="15528"/>
      <c r="AF78" s="15981"/>
      <c r="AG78" s="16434"/>
      <c r="AH78" s="16887"/>
      <c r="AI78" s="17340">
        <v>22</v>
      </c>
      <c r="AJ78" s="17793">
        <v>25</v>
      </c>
      <c r="AK78" s="18246">
        <v>75</v>
      </c>
      <c r="AL78" s="18699">
        <v>30</v>
      </c>
      <c r="AM78" s="19152">
        <v>20</v>
      </c>
    </row>
    <row r="79" spans="1:39" ht="15" x14ac:dyDescent="0.25">
      <c r="A79" s="7828" t="s">
        <v>903</v>
      </c>
      <c r="B79" s="8281" t="s">
        <v>795</v>
      </c>
      <c r="C79" s="8734" t="s">
        <v>732</v>
      </c>
      <c r="D79" s="9187" t="s">
        <v>489</v>
      </c>
      <c r="E79" s="9640" t="s">
        <v>891</v>
      </c>
      <c r="G79" s="10093" t="s">
        <v>934</v>
      </c>
      <c r="T79" s="10546"/>
      <c r="U79" s="10999"/>
      <c r="V79" s="11452"/>
      <c r="W79" s="11905"/>
      <c r="X79" s="12358"/>
      <c r="Y79" s="12811"/>
      <c r="Z79" s="13264"/>
      <c r="AA79" s="13717"/>
      <c r="AB79" s="14170"/>
      <c r="AC79" s="14623"/>
      <c r="AD79" s="15076"/>
      <c r="AE79" s="15529"/>
      <c r="AF79" s="15982"/>
      <c r="AG79" s="16435"/>
      <c r="AH79" s="16888"/>
      <c r="AI79" s="17341">
        <v>24</v>
      </c>
      <c r="AJ79" s="17794">
        <v>56</v>
      </c>
      <c r="AK79" s="18247">
        <v>26</v>
      </c>
      <c r="AL79" s="18700">
        <v>28</v>
      </c>
      <c r="AM79" s="19153">
        <v>15</v>
      </c>
    </row>
    <row r="80" spans="1:39" ht="15" x14ac:dyDescent="0.25">
      <c r="A80" s="7829" t="s">
        <v>903</v>
      </c>
      <c r="B80" s="8282" t="s">
        <v>796</v>
      </c>
      <c r="C80" s="8735" t="s">
        <v>732</v>
      </c>
      <c r="D80" s="9188" t="s">
        <v>489</v>
      </c>
      <c r="E80" s="9641" t="s">
        <v>891</v>
      </c>
      <c r="G80" s="10094" t="s">
        <v>934</v>
      </c>
      <c r="T80" s="10547"/>
      <c r="U80" s="11000"/>
      <c r="V80" s="11453"/>
      <c r="W80" s="11906"/>
      <c r="X80" s="12359"/>
      <c r="Y80" s="12812"/>
      <c r="Z80" s="13265"/>
      <c r="AA80" s="13718"/>
      <c r="AB80" s="14171"/>
      <c r="AC80" s="14624"/>
      <c r="AD80" s="15077"/>
      <c r="AE80" s="15530"/>
      <c r="AF80" s="15983"/>
      <c r="AG80" s="16436"/>
      <c r="AH80" s="16889"/>
      <c r="AI80" s="17342">
        <v>28</v>
      </c>
      <c r="AJ80" s="17795">
        <v>30</v>
      </c>
      <c r="AK80" s="18248">
        <v>46</v>
      </c>
      <c r="AL80" s="18701">
        <v>22</v>
      </c>
      <c r="AM80" s="19154">
        <v>16</v>
      </c>
    </row>
    <row r="81" spans="1:39" ht="15" x14ac:dyDescent="0.25">
      <c r="A81" s="7830" t="s">
        <v>903</v>
      </c>
      <c r="B81" s="8283" t="s">
        <v>797</v>
      </c>
      <c r="C81" s="8736" t="s">
        <v>733</v>
      </c>
      <c r="D81" s="9189" t="s">
        <v>489</v>
      </c>
      <c r="E81" s="9642" t="s">
        <v>891</v>
      </c>
      <c r="G81" s="10095" t="s">
        <v>934</v>
      </c>
      <c r="T81" s="10548"/>
      <c r="U81" s="11001"/>
      <c r="V81" s="11454"/>
      <c r="W81" s="11907"/>
      <c r="X81" s="12360"/>
      <c r="Y81" s="12813"/>
      <c r="Z81" s="13266"/>
      <c r="AA81" s="13719"/>
      <c r="AB81" s="14172"/>
      <c r="AC81" s="14625"/>
      <c r="AD81" s="15078"/>
      <c r="AE81" s="15531"/>
      <c r="AF81" s="15984"/>
      <c r="AG81" s="16437"/>
      <c r="AH81" s="16890"/>
      <c r="AI81" s="17343">
        <v>36</v>
      </c>
      <c r="AJ81" s="17796">
        <v>43</v>
      </c>
      <c r="AK81" s="18249">
        <v>33</v>
      </c>
      <c r="AL81" s="18702">
        <v>14</v>
      </c>
      <c r="AM81" s="19155">
        <v>24</v>
      </c>
    </row>
    <row r="82" spans="1:39" ht="15" x14ac:dyDescent="0.25">
      <c r="A82" s="7831" t="s">
        <v>903</v>
      </c>
      <c r="B82" s="8284" t="s">
        <v>798</v>
      </c>
      <c r="C82" s="8737" t="s">
        <v>733</v>
      </c>
      <c r="D82" s="9190" t="s">
        <v>489</v>
      </c>
      <c r="E82" s="9643" t="s">
        <v>891</v>
      </c>
      <c r="G82" s="10096" t="s">
        <v>934</v>
      </c>
      <c r="T82" s="10549"/>
      <c r="U82" s="11002"/>
      <c r="V82" s="11455"/>
      <c r="W82" s="11908"/>
      <c r="X82" s="12361"/>
      <c r="Y82" s="12814"/>
      <c r="Z82" s="13267"/>
      <c r="AA82" s="13720"/>
      <c r="AB82" s="14173"/>
      <c r="AC82" s="14626"/>
      <c r="AD82" s="15079"/>
      <c r="AE82" s="15532"/>
      <c r="AF82" s="15985"/>
      <c r="AG82" s="16438"/>
      <c r="AH82" s="16891"/>
      <c r="AI82" s="17344">
        <v>32</v>
      </c>
      <c r="AJ82" s="17797">
        <v>19</v>
      </c>
      <c r="AK82" s="18250">
        <v>15</v>
      </c>
      <c r="AL82" s="18703">
        <v>25</v>
      </c>
      <c r="AM82" s="19156">
        <v>14</v>
      </c>
    </row>
    <row r="83" spans="1:39" ht="15" x14ac:dyDescent="0.25">
      <c r="A83" s="7832" t="s">
        <v>903</v>
      </c>
      <c r="B83" s="8285" t="s">
        <v>799</v>
      </c>
      <c r="C83" s="8738" t="s">
        <v>733</v>
      </c>
      <c r="D83" s="9191" t="s">
        <v>489</v>
      </c>
      <c r="E83" s="9644" t="s">
        <v>891</v>
      </c>
      <c r="G83" s="10097" t="s">
        <v>934</v>
      </c>
      <c r="T83" s="10550"/>
      <c r="U83" s="11003"/>
      <c r="V83" s="11456"/>
      <c r="W83" s="11909"/>
      <c r="X83" s="12362"/>
      <c r="Y83" s="12815"/>
      <c r="Z83" s="13268"/>
      <c r="AA83" s="13721"/>
      <c r="AB83" s="14174"/>
      <c r="AC83" s="14627"/>
      <c r="AD83" s="15080"/>
      <c r="AE83" s="15533"/>
      <c r="AF83" s="15986"/>
      <c r="AG83" s="16439"/>
      <c r="AH83" s="16892"/>
      <c r="AI83" s="17345">
        <v>12</v>
      </c>
      <c r="AJ83" s="17798">
        <v>34</v>
      </c>
      <c r="AK83" s="18251">
        <v>43</v>
      </c>
      <c r="AL83" s="18704">
        <v>36</v>
      </c>
      <c r="AM83" s="19157">
        <v>24</v>
      </c>
    </row>
    <row r="84" spans="1:39" ht="15" x14ac:dyDescent="0.25">
      <c r="A84" s="7833" t="s">
        <v>903</v>
      </c>
      <c r="B84" s="8286" t="s">
        <v>802</v>
      </c>
      <c r="C84" s="8739" t="s">
        <v>734</v>
      </c>
      <c r="D84" s="9192" t="s">
        <v>489</v>
      </c>
      <c r="E84" s="9645" t="s">
        <v>891</v>
      </c>
      <c r="G84" s="10098" t="s">
        <v>934</v>
      </c>
      <c r="T84" s="10551"/>
      <c r="U84" s="11004"/>
      <c r="V84" s="11457"/>
      <c r="W84" s="11910"/>
      <c r="X84" s="12363"/>
      <c r="Y84" s="12816"/>
      <c r="Z84" s="13269"/>
      <c r="AA84" s="13722"/>
      <c r="AB84" s="14175"/>
      <c r="AC84" s="14628"/>
      <c r="AD84" s="15081"/>
      <c r="AE84" s="15534"/>
      <c r="AF84" s="15987"/>
      <c r="AG84" s="16440"/>
      <c r="AH84" s="16893"/>
      <c r="AI84" s="17346">
        <v>35</v>
      </c>
      <c r="AJ84" s="17799">
        <v>73</v>
      </c>
      <c r="AK84" s="18252">
        <v>43</v>
      </c>
      <c r="AL84" s="18705">
        <v>35</v>
      </c>
      <c r="AM84" s="19158">
        <v>48</v>
      </c>
    </row>
    <row r="85" spans="1:39" ht="15" x14ac:dyDescent="0.25">
      <c r="A85" s="7834" t="s">
        <v>903</v>
      </c>
      <c r="B85" s="8287" t="s">
        <v>803</v>
      </c>
      <c r="C85" s="8740" t="s">
        <v>734</v>
      </c>
      <c r="D85" s="9193" t="s">
        <v>489</v>
      </c>
      <c r="E85" s="9646" t="s">
        <v>891</v>
      </c>
      <c r="G85" s="10099" t="s">
        <v>934</v>
      </c>
      <c r="T85" s="10552"/>
      <c r="U85" s="11005"/>
      <c r="V85" s="11458"/>
      <c r="W85" s="11911"/>
      <c r="X85" s="12364"/>
      <c r="Y85" s="12817"/>
      <c r="Z85" s="13270"/>
      <c r="AA85" s="13723"/>
      <c r="AB85" s="14176"/>
      <c r="AC85" s="14629"/>
      <c r="AD85" s="15082"/>
      <c r="AE85" s="15535"/>
      <c r="AF85" s="15988"/>
      <c r="AG85" s="16441"/>
      <c r="AH85" s="16894"/>
      <c r="AI85" s="17347">
        <v>44</v>
      </c>
      <c r="AJ85" s="17800">
        <v>32</v>
      </c>
      <c r="AK85" s="18253">
        <v>46</v>
      </c>
      <c r="AL85" s="18706">
        <v>36</v>
      </c>
      <c r="AM85" s="19159">
        <v>47</v>
      </c>
    </row>
    <row r="86" spans="1:39" ht="15" x14ac:dyDescent="0.25">
      <c r="A86" s="7835" t="s">
        <v>903</v>
      </c>
      <c r="B86" s="8288" t="s">
        <v>804</v>
      </c>
      <c r="C86" s="8741" t="s">
        <v>734</v>
      </c>
      <c r="D86" s="9194" t="s">
        <v>489</v>
      </c>
      <c r="E86" s="9647" t="s">
        <v>891</v>
      </c>
      <c r="G86" s="10100" t="s">
        <v>934</v>
      </c>
      <c r="T86" s="10553"/>
      <c r="U86" s="11006"/>
      <c r="V86" s="11459"/>
      <c r="W86" s="11912"/>
      <c r="X86" s="12365"/>
      <c r="Y86" s="12818"/>
      <c r="Z86" s="13271"/>
      <c r="AA86" s="13724"/>
      <c r="AB86" s="14177"/>
      <c r="AC86" s="14630"/>
      <c r="AD86" s="15083"/>
      <c r="AE86" s="15536"/>
      <c r="AF86" s="15989"/>
      <c r="AG86" s="16442"/>
      <c r="AH86" s="16895"/>
      <c r="AI86" s="17348">
        <v>54</v>
      </c>
      <c r="AJ86" s="17801">
        <v>53</v>
      </c>
      <c r="AK86" s="18254">
        <v>41</v>
      </c>
      <c r="AL86" s="18707">
        <v>30</v>
      </c>
      <c r="AM86" s="19160">
        <v>35</v>
      </c>
    </row>
    <row r="87" spans="1:39" ht="15" x14ac:dyDescent="0.25">
      <c r="A87" s="7836" t="s">
        <v>903</v>
      </c>
      <c r="B87" s="8289" t="s">
        <v>813</v>
      </c>
      <c r="C87" s="8742" t="s">
        <v>736</v>
      </c>
      <c r="D87" s="9195" t="s">
        <v>491</v>
      </c>
      <c r="E87" s="9648" t="s">
        <v>891</v>
      </c>
      <c r="G87" s="10101" t="s">
        <v>934</v>
      </c>
      <c r="T87" s="10554"/>
      <c r="U87" s="11007"/>
      <c r="V87" s="11460"/>
      <c r="W87" s="11913"/>
      <c r="X87" s="12366"/>
      <c r="Y87" s="12819"/>
      <c r="Z87" s="13272"/>
      <c r="AA87" s="13725"/>
      <c r="AB87" s="14178"/>
      <c r="AC87" s="14631"/>
      <c r="AD87" s="15084"/>
      <c r="AE87" s="15537"/>
      <c r="AF87" s="15990"/>
      <c r="AG87" s="16443"/>
      <c r="AH87" s="16896"/>
      <c r="AI87" s="17349"/>
      <c r="AJ87" s="17802"/>
      <c r="AK87" s="18255"/>
      <c r="AL87" s="18708">
        <v>1</v>
      </c>
      <c r="AM87" s="19161">
        <v>7</v>
      </c>
    </row>
    <row r="88" spans="1:39" ht="15" x14ac:dyDescent="0.25">
      <c r="A88" s="7837" t="s">
        <v>903</v>
      </c>
      <c r="B88" s="8290" t="s">
        <v>814</v>
      </c>
      <c r="C88" s="8743" t="s">
        <v>736</v>
      </c>
      <c r="D88" s="9196" t="s">
        <v>491</v>
      </c>
      <c r="E88" s="9649" t="s">
        <v>891</v>
      </c>
      <c r="G88" s="10102" t="s">
        <v>934</v>
      </c>
      <c r="T88" s="10555"/>
      <c r="U88" s="11008"/>
      <c r="V88" s="11461"/>
      <c r="W88" s="11914"/>
      <c r="X88" s="12367"/>
      <c r="Y88" s="12820"/>
      <c r="Z88" s="13273"/>
      <c r="AA88" s="13726"/>
      <c r="AB88" s="14179"/>
      <c r="AC88" s="14632"/>
      <c r="AD88" s="15085"/>
      <c r="AE88" s="15538"/>
      <c r="AF88" s="15991"/>
      <c r="AG88" s="16444"/>
      <c r="AH88" s="16897"/>
      <c r="AI88" s="17350"/>
      <c r="AJ88" s="17803">
        <v>41</v>
      </c>
      <c r="AK88" s="18256">
        <v>27</v>
      </c>
      <c r="AL88" s="18709">
        <v>38</v>
      </c>
      <c r="AM88" s="19162">
        <v>55</v>
      </c>
    </row>
    <row r="89" spans="1:39" ht="15" x14ac:dyDescent="0.25">
      <c r="A89" s="7838" t="s">
        <v>903</v>
      </c>
      <c r="B89" s="8291" t="s">
        <v>815</v>
      </c>
      <c r="C89" s="8744" t="s">
        <v>736</v>
      </c>
      <c r="D89" s="9197" t="s">
        <v>491</v>
      </c>
      <c r="E89" s="9650" t="s">
        <v>891</v>
      </c>
      <c r="G89" s="10103" t="s">
        <v>934</v>
      </c>
      <c r="T89" s="10556"/>
      <c r="U89" s="11009"/>
      <c r="V89" s="11462"/>
      <c r="W89" s="11915"/>
      <c r="X89" s="12368"/>
      <c r="Y89" s="12821"/>
      <c r="Z89" s="13274"/>
      <c r="AA89" s="13727"/>
      <c r="AB89" s="14180"/>
      <c r="AC89" s="14633"/>
      <c r="AD89" s="15086"/>
      <c r="AE89" s="15539"/>
      <c r="AF89" s="15992"/>
      <c r="AG89" s="16445"/>
      <c r="AH89" s="16898"/>
      <c r="AI89" s="17351">
        <v>59</v>
      </c>
      <c r="AJ89" s="17804">
        <v>37</v>
      </c>
      <c r="AK89" s="18257">
        <v>62</v>
      </c>
      <c r="AL89" s="18710">
        <v>55</v>
      </c>
      <c r="AM89" s="19163">
        <v>35</v>
      </c>
    </row>
    <row r="90" spans="1:39" ht="15" x14ac:dyDescent="0.25">
      <c r="A90" s="7839" t="s">
        <v>903</v>
      </c>
      <c r="B90" s="8292" t="s">
        <v>816</v>
      </c>
      <c r="C90" s="8745" t="s">
        <v>737</v>
      </c>
      <c r="D90" s="9198" t="s">
        <v>491</v>
      </c>
      <c r="E90" s="9651" t="s">
        <v>891</v>
      </c>
      <c r="G90" s="10104" t="s">
        <v>934</v>
      </c>
      <c r="T90" s="10557"/>
      <c r="U90" s="11010"/>
      <c r="V90" s="11463"/>
      <c r="W90" s="11916"/>
      <c r="X90" s="12369"/>
      <c r="Y90" s="12822"/>
      <c r="Z90" s="13275"/>
      <c r="AA90" s="13728"/>
      <c r="AB90" s="14181"/>
      <c r="AC90" s="14634"/>
      <c r="AD90" s="15087"/>
      <c r="AE90" s="15540"/>
      <c r="AF90" s="15993"/>
      <c r="AG90" s="16446"/>
      <c r="AH90" s="16899"/>
      <c r="AI90" s="17352">
        <v>54</v>
      </c>
      <c r="AJ90" s="17805">
        <v>42</v>
      </c>
      <c r="AK90" s="18258">
        <v>35</v>
      </c>
      <c r="AL90" s="18711">
        <v>38</v>
      </c>
      <c r="AM90" s="19164">
        <v>42</v>
      </c>
    </row>
    <row r="91" spans="1:39" ht="15" x14ac:dyDescent="0.25">
      <c r="A91" s="7840" t="s">
        <v>903</v>
      </c>
      <c r="B91" s="8293" t="s">
        <v>817</v>
      </c>
      <c r="C91" s="8746" t="s">
        <v>737</v>
      </c>
      <c r="D91" s="9199" t="s">
        <v>491</v>
      </c>
      <c r="E91" s="9652" t="s">
        <v>891</v>
      </c>
      <c r="G91" s="10105" t="s">
        <v>934</v>
      </c>
      <c r="T91" s="10558"/>
      <c r="U91" s="11011"/>
      <c r="V91" s="11464"/>
      <c r="W91" s="11917"/>
      <c r="X91" s="12370"/>
      <c r="Y91" s="12823"/>
      <c r="Z91" s="13276"/>
      <c r="AA91" s="13729"/>
      <c r="AB91" s="14182"/>
      <c r="AC91" s="14635"/>
      <c r="AD91" s="15088"/>
      <c r="AE91" s="15541"/>
      <c r="AF91" s="15994"/>
      <c r="AG91" s="16447"/>
      <c r="AH91" s="16900"/>
      <c r="AI91" s="17353">
        <v>23</v>
      </c>
      <c r="AJ91" s="17806">
        <v>22</v>
      </c>
      <c r="AK91" s="18259">
        <v>6</v>
      </c>
      <c r="AL91" s="18712">
        <v>11</v>
      </c>
      <c r="AM91" s="19165">
        <v>20</v>
      </c>
    </row>
    <row r="92" spans="1:39" ht="15" x14ac:dyDescent="0.25">
      <c r="A92" s="7841" t="s">
        <v>903</v>
      </c>
      <c r="B92" s="8294" t="s">
        <v>818</v>
      </c>
      <c r="C92" s="8747" t="s">
        <v>737</v>
      </c>
      <c r="D92" s="9200" t="s">
        <v>491</v>
      </c>
      <c r="E92" s="9653" t="s">
        <v>891</v>
      </c>
      <c r="G92" s="10106" t="s">
        <v>934</v>
      </c>
      <c r="T92" s="10559"/>
      <c r="U92" s="11012"/>
      <c r="V92" s="11465"/>
      <c r="W92" s="11918"/>
      <c r="X92" s="12371"/>
      <c r="Y92" s="12824"/>
      <c r="Z92" s="13277"/>
      <c r="AA92" s="13730"/>
      <c r="AB92" s="14183"/>
      <c r="AC92" s="14636"/>
      <c r="AD92" s="15089"/>
      <c r="AE92" s="15542"/>
      <c r="AF92" s="15995"/>
      <c r="AG92" s="16448"/>
      <c r="AH92" s="16901"/>
      <c r="AI92" s="17354">
        <v>30</v>
      </c>
      <c r="AJ92" s="17807">
        <v>11</v>
      </c>
      <c r="AK92" s="18260">
        <v>32</v>
      </c>
      <c r="AL92" s="18713">
        <v>12</v>
      </c>
      <c r="AM92" s="19166">
        <v>20</v>
      </c>
    </row>
    <row r="93" spans="1:39" ht="15" x14ac:dyDescent="0.25">
      <c r="A93" s="7842" t="s">
        <v>903</v>
      </c>
      <c r="B93" s="8295" t="s">
        <v>906</v>
      </c>
      <c r="C93" s="8748" t="s">
        <v>716</v>
      </c>
      <c r="D93" s="9201" t="s">
        <v>486</v>
      </c>
      <c r="E93" s="9654" t="s">
        <v>891</v>
      </c>
      <c r="G93" s="10107" t="s">
        <v>935</v>
      </c>
      <c r="T93" s="10560">
        <v>1.259446E-3</v>
      </c>
      <c r="U93" s="11013">
        <v>3.7220840000000001E-3</v>
      </c>
      <c r="V93" s="11466">
        <v>5.2410900000000003E-4</v>
      </c>
      <c r="W93" s="11919">
        <v>6.6622250000000001E-4</v>
      </c>
      <c r="X93" s="12372">
        <v>1.842752E-3</v>
      </c>
      <c r="Y93" s="12825"/>
      <c r="Z93" s="13278"/>
      <c r="AA93" s="13731"/>
      <c r="AB93" s="14184"/>
      <c r="AC93" s="14637"/>
      <c r="AD93" s="15090"/>
      <c r="AE93" s="15543"/>
      <c r="AF93" s="15996"/>
      <c r="AG93" s="16449"/>
      <c r="AH93" s="16902"/>
      <c r="AI93" s="17355"/>
      <c r="AJ93" s="17808"/>
      <c r="AK93" s="18261"/>
      <c r="AL93" s="18714"/>
      <c r="AM93" s="19167"/>
    </row>
    <row r="94" spans="1:39" ht="15" x14ac:dyDescent="0.25">
      <c r="A94" s="7843" t="s">
        <v>903</v>
      </c>
      <c r="B94" s="8296" t="s">
        <v>907</v>
      </c>
      <c r="C94" s="8749" t="s">
        <v>716</v>
      </c>
      <c r="D94" s="9202" t="s">
        <v>486</v>
      </c>
      <c r="E94" s="9655" t="s">
        <v>891</v>
      </c>
      <c r="G94" s="10108" t="s">
        <v>935</v>
      </c>
      <c r="T94" s="10561"/>
      <c r="U94" s="11014"/>
      <c r="V94" s="11467"/>
      <c r="W94" s="11920"/>
      <c r="X94" s="12373">
        <v>6.1425059999999998E-4</v>
      </c>
      <c r="Y94" s="12826">
        <v>8.2733809999999998E-3</v>
      </c>
      <c r="Z94" s="13279">
        <v>5.3276505000000004E-3</v>
      </c>
      <c r="AA94" s="13732">
        <v>7.1804690999999997E-3</v>
      </c>
      <c r="AB94" s="14185"/>
      <c r="AC94" s="14638"/>
      <c r="AD94" s="15091"/>
      <c r="AE94" s="15544"/>
      <c r="AF94" s="15997"/>
      <c r="AG94" s="16450"/>
      <c r="AH94" s="16903"/>
      <c r="AI94" s="17356"/>
      <c r="AJ94" s="17809"/>
      <c r="AK94" s="18262"/>
      <c r="AL94" s="18715"/>
      <c r="AM94" s="19168"/>
    </row>
    <row r="95" spans="1:39" ht="15" x14ac:dyDescent="0.25">
      <c r="A95" s="7844" t="s">
        <v>903</v>
      </c>
      <c r="B95" s="8297" t="s">
        <v>740</v>
      </c>
      <c r="C95" s="8750" t="s">
        <v>716</v>
      </c>
      <c r="D95" s="9203" t="s">
        <v>486</v>
      </c>
      <c r="E95" s="9656" t="s">
        <v>891</v>
      </c>
      <c r="G95" s="10109" t="s">
        <v>935</v>
      </c>
      <c r="T95" s="10562"/>
      <c r="U95" s="11015"/>
      <c r="V95" s="11468"/>
      <c r="W95" s="11921"/>
      <c r="X95" s="12374"/>
      <c r="Y95" s="12827"/>
      <c r="Z95" s="13280"/>
      <c r="AA95" s="13733"/>
      <c r="AB95" s="14186"/>
      <c r="AC95" s="14639"/>
      <c r="AD95" s="15092"/>
      <c r="AE95" s="15545"/>
      <c r="AF95" s="15998"/>
      <c r="AG95" s="16451"/>
      <c r="AH95" s="16904">
        <v>2.8392960000000003E-4</v>
      </c>
      <c r="AI95" s="17357">
        <v>7.3458958999999997E-3</v>
      </c>
      <c r="AJ95" s="17810">
        <v>8.2159624000000004E-3</v>
      </c>
      <c r="AK95" s="18263">
        <v>1.0212769999999999E-2</v>
      </c>
      <c r="AL95" s="18716">
        <v>1.4617689999999999E-2</v>
      </c>
      <c r="AM95" s="19169">
        <v>1.409904E-2</v>
      </c>
    </row>
    <row r="96" spans="1:39" ht="15" x14ac:dyDescent="0.25">
      <c r="A96" s="7845" t="s">
        <v>903</v>
      </c>
      <c r="B96" s="8298" t="s">
        <v>741</v>
      </c>
      <c r="C96" s="8751" t="s">
        <v>716</v>
      </c>
      <c r="D96" s="9204" t="s">
        <v>486</v>
      </c>
      <c r="E96" s="9657" t="s">
        <v>891</v>
      </c>
      <c r="G96" s="10110" t="s">
        <v>935</v>
      </c>
      <c r="T96" s="10563"/>
      <c r="U96" s="11016"/>
      <c r="V96" s="11469"/>
      <c r="W96" s="11922"/>
      <c r="X96" s="12375"/>
      <c r="Y96" s="12828"/>
      <c r="Z96" s="13281"/>
      <c r="AA96" s="13734"/>
      <c r="AB96" s="14187"/>
      <c r="AC96" s="14640"/>
      <c r="AD96" s="15093"/>
      <c r="AE96" s="15546"/>
      <c r="AF96" s="15999"/>
      <c r="AG96" s="16452"/>
      <c r="AH96" s="16905"/>
      <c r="AI96" s="17358">
        <v>2.07601405E-2</v>
      </c>
      <c r="AJ96" s="17811">
        <v>1.99530516E-2</v>
      </c>
      <c r="AK96" s="18264">
        <v>2.5531910000000001E-2</v>
      </c>
      <c r="AL96" s="18717">
        <v>2.661169E-2</v>
      </c>
      <c r="AM96" s="19170">
        <v>2.303989E-2</v>
      </c>
    </row>
    <row r="97" spans="1:39" ht="15" x14ac:dyDescent="0.25">
      <c r="A97" s="7846" t="s">
        <v>903</v>
      </c>
      <c r="B97" s="8299" t="s">
        <v>749</v>
      </c>
      <c r="C97" s="8752" t="s">
        <v>716</v>
      </c>
      <c r="D97" s="9205" t="s">
        <v>486</v>
      </c>
      <c r="E97" s="9658" t="s">
        <v>891</v>
      </c>
      <c r="G97" s="10111" t="s">
        <v>935</v>
      </c>
      <c r="T97" s="10564"/>
      <c r="U97" s="11017"/>
      <c r="V97" s="11470"/>
      <c r="W97" s="11923"/>
      <c r="X97" s="12376">
        <v>6.1425059999999998E-4</v>
      </c>
      <c r="Y97" s="12829"/>
      <c r="Z97" s="13282">
        <v>3.7293553999999999E-3</v>
      </c>
      <c r="AA97" s="13735">
        <v>2.8721876000000002E-3</v>
      </c>
      <c r="AB97" s="14188">
        <v>2.5445292999999999E-3</v>
      </c>
      <c r="AC97" s="14641">
        <v>3.0501089E-3</v>
      </c>
      <c r="AD97" s="15094">
        <v>7.5445816000000001E-3</v>
      </c>
      <c r="AE97" s="15547">
        <v>4.3137254999999998E-3</v>
      </c>
      <c r="AF97" s="16000">
        <v>8.1148564000000003E-3</v>
      </c>
      <c r="AG97" s="16453">
        <v>3.0159414E-3</v>
      </c>
      <c r="AH97" s="16906">
        <v>5.3946621000000002E-3</v>
      </c>
      <c r="AI97" s="17359"/>
      <c r="AJ97" s="17812"/>
      <c r="AK97" s="18265"/>
      <c r="AL97" s="18718"/>
      <c r="AM97" s="19171"/>
    </row>
    <row r="98" spans="1:39" ht="15" x14ac:dyDescent="0.25">
      <c r="A98" s="7847" t="s">
        <v>903</v>
      </c>
      <c r="B98" s="8300" t="s">
        <v>742</v>
      </c>
      <c r="C98" s="8753" t="s">
        <v>716</v>
      </c>
      <c r="D98" s="9206" t="s">
        <v>486</v>
      </c>
      <c r="E98" s="9659" t="s">
        <v>891</v>
      </c>
      <c r="G98" s="10112" t="s">
        <v>935</v>
      </c>
      <c r="T98" s="10565"/>
      <c r="U98" s="11018"/>
      <c r="V98" s="11471"/>
      <c r="W98" s="11924"/>
      <c r="X98" s="12377"/>
      <c r="Y98" s="12830"/>
      <c r="Z98" s="13283"/>
      <c r="AA98" s="13736"/>
      <c r="AB98" s="14189"/>
      <c r="AC98" s="14642"/>
      <c r="AD98" s="15095"/>
      <c r="AE98" s="15548">
        <v>3.5294117999999999E-3</v>
      </c>
      <c r="AF98" s="16001">
        <v>-6.2421969999999999E-4</v>
      </c>
      <c r="AG98" s="16454">
        <v>3.0159414E-3</v>
      </c>
      <c r="AH98" s="16907">
        <v>2.5553663E-3</v>
      </c>
      <c r="AI98" s="17360">
        <v>3.1938677999999998E-3</v>
      </c>
      <c r="AJ98" s="17813">
        <v>5.5751174000000002E-3</v>
      </c>
      <c r="AK98" s="18266">
        <v>4.2553189999999996E-3</v>
      </c>
      <c r="AL98" s="18719">
        <v>3.3733130000000002E-3</v>
      </c>
      <c r="AM98" s="19172">
        <v>3.7826689999999998E-3</v>
      </c>
    </row>
    <row r="99" spans="1:39" ht="15" x14ac:dyDescent="0.25">
      <c r="A99" s="7848" t="s">
        <v>903</v>
      </c>
      <c r="B99" s="8301" t="s">
        <v>743</v>
      </c>
      <c r="C99" s="8754" t="s">
        <v>716</v>
      </c>
      <c r="D99" s="9207" t="s">
        <v>486</v>
      </c>
      <c r="E99" s="9660" t="s">
        <v>891</v>
      </c>
      <c r="G99" s="10113" t="s">
        <v>935</v>
      </c>
      <c r="T99" s="10566"/>
      <c r="U99" s="11019"/>
      <c r="V99" s="11472"/>
      <c r="W99" s="11925"/>
      <c r="X99" s="12378"/>
      <c r="Y99" s="12831"/>
      <c r="Z99" s="13284"/>
      <c r="AA99" s="13737"/>
      <c r="AB99" s="14190"/>
      <c r="AC99" s="14643"/>
      <c r="AD99" s="15096"/>
      <c r="AE99" s="15549"/>
      <c r="AF99" s="16002"/>
      <c r="AG99" s="16455"/>
      <c r="AH99" s="16908"/>
      <c r="AI99" s="17361">
        <v>2.8744809999999999E-3</v>
      </c>
      <c r="AJ99" s="17814">
        <v>2.3474177999999999E-3</v>
      </c>
      <c r="AK99" s="18267">
        <v>2.2695039999999999E-3</v>
      </c>
      <c r="AL99" s="18720">
        <v>7.1214390000000002E-3</v>
      </c>
      <c r="AM99" s="19173">
        <v>4.1265470000000004E-3</v>
      </c>
    </row>
    <row r="100" spans="1:39" ht="15" x14ac:dyDescent="0.25">
      <c r="A100" s="7849" t="s">
        <v>903</v>
      </c>
      <c r="B100" s="8302" t="s">
        <v>804</v>
      </c>
      <c r="C100" s="8755" t="s">
        <v>716</v>
      </c>
      <c r="D100" s="9208" t="s">
        <v>486</v>
      </c>
      <c r="E100" s="9661" t="s">
        <v>891</v>
      </c>
      <c r="G100" s="10114" t="s">
        <v>935</v>
      </c>
      <c r="T100" s="10567">
        <v>1.259446E-3</v>
      </c>
      <c r="U100" s="11020">
        <v>2.48139E-3</v>
      </c>
      <c r="V100" s="11473">
        <v>1.0482180000000001E-3</v>
      </c>
      <c r="W100" s="11926">
        <v>1.332445E-3</v>
      </c>
      <c r="X100" s="12379">
        <v>3.0712529999999999E-3</v>
      </c>
      <c r="Y100" s="12832">
        <v>2.8776978000000001E-3</v>
      </c>
      <c r="Z100" s="13285">
        <v>2.1310601999999998E-3</v>
      </c>
      <c r="AA100" s="13738">
        <v>1.9147917999999999E-3</v>
      </c>
      <c r="AB100" s="14191"/>
      <c r="AC100" s="14644"/>
      <c r="AD100" s="15097"/>
      <c r="AE100" s="15550"/>
      <c r="AF100" s="16003"/>
      <c r="AG100" s="16456"/>
      <c r="AH100" s="16909"/>
      <c r="AI100" s="17362"/>
      <c r="AJ100" s="17815"/>
      <c r="AK100" s="18268"/>
      <c r="AL100" s="18721"/>
      <c r="AM100" s="19174"/>
    </row>
    <row r="101" spans="1:39" ht="15" x14ac:dyDescent="0.25">
      <c r="A101" s="7850" t="s">
        <v>903</v>
      </c>
      <c r="B101" s="8303" t="s">
        <v>908</v>
      </c>
      <c r="C101" s="8756" t="s">
        <v>716</v>
      </c>
      <c r="D101" s="9209" t="s">
        <v>486</v>
      </c>
      <c r="E101" s="9662" t="s">
        <v>891</v>
      </c>
      <c r="G101" s="10115" t="s">
        <v>935</v>
      </c>
      <c r="T101" s="10568">
        <v>2.1410579999999999E-2</v>
      </c>
      <c r="U101" s="11021">
        <v>9.9255579999999993E-3</v>
      </c>
      <c r="V101" s="11474">
        <v>5.2410900000000003E-3</v>
      </c>
      <c r="W101" s="11927">
        <v>7.9946700000000006E-3</v>
      </c>
      <c r="X101" s="12380">
        <v>3.0712529999999999E-3</v>
      </c>
      <c r="Y101" s="12833">
        <v>4.3165468000000004E-3</v>
      </c>
      <c r="Z101" s="13286">
        <v>2.6638253E-3</v>
      </c>
      <c r="AA101" s="13739">
        <v>2.8721876000000002E-3</v>
      </c>
      <c r="AB101" s="14192">
        <v>3.8167939000000001E-3</v>
      </c>
      <c r="AC101" s="14645">
        <v>8.7145968999999997E-3</v>
      </c>
      <c r="AD101" s="15098">
        <v>3.7722908E-3</v>
      </c>
      <c r="AE101" s="15551">
        <v>0</v>
      </c>
      <c r="AF101" s="16004">
        <v>0</v>
      </c>
      <c r="AG101" s="16457">
        <v>0</v>
      </c>
      <c r="AH101" s="16910">
        <v>0</v>
      </c>
      <c r="AI101" s="17363"/>
      <c r="AJ101" s="17816"/>
      <c r="AK101" s="18269"/>
      <c r="AL101" s="18722"/>
      <c r="AM101" s="19175"/>
    </row>
    <row r="102" spans="1:39" ht="15" x14ac:dyDescent="0.25">
      <c r="A102" s="7851" t="s">
        <v>903</v>
      </c>
      <c r="B102" s="8304" t="s">
        <v>816</v>
      </c>
      <c r="C102" s="8757" t="s">
        <v>736</v>
      </c>
      <c r="D102" s="9210" t="s">
        <v>486</v>
      </c>
      <c r="E102" s="9663" t="s">
        <v>891</v>
      </c>
      <c r="G102" s="10116" t="s">
        <v>935</v>
      </c>
      <c r="T102" s="10569">
        <v>2.518892E-3</v>
      </c>
      <c r="U102" s="11022">
        <v>1.240695E-3</v>
      </c>
      <c r="V102" s="11475">
        <v>1.0482180000000001E-3</v>
      </c>
      <c r="W102" s="11928">
        <v>1.332445E-3</v>
      </c>
      <c r="X102" s="12381">
        <v>3.685504E-3</v>
      </c>
      <c r="Y102" s="12834">
        <v>5.0359712000000003E-3</v>
      </c>
      <c r="Z102" s="13287">
        <v>4.2621203999999996E-3</v>
      </c>
      <c r="AA102" s="13740">
        <v>3.8295834999999999E-3</v>
      </c>
      <c r="AB102" s="14193"/>
      <c r="AC102" s="14646"/>
      <c r="AD102" s="15099"/>
      <c r="AE102" s="15552"/>
      <c r="AF102" s="16005"/>
      <c r="AG102" s="16458"/>
      <c r="AH102" s="16911"/>
      <c r="AI102" s="17364"/>
      <c r="AJ102" s="17817"/>
      <c r="AK102" s="18270"/>
      <c r="AL102" s="18723"/>
      <c r="AM102" s="19176"/>
    </row>
    <row r="103" spans="1:39" ht="15" x14ac:dyDescent="0.25">
      <c r="A103" s="7852" t="s">
        <v>903</v>
      </c>
      <c r="B103" s="8305" t="s">
        <v>803</v>
      </c>
      <c r="C103" s="8758" t="s">
        <v>736</v>
      </c>
      <c r="D103" s="9211" t="s">
        <v>486</v>
      </c>
      <c r="E103" s="9664" t="s">
        <v>891</v>
      </c>
      <c r="G103" s="10117" t="s">
        <v>935</v>
      </c>
      <c r="T103" s="10570">
        <v>1.763224E-2</v>
      </c>
      <c r="U103" s="11023">
        <v>8.6848640000000005E-3</v>
      </c>
      <c r="V103" s="11476">
        <v>2.0964360000000001E-3</v>
      </c>
      <c r="W103" s="11929">
        <v>3.9973350000000003E-3</v>
      </c>
      <c r="X103" s="12382">
        <v>7.3710069999999997E-3</v>
      </c>
      <c r="Y103" s="12835">
        <v>3.597122E-4</v>
      </c>
      <c r="Z103" s="13288">
        <v>5.3276509999999997E-4</v>
      </c>
      <c r="AA103" s="13741">
        <v>4.7869790000000002E-4</v>
      </c>
      <c r="AB103" s="14194">
        <v>0</v>
      </c>
      <c r="AC103" s="14647">
        <v>4.3572979999999999E-4</v>
      </c>
      <c r="AD103" s="15100">
        <v>6.8587110000000004E-4</v>
      </c>
      <c r="AE103" s="15553">
        <v>2.5490195999999998E-3</v>
      </c>
      <c r="AF103" s="16006">
        <v>2.4968789E-3</v>
      </c>
      <c r="AG103" s="16459">
        <v>8.6169749999999998E-4</v>
      </c>
      <c r="AH103" s="16912">
        <v>1.9875070999999999E-3</v>
      </c>
      <c r="AI103" s="17365"/>
      <c r="AJ103" s="17818"/>
      <c r="AK103" s="18271"/>
      <c r="AL103" s="18724"/>
      <c r="AM103" s="19177"/>
    </row>
    <row r="104" spans="1:39" ht="15" x14ac:dyDescent="0.25">
      <c r="A104" s="7853" t="s">
        <v>903</v>
      </c>
      <c r="B104" s="8306" t="s">
        <v>815</v>
      </c>
      <c r="C104" s="8759" t="s">
        <v>736</v>
      </c>
      <c r="D104" s="9212" t="s">
        <v>486</v>
      </c>
      <c r="E104" s="9665" t="s">
        <v>891</v>
      </c>
      <c r="G104" s="10118" t="s">
        <v>935</v>
      </c>
      <c r="T104" s="10571"/>
      <c r="U104" s="11024"/>
      <c r="V104" s="11477"/>
      <c r="W104" s="11930"/>
      <c r="X104" s="12383"/>
      <c r="Y104" s="12836"/>
      <c r="Z104" s="13289"/>
      <c r="AA104" s="13742"/>
      <c r="AB104" s="14195">
        <v>4.1348601000000002E-3</v>
      </c>
      <c r="AC104" s="14648">
        <v>5.6644879999999996E-3</v>
      </c>
      <c r="AD104" s="15101">
        <v>5.1440328999999996E-3</v>
      </c>
      <c r="AE104" s="15554">
        <v>3.7254902000000002E-3</v>
      </c>
      <c r="AF104" s="16007">
        <v>6.2421973000000002E-3</v>
      </c>
      <c r="AG104" s="16460">
        <v>6.4627316000000004E-3</v>
      </c>
      <c r="AH104" s="16913">
        <v>5.1107325000000004E-3</v>
      </c>
      <c r="AI104" s="17366"/>
      <c r="AJ104" s="17819"/>
      <c r="AK104" s="18272"/>
      <c r="AL104" s="18725"/>
      <c r="AM104" s="19178"/>
    </row>
    <row r="105" spans="1:39" ht="15" x14ac:dyDescent="0.25">
      <c r="A105" s="7854" t="s">
        <v>903</v>
      </c>
      <c r="B105" s="8307" t="s">
        <v>909</v>
      </c>
      <c r="C105" s="8760" t="s">
        <v>736</v>
      </c>
      <c r="D105" s="9213" t="s">
        <v>486</v>
      </c>
      <c r="E105" s="9666" t="s">
        <v>891</v>
      </c>
      <c r="G105" s="10119" t="s">
        <v>935</v>
      </c>
      <c r="T105" s="10572">
        <v>3.778338E-3</v>
      </c>
      <c r="U105" s="11025">
        <v>9.9255579999999993E-3</v>
      </c>
      <c r="V105" s="11478">
        <v>4.1928720000000003E-3</v>
      </c>
      <c r="W105" s="11931">
        <v>5.3297800000000001E-3</v>
      </c>
      <c r="X105" s="12384">
        <v>5.5282559999999996E-3</v>
      </c>
      <c r="Y105" s="12837">
        <v>3.9568345E-3</v>
      </c>
      <c r="Z105" s="13290">
        <v>1.5982952000000001E-3</v>
      </c>
      <c r="AA105" s="13743">
        <v>3.3508855999999998E-3</v>
      </c>
      <c r="AB105" s="14196">
        <v>3.8167939000000001E-3</v>
      </c>
      <c r="AC105" s="14649">
        <v>0</v>
      </c>
      <c r="AD105" s="15102">
        <v>1.7146775999999999E-3</v>
      </c>
      <c r="AE105" s="15555"/>
      <c r="AF105" s="16008"/>
      <c r="AG105" s="16461"/>
      <c r="AH105" s="16914"/>
      <c r="AI105" s="17367"/>
      <c r="AJ105" s="17820"/>
      <c r="AK105" s="18273"/>
      <c r="AL105" s="18726"/>
      <c r="AM105" s="19179"/>
    </row>
    <row r="106" spans="1:39" ht="15" x14ac:dyDescent="0.25">
      <c r="A106" s="7855" t="s">
        <v>903</v>
      </c>
      <c r="B106" s="8308" t="s">
        <v>907</v>
      </c>
      <c r="C106" s="8761" t="s">
        <v>717</v>
      </c>
      <c r="D106" s="9214" t="s">
        <v>486</v>
      </c>
      <c r="E106" s="9667" t="s">
        <v>891</v>
      </c>
      <c r="G106" s="10120" t="s">
        <v>935</v>
      </c>
      <c r="T106" s="10573"/>
      <c r="U106" s="11026"/>
      <c r="V106" s="11479"/>
      <c r="W106" s="11932"/>
      <c r="X106" s="12385"/>
      <c r="Y106" s="12838"/>
      <c r="Z106" s="13291"/>
      <c r="AA106" s="13744"/>
      <c r="AB106" s="14197">
        <v>3.180662E-4</v>
      </c>
      <c r="AC106" s="14650">
        <v>8.7145970000000001E-4</v>
      </c>
      <c r="AD106" s="15103">
        <v>1.3717421E-3</v>
      </c>
      <c r="AE106" s="15556">
        <v>1.960784E-4</v>
      </c>
      <c r="AF106" s="16009">
        <v>0</v>
      </c>
      <c r="AG106" s="16462">
        <v>0</v>
      </c>
      <c r="AH106" s="16915">
        <v>5.6785920000000005E-4</v>
      </c>
      <c r="AI106" s="17368"/>
      <c r="AJ106" s="17821"/>
      <c r="AK106" s="18274"/>
      <c r="AL106" s="18727"/>
      <c r="AM106" s="19180"/>
    </row>
    <row r="107" spans="1:39" ht="15" x14ac:dyDescent="0.25">
      <c r="A107" s="7856" t="s">
        <v>903</v>
      </c>
      <c r="B107" s="8309" t="s">
        <v>744</v>
      </c>
      <c r="C107" s="8762" t="s">
        <v>717</v>
      </c>
      <c r="D107" s="9215" t="s">
        <v>486</v>
      </c>
      <c r="E107" s="9668" t="s">
        <v>891</v>
      </c>
      <c r="G107" s="10121" t="s">
        <v>935</v>
      </c>
      <c r="T107" s="10574"/>
      <c r="U107" s="11027"/>
      <c r="V107" s="11480"/>
      <c r="W107" s="11933"/>
      <c r="X107" s="12386"/>
      <c r="Y107" s="12839"/>
      <c r="Z107" s="13292"/>
      <c r="AA107" s="13745"/>
      <c r="AB107" s="14198">
        <v>3.1806616000000002E-3</v>
      </c>
      <c r="AC107" s="14651">
        <v>7.4074073999999997E-3</v>
      </c>
      <c r="AD107" s="15104">
        <v>1.0288065999999999E-3</v>
      </c>
      <c r="AE107" s="15557">
        <v>2.1568627000000001E-3</v>
      </c>
      <c r="AF107" s="16010">
        <v>2.4968789E-3</v>
      </c>
      <c r="AG107" s="16463">
        <v>4.3084880000000001E-4</v>
      </c>
      <c r="AH107" s="16916">
        <v>1.1357183000000001E-3</v>
      </c>
      <c r="AI107" s="17369">
        <v>3.8326413E-3</v>
      </c>
      <c r="AJ107" s="17822">
        <v>4.6948357000000003E-3</v>
      </c>
      <c r="AK107" s="18275">
        <v>6.2411350000000001E-3</v>
      </c>
      <c r="AL107" s="18728">
        <v>6.7466269999999998E-3</v>
      </c>
      <c r="AM107" s="19181">
        <v>3.4387900000000002E-3</v>
      </c>
    </row>
    <row r="108" spans="1:39" ht="15" x14ac:dyDescent="0.25">
      <c r="A108" s="7857" t="s">
        <v>903</v>
      </c>
      <c r="B108" s="8310" t="s">
        <v>745</v>
      </c>
      <c r="C108" s="8763" t="s">
        <v>717</v>
      </c>
      <c r="D108" s="9216" t="s">
        <v>486</v>
      </c>
      <c r="E108" s="9669" t="s">
        <v>891</v>
      </c>
      <c r="G108" s="10122" t="s">
        <v>935</v>
      </c>
      <c r="T108" s="10575"/>
      <c r="U108" s="11028"/>
      <c r="V108" s="11481"/>
      <c r="W108" s="11934"/>
      <c r="X108" s="12387"/>
      <c r="Y108" s="12840"/>
      <c r="Z108" s="13293"/>
      <c r="AA108" s="13746"/>
      <c r="AB108" s="14199">
        <v>2.2264631000000002E-3</v>
      </c>
      <c r="AC108" s="14652">
        <v>4.3572984999999996E-3</v>
      </c>
      <c r="AD108" s="15105">
        <v>5.4869684000000002E-3</v>
      </c>
      <c r="AE108" s="15558">
        <v>2.1568627000000001E-3</v>
      </c>
      <c r="AF108" s="16011">
        <v>8.7390761999999993E-3</v>
      </c>
      <c r="AG108" s="16464">
        <v>8.6169754000000008E-3</v>
      </c>
      <c r="AH108" s="16917">
        <v>9.9375355000000005E-3</v>
      </c>
      <c r="AI108" s="17370">
        <v>8.3040561999999998E-3</v>
      </c>
      <c r="AJ108" s="17823">
        <v>1.2910798100000001E-2</v>
      </c>
      <c r="AK108" s="18276">
        <v>1.1914889999999999E-2</v>
      </c>
      <c r="AL108" s="18729">
        <v>1.574213E-2</v>
      </c>
      <c r="AM108" s="19182">
        <v>2.2352130000000001E-2</v>
      </c>
    </row>
    <row r="109" spans="1:39" ht="15" x14ac:dyDescent="0.25">
      <c r="A109" s="7858" t="s">
        <v>903</v>
      </c>
      <c r="B109" s="8311" t="s">
        <v>909</v>
      </c>
      <c r="C109" s="8764" t="s">
        <v>717</v>
      </c>
      <c r="D109" s="9217" t="s">
        <v>486</v>
      </c>
      <c r="E109" s="9670" t="s">
        <v>891</v>
      </c>
      <c r="G109" s="10123" t="s">
        <v>935</v>
      </c>
      <c r="T109" s="10576"/>
      <c r="U109" s="11029"/>
      <c r="V109" s="11482"/>
      <c r="W109" s="11935"/>
      <c r="X109" s="12388"/>
      <c r="Y109" s="12841"/>
      <c r="Z109" s="13294"/>
      <c r="AA109" s="13747"/>
      <c r="AB109" s="14200"/>
      <c r="AC109" s="14653"/>
      <c r="AD109" s="15106"/>
      <c r="AE109" s="15559">
        <v>3.7254902000000002E-3</v>
      </c>
      <c r="AF109" s="16012">
        <v>2.4968789E-3</v>
      </c>
      <c r="AG109" s="16465">
        <v>1.7233951E-3</v>
      </c>
      <c r="AH109" s="16918">
        <v>5.6785920000000005E-4</v>
      </c>
      <c r="AI109" s="17371"/>
      <c r="AJ109" s="17824"/>
      <c r="AK109" s="18277"/>
      <c r="AL109" s="18730"/>
      <c r="AM109" s="19183"/>
    </row>
    <row r="110" spans="1:39" ht="15" x14ac:dyDescent="0.25">
      <c r="A110" s="7859" t="s">
        <v>903</v>
      </c>
      <c r="B110" s="8312" t="s">
        <v>774</v>
      </c>
      <c r="C110" s="8765" t="s">
        <v>725</v>
      </c>
      <c r="D110" s="9218" t="s">
        <v>486</v>
      </c>
      <c r="E110" s="9671" t="s">
        <v>891</v>
      </c>
      <c r="G110" s="10124" t="s">
        <v>935</v>
      </c>
      <c r="T110" s="10577"/>
      <c r="U110" s="11030"/>
      <c r="V110" s="11483">
        <v>1.5723270000000001E-3</v>
      </c>
      <c r="W110" s="11936">
        <v>2.6648900000000001E-3</v>
      </c>
      <c r="X110" s="12389">
        <v>1.842752E-3</v>
      </c>
      <c r="Y110" s="12842">
        <v>1.7985612E-3</v>
      </c>
      <c r="Z110" s="13295"/>
      <c r="AA110" s="13748">
        <v>1.9147917999999999E-3</v>
      </c>
      <c r="AB110" s="14201">
        <v>2.5445292999999999E-3</v>
      </c>
      <c r="AC110" s="14654">
        <v>1.7429194E-3</v>
      </c>
      <c r="AD110" s="15107">
        <v>4.8010974E-3</v>
      </c>
      <c r="AE110" s="15560">
        <v>2.1568627000000001E-3</v>
      </c>
      <c r="AF110" s="16013">
        <v>1.8726591999999999E-3</v>
      </c>
      <c r="AG110" s="16466">
        <v>0</v>
      </c>
      <c r="AH110" s="16919">
        <v>1.9875070999999999E-3</v>
      </c>
      <c r="AI110" s="17372"/>
      <c r="AJ110" s="17825"/>
      <c r="AK110" s="18278"/>
      <c r="AL110" s="18731"/>
      <c r="AM110" s="19184"/>
    </row>
    <row r="111" spans="1:39" ht="15" x14ac:dyDescent="0.25">
      <c r="A111" s="7860" t="s">
        <v>903</v>
      </c>
      <c r="B111" s="8313" t="s">
        <v>910</v>
      </c>
      <c r="C111" s="8766" t="s">
        <v>725</v>
      </c>
      <c r="D111" s="9219" t="s">
        <v>486</v>
      </c>
      <c r="E111" s="9672" t="s">
        <v>891</v>
      </c>
      <c r="G111" s="10125" t="s">
        <v>935</v>
      </c>
      <c r="T111" s="10578"/>
      <c r="U111" s="11031"/>
      <c r="V111" s="11484"/>
      <c r="W111" s="11937"/>
      <c r="X111" s="12390"/>
      <c r="Y111" s="12843"/>
      <c r="Z111" s="13296"/>
      <c r="AA111" s="13749"/>
      <c r="AB111" s="14202"/>
      <c r="AC111" s="14655"/>
      <c r="AD111" s="15108">
        <v>2.0576131999999999E-3</v>
      </c>
      <c r="AE111" s="15561">
        <v>5.8823529999999999E-4</v>
      </c>
      <c r="AF111" s="16014">
        <v>6.2421969999999999E-4</v>
      </c>
      <c r="AG111" s="16467">
        <v>8.6169749999999998E-4</v>
      </c>
      <c r="AH111" s="16920">
        <v>2.2714367000000002E-3</v>
      </c>
      <c r="AI111" s="17373"/>
      <c r="AJ111" s="17826"/>
      <c r="AK111" s="18279"/>
      <c r="AL111" s="18732"/>
      <c r="AM111" s="19185"/>
    </row>
    <row r="112" spans="1:39" ht="15" x14ac:dyDescent="0.25">
      <c r="A112" s="7861" t="s">
        <v>903</v>
      </c>
      <c r="B112" s="8314" t="s">
        <v>775</v>
      </c>
      <c r="C112" s="8767" t="s">
        <v>725</v>
      </c>
      <c r="D112" s="9220" t="s">
        <v>486</v>
      </c>
      <c r="E112" s="9673" t="s">
        <v>891</v>
      </c>
      <c r="G112" s="10126" t="s">
        <v>935</v>
      </c>
      <c r="T112" s="10579">
        <v>1.259446E-3</v>
      </c>
      <c r="U112" s="11032">
        <v>1.240695E-3</v>
      </c>
      <c r="V112" s="11485">
        <v>2.6205450000000002E-3</v>
      </c>
      <c r="W112" s="11938">
        <v>6.6622250000000001E-4</v>
      </c>
      <c r="X112" s="12391">
        <v>3.685504E-3</v>
      </c>
      <c r="Y112" s="12844">
        <v>2.1582734000000002E-3</v>
      </c>
      <c r="Z112" s="13297">
        <v>2.1310601999999998E-3</v>
      </c>
      <c r="AA112" s="13750">
        <v>2.3934897000000002E-3</v>
      </c>
      <c r="AB112" s="14203">
        <v>3.4987276999999999E-3</v>
      </c>
      <c r="AC112" s="14656">
        <v>2.6143791E-3</v>
      </c>
      <c r="AD112" s="15109">
        <v>3.0864197999999998E-3</v>
      </c>
      <c r="AE112" s="15562">
        <v>1.372549E-3</v>
      </c>
      <c r="AF112" s="16015">
        <v>1.2484395E-3</v>
      </c>
      <c r="AG112" s="16468">
        <v>1.7233951E-3</v>
      </c>
      <c r="AH112" s="16921">
        <v>8.5178879999999997E-4</v>
      </c>
      <c r="AI112" s="17374"/>
      <c r="AJ112" s="17827"/>
      <c r="AK112" s="18280"/>
      <c r="AL112" s="18733"/>
      <c r="AM112" s="19186"/>
    </row>
    <row r="113" spans="1:39" ht="15" x14ac:dyDescent="0.25">
      <c r="A113" s="7862" t="s">
        <v>903</v>
      </c>
      <c r="B113" s="8315" t="s">
        <v>911</v>
      </c>
      <c r="C113" s="8768" t="s">
        <v>725</v>
      </c>
      <c r="D113" s="9221" t="s">
        <v>486</v>
      </c>
      <c r="E113" s="9674" t="s">
        <v>891</v>
      </c>
      <c r="G113" s="10127" t="s">
        <v>935</v>
      </c>
      <c r="T113" s="10580">
        <v>2.518892E-3</v>
      </c>
      <c r="U113" s="11033"/>
      <c r="V113" s="11486">
        <v>2.6205450000000002E-3</v>
      </c>
      <c r="W113" s="11939">
        <v>1.332445E-3</v>
      </c>
      <c r="X113" s="12392">
        <v>1.842752E-3</v>
      </c>
      <c r="Y113" s="12845">
        <v>3.597122E-4</v>
      </c>
      <c r="Z113" s="13298">
        <v>1.0655300999999999E-3</v>
      </c>
      <c r="AA113" s="13751">
        <v>1.4360938000000001E-3</v>
      </c>
      <c r="AB113" s="14204">
        <v>1.2722645999999999E-3</v>
      </c>
      <c r="AC113" s="14657">
        <v>-4.3572979999999999E-4</v>
      </c>
      <c r="AD113" s="15110">
        <v>1.3717421E-3</v>
      </c>
      <c r="AE113" s="15563">
        <v>2.3529412E-3</v>
      </c>
      <c r="AF113" s="16016">
        <v>1.8726591999999999E-3</v>
      </c>
      <c r="AG113" s="16469">
        <v>4.3084880000000001E-4</v>
      </c>
      <c r="AH113" s="16922">
        <v>5.6785920000000005E-4</v>
      </c>
      <c r="AI113" s="17375"/>
      <c r="AJ113" s="17828"/>
      <c r="AK113" s="18281"/>
      <c r="AL113" s="18734"/>
      <c r="AM113" s="19187"/>
    </row>
    <row r="114" spans="1:39" ht="15" x14ac:dyDescent="0.25">
      <c r="A114" s="7863" t="s">
        <v>903</v>
      </c>
      <c r="B114" s="8316" t="s">
        <v>816</v>
      </c>
      <c r="C114" s="8769" t="s">
        <v>734</v>
      </c>
      <c r="D114" s="9222" t="s">
        <v>486</v>
      </c>
      <c r="E114" s="9675" t="s">
        <v>891</v>
      </c>
      <c r="G114" s="10128" t="s">
        <v>935</v>
      </c>
      <c r="T114" s="10581"/>
      <c r="U114" s="11034"/>
      <c r="V114" s="11487"/>
      <c r="W114" s="11940"/>
      <c r="X114" s="12393"/>
      <c r="Y114" s="12846"/>
      <c r="Z114" s="13299"/>
      <c r="AA114" s="13752"/>
      <c r="AB114" s="14205">
        <v>5.7251908000000001E-3</v>
      </c>
      <c r="AC114" s="14658">
        <v>3.9215685999999996E-3</v>
      </c>
      <c r="AD114" s="15111">
        <v>2.0576131999999999E-3</v>
      </c>
      <c r="AE114" s="15564">
        <v>1.1764706E-3</v>
      </c>
      <c r="AF114" s="16017">
        <v>6.2421969999999999E-4</v>
      </c>
      <c r="AG114" s="16470">
        <v>1.7233951E-3</v>
      </c>
      <c r="AH114" s="16923">
        <v>1.4196479000000001E-3</v>
      </c>
      <c r="AI114" s="17376"/>
      <c r="AJ114" s="17829"/>
      <c r="AK114" s="18282"/>
      <c r="AL114" s="18735"/>
      <c r="AM114" s="19188"/>
    </row>
    <row r="115" spans="1:39" ht="15" x14ac:dyDescent="0.25">
      <c r="A115" s="7864" t="s">
        <v>903</v>
      </c>
      <c r="B115" s="8317" t="s">
        <v>804</v>
      </c>
      <c r="C115" s="8770" t="s">
        <v>734</v>
      </c>
      <c r="D115" s="9223" t="s">
        <v>486</v>
      </c>
      <c r="E115" s="9676" t="s">
        <v>891</v>
      </c>
      <c r="G115" s="10129" t="s">
        <v>935</v>
      </c>
      <c r="T115" s="10582"/>
      <c r="U115" s="11035"/>
      <c r="V115" s="11488"/>
      <c r="W115" s="11941"/>
      <c r="X115" s="12394"/>
      <c r="Y115" s="12847"/>
      <c r="Z115" s="13300"/>
      <c r="AA115" s="13753"/>
      <c r="AB115" s="14206">
        <v>1.9083969E-3</v>
      </c>
      <c r="AC115" s="14659">
        <v>8.7145970000000001E-4</v>
      </c>
      <c r="AD115" s="15112">
        <v>3.7722908E-3</v>
      </c>
      <c r="AE115" s="15565">
        <v>1.7647059E-3</v>
      </c>
      <c r="AF115" s="16018">
        <v>3.1210985999999999E-3</v>
      </c>
      <c r="AG115" s="16471">
        <v>2.1542439E-3</v>
      </c>
      <c r="AH115" s="16924">
        <v>2.5553663E-3</v>
      </c>
      <c r="AI115" s="17377"/>
      <c r="AJ115" s="17830"/>
      <c r="AK115" s="18283"/>
      <c r="AL115" s="18736"/>
      <c r="AM115" s="19189"/>
    </row>
    <row r="116" spans="1:39" ht="15" x14ac:dyDescent="0.25">
      <c r="A116" s="7865" t="s">
        <v>903</v>
      </c>
      <c r="B116" s="8318" t="s">
        <v>751</v>
      </c>
      <c r="C116" s="8771" t="s">
        <v>719</v>
      </c>
      <c r="D116" s="9224" t="s">
        <v>485</v>
      </c>
      <c r="E116" s="9677" t="s">
        <v>891</v>
      </c>
      <c r="G116" s="10130" t="s">
        <v>935</v>
      </c>
      <c r="T116" s="10583"/>
      <c r="U116" s="11036"/>
      <c r="V116" s="11489"/>
      <c r="W116" s="11942"/>
      <c r="X116" s="12395"/>
      <c r="Y116" s="12848"/>
      <c r="Z116" s="13301">
        <v>1.5982952000000001E-3</v>
      </c>
      <c r="AA116" s="13754">
        <v>9.5739589999999997E-4</v>
      </c>
      <c r="AB116" s="14207">
        <v>1.5903308000000001E-3</v>
      </c>
      <c r="AC116" s="14660">
        <v>4.3572979999999999E-4</v>
      </c>
      <c r="AD116" s="15113">
        <v>1.3717421E-3</v>
      </c>
      <c r="AE116" s="15566">
        <v>5.8823529999999999E-4</v>
      </c>
      <c r="AF116" s="16019"/>
      <c r="AG116" s="16472"/>
      <c r="AH116" s="16925"/>
      <c r="AI116" s="17378"/>
      <c r="AJ116" s="17831"/>
      <c r="AK116" s="18284"/>
      <c r="AL116" s="18737"/>
      <c r="AM116" s="19190"/>
    </row>
    <row r="117" spans="1:39" ht="15" x14ac:dyDescent="0.25">
      <c r="A117" s="7866" t="s">
        <v>903</v>
      </c>
      <c r="B117" s="8319" t="s">
        <v>753</v>
      </c>
      <c r="C117" s="8772" t="s">
        <v>719</v>
      </c>
      <c r="D117" s="9225" t="s">
        <v>485</v>
      </c>
      <c r="E117" s="9678" t="s">
        <v>891</v>
      </c>
      <c r="G117" s="10131" t="s">
        <v>935</v>
      </c>
      <c r="T117" s="10584"/>
      <c r="U117" s="11037"/>
      <c r="V117" s="11490"/>
      <c r="W117" s="11943"/>
      <c r="X117" s="12396"/>
      <c r="Y117" s="12849">
        <v>7.9136690999999995E-3</v>
      </c>
      <c r="Z117" s="13302">
        <v>2.1310601999999998E-3</v>
      </c>
      <c r="AA117" s="13755">
        <v>2.8721876000000002E-3</v>
      </c>
      <c r="AB117" s="14208">
        <v>5.0890585000000002E-3</v>
      </c>
      <c r="AC117" s="14661">
        <v>6.1002178999999997E-3</v>
      </c>
      <c r="AD117" s="15114">
        <v>2.4005487E-3</v>
      </c>
      <c r="AE117" s="15567">
        <v>5.2941176000000003E-3</v>
      </c>
      <c r="AF117" s="16020">
        <v>9.3632959000000005E-3</v>
      </c>
      <c r="AG117" s="16473">
        <v>7.3244291E-3</v>
      </c>
      <c r="AH117" s="16926">
        <v>8.5178875999999994E-3</v>
      </c>
      <c r="AI117" s="17379"/>
      <c r="AJ117" s="17832"/>
      <c r="AK117" s="18285"/>
      <c r="AL117" s="18738"/>
      <c r="AM117" s="19191"/>
    </row>
    <row r="118" spans="1:39" ht="15" x14ac:dyDescent="0.25">
      <c r="A118" s="7867" t="s">
        <v>903</v>
      </c>
      <c r="B118" s="8320" t="s">
        <v>770</v>
      </c>
      <c r="C118" s="8773" t="s">
        <v>719</v>
      </c>
      <c r="D118" s="9226" t="s">
        <v>485</v>
      </c>
      <c r="E118" s="9679" t="s">
        <v>891</v>
      </c>
      <c r="G118" s="10132" t="s">
        <v>935</v>
      </c>
      <c r="T118" s="10585"/>
      <c r="U118" s="11038"/>
      <c r="V118" s="11491"/>
      <c r="W118" s="11944"/>
      <c r="X118" s="12397"/>
      <c r="Y118" s="12850"/>
      <c r="Z118" s="13303"/>
      <c r="AA118" s="13756">
        <v>1.4360938000000001E-3</v>
      </c>
      <c r="AB118" s="14209">
        <v>3.4987276999999999E-3</v>
      </c>
      <c r="AC118" s="14662">
        <v>2.6143791E-3</v>
      </c>
      <c r="AD118" s="15115">
        <v>1.7146775999999999E-3</v>
      </c>
      <c r="AE118" s="15568">
        <v>1.372549E-3</v>
      </c>
      <c r="AF118" s="16021">
        <v>-6.2421969999999999E-4</v>
      </c>
      <c r="AG118" s="16474">
        <v>1.2925463E-3</v>
      </c>
      <c r="AH118" s="16927">
        <v>1.4196479000000001E-3</v>
      </c>
      <c r="AI118" s="17380"/>
      <c r="AJ118" s="17833"/>
      <c r="AK118" s="18286"/>
      <c r="AL118" s="18739"/>
      <c r="AM118" s="19192"/>
    </row>
    <row r="119" spans="1:39" ht="15" x14ac:dyDescent="0.25">
      <c r="A119" s="7868" t="s">
        <v>903</v>
      </c>
      <c r="B119" s="8321" t="s">
        <v>795</v>
      </c>
      <c r="C119" s="8774" t="s">
        <v>719</v>
      </c>
      <c r="D119" s="9227" t="s">
        <v>485</v>
      </c>
      <c r="E119" s="9680" t="s">
        <v>891</v>
      </c>
      <c r="G119" s="10133" t="s">
        <v>935</v>
      </c>
      <c r="T119" s="10586"/>
      <c r="U119" s="11039"/>
      <c r="V119" s="11492"/>
      <c r="W119" s="11945"/>
      <c r="X119" s="12398"/>
      <c r="Y119" s="12851"/>
      <c r="Z119" s="13304">
        <v>5.3276509999999997E-4</v>
      </c>
      <c r="AA119" s="13757"/>
      <c r="AB119" s="14210"/>
      <c r="AC119" s="14663"/>
      <c r="AD119" s="15116"/>
      <c r="AE119" s="15569"/>
      <c r="AF119" s="16022"/>
      <c r="AG119" s="16475"/>
      <c r="AH119" s="16928"/>
      <c r="AI119" s="17381"/>
      <c r="AJ119" s="17834"/>
      <c r="AK119" s="18287"/>
      <c r="AL119" s="18740"/>
      <c r="AM119" s="19193"/>
    </row>
    <row r="120" spans="1:39" ht="15" x14ac:dyDescent="0.25">
      <c r="A120" s="7869" t="s">
        <v>903</v>
      </c>
      <c r="B120" s="8322" t="s">
        <v>754</v>
      </c>
      <c r="C120" s="8775" t="s">
        <v>719</v>
      </c>
      <c r="D120" s="9228" t="s">
        <v>485</v>
      </c>
      <c r="E120" s="9681" t="s">
        <v>891</v>
      </c>
      <c r="G120" s="10134" t="s">
        <v>935</v>
      </c>
      <c r="T120" s="10587"/>
      <c r="U120" s="11040"/>
      <c r="V120" s="11493"/>
      <c r="W120" s="11946"/>
      <c r="X120" s="12399"/>
      <c r="Y120" s="12852"/>
      <c r="Z120" s="13305"/>
      <c r="AA120" s="13758"/>
      <c r="AB120" s="14211"/>
      <c r="AC120" s="14664"/>
      <c r="AD120" s="15117"/>
      <c r="AE120" s="15570">
        <v>5.8823529999999999E-4</v>
      </c>
      <c r="AF120" s="16023">
        <v>3.1210985999999999E-3</v>
      </c>
      <c r="AG120" s="16476">
        <v>2.1542439E-3</v>
      </c>
      <c r="AH120" s="16929">
        <v>5.6785917E-3</v>
      </c>
      <c r="AI120" s="17382"/>
      <c r="AJ120" s="17835"/>
      <c r="AK120" s="18288"/>
      <c r="AL120" s="18741"/>
      <c r="AM120" s="19194"/>
    </row>
    <row r="121" spans="1:39" ht="15" x14ac:dyDescent="0.25">
      <c r="A121" s="7870" t="s">
        <v>903</v>
      </c>
      <c r="B121" s="8323" t="s">
        <v>795</v>
      </c>
      <c r="C121" s="8776" t="s">
        <v>732</v>
      </c>
      <c r="D121" s="9229" t="s">
        <v>485</v>
      </c>
      <c r="E121" s="9682" t="s">
        <v>891</v>
      </c>
      <c r="G121" s="10135" t="s">
        <v>935</v>
      </c>
      <c r="T121" s="10588"/>
      <c r="U121" s="11041"/>
      <c r="V121" s="11494"/>
      <c r="W121" s="11947"/>
      <c r="X121" s="12400"/>
      <c r="Y121" s="12853"/>
      <c r="Z121" s="13306"/>
      <c r="AA121" s="13759"/>
      <c r="AB121" s="14212"/>
      <c r="AC121" s="14665"/>
      <c r="AD121" s="15118">
        <v>2.0576131999999999E-3</v>
      </c>
      <c r="AE121" s="15571">
        <v>-3.9215689999999999E-4</v>
      </c>
      <c r="AF121" s="16024">
        <v>6.2421969999999999E-4</v>
      </c>
      <c r="AG121" s="16477">
        <v>1.2925463E-3</v>
      </c>
      <c r="AH121" s="16930">
        <v>3.4071549999999998E-3</v>
      </c>
      <c r="AI121" s="17383"/>
      <c r="AJ121" s="17836"/>
      <c r="AK121" s="18289"/>
      <c r="AL121" s="18742"/>
      <c r="AM121" s="19195"/>
    </row>
    <row r="122" spans="1:39" ht="15" x14ac:dyDescent="0.25">
      <c r="A122" s="7871" t="s">
        <v>903</v>
      </c>
      <c r="B122" s="8324" t="s">
        <v>796</v>
      </c>
      <c r="C122" s="8777" t="s">
        <v>732</v>
      </c>
      <c r="D122" s="9230" t="s">
        <v>485</v>
      </c>
      <c r="E122" s="9683" t="s">
        <v>891</v>
      </c>
      <c r="G122" s="10136" t="s">
        <v>935</v>
      </c>
      <c r="T122" s="10589"/>
      <c r="U122" s="11042"/>
      <c r="V122" s="11495"/>
      <c r="W122" s="11948"/>
      <c r="X122" s="12401"/>
      <c r="Y122" s="12854">
        <v>1.0791367000000001E-3</v>
      </c>
      <c r="Z122" s="13307">
        <v>-5.3276509999999997E-4</v>
      </c>
      <c r="AA122" s="13760">
        <v>0</v>
      </c>
      <c r="AB122" s="14213">
        <v>9.5419850000000002E-4</v>
      </c>
      <c r="AC122" s="14666">
        <v>0</v>
      </c>
      <c r="AD122" s="15119">
        <v>1.7146775999999999E-3</v>
      </c>
      <c r="AE122" s="15572">
        <v>1.1764706E-3</v>
      </c>
      <c r="AF122" s="16025">
        <v>1.2484395E-3</v>
      </c>
      <c r="AG122" s="16478">
        <v>8.6169749999999998E-4</v>
      </c>
      <c r="AH122" s="16931">
        <v>1.1357183000000001E-3</v>
      </c>
      <c r="AI122" s="17384"/>
      <c r="AJ122" s="17837"/>
      <c r="AK122" s="18290"/>
      <c r="AL122" s="18743"/>
      <c r="AM122" s="19196"/>
    </row>
    <row r="123" spans="1:39" ht="15" x14ac:dyDescent="0.25">
      <c r="A123" s="7872" t="s">
        <v>903</v>
      </c>
      <c r="B123" s="8325" t="s">
        <v>912</v>
      </c>
      <c r="C123" s="8778" t="s">
        <v>732</v>
      </c>
      <c r="D123" s="9231" t="s">
        <v>485</v>
      </c>
      <c r="E123" s="9684" t="s">
        <v>891</v>
      </c>
      <c r="G123" s="10137" t="s">
        <v>935</v>
      </c>
      <c r="T123" s="10590"/>
      <c r="U123" s="11043"/>
      <c r="V123" s="11496"/>
      <c r="W123" s="11949"/>
      <c r="X123" s="12402"/>
      <c r="Y123" s="12855"/>
      <c r="Z123" s="13308">
        <v>1.0655300999999999E-3</v>
      </c>
      <c r="AA123" s="13761">
        <v>9.5739589999999997E-4</v>
      </c>
      <c r="AB123" s="14214">
        <v>6.3613229999999997E-4</v>
      </c>
      <c r="AC123" s="14667">
        <v>1.7429194E-3</v>
      </c>
      <c r="AD123" s="15120">
        <v>1.7146775999999999E-3</v>
      </c>
      <c r="AE123" s="15573">
        <v>1.372549E-3</v>
      </c>
      <c r="AF123" s="16026">
        <v>1.2484395E-3</v>
      </c>
      <c r="AG123" s="16479">
        <v>8.6169749999999998E-4</v>
      </c>
      <c r="AH123" s="16932">
        <v>1.1357183000000001E-3</v>
      </c>
      <c r="AI123" s="17385"/>
      <c r="AJ123" s="17838"/>
      <c r="AK123" s="18291"/>
      <c r="AL123" s="18744"/>
      <c r="AM123" s="19197"/>
    </row>
    <row r="124" spans="1:39" ht="15" x14ac:dyDescent="0.25">
      <c r="A124" s="7873" t="s">
        <v>903</v>
      </c>
      <c r="B124" s="8326" t="s">
        <v>913</v>
      </c>
      <c r="C124" s="8779" t="s">
        <v>733</v>
      </c>
      <c r="D124" s="9232" t="s">
        <v>485</v>
      </c>
      <c r="E124" s="9685" t="s">
        <v>891</v>
      </c>
      <c r="G124" s="10138" t="s">
        <v>935</v>
      </c>
      <c r="T124" s="10591"/>
      <c r="U124" s="11044"/>
      <c r="V124" s="11497"/>
      <c r="W124" s="11950"/>
      <c r="X124" s="12403"/>
      <c r="Y124" s="12856">
        <v>1.51079137E-2</v>
      </c>
      <c r="Z124" s="13309">
        <v>1.5450186499999999E-2</v>
      </c>
      <c r="AA124" s="13762">
        <v>2.8721876000000002E-3</v>
      </c>
      <c r="AB124" s="14215">
        <v>2.2264631000000002E-3</v>
      </c>
      <c r="AC124" s="14668">
        <v>2.6143791E-3</v>
      </c>
      <c r="AD124" s="15121">
        <v>6.8587110000000004E-4</v>
      </c>
      <c r="AE124" s="15574">
        <v>1.372549E-3</v>
      </c>
      <c r="AF124" s="16027">
        <v>2.4968789E-3</v>
      </c>
      <c r="AG124" s="16480">
        <v>3.0159414E-3</v>
      </c>
      <c r="AH124" s="16933">
        <v>0</v>
      </c>
      <c r="AI124" s="17386"/>
      <c r="AJ124" s="17839"/>
      <c r="AK124" s="18292"/>
      <c r="AL124" s="18745"/>
      <c r="AM124" s="19198"/>
    </row>
    <row r="125" spans="1:39" ht="15" x14ac:dyDescent="0.25">
      <c r="A125" s="7874" t="s">
        <v>903</v>
      </c>
      <c r="B125" s="8327" t="s">
        <v>797</v>
      </c>
      <c r="C125" s="8780" t="s">
        <v>733</v>
      </c>
      <c r="D125" s="9233" t="s">
        <v>485</v>
      </c>
      <c r="E125" s="9686" t="s">
        <v>891</v>
      </c>
      <c r="G125" s="10139" t="s">
        <v>935</v>
      </c>
      <c r="T125" s="10592"/>
      <c r="U125" s="11045"/>
      <c r="V125" s="11498"/>
      <c r="W125" s="11951"/>
      <c r="X125" s="12404"/>
      <c r="Y125" s="12857">
        <v>1.0791367000000001E-3</v>
      </c>
      <c r="Z125" s="13310">
        <v>3.1965903000000001E-3</v>
      </c>
      <c r="AA125" s="13763">
        <v>4.7869790000000002E-4</v>
      </c>
      <c r="AB125" s="14216">
        <v>1.2722645999999999E-3</v>
      </c>
      <c r="AC125" s="14669">
        <v>1.3071895E-3</v>
      </c>
      <c r="AD125" s="15122">
        <v>2.0576131999999999E-3</v>
      </c>
      <c r="AE125" s="15575">
        <v>3.5294117999999999E-3</v>
      </c>
      <c r="AF125" s="16028">
        <v>1.8726591999999999E-3</v>
      </c>
      <c r="AG125" s="16481">
        <v>3.0159414E-3</v>
      </c>
      <c r="AH125" s="16934">
        <v>1.7035774999999999E-3</v>
      </c>
      <c r="AI125" s="17387"/>
      <c r="AJ125" s="17840"/>
      <c r="AK125" s="18293"/>
      <c r="AL125" s="18746"/>
      <c r="AM125" s="19199"/>
    </row>
    <row r="126" spans="1:39" ht="15" x14ac:dyDescent="0.25">
      <c r="A126" s="7875" t="s">
        <v>903</v>
      </c>
      <c r="B126" s="8328" t="s">
        <v>798</v>
      </c>
      <c r="C126" s="8781" t="s">
        <v>733</v>
      </c>
      <c r="D126" s="9234" t="s">
        <v>485</v>
      </c>
      <c r="E126" s="9687" t="s">
        <v>891</v>
      </c>
      <c r="G126" s="10140" t="s">
        <v>935</v>
      </c>
      <c r="T126" s="10593"/>
      <c r="U126" s="11046"/>
      <c r="V126" s="11499"/>
      <c r="W126" s="11952"/>
      <c r="X126" s="12405"/>
      <c r="Y126" s="12858">
        <v>3.597122E-4</v>
      </c>
      <c r="Z126" s="13311">
        <v>2.1310601999999998E-3</v>
      </c>
      <c r="AA126" s="13764">
        <v>1.4360938000000001E-3</v>
      </c>
      <c r="AB126" s="14217">
        <v>2.5445292999999999E-3</v>
      </c>
      <c r="AC126" s="14670">
        <v>2.1786492E-3</v>
      </c>
      <c r="AD126" s="15123">
        <v>2.0576131999999999E-3</v>
      </c>
      <c r="AE126" s="15576">
        <v>2.5490195999999998E-3</v>
      </c>
      <c r="AF126" s="16029">
        <v>3.1210985999999999E-3</v>
      </c>
      <c r="AG126" s="16482">
        <v>1.7233951E-3</v>
      </c>
      <c r="AH126" s="16935">
        <v>1.4196479000000001E-3</v>
      </c>
      <c r="AI126" s="17388"/>
      <c r="AJ126" s="17841"/>
      <c r="AK126" s="18294"/>
      <c r="AL126" s="18747"/>
      <c r="AM126" s="19200"/>
    </row>
    <row r="127" spans="1:39" ht="15" x14ac:dyDescent="0.25">
      <c r="A127" s="7876" t="s">
        <v>903</v>
      </c>
      <c r="B127" s="8329" t="s">
        <v>799</v>
      </c>
      <c r="C127" s="8782" t="s">
        <v>733</v>
      </c>
      <c r="D127" s="9235" t="s">
        <v>485</v>
      </c>
      <c r="E127" s="9688" t="s">
        <v>891</v>
      </c>
      <c r="G127" s="10141" t="s">
        <v>935</v>
      </c>
      <c r="T127" s="10594"/>
      <c r="U127" s="11047"/>
      <c r="V127" s="11500"/>
      <c r="W127" s="11953"/>
      <c r="X127" s="12406"/>
      <c r="Y127" s="12859">
        <v>0</v>
      </c>
      <c r="Z127" s="13312">
        <v>0</v>
      </c>
      <c r="AA127" s="13765"/>
      <c r="AB127" s="14218">
        <v>0</v>
      </c>
      <c r="AC127" s="14671">
        <v>0</v>
      </c>
      <c r="AD127" s="15124">
        <v>3.429355E-4</v>
      </c>
      <c r="AE127" s="15577">
        <v>3.9215689999999999E-4</v>
      </c>
      <c r="AF127" s="16030">
        <v>0</v>
      </c>
      <c r="AG127" s="16483">
        <v>0</v>
      </c>
      <c r="AH127" s="16936">
        <v>2.8392960000000003E-4</v>
      </c>
      <c r="AI127" s="17389"/>
      <c r="AJ127" s="17842"/>
      <c r="AK127" s="18295"/>
      <c r="AL127" s="18748"/>
      <c r="AM127" s="19201"/>
    </row>
    <row r="128" spans="1:39" ht="15" x14ac:dyDescent="0.25">
      <c r="A128" s="7877" t="s">
        <v>903</v>
      </c>
      <c r="B128" s="8330" t="s">
        <v>747</v>
      </c>
      <c r="C128" s="8783" t="s">
        <v>733</v>
      </c>
      <c r="D128" s="9236" t="s">
        <v>485</v>
      </c>
      <c r="E128" s="9689" t="s">
        <v>891</v>
      </c>
      <c r="G128" s="10142" t="s">
        <v>935</v>
      </c>
      <c r="T128" s="10595"/>
      <c r="U128" s="11048"/>
      <c r="V128" s="11501"/>
      <c r="W128" s="11954"/>
      <c r="X128" s="12407"/>
      <c r="Y128" s="12860"/>
      <c r="Z128" s="13313"/>
      <c r="AA128" s="13766"/>
      <c r="AB128" s="14219"/>
      <c r="AC128" s="14672"/>
      <c r="AD128" s="15125"/>
      <c r="AE128" s="15578"/>
      <c r="AF128" s="16031"/>
      <c r="AG128" s="16484">
        <v>1.7233951E-3</v>
      </c>
      <c r="AH128" s="16937">
        <v>2.5553663E-3</v>
      </c>
      <c r="AI128" s="17390"/>
      <c r="AJ128" s="17843"/>
      <c r="AK128" s="18296"/>
      <c r="AL128" s="18749"/>
      <c r="AM128" s="19202"/>
    </row>
    <row r="129" spans="1:39" ht="15" x14ac:dyDescent="0.25">
      <c r="A129" s="7878" t="s">
        <v>903</v>
      </c>
      <c r="B129" s="8331" t="s">
        <v>802</v>
      </c>
      <c r="C129" s="8784" t="s">
        <v>733</v>
      </c>
      <c r="D129" s="9237" t="s">
        <v>485</v>
      </c>
      <c r="E129" s="9690" t="s">
        <v>891</v>
      </c>
      <c r="G129" s="10143" t="s">
        <v>935</v>
      </c>
      <c r="T129" s="10596"/>
      <c r="U129" s="11049"/>
      <c r="V129" s="11502"/>
      <c r="W129" s="11955"/>
      <c r="X129" s="12408"/>
      <c r="Y129" s="12861"/>
      <c r="Z129" s="13314"/>
      <c r="AA129" s="13767"/>
      <c r="AB129" s="14220"/>
      <c r="AC129" s="14673"/>
      <c r="AD129" s="15126"/>
      <c r="AE129" s="15579"/>
      <c r="AF129" s="16032"/>
      <c r="AG129" s="16485"/>
      <c r="AH129" s="16938">
        <v>5.6785920000000005E-4</v>
      </c>
      <c r="AI129" s="17391"/>
      <c r="AJ129" s="17844"/>
      <c r="AK129" s="18297"/>
      <c r="AL129" s="18750"/>
      <c r="AM129" s="19203"/>
    </row>
    <row r="130" spans="1:39" ht="15" x14ac:dyDescent="0.25">
      <c r="A130" s="7879" t="s">
        <v>903</v>
      </c>
      <c r="B130" s="8332" t="s">
        <v>741</v>
      </c>
      <c r="C130" s="8785" t="s">
        <v>733</v>
      </c>
      <c r="D130" s="9238" t="s">
        <v>485</v>
      </c>
      <c r="E130" s="9691" t="s">
        <v>891</v>
      </c>
      <c r="G130" s="10144" t="s">
        <v>935</v>
      </c>
      <c r="T130" s="10597"/>
      <c r="U130" s="11050"/>
      <c r="V130" s="11503"/>
      <c r="W130" s="11956"/>
      <c r="X130" s="12409"/>
      <c r="Y130" s="12862"/>
      <c r="Z130" s="13315"/>
      <c r="AA130" s="13768"/>
      <c r="AB130" s="14221"/>
      <c r="AC130" s="14674"/>
      <c r="AD130" s="15127"/>
      <c r="AE130" s="15580">
        <v>1.0784313699999999E-2</v>
      </c>
      <c r="AF130" s="16033">
        <v>1.18601748E-2</v>
      </c>
      <c r="AG130" s="16486">
        <v>8.6169754000000008E-3</v>
      </c>
      <c r="AH130" s="16939">
        <v>1.6467915999999999E-2</v>
      </c>
      <c r="AI130" s="17392"/>
      <c r="AJ130" s="17845"/>
      <c r="AK130" s="18298"/>
      <c r="AL130" s="18751"/>
      <c r="AM130" s="19204"/>
    </row>
    <row r="131" spans="1:39" ht="15" x14ac:dyDescent="0.25">
      <c r="A131" s="7880" t="s">
        <v>903</v>
      </c>
      <c r="B131" s="8333" t="s">
        <v>748</v>
      </c>
      <c r="C131" s="8786" t="s">
        <v>733</v>
      </c>
      <c r="D131" s="9239" t="s">
        <v>485</v>
      </c>
      <c r="E131" s="9692" t="s">
        <v>891</v>
      </c>
      <c r="G131" s="10145" t="s">
        <v>935</v>
      </c>
      <c r="T131" s="10598"/>
      <c r="U131" s="11051"/>
      <c r="V131" s="11504"/>
      <c r="W131" s="11957"/>
      <c r="X131" s="12410"/>
      <c r="Y131" s="12863"/>
      <c r="Z131" s="13316"/>
      <c r="AA131" s="13769">
        <v>4.7869794000000004E-3</v>
      </c>
      <c r="AB131" s="14222">
        <v>5.0890585000000002E-3</v>
      </c>
      <c r="AC131" s="14675">
        <v>4.3572984999999996E-3</v>
      </c>
      <c r="AD131" s="15128">
        <v>5.1440328999999996E-3</v>
      </c>
      <c r="AE131" s="15581">
        <v>3.5294117999999999E-3</v>
      </c>
      <c r="AF131" s="16034">
        <v>4.3695380999999997E-3</v>
      </c>
      <c r="AG131" s="16487">
        <v>7.3244291E-3</v>
      </c>
      <c r="AH131" s="16940">
        <v>3.6910846000000001E-3</v>
      </c>
      <c r="AI131" s="17393"/>
      <c r="AJ131" s="17846"/>
      <c r="AK131" s="18299"/>
      <c r="AL131" s="18752"/>
      <c r="AM131" s="19205"/>
    </row>
    <row r="132" spans="1:39" ht="15" x14ac:dyDescent="0.25">
      <c r="A132" s="7881" t="s">
        <v>903</v>
      </c>
      <c r="B132" s="8334" t="s">
        <v>757</v>
      </c>
      <c r="C132" s="8787" t="s">
        <v>733</v>
      </c>
      <c r="D132" s="9240" t="s">
        <v>485</v>
      </c>
      <c r="E132" s="9693" t="s">
        <v>891</v>
      </c>
      <c r="G132" s="10146" t="s">
        <v>935</v>
      </c>
      <c r="T132" s="10599"/>
      <c r="U132" s="11052"/>
      <c r="V132" s="11505"/>
      <c r="W132" s="11958"/>
      <c r="X132" s="12411"/>
      <c r="Y132" s="12864"/>
      <c r="Z132" s="13317"/>
      <c r="AA132" s="13770"/>
      <c r="AB132" s="14223">
        <v>2.5445292999999999E-3</v>
      </c>
      <c r="AC132" s="14676">
        <v>4.3572984999999996E-3</v>
      </c>
      <c r="AD132" s="15129">
        <v>3.7722908E-3</v>
      </c>
      <c r="AE132" s="15582">
        <v>1.9607842999999998E-3</v>
      </c>
      <c r="AF132" s="16035">
        <v>1.2484395E-3</v>
      </c>
      <c r="AG132" s="16488">
        <v>4.7393365E-3</v>
      </c>
      <c r="AH132" s="16941">
        <v>1.9875070999999999E-3</v>
      </c>
      <c r="AI132" s="17394"/>
      <c r="AJ132" s="17847"/>
      <c r="AK132" s="18300"/>
      <c r="AL132" s="18753"/>
      <c r="AM132" s="19206"/>
    </row>
    <row r="133" spans="1:39" ht="15" x14ac:dyDescent="0.25">
      <c r="A133" s="7882" t="s">
        <v>903</v>
      </c>
      <c r="B133" s="8335" t="s">
        <v>914</v>
      </c>
      <c r="C133" s="8788" t="s">
        <v>733</v>
      </c>
      <c r="D133" s="9241" t="s">
        <v>485</v>
      </c>
      <c r="E133" s="9694" t="s">
        <v>891</v>
      </c>
      <c r="G133" s="10147" t="s">
        <v>935</v>
      </c>
      <c r="T133" s="10600"/>
      <c r="U133" s="11053"/>
      <c r="V133" s="11506"/>
      <c r="W133" s="11959"/>
      <c r="X133" s="12412"/>
      <c r="Y133" s="12865">
        <v>0</v>
      </c>
      <c r="Z133" s="13318">
        <v>1.0655300999999999E-3</v>
      </c>
      <c r="AA133" s="13771">
        <v>0</v>
      </c>
      <c r="AB133" s="14224">
        <v>0</v>
      </c>
      <c r="AC133" s="14677">
        <v>0</v>
      </c>
      <c r="AD133" s="15130">
        <v>0</v>
      </c>
      <c r="AE133" s="15583">
        <v>1.960784E-4</v>
      </c>
      <c r="AF133" s="16036">
        <v>0</v>
      </c>
      <c r="AG133" s="16489">
        <v>0</v>
      </c>
      <c r="AH133" s="16942">
        <v>0</v>
      </c>
      <c r="AI133" s="17395"/>
      <c r="AJ133" s="17848"/>
      <c r="AK133" s="18301"/>
      <c r="AL133" s="18754"/>
      <c r="AM133" s="19207"/>
    </row>
    <row r="134" spans="1:39" ht="15" x14ac:dyDescent="0.25">
      <c r="A134" s="7883" t="s">
        <v>903</v>
      </c>
      <c r="B134" s="8336" t="s">
        <v>743</v>
      </c>
      <c r="C134" s="8789" t="s">
        <v>733</v>
      </c>
      <c r="D134" s="9242" t="s">
        <v>485</v>
      </c>
      <c r="E134" s="9695" t="s">
        <v>891</v>
      </c>
      <c r="G134" s="10148" t="s">
        <v>935</v>
      </c>
      <c r="T134" s="10601"/>
      <c r="U134" s="11054"/>
      <c r="V134" s="11507"/>
      <c r="W134" s="11960"/>
      <c r="X134" s="12413"/>
      <c r="Y134" s="12866"/>
      <c r="Z134" s="13319"/>
      <c r="AA134" s="13772">
        <v>1.14887506E-2</v>
      </c>
      <c r="AB134" s="14225">
        <v>1.2086514E-2</v>
      </c>
      <c r="AC134" s="14678">
        <v>8.2788671000000001E-3</v>
      </c>
      <c r="AD134" s="15131">
        <v>6.8587105999999998E-3</v>
      </c>
      <c r="AE134" s="15584">
        <v>4.9019607999999998E-3</v>
      </c>
      <c r="AF134" s="16037">
        <v>2.4968789E-3</v>
      </c>
      <c r="AG134" s="16490">
        <v>1.2925463E-3</v>
      </c>
      <c r="AH134" s="16943">
        <v>1.4196479000000001E-3</v>
      </c>
      <c r="AI134" s="17396"/>
      <c r="AJ134" s="17849"/>
      <c r="AK134" s="18302"/>
      <c r="AL134" s="18755"/>
      <c r="AM134" s="19208"/>
    </row>
    <row r="135" spans="1:39" ht="15" x14ac:dyDescent="0.25">
      <c r="A135" s="7884" t="s">
        <v>903</v>
      </c>
      <c r="B135" s="8337" t="s">
        <v>913</v>
      </c>
      <c r="C135" s="8790" t="s">
        <v>715</v>
      </c>
      <c r="D135" s="9243" t="s">
        <v>485</v>
      </c>
      <c r="E135" s="9696" t="s">
        <v>891</v>
      </c>
      <c r="G135" s="10149" t="s">
        <v>935</v>
      </c>
      <c r="T135" s="10602">
        <v>5.0377829999999997E-3</v>
      </c>
      <c r="U135" s="11055">
        <v>0</v>
      </c>
      <c r="V135" s="11508">
        <v>7.3375259999999996E-3</v>
      </c>
      <c r="W135" s="11961">
        <v>3.9973350000000003E-3</v>
      </c>
      <c r="X135" s="12414">
        <v>4.2997540000000002E-3</v>
      </c>
      <c r="Y135" s="12867"/>
      <c r="Z135" s="13320"/>
      <c r="AA135" s="13773"/>
      <c r="AB135" s="14226"/>
      <c r="AC135" s="14679"/>
      <c r="AD135" s="15132"/>
      <c r="AE135" s="15585"/>
      <c r="AF135" s="16038"/>
      <c r="AG135" s="16491"/>
      <c r="AH135" s="16944"/>
      <c r="AI135" s="17397"/>
      <c r="AJ135" s="17850"/>
      <c r="AK135" s="18303"/>
      <c r="AL135" s="18756"/>
      <c r="AM135" s="19209"/>
    </row>
    <row r="136" spans="1:39" ht="15" x14ac:dyDescent="0.25">
      <c r="A136" s="7885" t="s">
        <v>903</v>
      </c>
      <c r="B136" s="8338" t="s">
        <v>797</v>
      </c>
      <c r="C136" s="8791" t="s">
        <v>715</v>
      </c>
      <c r="D136" s="9244" t="s">
        <v>485</v>
      </c>
      <c r="E136" s="9697" t="s">
        <v>891</v>
      </c>
      <c r="G136" s="10150" t="s">
        <v>935</v>
      </c>
      <c r="T136" s="10603">
        <v>0</v>
      </c>
      <c r="U136" s="11056">
        <v>2.48139E-3</v>
      </c>
      <c r="V136" s="11509">
        <v>0</v>
      </c>
      <c r="W136" s="11962"/>
      <c r="X136" s="12415">
        <v>1.8427518E-3</v>
      </c>
      <c r="Y136" s="12868"/>
      <c r="Z136" s="13321"/>
      <c r="AA136" s="13774"/>
      <c r="AB136" s="14227"/>
      <c r="AC136" s="14680"/>
      <c r="AD136" s="15133"/>
      <c r="AE136" s="15586"/>
      <c r="AF136" s="16039"/>
      <c r="AG136" s="16492"/>
      <c r="AH136" s="16945"/>
      <c r="AI136" s="17398"/>
      <c r="AJ136" s="17851"/>
      <c r="AK136" s="18304"/>
      <c r="AL136" s="18757"/>
      <c r="AM136" s="19210"/>
    </row>
    <row r="137" spans="1:39" ht="15" x14ac:dyDescent="0.25">
      <c r="A137" s="7886" t="s">
        <v>903</v>
      </c>
      <c r="B137" s="8339" t="s">
        <v>753</v>
      </c>
      <c r="C137" s="8792" t="s">
        <v>715</v>
      </c>
      <c r="D137" s="9245" t="s">
        <v>485</v>
      </c>
      <c r="E137" s="9698" t="s">
        <v>891</v>
      </c>
      <c r="G137" s="10151" t="s">
        <v>935</v>
      </c>
      <c r="T137" s="10604">
        <v>2.518892E-3</v>
      </c>
      <c r="U137" s="11057">
        <v>3.7220840000000001E-3</v>
      </c>
      <c r="V137" s="11510">
        <v>3.1446540000000002E-3</v>
      </c>
      <c r="W137" s="11963">
        <v>3.9973350000000003E-3</v>
      </c>
      <c r="X137" s="12416">
        <v>5.5282554999999999E-3</v>
      </c>
      <c r="Y137" s="12869"/>
      <c r="Z137" s="13322"/>
      <c r="AA137" s="13775"/>
      <c r="AB137" s="14228"/>
      <c r="AC137" s="14681"/>
      <c r="AD137" s="15134"/>
      <c r="AE137" s="15587"/>
      <c r="AF137" s="16040"/>
      <c r="AG137" s="16493"/>
      <c r="AH137" s="16946"/>
      <c r="AI137" s="17399"/>
      <c r="AJ137" s="17852"/>
      <c r="AK137" s="18305"/>
      <c r="AL137" s="18758"/>
      <c r="AM137" s="19211"/>
    </row>
    <row r="138" spans="1:39" ht="15" x14ac:dyDescent="0.25">
      <c r="A138" s="7887" t="s">
        <v>903</v>
      </c>
      <c r="B138" s="8340" t="s">
        <v>798</v>
      </c>
      <c r="C138" s="8793" t="s">
        <v>715</v>
      </c>
      <c r="D138" s="9246" t="s">
        <v>485</v>
      </c>
      <c r="E138" s="9699" t="s">
        <v>891</v>
      </c>
      <c r="G138" s="10152" t="s">
        <v>935</v>
      </c>
      <c r="T138" s="10605">
        <v>6.2972289999999997E-3</v>
      </c>
      <c r="U138" s="11058">
        <v>6.2034739999999996E-3</v>
      </c>
      <c r="V138" s="11511">
        <v>1.5723270000000001E-3</v>
      </c>
      <c r="W138" s="11964">
        <v>6.6622250000000001E-4</v>
      </c>
      <c r="X138" s="12417">
        <v>1.2285012E-3</v>
      </c>
      <c r="Y138" s="12870"/>
      <c r="Z138" s="13323"/>
      <c r="AA138" s="13776"/>
      <c r="AB138" s="14229"/>
      <c r="AC138" s="14682"/>
      <c r="AD138" s="15135"/>
      <c r="AE138" s="15588"/>
      <c r="AF138" s="16041"/>
      <c r="AG138" s="16494"/>
      <c r="AH138" s="16947"/>
      <c r="AI138" s="17400"/>
      <c r="AJ138" s="17853"/>
      <c r="AK138" s="18306"/>
      <c r="AL138" s="18759"/>
      <c r="AM138" s="19212"/>
    </row>
    <row r="139" spans="1:39" ht="15" x14ac:dyDescent="0.25">
      <c r="A139" s="7888" t="s">
        <v>903</v>
      </c>
      <c r="B139" s="8341" t="s">
        <v>796</v>
      </c>
      <c r="C139" s="8794" t="s">
        <v>715</v>
      </c>
      <c r="D139" s="9247" t="s">
        <v>485</v>
      </c>
      <c r="E139" s="9700" t="s">
        <v>891</v>
      </c>
      <c r="G139" s="10153" t="s">
        <v>935</v>
      </c>
      <c r="T139" s="10606">
        <v>2.518892E-3</v>
      </c>
      <c r="U139" s="11059">
        <v>0</v>
      </c>
      <c r="V139" s="11512">
        <v>2.6205450000000002E-3</v>
      </c>
      <c r="W139" s="11965">
        <v>0</v>
      </c>
      <c r="X139" s="12418">
        <v>4.2997542999999999E-3</v>
      </c>
      <c r="Y139" s="12871"/>
      <c r="Z139" s="13324"/>
      <c r="AA139" s="13777"/>
      <c r="AB139" s="14230"/>
      <c r="AC139" s="14683"/>
      <c r="AD139" s="15136"/>
      <c r="AE139" s="15589"/>
      <c r="AF139" s="16042"/>
      <c r="AG139" s="16495"/>
      <c r="AH139" s="16948"/>
      <c r="AI139" s="17401"/>
      <c r="AJ139" s="17854"/>
      <c r="AK139" s="18307"/>
      <c r="AL139" s="18760"/>
      <c r="AM139" s="19213"/>
    </row>
    <row r="140" spans="1:39" ht="15" x14ac:dyDescent="0.25">
      <c r="A140" s="7889" t="s">
        <v>903</v>
      </c>
      <c r="B140" s="8342" t="s">
        <v>772</v>
      </c>
      <c r="C140" s="8795" t="s">
        <v>715</v>
      </c>
      <c r="D140" s="9248" t="s">
        <v>485</v>
      </c>
      <c r="E140" s="9701" t="s">
        <v>891</v>
      </c>
      <c r="G140" s="10154" t="s">
        <v>935</v>
      </c>
      <c r="T140" s="10607">
        <v>5.0377829999999997E-3</v>
      </c>
      <c r="U140" s="11060">
        <v>0</v>
      </c>
      <c r="V140" s="11513">
        <v>2.0964360000000001E-3</v>
      </c>
      <c r="W140" s="11966">
        <v>2.6648900000000001E-3</v>
      </c>
      <c r="X140" s="12419">
        <v>1.2285012E-3</v>
      </c>
      <c r="Y140" s="12872"/>
      <c r="Z140" s="13325"/>
      <c r="AA140" s="13778"/>
      <c r="AB140" s="14231"/>
      <c r="AC140" s="14684"/>
      <c r="AD140" s="15137"/>
      <c r="AE140" s="15590"/>
      <c r="AF140" s="16043"/>
      <c r="AG140" s="16496"/>
      <c r="AH140" s="16949"/>
      <c r="AI140" s="17402"/>
      <c r="AJ140" s="17855"/>
      <c r="AK140" s="18308"/>
      <c r="AL140" s="18761"/>
      <c r="AM140" s="19214"/>
    </row>
    <row r="141" spans="1:39" ht="15" x14ac:dyDescent="0.25">
      <c r="A141" s="7890" t="s">
        <v>903</v>
      </c>
      <c r="B141" s="8343" t="s">
        <v>914</v>
      </c>
      <c r="C141" s="8796" t="s">
        <v>715</v>
      </c>
      <c r="D141" s="9249" t="s">
        <v>485</v>
      </c>
      <c r="E141" s="9702" t="s">
        <v>891</v>
      </c>
      <c r="G141" s="10155" t="s">
        <v>935</v>
      </c>
      <c r="T141" s="10608">
        <v>1.259446E-3</v>
      </c>
      <c r="U141" s="11061">
        <v>1.240695E-3</v>
      </c>
      <c r="V141" s="11514">
        <v>1.0482180000000001E-3</v>
      </c>
      <c r="W141" s="11967">
        <v>0</v>
      </c>
      <c r="X141" s="12420">
        <v>6.1425059999999998E-4</v>
      </c>
      <c r="Y141" s="12873"/>
      <c r="Z141" s="13326"/>
      <c r="AA141" s="13779"/>
      <c r="AB141" s="14232"/>
      <c r="AC141" s="14685"/>
      <c r="AD141" s="15138"/>
      <c r="AE141" s="15591"/>
      <c r="AF141" s="16044"/>
      <c r="AG141" s="16497"/>
      <c r="AH141" s="16950"/>
      <c r="AI141" s="17403"/>
      <c r="AJ141" s="17856"/>
      <c r="AK141" s="18309"/>
      <c r="AL141" s="18762"/>
      <c r="AM141" s="19215"/>
    </row>
    <row r="142" spans="1:39" ht="15" x14ac:dyDescent="0.25">
      <c r="A142" s="7891" t="s">
        <v>903</v>
      </c>
      <c r="B142" s="8344" t="s">
        <v>818</v>
      </c>
      <c r="C142" s="8797" t="s">
        <v>715</v>
      </c>
      <c r="D142" s="9250" t="s">
        <v>485</v>
      </c>
      <c r="E142" s="9703" t="s">
        <v>891</v>
      </c>
      <c r="G142" s="10156" t="s">
        <v>935</v>
      </c>
      <c r="T142" s="10609">
        <v>7.5566749999999997E-3</v>
      </c>
      <c r="U142" s="11062">
        <v>2.48139E-3</v>
      </c>
      <c r="V142" s="11515">
        <v>2.0964360000000001E-3</v>
      </c>
      <c r="W142" s="11968">
        <v>3.9973350999999999E-3</v>
      </c>
      <c r="X142" s="12421">
        <v>6.1425059999999998E-4</v>
      </c>
      <c r="Y142" s="12874"/>
      <c r="Z142" s="13327"/>
      <c r="AA142" s="13780"/>
      <c r="AB142" s="14233"/>
      <c r="AC142" s="14686"/>
      <c r="AD142" s="15139"/>
      <c r="AE142" s="15592"/>
      <c r="AF142" s="16045"/>
      <c r="AG142" s="16498"/>
      <c r="AH142" s="16951"/>
      <c r="AI142" s="17404"/>
      <c r="AJ142" s="17857"/>
      <c r="AK142" s="18310"/>
      <c r="AL142" s="18763"/>
      <c r="AM142" s="19216"/>
    </row>
    <row r="143" spans="1:39" ht="15" x14ac:dyDescent="0.25">
      <c r="A143" s="7892" t="s">
        <v>903</v>
      </c>
      <c r="B143" s="8345" t="s">
        <v>912</v>
      </c>
      <c r="C143" s="8798" t="s">
        <v>715</v>
      </c>
      <c r="D143" s="9251" t="s">
        <v>485</v>
      </c>
      <c r="E143" s="9704" t="s">
        <v>891</v>
      </c>
      <c r="G143" s="10157" t="s">
        <v>935</v>
      </c>
      <c r="T143" s="10610">
        <v>1.259446E-3</v>
      </c>
      <c r="U143" s="11063">
        <v>2.48139E-3</v>
      </c>
      <c r="V143" s="11516">
        <v>0</v>
      </c>
      <c r="W143" s="11969"/>
      <c r="X143" s="12422">
        <v>0</v>
      </c>
      <c r="Y143" s="12875"/>
      <c r="Z143" s="13328"/>
      <c r="AA143" s="13781"/>
      <c r="AB143" s="14234"/>
      <c r="AC143" s="14687"/>
      <c r="AD143" s="15140"/>
      <c r="AE143" s="15593"/>
      <c r="AF143" s="16046"/>
      <c r="AG143" s="16499"/>
      <c r="AH143" s="16952"/>
      <c r="AI143" s="17405"/>
      <c r="AJ143" s="17858"/>
      <c r="AK143" s="18311"/>
      <c r="AL143" s="18764"/>
      <c r="AM143" s="19217"/>
    </row>
    <row r="144" spans="1:39" ht="15" x14ac:dyDescent="0.25">
      <c r="A144" s="7893" t="s">
        <v>903</v>
      </c>
      <c r="B144" s="8346" t="s">
        <v>915</v>
      </c>
      <c r="C144" s="8799" t="s">
        <v>715</v>
      </c>
      <c r="D144" s="9252" t="s">
        <v>485</v>
      </c>
      <c r="E144" s="9705" t="s">
        <v>891</v>
      </c>
      <c r="G144" s="10158" t="s">
        <v>935</v>
      </c>
      <c r="T144" s="10611"/>
      <c r="U144" s="11064"/>
      <c r="V144" s="11517"/>
      <c r="W144" s="11970">
        <v>6.6622250000000001E-4</v>
      </c>
      <c r="X144" s="12423">
        <v>3.0712531E-3</v>
      </c>
      <c r="Y144" s="12876"/>
      <c r="Z144" s="13329"/>
      <c r="AA144" s="13782"/>
      <c r="AB144" s="14235"/>
      <c r="AC144" s="14688"/>
      <c r="AD144" s="15141"/>
      <c r="AE144" s="15594"/>
      <c r="AF144" s="16047"/>
      <c r="AG144" s="16500"/>
      <c r="AH144" s="16953"/>
      <c r="AI144" s="17406"/>
      <c r="AJ144" s="17859"/>
      <c r="AK144" s="18312"/>
      <c r="AL144" s="18765"/>
      <c r="AM144" s="19218"/>
    </row>
    <row r="145" spans="1:39" ht="15" x14ac:dyDescent="0.25">
      <c r="A145" s="7894" t="s">
        <v>903</v>
      </c>
      <c r="B145" s="8347" t="s">
        <v>755</v>
      </c>
      <c r="C145" s="8800" t="s">
        <v>720</v>
      </c>
      <c r="D145" s="9253" t="s">
        <v>485</v>
      </c>
      <c r="E145" s="9706" t="s">
        <v>891</v>
      </c>
      <c r="G145" s="10159" t="s">
        <v>935</v>
      </c>
      <c r="T145" s="10612"/>
      <c r="U145" s="11065"/>
      <c r="V145" s="11518"/>
      <c r="W145" s="11971"/>
      <c r="X145" s="12424"/>
      <c r="Y145" s="12877"/>
      <c r="Z145" s="13330"/>
      <c r="AA145" s="13783"/>
      <c r="AB145" s="14236">
        <v>4.4529262000000003E-3</v>
      </c>
      <c r="AC145" s="14689">
        <v>3.0501089E-3</v>
      </c>
      <c r="AD145" s="15142">
        <v>3.429355E-4</v>
      </c>
      <c r="AE145" s="15595">
        <v>1.5686274999999999E-3</v>
      </c>
      <c r="AF145" s="16048"/>
      <c r="AG145" s="16501"/>
      <c r="AH145" s="16954">
        <v>1.4196479000000001E-3</v>
      </c>
      <c r="AI145" s="17407"/>
      <c r="AJ145" s="17860"/>
      <c r="AK145" s="18313"/>
      <c r="AL145" s="18766"/>
      <c r="AM145" s="19219"/>
    </row>
    <row r="146" spans="1:39" ht="15" x14ac:dyDescent="0.25">
      <c r="A146" s="7895" t="s">
        <v>903</v>
      </c>
      <c r="B146" s="8348" t="s">
        <v>817</v>
      </c>
      <c r="C146" s="8801" t="s">
        <v>720</v>
      </c>
      <c r="D146" s="9254" t="s">
        <v>485</v>
      </c>
      <c r="E146" s="9707" t="s">
        <v>891</v>
      </c>
      <c r="G146" s="10160" t="s">
        <v>935</v>
      </c>
      <c r="T146" s="10613"/>
      <c r="U146" s="11066"/>
      <c r="V146" s="11519"/>
      <c r="W146" s="11972"/>
      <c r="X146" s="12425"/>
      <c r="Y146" s="12878"/>
      <c r="Z146" s="13331"/>
      <c r="AA146" s="13784"/>
      <c r="AB146" s="14237">
        <v>1.2722645999999999E-3</v>
      </c>
      <c r="AC146" s="14690">
        <v>2.6143791E-3</v>
      </c>
      <c r="AD146" s="15143">
        <v>2.4005487E-3</v>
      </c>
      <c r="AE146" s="15596">
        <v>9.8039219999999992E-4</v>
      </c>
      <c r="AF146" s="16049">
        <v>1.2484395E-3</v>
      </c>
      <c r="AG146" s="16502">
        <v>3.0159414E-3</v>
      </c>
      <c r="AH146" s="16955">
        <v>1.7035774999999999E-3</v>
      </c>
      <c r="AI146" s="17408"/>
      <c r="AJ146" s="17861"/>
      <c r="AK146" s="18314"/>
      <c r="AL146" s="18767"/>
      <c r="AM146" s="19220"/>
    </row>
    <row r="147" spans="1:39" ht="15" x14ac:dyDescent="0.25">
      <c r="A147" s="7896" t="s">
        <v>903</v>
      </c>
      <c r="B147" s="8349" t="s">
        <v>771</v>
      </c>
      <c r="C147" s="8802" t="s">
        <v>720</v>
      </c>
      <c r="D147" s="9255" t="s">
        <v>485</v>
      </c>
      <c r="E147" s="9708" t="s">
        <v>891</v>
      </c>
      <c r="G147" s="10161" t="s">
        <v>935</v>
      </c>
      <c r="T147" s="10614"/>
      <c r="U147" s="11067"/>
      <c r="V147" s="11520"/>
      <c r="W147" s="11973"/>
      <c r="X147" s="12426"/>
      <c r="Y147" s="12879"/>
      <c r="Z147" s="13332"/>
      <c r="AA147" s="13785"/>
      <c r="AB147" s="14238"/>
      <c r="AC147" s="14691">
        <v>4.3572979999999999E-4</v>
      </c>
      <c r="AD147" s="15144">
        <v>4.1152263000000001E-3</v>
      </c>
      <c r="AE147" s="15597">
        <v>4.1176470999999999E-3</v>
      </c>
      <c r="AF147" s="16050">
        <v>-1.8726591999999999E-3</v>
      </c>
      <c r="AG147" s="16503">
        <v>1.7233951E-3</v>
      </c>
      <c r="AH147" s="16956">
        <v>1.4196479000000001E-3</v>
      </c>
      <c r="AI147" s="17409"/>
      <c r="AJ147" s="17862"/>
      <c r="AK147" s="18315"/>
      <c r="AL147" s="18768"/>
      <c r="AM147" s="19221"/>
    </row>
    <row r="148" spans="1:39" ht="15" x14ac:dyDescent="0.25">
      <c r="A148" s="7897" t="s">
        <v>903</v>
      </c>
      <c r="B148" s="8350" t="s">
        <v>772</v>
      </c>
      <c r="C148" s="8803" t="s">
        <v>720</v>
      </c>
      <c r="D148" s="9256" t="s">
        <v>485</v>
      </c>
      <c r="E148" s="9709" t="s">
        <v>891</v>
      </c>
      <c r="G148" s="10162" t="s">
        <v>935</v>
      </c>
      <c r="T148" s="10615"/>
      <c r="U148" s="11068"/>
      <c r="V148" s="11521"/>
      <c r="W148" s="11974"/>
      <c r="X148" s="12427"/>
      <c r="Y148" s="12880">
        <v>6.4748200999999997E-3</v>
      </c>
      <c r="Z148" s="13333">
        <v>3.1965903000000001E-3</v>
      </c>
      <c r="AA148" s="13786">
        <v>4.3082815000000003E-3</v>
      </c>
      <c r="AB148" s="14239">
        <v>1.5903308000000001E-3</v>
      </c>
      <c r="AC148" s="14692">
        <v>5.2287582000000001E-3</v>
      </c>
      <c r="AD148" s="15145">
        <v>6.5157749999999997E-3</v>
      </c>
      <c r="AE148" s="15598">
        <v>2.3529412E-3</v>
      </c>
      <c r="AF148" s="16051">
        <v>6.2421969999999999E-4</v>
      </c>
      <c r="AG148" s="16504">
        <v>1.2925463E-3</v>
      </c>
      <c r="AH148" s="16957">
        <v>1.1357183000000001E-3</v>
      </c>
      <c r="AI148" s="17410"/>
      <c r="AJ148" s="17863"/>
      <c r="AK148" s="18316"/>
      <c r="AL148" s="18769"/>
      <c r="AM148" s="19222"/>
    </row>
    <row r="149" spans="1:39" ht="15" x14ac:dyDescent="0.25">
      <c r="A149" s="7898" t="s">
        <v>903</v>
      </c>
      <c r="B149" s="8351" t="s">
        <v>818</v>
      </c>
      <c r="C149" s="8804" t="s">
        <v>720</v>
      </c>
      <c r="D149" s="9257" t="s">
        <v>485</v>
      </c>
      <c r="E149" s="9710" t="s">
        <v>891</v>
      </c>
      <c r="G149" s="10163" t="s">
        <v>935</v>
      </c>
      <c r="T149" s="10616"/>
      <c r="U149" s="11069"/>
      <c r="V149" s="11522"/>
      <c r="W149" s="11975"/>
      <c r="X149" s="12428"/>
      <c r="Y149" s="12881">
        <v>2.8776978000000001E-3</v>
      </c>
      <c r="Z149" s="13334">
        <v>5.3276505000000004E-3</v>
      </c>
      <c r="AA149" s="13787">
        <v>4.3082815000000003E-3</v>
      </c>
      <c r="AB149" s="14240">
        <v>2.2264631000000002E-3</v>
      </c>
      <c r="AC149" s="14693">
        <v>1.7429194E-3</v>
      </c>
      <c r="AD149" s="15146">
        <v>2.0576131999999999E-3</v>
      </c>
      <c r="AE149" s="15599">
        <v>1.372549E-3</v>
      </c>
      <c r="AF149" s="16052">
        <v>0</v>
      </c>
      <c r="AG149" s="16505">
        <v>4.3084880000000001E-4</v>
      </c>
      <c r="AH149" s="16958">
        <v>5.6785920000000005E-4</v>
      </c>
      <c r="AI149" s="17411"/>
      <c r="AJ149" s="17864"/>
      <c r="AK149" s="18317"/>
      <c r="AL149" s="18770"/>
      <c r="AM149" s="19223"/>
    </row>
    <row r="150" spans="1:39" ht="15" x14ac:dyDescent="0.25">
      <c r="A150" s="7899" t="s">
        <v>903</v>
      </c>
      <c r="B150" s="8352" t="s">
        <v>915</v>
      </c>
      <c r="C150" s="8805" t="s">
        <v>720</v>
      </c>
      <c r="D150" s="9258" t="s">
        <v>485</v>
      </c>
      <c r="E150" s="9711" t="s">
        <v>891</v>
      </c>
      <c r="G150" s="10164" t="s">
        <v>935</v>
      </c>
      <c r="T150" s="10617"/>
      <c r="U150" s="11070"/>
      <c r="V150" s="11523"/>
      <c r="W150" s="11976"/>
      <c r="X150" s="12429"/>
      <c r="Y150" s="12882">
        <v>2.5179856000000001E-3</v>
      </c>
      <c r="Z150" s="13335">
        <v>5.8604156000000001E-3</v>
      </c>
      <c r="AA150" s="13788">
        <v>3.3508855999999998E-3</v>
      </c>
      <c r="AB150" s="14241"/>
      <c r="AC150" s="14694"/>
      <c r="AD150" s="15147"/>
      <c r="AE150" s="15600"/>
      <c r="AF150" s="16053"/>
      <c r="AG150" s="16506"/>
      <c r="AH150" s="16959"/>
      <c r="AI150" s="17412"/>
      <c r="AJ150" s="17865"/>
      <c r="AK150" s="18318"/>
      <c r="AL150" s="18771"/>
      <c r="AM150" s="19224"/>
    </row>
    <row r="151" spans="1:39" ht="15" x14ac:dyDescent="0.25">
      <c r="A151" s="7900" t="s">
        <v>903</v>
      </c>
      <c r="B151" s="8353" t="s">
        <v>795</v>
      </c>
      <c r="C151" s="8806" t="s">
        <v>718</v>
      </c>
      <c r="D151" s="9259" t="s">
        <v>485</v>
      </c>
      <c r="E151" s="9712" t="s">
        <v>891</v>
      </c>
      <c r="G151" s="10165" t="s">
        <v>935</v>
      </c>
      <c r="T151" s="10618"/>
      <c r="U151" s="11071"/>
      <c r="V151" s="11524"/>
      <c r="W151" s="11977"/>
      <c r="X151" s="12430"/>
      <c r="Y151" s="12883"/>
      <c r="Z151" s="13336"/>
      <c r="AA151" s="13789">
        <v>4.7869790000000002E-4</v>
      </c>
      <c r="AB151" s="14242"/>
      <c r="AC151" s="14695"/>
      <c r="AD151" s="15148"/>
      <c r="AE151" s="15601"/>
      <c r="AF151" s="16054"/>
      <c r="AG151" s="16507"/>
      <c r="AH151" s="16960"/>
      <c r="AI151" s="17413"/>
      <c r="AJ151" s="17866"/>
      <c r="AK151" s="18319"/>
      <c r="AL151" s="18772"/>
      <c r="AM151" s="19225"/>
    </row>
    <row r="152" spans="1:39" ht="15" x14ac:dyDescent="0.25">
      <c r="A152" s="7901" t="s">
        <v>903</v>
      </c>
      <c r="B152" s="8354" t="s">
        <v>747</v>
      </c>
      <c r="C152" s="8807" t="s">
        <v>718</v>
      </c>
      <c r="D152" s="9260" t="s">
        <v>485</v>
      </c>
      <c r="E152" s="9713" t="s">
        <v>891</v>
      </c>
      <c r="G152" s="10166" t="s">
        <v>935</v>
      </c>
      <c r="T152" s="10619"/>
      <c r="U152" s="11072"/>
      <c r="V152" s="11525"/>
      <c r="W152" s="11978"/>
      <c r="X152" s="12431"/>
      <c r="Y152" s="12884"/>
      <c r="Z152" s="13337"/>
      <c r="AA152" s="13790"/>
      <c r="AB152" s="14243"/>
      <c r="AC152" s="14696"/>
      <c r="AD152" s="15149"/>
      <c r="AE152" s="15602"/>
      <c r="AF152" s="16055"/>
      <c r="AG152" s="16508"/>
      <c r="AH152" s="16961"/>
      <c r="AI152" s="17414">
        <v>5.1101884E-3</v>
      </c>
      <c r="AJ152" s="17867">
        <v>2.0539906000000001E-3</v>
      </c>
      <c r="AK152" s="18320">
        <v>5.1063829999999999E-3</v>
      </c>
      <c r="AL152" s="18773">
        <v>1.2368820000000001E-2</v>
      </c>
      <c r="AM152" s="19226">
        <v>1.409904E-2</v>
      </c>
    </row>
    <row r="153" spans="1:39" ht="15" x14ac:dyDescent="0.25">
      <c r="A153" s="7902" t="s">
        <v>903</v>
      </c>
      <c r="B153" s="8355" t="s">
        <v>748</v>
      </c>
      <c r="C153" s="8808" t="s">
        <v>718</v>
      </c>
      <c r="D153" s="9261" t="s">
        <v>485</v>
      </c>
      <c r="E153" s="9714" t="s">
        <v>891</v>
      </c>
      <c r="G153" s="10167" t="s">
        <v>935</v>
      </c>
      <c r="T153" s="10620"/>
      <c r="U153" s="11073"/>
      <c r="V153" s="11526"/>
      <c r="W153" s="11979"/>
      <c r="X153" s="12432"/>
      <c r="Y153" s="12885"/>
      <c r="Z153" s="13338"/>
      <c r="AA153" s="13791"/>
      <c r="AB153" s="14244"/>
      <c r="AC153" s="14697"/>
      <c r="AD153" s="15150"/>
      <c r="AE153" s="15603"/>
      <c r="AF153" s="16056"/>
      <c r="AG153" s="16509"/>
      <c r="AH153" s="16962"/>
      <c r="AI153" s="17415">
        <v>3.8326413E-3</v>
      </c>
      <c r="AJ153" s="17868">
        <v>4.9882629000000001E-3</v>
      </c>
      <c r="AK153" s="18321">
        <v>7.9432619999999995E-3</v>
      </c>
      <c r="AL153" s="18774">
        <v>1.2368820000000001E-2</v>
      </c>
      <c r="AM153" s="19227">
        <v>1.650619E-2</v>
      </c>
    </row>
    <row r="154" spans="1:39" ht="15" x14ac:dyDescent="0.25">
      <c r="A154" s="7903" t="s">
        <v>903</v>
      </c>
      <c r="B154" s="8356" t="s">
        <v>749</v>
      </c>
      <c r="C154" s="8809" t="s">
        <v>718</v>
      </c>
      <c r="D154" s="9262" t="s">
        <v>485</v>
      </c>
      <c r="E154" s="9715" t="s">
        <v>891</v>
      </c>
      <c r="G154" s="10168" t="s">
        <v>935</v>
      </c>
      <c r="T154" s="10621"/>
      <c r="U154" s="11074"/>
      <c r="V154" s="11527"/>
      <c r="W154" s="11980"/>
      <c r="X154" s="12433"/>
      <c r="Y154" s="12886"/>
      <c r="Z154" s="13339"/>
      <c r="AA154" s="13792"/>
      <c r="AB154" s="14245"/>
      <c r="AC154" s="14698"/>
      <c r="AD154" s="15151"/>
      <c r="AE154" s="15604"/>
      <c r="AF154" s="16057"/>
      <c r="AG154" s="16510"/>
      <c r="AH154" s="16963"/>
      <c r="AI154" s="17416">
        <v>8.3040561999999998E-3</v>
      </c>
      <c r="AJ154" s="17869">
        <v>7.6291079999999999E-3</v>
      </c>
      <c r="AK154" s="18322">
        <v>1.560284E-2</v>
      </c>
      <c r="AL154" s="18775">
        <v>1.761619E-2</v>
      </c>
      <c r="AM154" s="19228">
        <v>1.8225580000000002E-2</v>
      </c>
    </row>
    <row r="155" spans="1:39" ht="15" x14ac:dyDescent="0.25">
      <c r="A155" s="7904" t="s">
        <v>903</v>
      </c>
      <c r="B155" s="8357" t="s">
        <v>751</v>
      </c>
      <c r="C155" s="8810" t="s">
        <v>719</v>
      </c>
      <c r="D155" s="9263" t="s">
        <v>490</v>
      </c>
      <c r="E155" s="9716" t="s">
        <v>891</v>
      </c>
      <c r="G155" s="10169" t="s">
        <v>935</v>
      </c>
      <c r="T155" s="10622"/>
      <c r="U155" s="11075"/>
      <c r="V155" s="11528"/>
      <c r="W155" s="11981"/>
      <c r="X155" s="12434"/>
      <c r="Y155" s="12887"/>
      <c r="Z155" s="13340"/>
      <c r="AA155" s="13793"/>
      <c r="AB155" s="14246"/>
      <c r="AC155" s="14699"/>
      <c r="AD155" s="15152"/>
      <c r="AE155" s="15605"/>
      <c r="AF155" s="16058"/>
      <c r="AG155" s="16511"/>
      <c r="AH155" s="16964"/>
      <c r="AI155" s="17417"/>
      <c r="AJ155" s="17870"/>
      <c r="AK155" s="18323"/>
      <c r="AL155" s="18776">
        <v>0</v>
      </c>
      <c r="AM155" s="19229">
        <v>0</v>
      </c>
    </row>
    <row r="156" spans="1:39" ht="15" x14ac:dyDescent="0.25">
      <c r="A156" s="7905" t="s">
        <v>903</v>
      </c>
      <c r="B156" s="8358" t="s">
        <v>752</v>
      </c>
      <c r="C156" s="8811" t="s">
        <v>719</v>
      </c>
      <c r="D156" s="9264" t="s">
        <v>490</v>
      </c>
      <c r="E156" s="9717" t="s">
        <v>891</v>
      </c>
      <c r="G156" s="10170" t="s">
        <v>935</v>
      </c>
      <c r="T156" s="10623"/>
      <c r="U156" s="11076"/>
      <c r="V156" s="11529"/>
      <c r="W156" s="11982"/>
      <c r="X156" s="12435"/>
      <c r="Y156" s="12888"/>
      <c r="Z156" s="13341"/>
      <c r="AA156" s="13794"/>
      <c r="AB156" s="14247"/>
      <c r="AC156" s="14700"/>
      <c r="AD156" s="15153"/>
      <c r="AE156" s="15606"/>
      <c r="AF156" s="16059"/>
      <c r="AG156" s="16512"/>
      <c r="AH156" s="16965"/>
      <c r="AI156" s="17418"/>
      <c r="AJ156" s="17871"/>
      <c r="AK156" s="18324"/>
      <c r="AL156" s="18777"/>
      <c r="AM156" s="19230">
        <v>1.031637E-3</v>
      </c>
    </row>
    <row r="157" spans="1:39" ht="15" x14ac:dyDescent="0.25">
      <c r="A157" s="7906" t="s">
        <v>903</v>
      </c>
      <c r="B157" s="8359" t="s">
        <v>753</v>
      </c>
      <c r="C157" s="8812" t="s">
        <v>719</v>
      </c>
      <c r="D157" s="9265" t="s">
        <v>490</v>
      </c>
      <c r="E157" s="9718" t="s">
        <v>891</v>
      </c>
      <c r="G157" s="10171" t="s">
        <v>935</v>
      </c>
      <c r="T157" s="10624"/>
      <c r="U157" s="11077"/>
      <c r="V157" s="11530"/>
      <c r="W157" s="11983"/>
      <c r="X157" s="12436"/>
      <c r="Y157" s="12889"/>
      <c r="Z157" s="13342"/>
      <c r="AA157" s="13795"/>
      <c r="AB157" s="14248"/>
      <c r="AC157" s="14701"/>
      <c r="AD157" s="15154"/>
      <c r="AE157" s="15607"/>
      <c r="AF157" s="16060"/>
      <c r="AG157" s="16513"/>
      <c r="AH157" s="16966"/>
      <c r="AI157" s="17419">
        <v>1.05397637E-2</v>
      </c>
      <c r="AJ157" s="17872">
        <v>6.7488263E-3</v>
      </c>
      <c r="AK157" s="18325">
        <v>9.3617019999999995E-3</v>
      </c>
      <c r="AL157" s="18778">
        <v>1.4242879999999999E-2</v>
      </c>
      <c r="AM157" s="19231">
        <v>9.2847320000000004E-3</v>
      </c>
    </row>
    <row r="158" spans="1:39" ht="15" x14ac:dyDescent="0.25">
      <c r="A158" s="7907" t="s">
        <v>903</v>
      </c>
      <c r="B158" s="8360" t="s">
        <v>754</v>
      </c>
      <c r="C158" s="8813" t="s">
        <v>719</v>
      </c>
      <c r="D158" s="9266" t="s">
        <v>490</v>
      </c>
      <c r="E158" s="9719" t="s">
        <v>891</v>
      </c>
      <c r="G158" s="10172" t="s">
        <v>935</v>
      </c>
      <c r="T158" s="10625"/>
      <c r="U158" s="11078"/>
      <c r="V158" s="11531"/>
      <c r="W158" s="11984"/>
      <c r="X158" s="12437"/>
      <c r="Y158" s="12890"/>
      <c r="Z158" s="13343"/>
      <c r="AA158" s="13796"/>
      <c r="AB158" s="14249"/>
      <c r="AC158" s="14702"/>
      <c r="AD158" s="15155"/>
      <c r="AE158" s="15608"/>
      <c r="AF158" s="16061"/>
      <c r="AG158" s="16514"/>
      <c r="AH158" s="16967"/>
      <c r="AI158" s="17420">
        <v>4.7908016999999997E-3</v>
      </c>
      <c r="AJ158" s="17873">
        <v>8.8028168999999996E-3</v>
      </c>
      <c r="AK158" s="18326">
        <v>1.276596E-2</v>
      </c>
      <c r="AL158" s="18779">
        <v>1.086957E-2</v>
      </c>
      <c r="AM158" s="19232">
        <v>1.30674E-2</v>
      </c>
    </row>
    <row r="159" spans="1:39" ht="15" x14ac:dyDescent="0.25">
      <c r="A159" s="7908" t="s">
        <v>903</v>
      </c>
      <c r="B159" s="8361" t="s">
        <v>755</v>
      </c>
      <c r="C159" s="8814" t="s">
        <v>720</v>
      </c>
      <c r="D159" s="9267" t="s">
        <v>490</v>
      </c>
      <c r="E159" s="9720" t="s">
        <v>891</v>
      </c>
      <c r="G159" s="10173" t="s">
        <v>935</v>
      </c>
      <c r="T159" s="10626"/>
      <c r="U159" s="11079"/>
      <c r="V159" s="11532"/>
      <c r="W159" s="11985"/>
      <c r="X159" s="12438"/>
      <c r="Y159" s="12891"/>
      <c r="Z159" s="13344"/>
      <c r="AA159" s="13797"/>
      <c r="AB159" s="14250"/>
      <c r="AC159" s="14703"/>
      <c r="AD159" s="15156"/>
      <c r="AE159" s="15609"/>
      <c r="AF159" s="16062"/>
      <c r="AG159" s="16515"/>
      <c r="AH159" s="16968"/>
      <c r="AI159" s="17421">
        <v>0</v>
      </c>
      <c r="AJ159" s="17874">
        <v>2.9342723E-3</v>
      </c>
      <c r="AK159" s="18327">
        <v>5.6737589999999996E-3</v>
      </c>
      <c r="AL159" s="18780">
        <v>7.1214390000000002E-3</v>
      </c>
      <c r="AM159" s="19233">
        <v>3.7826689999999998E-3</v>
      </c>
    </row>
    <row r="160" spans="1:39" ht="15" x14ac:dyDescent="0.25">
      <c r="A160" s="7909" t="s">
        <v>903</v>
      </c>
      <c r="B160" s="8362" t="s">
        <v>756</v>
      </c>
      <c r="C160" s="8815" t="s">
        <v>720</v>
      </c>
      <c r="D160" s="9268" t="s">
        <v>490</v>
      </c>
      <c r="E160" s="9721" t="s">
        <v>891</v>
      </c>
      <c r="G160" s="10174" t="s">
        <v>935</v>
      </c>
      <c r="T160" s="10627"/>
      <c r="U160" s="11080"/>
      <c r="V160" s="11533"/>
      <c r="W160" s="11986"/>
      <c r="X160" s="12439"/>
      <c r="Y160" s="12892"/>
      <c r="Z160" s="13345"/>
      <c r="AA160" s="13798"/>
      <c r="AB160" s="14251"/>
      <c r="AC160" s="14704"/>
      <c r="AD160" s="15157"/>
      <c r="AE160" s="15610"/>
      <c r="AF160" s="16063"/>
      <c r="AG160" s="16516"/>
      <c r="AH160" s="16969"/>
      <c r="AI160" s="17422">
        <v>2.8744809999999999E-3</v>
      </c>
      <c r="AJ160" s="17875">
        <v>8.8028170000000003E-4</v>
      </c>
      <c r="AK160" s="18328">
        <v>1.702128E-3</v>
      </c>
      <c r="AL160" s="18781">
        <v>1.124438E-3</v>
      </c>
      <c r="AM160" s="19234">
        <v>2.0632739999999999E-3</v>
      </c>
    </row>
    <row r="161" spans="1:39" ht="15" x14ac:dyDescent="0.25">
      <c r="A161" s="7910" t="s">
        <v>903</v>
      </c>
      <c r="B161" s="8363" t="s">
        <v>757</v>
      </c>
      <c r="C161" s="8816" t="s">
        <v>720</v>
      </c>
      <c r="D161" s="9269" t="s">
        <v>490</v>
      </c>
      <c r="E161" s="9722" t="s">
        <v>891</v>
      </c>
      <c r="G161" s="10175" t="s">
        <v>935</v>
      </c>
      <c r="T161" s="10628"/>
      <c r="U161" s="11081"/>
      <c r="V161" s="11534"/>
      <c r="W161" s="11987"/>
      <c r="X161" s="12440"/>
      <c r="Y161" s="12893"/>
      <c r="Z161" s="13346"/>
      <c r="AA161" s="13799"/>
      <c r="AB161" s="14252"/>
      <c r="AC161" s="14705"/>
      <c r="AD161" s="15158"/>
      <c r="AE161" s="15611"/>
      <c r="AF161" s="16064"/>
      <c r="AG161" s="16517"/>
      <c r="AH161" s="16970"/>
      <c r="AI161" s="17423">
        <v>1.9163207E-3</v>
      </c>
      <c r="AJ161" s="17876">
        <v>1.4671362E-3</v>
      </c>
      <c r="AK161" s="18329">
        <v>2.836879E-3</v>
      </c>
      <c r="AL161" s="18782">
        <v>7.4962520000000003E-4</v>
      </c>
      <c r="AM161" s="19235">
        <v>3.0949110000000001E-3</v>
      </c>
    </row>
    <row r="162" spans="1:39" ht="15" x14ac:dyDescent="0.25">
      <c r="A162" s="7911" t="s">
        <v>903</v>
      </c>
      <c r="B162" s="8364" t="s">
        <v>770</v>
      </c>
      <c r="C162" s="8817" t="s">
        <v>724</v>
      </c>
      <c r="D162" s="9270" t="s">
        <v>487</v>
      </c>
      <c r="E162" s="9723" t="s">
        <v>891</v>
      </c>
      <c r="G162" s="10176" t="s">
        <v>935</v>
      </c>
      <c r="T162" s="10629"/>
      <c r="U162" s="11082"/>
      <c r="V162" s="11535"/>
      <c r="W162" s="11988"/>
      <c r="X162" s="12441"/>
      <c r="Y162" s="12894"/>
      <c r="Z162" s="13347"/>
      <c r="AA162" s="13800"/>
      <c r="AB162" s="14253"/>
      <c r="AC162" s="14706"/>
      <c r="AD162" s="15159"/>
      <c r="AE162" s="15612"/>
      <c r="AF162" s="16065"/>
      <c r="AG162" s="16518"/>
      <c r="AH162" s="16971"/>
      <c r="AI162" s="17424">
        <v>3.8326413E-3</v>
      </c>
      <c r="AJ162" s="17877">
        <v>3.8145539999999999E-3</v>
      </c>
      <c r="AK162" s="18330">
        <v>6.8085109999999997E-3</v>
      </c>
      <c r="AL162" s="18783">
        <v>1.124438E-3</v>
      </c>
      <c r="AM162" s="19236">
        <v>5.1581839999999997E-3</v>
      </c>
    </row>
    <row r="163" spans="1:39" ht="15" x14ac:dyDescent="0.25">
      <c r="A163" s="7912" t="s">
        <v>903</v>
      </c>
      <c r="B163" s="8365" t="s">
        <v>771</v>
      </c>
      <c r="C163" s="8818" t="s">
        <v>724</v>
      </c>
      <c r="D163" s="9271" t="s">
        <v>487</v>
      </c>
      <c r="E163" s="9724" t="s">
        <v>891</v>
      </c>
      <c r="G163" s="10177" t="s">
        <v>935</v>
      </c>
      <c r="T163" s="10630"/>
      <c r="U163" s="11083"/>
      <c r="V163" s="11536"/>
      <c r="W163" s="11989"/>
      <c r="X163" s="12442"/>
      <c r="Y163" s="12895"/>
      <c r="Z163" s="13348"/>
      <c r="AA163" s="13801"/>
      <c r="AB163" s="14254"/>
      <c r="AC163" s="14707"/>
      <c r="AD163" s="15160"/>
      <c r="AE163" s="15613"/>
      <c r="AF163" s="16066"/>
      <c r="AG163" s="16519"/>
      <c r="AH163" s="16972"/>
      <c r="AI163" s="17425">
        <v>1.5969338999999999E-3</v>
      </c>
      <c r="AJ163" s="17878">
        <v>3.5211268000000001E-3</v>
      </c>
      <c r="AK163" s="18331">
        <v>3.1205669999999999E-3</v>
      </c>
      <c r="AL163" s="18784">
        <v>1.4992499999999999E-3</v>
      </c>
      <c r="AM163" s="19237">
        <v>4.1265470000000004E-3</v>
      </c>
    </row>
    <row r="164" spans="1:39" ht="15" x14ac:dyDescent="0.25">
      <c r="A164" s="7913" t="s">
        <v>903</v>
      </c>
      <c r="B164" s="8366" t="s">
        <v>772</v>
      </c>
      <c r="C164" s="8819" t="s">
        <v>724</v>
      </c>
      <c r="D164" s="9272" t="s">
        <v>487</v>
      </c>
      <c r="E164" s="9725" t="s">
        <v>891</v>
      </c>
      <c r="G164" s="10178" t="s">
        <v>935</v>
      </c>
      <c r="T164" s="10631"/>
      <c r="U164" s="11084"/>
      <c r="V164" s="11537"/>
      <c r="W164" s="11990"/>
      <c r="X164" s="12443"/>
      <c r="Y164" s="12896"/>
      <c r="Z164" s="13349"/>
      <c r="AA164" s="13802"/>
      <c r="AB164" s="14255"/>
      <c r="AC164" s="14708"/>
      <c r="AD164" s="15161"/>
      <c r="AE164" s="15614"/>
      <c r="AF164" s="16067"/>
      <c r="AG164" s="16520"/>
      <c r="AH164" s="16973"/>
      <c r="AI164" s="17426">
        <v>3.1938677999999998E-3</v>
      </c>
      <c r="AJ164" s="17879">
        <v>1.7605634000000001E-3</v>
      </c>
      <c r="AK164" s="18332">
        <v>5.6737590000000004E-4</v>
      </c>
      <c r="AL164" s="18785">
        <v>3.7481260000000002E-4</v>
      </c>
      <c r="AM164" s="19238">
        <v>3.4387900000000001E-4</v>
      </c>
    </row>
    <row r="165" spans="1:39" ht="15" x14ac:dyDescent="0.25">
      <c r="A165" s="7914" t="s">
        <v>903</v>
      </c>
      <c r="B165" s="8367" t="s">
        <v>774</v>
      </c>
      <c r="C165" s="8820" t="s">
        <v>725</v>
      </c>
      <c r="D165" s="9273" t="s">
        <v>487</v>
      </c>
      <c r="E165" s="9726" t="s">
        <v>891</v>
      </c>
      <c r="G165" s="10179" t="s">
        <v>935</v>
      </c>
      <c r="T165" s="10632"/>
      <c r="U165" s="11085"/>
      <c r="V165" s="11538"/>
      <c r="W165" s="11991"/>
      <c r="X165" s="12444"/>
      <c r="Y165" s="12897"/>
      <c r="Z165" s="13350"/>
      <c r="AA165" s="13803"/>
      <c r="AB165" s="14256"/>
      <c r="AC165" s="14709"/>
      <c r="AD165" s="15162"/>
      <c r="AE165" s="15615"/>
      <c r="AF165" s="16068"/>
      <c r="AG165" s="16521"/>
      <c r="AH165" s="16974"/>
      <c r="AI165" s="17427">
        <v>1.9163207E-3</v>
      </c>
      <c r="AJ165" s="17880">
        <v>4.6948357000000003E-3</v>
      </c>
      <c r="AK165" s="18333">
        <v>5.3900709999999998E-3</v>
      </c>
      <c r="AL165" s="18786">
        <v>5.9970010000000001E-3</v>
      </c>
      <c r="AM165" s="19239">
        <v>5.5020629999999997E-3</v>
      </c>
    </row>
    <row r="166" spans="1:39" ht="15" x14ac:dyDescent="0.25">
      <c r="A166" s="7915" t="s">
        <v>903</v>
      </c>
      <c r="B166" s="8368" t="s">
        <v>910</v>
      </c>
      <c r="C166" s="8821" t="s">
        <v>725</v>
      </c>
      <c r="D166" s="9274" t="s">
        <v>487</v>
      </c>
      <c r="E166" s="9727" t="s">
        <v>891</v>
      </c>
      <c r="G166" s="10180" t="s">
        <v>935</v>
      </c>
      <c r="T166" s="10633"/>
      <c r="U166" s="11086"/>
      <c r="V166" s="11539"/>
      <c r="W166" s="11992"/>
      <c r="X166" s="12445"/>
      <c r="Y166" s="12898"/>
      <c r="Z166" s="13351"/>
      <c r="AA166" s="13804"/>
      <c r="AB166" s="14257"/>
      <c r="AC166" s="14710"/>
      <c r="AD166" s="15163"/>
      <c r="AE166" s="15616"/>
      <c r="AF166" s="16069"/>
      <c r="AG166" s="16522"/>
      <c r="AH166" s="16975"/>
      <c r="AI166" s="17428">
        <v>1.2775471E-3</v>
      </c>
      <c r="AJ166" s="17881">
        <v>8.8028170000000003E-4</v>
      </c>
      <c r="AK166" s="18334">
        <v>2.836879E-3</v>
      </c>
      <c r="AL166" s="18787">
        <v>3.7481260000000002E-4</v>
      </c>
      <c r="AM166" s="19240"/>
    </row>
    <row r="167" spans="1:39" ht="15" x14ac:dyDescent="0.25">
      <c r="A167" s="7916" t="s">
        <v>903</v>
      </c>
      <c r="B167" s="8369" t="s">
        <v>775</v>
      </c>
      <c r="C167" s="8822" t="s">
        <v>725</v>
      </c>
      <c r="D167" s="9275" t="s">
        <v>487</v>
      </c>
      <c r="E167" s="9728" t="s">
        <v>891</v>
      </c>
      <c r="G167" s="10181" t="s">
        <v>935</v>
      </c>
      <c r="T167" s="10634"/>
      <c r="U167" s="11087"/>
      <c r="V167" s="11540"/>
      <c r="W167" s="11993"/>
      <c r="X167" s="12446"/>
      <c r="Y167" s="12899"/>
      <c r="Z167" s="13352"/>
      <c r="AA167" s="13805"/>
      <c r="AB167" s="14258"/>
      <c r="AC167" s="14711"/>
      <c r="AD167" s="15164"/>
      <c r="AE167" s="15617"/>
      <c r="AF167" s="16070"/>
      <c r="AG167" s="16523"/>
      <c r="AH167" s="16976"/>
      <c r="AI167" s="17429">
        <v>9.581603E-4</v>
      </c>
      <c r="AJ167" s="17882">
        <v>2.0539906000000001E-3</v>
      </c>
      <c r="AK167" s="18335">
        <v>3.687943E-3</v>
      </c>
      <c r="AL167" s="18788">
        <v>1.874063E-3</v>
      </c>
      <c r="AM167" s="19241">
        <v>2.0632739999999999E-3</v>
      </c>
    </row>
    <row r="168" spans="1:39" ht="15" x14ac:dyDescent="0.25">
      <c r="A168" s="7917" t="s">
        <v>903</v>
      </c>
      <c r="B168" s="8370" t="s">
        <v>795</v>
      </c>
      <c r="C168" s="8823" t="s">
        <v>732</v>
      </c>
      <c r="D168" s="9276" t="s">
        <v>489</v>
      </c>
      <c r="E168" s="9729" t="s">
        <v>891</v>
      </c>
      <c r="G168" s="10182" t="s">
        <v>935</v>
      </c>
      <c r="T168" s="10635"/>
      <c r="U168" s="11088"/>
      <c r="V168" s="11541"/>
      <c r="W168" s="11994"/>
      <c r="X168" s="12447"/>
      <c r="Y168" s="12900"/>
      <c r="Z168" s="13353"/>
      <c r="AA168" s="13806"/>
      <c r="AB168" s="14259"/>
      <c r="AC168" s="14712"/>
      <c r="AD168" s="15165"/>
      <c r="AE168" s="15618"/>
      <c r="AF168" s="16071"/>
      <c r="AG168" s="16524"/>
      <c r="AH168" s="16977"/>
      <c r="AI168" s="17430">
        <v>2.5550942E-3</v>
      </c>
      <c r="AJ168" s="17883">
        <v>3.2276994999999998E-3</v>
      </c>
      <c r="AK168" s="18336">
        <v>1.41844E-3</v>
      </c>
      <c r="AL168" s="18789">
        <v>1.124438E-3</v>
      </c>
      <c r="AM168" s="19242">
        <v>1.375516E-3</v>
      </c>
    </row>
    <row r="169" spans="1:39" ht="15" x14ac:dyDescent="0.25">
      <c r="A169" s="7918" t="s">
        <v>903</v>
      </c>
      <c r="B169" s="8371" t="s">
        <v>796</v>
      </c>
      <c r="C169" s="8824" t="s">
        <v>732</v>
      </c>
      <c r="D169" s="9277" t="s">
        <v>489</v>
      </c>
      <c r="E169" s="9730" t="s">
        <v>891</v>
      </c>
      <c r="G169" s="10183" t="s">
        <v>935</v>
      </c>
      <c r="T169" s="10636"/>
      <c r="U169" s="11089"/>
      <c r="V169" s="11542"/>
      <c r="W169" s="11995"/>
      <c r="X169" s="12448"/>
      <c r="Y169" s="12901"/>
      <c r="Z169" s="13354"/>
      <c r="AA169" s="13807"/>
      <c r="AB169" s="14260"/>
      <c r="AC169" s="14713"/>
      <c r="AD169" s="15166"/>
      <c r="AE169" s="15619"/>
      <c r="AF169" s="16072"/>
      <c r="AG169" s="16525"/>
      <c r="AH169" s="16978"/>
      <c r="AI169" s="17431">
        <v>3.1938680000000001E-4</v>
      </c>
      <c r="AJ169" s="17884">
        <v>1.1737089E-3</v>
      </c>
      <c r="AK169" s="18337">
        <v>1.702128E-3</v>
      </c>
      <c r="AL169" s="18790">
        <v>1.874063E-3</v>
      </c>
      <c r="AM169" s="19243">
        <v>3.4387900000000001E-4</v>
      </c>
    </row>
    <row r="170" spans="1:39" ht="15" x14ac:dyDescent="0.25">
      <c r="A170" s="7919" t="s">
        <v>903</v>
      </c>
      <c r="B170" s="8372" t="s">
        <v>797</v>
      </c>
      <c r="C170" s="8825" t="s">
        <v>733</v>
      </c>
      <c r="D170" s="9278" t="s">
        <v>489</v>
      </c>
      <c r="E170" s="9731" t="s">
        <v>891</v>
      </c>
      <c r="G170" s="10184" t="s">
        <v>935</v>
      </c>
      <c r="T170" s="10637"/>
      <c r="U170" s="11090"/>
      <c r="V170" s="11543"/>
      <c r="W170" s="11996"/>
      <c r="X170" s="12449"/>
      <c r="Y170" s="12902"/>
      <c r="Z170" s="13355"/>
      <c r="AA170" s="13808"/>
      <c r="AB170" s="14261"/>
      <c r="AC170" s="14714"/>
      <c r="AD170" s="15167"/>
      <c r="AE170" s="15620"/>
      <c r="AF170" s="16073"/>
      <c r="AG170" s="16526"/>
      <c r="AH170" s="16979"/>
      <c r="AI170" s="17432">
        <v>9.581603E-4</v>
      </c>
      <c r="AJ170" s="17885">
        <v>1.4671362E-3</v>
      </c>
      <c r="AK170" s="18338">
        <v>1.41844E-3</v>
      </c>
      <c r="AL170" s="18791">
        <v>1.124438E-3</v>
      </c>
      <c r="AM170" s="19244">
        <v>1.375516E-3</v>
      </c>
    </row>
    <row r="171" spans="1:39" ht="15" x14ac:dyDescent="0.25">
      <c r="A171" s="7920" t="s">
        <v>903</v>
      </c>
      <c r="B171" s="8373" t="s">
        <v>798</v>
      </c>
      <c r="C171" s="8826" t="s">
        <v>733</v>
      </c>
      <c r="D171" s="9279" t="s">
        <v>489</v>
      </c>
      <c r="E171" s="9732" t="s">
        <v>891</v>
      </c>
      <c r="G171" s="10185" t="s">
        <v>935</v>
      </c>
      <c r="T171" s="10638"/>
      <c r="U171" s="11091"/>
      <c r="V171" s="11544"/>
      <c r="W171" s="11997"/>
      <c r="X171" s="12450"/>
      <c r="Y171" s="12903"/>
      <c r="Z171" s="13356"/>
      <c r="AA171" s="13809"/>
      <c r="AB171" s="14262"/>
      <c r="AC171" s="14715"/>
      <c r="AD171" s="15168"/>
      <c r="AE171" s="15621"/>
      <c r="AF171" s="16074"/>
      <c r="AG171" s="16527"/>
      <c r="AH171" s="16980"/>
      <c r="AI171" s="17433">
        <v>2.5550942E-3</v>
      </c>
      <c r="AJ171" s="17886">
        <v>1.7605634000000001E-3</v>
      </c>
      <c r="AK171" s="18339">
        <v>1.1347519999999999E-3</v>
      </c>
      <c r="AL171" s="18792">
        <v>1.874063E-3</v>
      </c>
      <c r="AM171" s="19245">
        <v>2.0632739999999999E-3</v>
      </c>
    </row>
    <row r="172" spans="1:39" ht="15" x14ac:dyDescent="0.25">
      <c r="A172" s="7921" t="s">
        <v>903</v>
      </c>
      <c r="B172" s="8374" t="s">
        <v>799</v>
      </c>
      <c r="C172" s="8827" t="s">
        <v>733</v>
      </c>
      <c r="D172" s="9280" t="s">
        <v>489</v>
      </c>
      <c r="E172" s="9733" t="s">
        <v>891</v>
      </c>
      <c r="G172" s="10186" t="s">
        <v>935</v>
      </c>
      <c r="T172" s="10639"/>
      <c r="U172" s="11092"/>
      <c r="V172" s="11545"/>
      <c r="W172" s="11998"/>
      <c r="X172" s="12451"/>
      <c r="Y172" s="12904"/>
      <c r="Z172" s="13357"/>
      <c r="AA172" s="13810"/>
      <c r="AB172" s="14263"/>
      <c r="AC172" s="14716"/>
      <c r="AD172" s="15169"/>
      <c r="AE172" s="15622"/>
      <c r="AF172" s="16075"/>
      <c r="AG172" s="16528"/>
      <c r="AH172" s="16981"/>
      <c r="AI172" s="17434">
        <v>3.1938680000000001E-4</v>
      </c>
      <c r="AJ172" s="17887">
        <v>8.8028170000000003E-4</v>
      </c>
      <c r="AK172" s="18340">
        <v>1.41844E-3</v>
      </c>
      <c r="AL172" s="18793">
        <v>7.4962520000000003E-4</v>
      </c>
      <c r="AM172" s="19246">
        <v>1.7193950000000001E-3</v>
      </c>
    </row>
    <row r="173" spans="1:39" ht="15" x14ac:dyDescent="0.25">
      <c r="A173" s="7922" t="s">
        <v>903</v>
      </c>
      <c r="B173" s="8375" t="s">
        <v>802</v>
      </c>
      <c r="C173" s="8828" t="s">
        <v>734</v>
      </c>
      <c r="D173" s="9281" t="s">
        <v>489</v>
      </c>
      <c r="E173" s="9734" t="s">
        <v>891</v>
      </c>
      <c r="G173" s="10187" t="s">
        <v>935</v>
      </c>
      <c r="T173" s="10640"/>
      <c r="U173" s="11093"/>
      <c r="V173" s="11546"/>
      <c r="W173" s="11999"/>
      <c r="X173" s="12452"/>
      <c r="Y173" s="12905"/>
      <c r="Z173" s="13358"/>
      <c r="AA173" s="13811"/>
      <c r="AB173" s="14264"/>
      <c r="AC173" s="14717"/>
      <c r="AD173" s="15170"/>
      <c r="AE173" s="15623"/>
      <c r="AF173" s="16076"/>
      <c r="AG173" s="16529"/>
      <c r="AH173" s="16982"/>
      <c r="AI173" s="17435">
        <v>1.9163207E-3</v>
      </c>
      <c r="AJ173" s="17888">
        <v>5.2816900999999999E-3</v>
      </c>
      <c r="AK173" s="18341">
        <v>2.836879E-3</v>
      </c>
      <c r="AL173" s="18794">
        <v>2.6236879999999999E-3</v>
      </c>
      <c r="AM173" s="19247">
        <v>4.8143049999999996E-3</v>
      </c>
    </row>
    <row r="174" spans="1:39" ht="15" x14ac:dyDescent="0.25">
      <c r="A174" s="7923" t="s">
        <v>903</v>
      </c>
      <c r="B174" s="8376" t="s">
        <v>803</v>
      </c>
      <c r="C174" s="8829" t="s">
        <v>734</v>
      </c>
      <c r="D174" s="9282" t="s">
        <v>489</v>
      </c>
      <c r="E174" s="9735" t="s">
        <v>891</v>
      </c>
      <c r="G174" s="10188" t="s">
        <v>935</v>
      </c>
      <c r="T174" s="10641"/>
      <c r="U174" s="11094"/>
      <c r="V174" s="11547"/>
      <c r="W174" s="12000"/>
      <c r="X174" s="12453"/>
      <c r="Y174" s="12906"/>
      <c r="Z174" s="13359"/>
      <c r="AA174" s="13812"/>
      <c r="AB174" s="14265"/>
      <c r="AC174" s="14718"/>
      <c r="AD174" s="15171"/>
      <c r="AE174" s="15624"/>
      <c r="AF174" s="16077"/>
      <c r="AG174" s="16530"/>
      <c r="AH174" s="16983"/>
      <c r="AI174" s="17436">
        <v>1.5969338999999999E-3</v>
      </c>
      <c r="AJ174" s="17889">
        <v>3.2276994999999998E-3</v>
      </c>
      <c r="AK174" s="18342">
        <v>3.1205669999999999E-3</v>
      </c>
      <c r="AL174" s="18795">
        <v>2.9985010000000002E-3</v>
      </c>
      <c r="AM174" s="19248">
        <v>3.7826689999999998E-3</v>
      </c>
    </row>
    <row r="175" spans="1:39" ht="15" x14ac:dyDescent="0.25">
      <c r="A175" s="7924" t="s">
        <v>903</v>
      </c>
      <c r="B175" s="8377" t="s">
        <v>804</v>
      </c>
      <c r="C175" s="8830" t="s">
        <v>734</v>
      </c>
      <c r="D175" s="9283" t="s">
        <v>489</v>
      </c>
      <c r="E175" s="9736" t="s">
        <v>891</v>
      </c>
      <c r="G175" s="10189" t="s">
        <v>935</v>
      </c>
      <c r="T175" s="10642"/>
      <c r="U175" s="11095"/>
      <c r="V175" s="11548"/>
      <c r="W175" s="12001"/>
      <c r="X175" s="12454"/>
      <c r="Y175" s="12907"/>
      <c r="Z175" s="13360"/>
      <c r="AA175" s="13813"/>
      <c r="AB175" s="14266"/>
      <c r="AC175" s="14719"/>
      <c r="AD175" s="15172"/>
      <c r="AE175" s="15625"/>
      <c r="AF175" s="16078"/>
      <c r="AG175" s="16531"/>
      <c r="AH175" s="16984"/>
      <c r="AI175" s="17437">
        <v>1.2775471E-3</v>
      </c>
      <c r="AJ175" s="17890">
        <v>5.2816900999999999E-3</v>
      </c>
      <c r="AK175" s="18343">
        <v>1.41844E-3</v>
      </c>
      <c r="AL175" s="18796">
        <v>1.4992499999999999E-3</v>
      </c>
      <c r="AM175" s="19249">
        <v>3.0949110000000001E-3</v>
      </c>
    </row>
    <row r="176" spans="1:39" ht="15" x14ac:dyDescent="0.25">
      <c r="A176" s="7925" t="s">
        <v>903</v>
      </c>
      <c r="B176" s="8378" t="s">
        <v>813</v>
      </c>
      <c r="C176" s="8831" t="s">
        <v>736</v>
      </c>
      <c r="D176" s="9284" t="s">
        <v>491</v>
      </c>
      <c r="E176" s="9737" t="s">
        <v>891</v>
      </c>
      <c r="G176" s="10190" t="s">
        <v>935</v>
      </c>
      <c r="T176" s="10643"/>
      <c r="U176" s="11096"/>
      <c r="V176" s="11549"/>
      <c r="W176" s="12002"/>
      <c r="X176" s="12455"/>
      <c r="Y176" s="12908"/>
      <c r="Z176" s="13361"/>
      <c r="AA176" s="13814"/>
      <c r="AB176" s="14267"/>
      <c r="AC176" s="14720"/>
      <c r="AD176" s="15173"/>
      <c r="AE176" s="15626"/>
      <c r="AF176" s="16079"/>
      <c r="AG176" s="16532"/>
      <c r="AH176" s="16985"/>
      <c r="AI176" s="17438"/>
      <c r="AJ176" s="17891"/>
      <c r="AK176" s="18344"/>
      <c r="AL176" s="18797"/>
      <c r="AM176" s="19250">
        <v>1.375516E-3</v>
      </c>
    </row>
    <row r="177" spans="1:39" ht="15" x14ac:dyDescent="0.25">
      <c r="A177" s="7926" t="s">
        <v>903</v>
      </c>
      <c r="B177" s="8379" t="s">
        <v>814</v>
      </c>
      <c r="C177" s="8832" t="s">
        <v>736</v>
      </c>
      <c r="D177" s="9285" t="s">
        <v>491</v>
      </c>
      <c r="E177" s="9738" t="s">
        <v>891</v>
      </c>
      <c r="G177" s="10191" t="s">
        <v>935</v>
      </c>
      <c r="T177" s="10644"/>
      <c r="U177" s="11097"/>
      <c r="V177" s="11550"/>
      <c r="W177" s="12003"/>
      <c r="X177" s="12456"/>
      <c r="Y177" s="12909"/>
      <c r="Z177" s="13362"/>
      <c r="AA177" s="13815"/>
      <c r="AB177" s="14268"/>
      <c r="AC177" s="14721"/>
      <c r="AD177" s="15174"/>
      <c r="AE177" s="15627"/>
      <c r="AF177" s="16080"/>
      <c r="AG177" s="16533"/>
      <c r="AH177" s="16986"/>
      <c r="AI177" s="17439"/>
      <c r="AJ177" s="17892">
        <v>5.2816900999999999E-3</v>
      </c>
      <c r="AK177" s="18345">
        <v>3.1205669999999999E-3</v>
      </c>
      <c r="AL177" s="18798">
        <v>6.371814E-3</v>
      </c>
      <c r="AM177" s="19251">
        <v>1.066025E-2</v>
      </c>
    </row>
    <row r="178" spans="1:39" ht="15" x14ac:dyDescent="0.25">
      <c r="A178" s="7927" t="s">
        <v>903</v>
      </c>
      <c r="B178" s="8380" t="s">
        <v>815</v>
      </c>
      <c r="C178" s="8833" t="s">
        <v>736</v>
      </c>
      <c r="D178" s="9286" t="s">
        <v>491</v>
      </c>
      <c r="E178" s="9739" t="s">
        <v>891</v>
      </c>
      <c r="G178" s="10192" t="s">
        <v>935</v>
      </c>
      <c r="T178" s="10645"/>
      <c r="U178" s="11098"/>
      <c r="V178" s="11551"/>
      <c r="W178" s="12004"/>
      <c r="X178" s="12457"/>
      <c r="Y178" s="12910"/>
      <c r="Z178" s="13363"/>
      <c r="AA178" s="13816"/>
      <c r="AB178" s="14269"/>
      <c r="AC178" s="14722"/>
      <c r="AD178" s="15175"/>
      <c r="AE178" s="15628"/>
      <c r="AF178" s="16081"/>
      <c r="AG178" s="16534"/>
      <c r="AH178" s="16987"/>
      <c r="AI178" s="17440">
        <v>6.3877355E-3</v>
      </c>
      <c r="AJ178" s="17893">
        <v>5.2816900999999999E-3</v>
      </c>
      <c r="AK178" s="18346">
        <v>7.3758870000000002E-3</v>
      </c>
      <c r="AL178" s="18799">
        <v>6.371814E-3</v>
      </c>
      <c r="AM178" s="19252">
        <v>1.031637E-3</v>
      </c>
    </row>
    <row r="179" spans="1:39" ht="15" x14ac:dyDescent="0.25">
      <c r="A179" s="7928" t="s">
        <v>903</v>
      </c>
      <c r="B179" s="8381" t="s">
        <v>816</v>
      </c>
      <c r="C179" s="8834" t="s">
        <v>737</v>
      </c>
      <c r="D179" s="9287" t="s">
        <v>491</v>
      </c>
      <c r="E179" s="9740" t="s">
        <v>891</v>
      </c>
      <c r="G179" s="10193" t="s">
        <v>935</v>
      </c>
      <c r="T179" s="10646"/>
      <c r="U179" s="11099"/>
      <c r="V179" s="11552"/>
      <c r="W179" s="12005"/>
      <c r="X179" s="12458"/>
      <c r="Y179" s="12911"/>
      <c r="Z179" s="13364"/>
      <c r="AA179" s="13817"/>
      <c r="AB179" s="14270"/>
      <c r="AC179" s="14723"/>
      <c r="AD179" s="15176"/>
      <c r="AE179" s="15629"/>
      <c r="AF179" s="16082"/>
      <c r="AG179" s="16535"/>
      <c r="AH179" s="16988"/>
      <c r="AI179" s="17441">
        <v>4.1520280999999999E-3</v>
      </c>
      <c r="AJ179" s="17894">
        <v>1.7605634000000001E-3</v>
      </c>
      <c r="AK179" s="18347">
        <v>3.4042550000000001E-3</v>
      </c>
      <c r="AL179" s="18800">
        <v>2.6236879999999999E-3</v>
      </c>
      <c r="AM179" s="19253">
        <v>6.5336999999999999E-3</v>
      </c>
    </row>
    <row r="180" spans="1:39" ht="15" x14ac:dyDescent="0.25">
      <c r="A180" s="7929" t="s">
        <v>903</v>
      </c>
      <c r="B180" s="8382" t="s">
        <v>817</v>
      </c>
      <c r="C180" s="8835" t="s">
        <v>737</v>
      </c>
      <c r="D180" s="9288" t="s">
        <v>491</v>
      </c>
      <c r="E180" s="9741" t="s">
        <v>891</v>
      </c>
      <c r="G180" s="10194" t="s">
        <v>935</v>
      </c>
      <c r="T180" s="10647"/>
      <c r="U180" s="11100"/>
      <c r="V180" s="11553"/>
      <c r="W180" s="12006"/>
      <c r="X180" s="12459"/>
      <c r="Y180" s="12912"/>
      <c r="Z180" s="13365"/>
      <c r="AA180" s="13818"/>
      <c r="AB180" s="14271"/>
      <c r="AC180" s="14724"/>
      <c r="AD180" s="15177"/>
      <c r="AE180" s="15630"/>
      <c r="AF180" s="16083"/>
      <c r="AG180" s="16536"/>
      <c r="AH180" s="16989"/>
      <c r="AI180" s="17442">
        <v>3.5132546000000001E-3</v>
      </c>
      <c r="AJ180" s="17895">
        <v>2.6408451000000002E-3</v>
      </c>
      <c r="AK180" s="18348">
        <v>8.5106380000000005E-4</v>
      </c>
      <c r="AL180" s="18801">
        <v>2.2488759999999999E-3</v>
      </c>
      <c r="AM180" s="19254">
        <v>4.8143049999999996E-3</v>
      </c>
    </row>
    <row r="181" spans="1:39" ht="15" x14ac:dyDescent="0.25">
      <c r="A181" s="7930" t="s">
        <v>903</v>
      </c>
      <c r="B181" s="8383" t="s">
        <v>818</v>
      </c>
      <c r="C181" s="8836" t="s">
        <v>737</v>
      </c>
      <c r="D181" s="9289" t="s">
        <v>491</v>
      </c>
      <c r="E181" s="9742" t="s">
        <v>891</v>
      </c>
      <c r="G181" s="10195" t="s">
        <v>935</v>
      </c>
      <c r="T181" s="10648"/>
      <c r="U181" s="11101"/>
      <c r="V181" s="11554"/>
      <c r="W181" s="12007"/>
      <c r="X181" s="12460"/>
      <c r="Y181" s="12913"/>
      <c r="Z181" s="13366"/>
      <c r="AA181" s="13819"/>
      <c r="AB181" s="14272"/>
      <c r="AC181" s="14725"/>
      <c r="AD181" s="15178"/>
      <c r="AE181" s="15631"/>
      <c r="AF181" s="16084"/>
      <c r="AG181" s="16537"/>
      <c r="AH181" s="16990"/>
      <c r="AI181" s="17443">
        <v>2.2357074000000001E-3</v>
      </c>
      <c r="AJ181" s="17896">
        <v>5.868545E-4</v>
      </c>
      <c r="AK181" s="18349">
        <v>2.836879E-3</v>
      </c>
      <c r="AL181" s="18802">
        <v>1.124438E-3</v>
      </c>
      <c r="AM181" s="19255">
        <v>1.031637E-3</v>
      </c>
    </row>
    <row r="182" spans="1:39" ht="15" x14ac:dyDescent="0.25">
      <c r="A182" s="7931" t="s">
        <v>903</v>
      </c>
      <c r="B182" s="8384" t="s">
        <v>759</v>
      </c>
      <c r="C182" s="8837" t="s">
        <v>721</v>
      </c>
      <c r="D182" s="9290" t="s">
        <v>484</v>
      </c>
      <c r="E182" s="9743" t="s">
        <v>892</v>
      </c>
      <c r="G182" s="10196" t="s">
        <v>934</v>
      </c>
      <c r="T182" s="10649"/>
      <c r="U182" s="11102"/>
      <c r="V182" s="11555"/>
      <c r="W182" s="12008"/>
      <c r="X182" s="12461"/>
      <c r="Y182" s="12914"/>
      <c r="Z182" s="13367"/>
      <c r="AA182" s="13820"/>
      <c r="AB182" s="14273"/>
      <c r="AC182" s="14726"/>
      <c r="AD182" s="15179"/>
      <c r="AE182" s="15632"/>
      <c r="AF182" s="16085"/>
      <c r="AG182" s="16538"/>
      <c r="AH182" s="16991"/>
      <c r="AI182" s="17444"/>
      <c r="AJ182" s="17897"/>
      <c r="AK182" s="18350"/>
      <c r="AL182" s="18803">
        <v>2</v>
      </c>
      <c r="AM182" s="19256">
        <v>2</v>
      </c>
    </row>
    <row r="183" spans="1:39" ht="15" x14ac:dyDescent="0.25">
      <c r="A183" s="7932" t="s">
        <v>903</v>
      </c>
      <c r="B183" s="8385" t="s">
        <v>760</v>
      </c>
      <c r="C183" s="8838" t="s">
        <v>721</v>
      </c>
      <c r="D183" s="9291" t="s">
        <v>484</v>
      </c>
      <c r="E183" s="9744" t="s">
        <v>892</v>
      </c>
      <c r="G183" s="10197" t="s">
        <v>934</v>
      </c>
      <c r="T183" s="10650"/>
      <c r="U183" s="11103"/>
      <c r="V183" s="11556"/>
      <c r="W183" s="12009"/>
      <c r="X183" s="12462"/>
      <c r="Y183" s="12915"/>
      <c r="Z183" s="13368"/>
      <c r="AA183" s="13821"/>
      <c r="AB183" s="14274"/>
      <c r="AC183" s="14727"/>
      <c r="AD183" s="15180"/>
      <c r="AE183" s="15633"/>
      <c r="AF183" s="16086"/>
      <c r="AG183" s="16539"/>
      <c r="AH183" s="16992"/>
      <c r="AI183" s="17445"/>
      <c r="AJ183" s="17898"/>
      <c r="AK183" s="18351">
        <v>2</v>
      </c>
      <c r="AL183" s="18804">
        <v>3</v>
      </c>
      <c r="AM183" s="19257">
        <v>1</v>
      </c>
    </row>
    <row r="184" spans="1:39" ht="15" x14ac:dyDescent="0.25">
      <c r="A184" s="7933" t="s">
        <v>903</v>
      </c>
      <c r="B184" s="8386" t="s">
        <v>761</v>
      </c>
      <c r="C184" s="8839" t="s">
        <v>721</v>
      </c>
      <c r="D184" s="9292" t="s">
        <v>484</v>
      </c>
      <c r="E184" s="9745" t="s">
        <v>892</v>
      </c>
      <c r="G184" s="10198" t="s">
        <v>934</v>
      </c>
      <c r="T184" s="10651"/>
      <c r="U184" s="11104"/>
      <c r="V184" s="11557"/>
      <c r="W184" s="12010"/>
      <c r="X184" s="12463"/>
      <c r="Y184" s="12916"/>
      <c r="Z184" s="13369"/>
      <c r="AA184" s="13822"/>
      <c r="AB184" s="14275"/>
      <c r="AC184" s="14728"/>
      <c r="AD184" s="15181"/>
      <c r="AE184" s="15634"/>
      <c r="AF184" s="16087"/>
      <c r="AG184" s="16540"/>
      <c r="AH184" s="16993"/>
      <c r="AI184" s="17446"/>
      <c r="AJ184" s="17899"/>
      <c r="AK184" s="18352"/>
      <c r="AL184" s="18805">
        <v>11</v>
      </c>
      <c r="AM184" s="19258">
        <v>9</v>
      </c>
    </row>
    <row r="185" spans="1:39" ht="15" x14ac:dyDescent="0.25">
      <c r="A185" s="7934" t="s">
        <v>903</v>
      </c>
      <c r="B185" s="8387" t="s">
        <v>762</v>
      </c>
      <c r="C185" s="8840" t="s">
        <v>722</v>
      </c>
      <c r="D185" s="9293" t="s">
        <v>484</v>
      </c>
      <c r="E185" s="9746" t="s">
        <v>892</v>
      </c>
      <c r="G185" s="10199" t="s">
        <v>934</v>
      </c>
      <c r="T185" s="10652">
        <v>8</v>
      </c>
      <c r="U185" s="11105">
        <v>4</v>
      </c>
      <c r="V185" s="11558">
        <v>18</v>
      </c>
      <c r="W185" s="12011">
        <v>11</v>
      </c>
      <c r="X185" s="12464">
        <v>10</v>
      </c>
      <c r="Y185" s="12917">
        <v>20</v>
      </c>
      <c r="Z185" s="13370">
        <v>14</v>
      </c>
      <c r="AA185" s="13823">
        <v>12</v>
      </c>
      <c r="AB185" s="14276">
        <v>10</v>
      </c>
      <c r="AC185" s="14729">
        <v>11</v>
      </c>
      <c r="AD185" s="15182">
        <v>15</v>
      </c>
      <c r="AE185" s="15635">
        <v>13</v>
      </c>
      <c r="AF185" s="16088">
        <v>7</v>
      </c>
      <c r="AG185" s="16541">
        <v>6</v>
      </c>
      <c r="AH185" s="16994">
        <v>15</v>
      </c>
      <c r="AI185" s="17447">
        <v>20</v>
      </c>
      <c r="AJ185" s="17900">
        <v>16</v>
      </c>
      <c r="AK185" s="18353">
        <v>19</v>
      </c>
      <c r="AL185" s="18806">
        <v>17</v>
      </c>
      <c r="AM185" s="19259">
        <v>18</v>
      </c>
    </row>
    <row r="186" spans="1:39" ht="15" x14ac:dyDescent="0.25">
      <c r="A186" s="7935" t="s">
        <v>903</v>
      </c>
      <c r="B186" s="8388" t="s">
        <v>763</v>
      </c>
      <c r="C186" s="8841" t="s">
        <v>722</v>
      </c>
      <c r="D186" s="9294" t="s">
        <v>484</v>
      </c>
      <c r="E186" s="9747" t="s">
        <v>892</v>
      </c>
      <c r="G186" s="10200" t="s">
        <v>934</v>
      </c>
      <c r="T186" s="10653"/>
      <c r="U186" s="11106"/>
      <c r="V186" s="11559"/>
      <c r="W186" s="12012"/>
      <c r="X186" s="12465"/>
      <c r="Y186" s="12918"/>
      <c r="Z186" s="13371"/>
      <c r="AA186" s="13824"/>
      <c r="AB186" s="14277"/>
      <c r="AC186" s="14730"/>
      <c r="AD186" s="15183"/>
      <c r="AE186" s="15636"/>
      <c r="AF186" s="16089"/>
      <c r="AG186" s="16542"/>
      <c r="AH186" s="16995"/>
      <c r="AI186" s="17448"/>
      <c r="AJ186" s="17901">
        <v>4</v>
      </c>
      <c r="AK186" s="18354">
        <v>4</v>
      </c>
      <c r="AL186" s="18807">
        <v>13</v>
      </c>
      <c r="AM186" s="19260">
        <v>7</v>
      </c>
    </row>
    <row r="187" spans="1:39" ht="15" x14ac:dyDescent="0.25">
      <c r="A187" s="7936" t="s">
        <v>903</v>
      </c>
      <c r="B187" s="8389" t="s">
        <v>764</v>
      </c>
      <c r="C187" s="8842" t="s">
        <v>722</v>
      </c>
      <c r="D187" s="9295" t="s">
        <v>484</v>
      </c>
      <c r="E187" s="9748" t="s">
        <v>892</v>
      </c>
      <c r="G187" s="10201" t="s">
        <v>934</v>
      </c>
      <c r="T187" s="10654"/>
      <c r="U187" s="11107"/>
      <c r="V187" s="11560"/>
      <c r="W187" s="12013"/>
      <c r="X187" s="12466"/>
      <c r="Y187" s="12919"/>
      <c r="Z187" s="13372"/>
      <c r="AA187" s="13825"/>
      <c r="AB187" s="14278"/>
      <c r="AC187" s="14731"/>
      <c r="AD187" s="15184">
        <v>17</v>
      </c>
      <c r="AE187" s="15637">
        <v>44</v>
      </c>
      <c r="AF187" s="16090">
        <v>26</v>
      </c>
      <c r="AG187" s="16543">
        <v>21</v>
      </c>
      <c r="AH187" s="16996">
        <v>20</v>
      </c>
      <c r="AI187" s="17449">
        <v>25</v>
      </c>
      <c r="AJ187" s="17902">
        <v>19</v>
      </c>
      <c r="AK187" s="18355">
        <v>19</v>
      </c>
      <c r="AL187" s="18808">
        <v>1</v>
      </c>
      <c r="AM187" s="19261">
        <v>7</v>
      </c>
    </row>
    <row r="188" spans="1:39" ht="15" x14ac:dyDescent="0.25">
      <c r="A188" s="7937" t="s">
        <v>903</v>
      </c>
      <c r="B188" s="8390" t="s">
        <v>769</v>
      </c>
      <c r="C188" s="8843" t="s">
        <v>722</v>
      </c>
      <c r="D188" s="9296" t="s">
        <v>484</v>
      </c>
      <c r="E188" s="9749" t="s">
        <v>892</v>
      </c>
      <c r="G188" s="10202" t="s">
        <v>934</v>
      </c>
      <c r="T188" s="10655"/>
      <c r="U188" s="11108"/>
      <c r="V188" s="11561"/>
      <c r="W188" s="12014"/>
      <c r="X188" s="12467"/>
      <c r="Y188" s="12920"/>
      <c r="Z188" s="13373"/>
      <c r="AA188" s="13826"/>
      <c r="AB188" s="14279"/>
      <c r="AC188" s="14732"/>
      <c r="AD188" s="15185"/>
      <c r="AE188" s="15638"/>
      <c r="AF188" s="16091">
        <v>15</v>
      </c>
      <c r="AG188" s="16544">
        <v>23</v>
      </c>
      <c r="AH188" s="16997">
        <v>60</v>
      </c>
      <c r="AI188" s="17450">
        <v>29</v>
      </c>
      <c r="AJ188" s="17903"/>
      <c r="AK188" s="18356"/>
      <c r="AL188" s="18809"/>
      <c r="AM188" s="19262"/>
    </row>
    <row r="189" spans="1:39" ht="15" x14ac:dyDescent="0.25">
      <c r="A189" s="7938" t="s">
        <v>903</v>
      </c>
      <c r="B189" s="8391" t="s">
        <v>765</v>
      </c>
      <c r="C189" s="8844" t="s">
        <v>722</v>
      </c>
      <c r="D189" s="9297" t="s">
        <v>484</v>
      </c>
      <c r="E189" s="9750" t="s">
        <v>892</v>
      </c>
      <c r="G189" s="10203" t="s">
        <v>934</v>
      </c>
      <c r="T189" s="10656"/>
      <c r="U189" s="11109"/>
      <c r="V189" s="11562"/>
      <c r="W189" s="12015"/>
      <c r="X189" s="12468"/>
      <c r="Y189" s="12921"/>
      <c r="Z189" s="13374"/>
      <c r="AA189" s="13827"/>
      <c r="AB189" s="14280"/>
      <c r="AC189" s="14733">
        <v>1</v>
      </c>
      <c r="AD189" s="15186"/>
      <c r="AE189" s="15639">
        <v>5</v>
      </c>
      <c r="AF189" s="16092">
        <v>13</v>
      </c>
      <c r="AG189" s="16545">
        <v>8</v>
      </c>
      <c r="AH189" s="16998">
        <v>7</v>
      </c>
      <c r="AI189" s="17451">
        <v>6</v>
      </c>
      <c r="AJ189" s="17904">
        <v>1</v>
      </c>
      <c r="AK189" s="18357">
        <v>2</v>
      </c>
      <c r="AL189" s="18810">
        <v>6</v>
      </c>
      <c r="AM189" s="19263">
        <v>2</v>
      </c>
    </row>
    <row r="190" spans="1:39" ht="15" x14ac:dyDescent="0.25">
      <c r="A190" s="7939" t="s">
        <v>903</v>
      </c>
      <c r="B190" s="8392" t="s">
        <v>767</v>
      </c>
      <c r="C190" s="8845" t="s">
        <v>722</v>
      </c>
      <c r="D190" s="9298" t="s">
        <v>484</v>
      </c>
      <c r="E190" s="9751" t="s">
        <v>892</v>
      </c>
      <c r="G190" s="10204" t="s">
        <v>934</v>
      </c>
      <c r="T190" s="10657"/>
      <c r="U190" s="11110"/>
      <c r="V190" s="11563"/>
      <c r="W190" s="12016"/>
      <c r="X190" s="12469"/>
      <c r="Y190" s="12922"/>
      <c r="Z190" s="13375"/>
      <c r="AA190" s="13828"/>
      <c r="AB190" s="14281"/>
      <c r="AC190" s="14734">
        <v>37</v>
      </c>
      <c r="AD190" s="15187">
        <v>26</v>
      </c>
      <c r="AE190" s="15640">
        <v>49</v>
      </c>
      <c r="AF190" s="16093">
        <v>16</v>
      </c>
      <c r="AG190" s="16546">
        <v>28</v>
      </c>
      <c r="AH190" s="16999">
        <v>38</v>
      </c>
      <c r="AI190" s="17452">
        <v>49</v>
      </c>
      <c r="AJ190" s="17905">
        <v>40</v>
      </c>
      <c r="AK190" s="18358">
        <v>28</v>
      </c>
      <c r="AL190" s="18811">
        <v>35</v>
      </c>
      <c r="AM190" s="19264">
        <v>43</v>
      </c>
    </row>
    <row r="191" spans="1:39" ht="15" x14ac:dyDescent="0.25">
      <c r="A191" s="7940" t="s">
        <v>903</v>
      </c>
      <c r="B191" s="8393" t="s">
        <v>768</v>
      </c>
      <c r="C191" s="8846" t="s">
        <v>723</v>
      </c>
      <c r="D191" s="9299" t="s">
        <v>484</v>
      </c>
      <c r="E191" s="9752" t="s">
        <v>892</v>
      </c>
      <c r="G191" s="10205" t="s">
        <v>934</v>
      </c>
      <c r="T191" s="10658"/>
      <c r="U191" s="11111"/>
      <c r="V191" s="11564"/>
      <c r="W191" s="12017"/>
      <c r="X191" s="12470"/>
      <c r="Y191" s="12923"/>
      <c r="Z191" s="13376"/>
      <c r="AA191" s="13829"/>
      <c r="AB191" s="14282"/>
      <c r="AC191" s="14735"/>
      <c r="AD191" s="15188"/>
      <c r="AE191" s="15641"/>
      <c r="AF191" s="16094"/>
      <c r="AG191" s="16547"/>
      <c r="AH191" s="17000"/>
      <c r="AI191" s="17453"/>
      <c r="AJ191" s="17906"/>
      <c r="AK191" s="18359"/>
      <c r="AL191" s="18812">
        <v>5</v>
      </c>
      <c r="AM191" s="19265">
        <v>13</v>
      </c>
    </row>
    <row r="192" spans="1:39" ht="15" x14ac:dyDescent="0.25">
      <c r="A192" s="7941" t="s">
        <v>903</v>
      </c>
      <c r="B192" s="8394" t="s">
        <v>769</v>
      </c>
      <c r="C192" s="8847" t="s">
        <v>723</v>
      </c>
      <c r="D192" s="9300" t="s">
        <v>484</v>
      </c>
      <c r="E192" s="9753" t="s">
        <v>892</v>
      </c>
      <c r="G192" s="10206" t="s">
        <v>934</v>
      </c>
      <c r="T192" s="10659"/>
      <c r="U192" s="11112"/>
      <c r="V192" s="11565"/>
      <c r="W192" s="12018"/>
      <c r="X192" s="12471"/>
      <c r="Y192" s="12924"/>
      <c r="Z192" s="13377"/>
      <c r="AA192" s="13830"/>
      <c r="AB192" s="14283"/>
      <c r="AC192" s="14736"/>
      <c r="AD192" s="15189"/>
      <c r="AE192" s="15642"/>
      <c r="AF192" s="16095"/>
      <c r="AG192" s="16548"/>
      <c r="AH192" s="17001"/>
      <c r="AI192" s="17454"/>
      <c r="AJ192" s="17907">
        <v>46</v>
      </c>
      <c r="AK192" s="18360">
        <v>130</v>
      </c>
      <c r="AL192" s="18813">
        <v>87</v>
      </c>
      <c r="AM192" s="19266">
        <v>97</v>
      </c>
    </row>
    <row r="193" spans="1:39" ht="15" x14ac:dyDescent="0.25">
      <c r="A193" s="7942" t="s">
        <v>903</v>
      </c>
      <c r="B193" s="8395" t="s">
        <v>767</v>
      </c>
      <c r="C193" s="8848" t="s">
        <v>715</v>
      </c>
      <c r="D193" s="9301" t="s">
        <v>484</v>
      </c>
      <c r="E193" s="9754" t="s">
        <v>892</v>
      </c>
      <c r="G193" s="10207" t="s">
        <v>934</v>
      </c>
      <c r="T193" s="10660">
        <v>12</v>
      </c>
      <c r="U193" s="11113">
        <v>25</v>
      </c>
      <c r="V193" s="11566">
        <v>43</v>
      </c>
      <c r="W193" s="12019">
        <v>28</v>
      </c>
      <c r="X193" s="12472">
        <v>34</v>
      </c>
      <c r="Y193" s="12925">
        <v>25</v>
      </c>
      <c r="Z193" s="13378">
        <v>29</v>
      </c>
      <c r="AA193" s="13831">
        <v>25</v>
      </c>
      <c r="AB193" s="14284">
        <v>49</v>
      </c>
      <c r="AC193" s="14737"/>
      <c r="AD193" s="15190"/>
      <c r="AE193" s="15643"/>
      <c r="AF193" s="16096"/>
      <c r="AG193" s="16549"/>
      <c r="AH193" s="17002"/>
      <c r="AI193" s="17455"/>
      <c r="AJ193" s="17908"/>
      <c r="AK193" s="18361"/>
      <c r="AL193" s="18814"/>
      <c r="AM193" s="19267"/>
    </row>
    <row r="194" spans="1:39" ht="15" x14ac:dyDescent="0.25">
      <c r="A194" s="7943" t="s">
        <v>903</v>
      </c>
      <c r="B194" s="8396" t="s">
        <v>824</v>
      </c>
      <c r="C194" s="8849" t="s">
        <v>739</v>
      </c>
      <c r="D194" s="9302" t="s">
        <v>484</v>
      </c>
      <c r="E194" s="9755" t="s">
        <v>892</v>
      </c>
      <c r="G194" s="10208" t="s">
        <v>934</v>
      </c>
      <c r="T194" s="10661">
        <v>5</v>
      </c>
      <c r="U194" s="11114">
        <v>4</v>
      </c>
      <c r="V194" s="11567">
        <v>13</v>
      </c>
      <c r="W194" s="12020">
        <v>16</v>
      </c>
      <c r="X194" s="12473"/>
      <c r="Y194" s="12926"/>
      <c r="Z194" s="13379"/>
      <c r="AA194" s="13832"/>
      <c r="AB194" s="14285"/>
      <c r="AC194" s="14738"/>
      <c r="AD194" s="15191"/>
      <c r="AE194" s="15644"/>
      <c r="AF194" s="16097"/>
      <c r="AG194" s="16550"/>
      <c r="AH194" s="17003"/>
      <c r="AI194" s="17456"/>
      <c r="AJ194" s="17909"/>
      <c r="AK194" s="18362"/>
      <c r="AL194" s="18815"/>
      <c r="AM194" s="19268"/>
    </row>
    <row r="195" spans="1:39" ht="15" x14ac:dyDescent="0.25">
      <c r="A195" s="7944" t="s">
        <v>903</v>
      </c>
      <c r="B195" s="8397" t="s">
        <v>827</v>
      </c>
      <c r="C195" s="8850" t="s">
        <v>739</v>
      </c>
      <c r="D195" s="9303" t="s">
        <v>484</v>
      </c>
      <c r="E195" s="9756" t="s">
        <v>892</v>
      </c>
      <c r="G195" s="10209" t="s">
        <v>934</v>
      </c>
      <c r="T195" s="10662">
        <v>5</v>
      </c>
      <c r="U195" s="11115">
        <v>8</v>
      </c>
      <c r="V195" s="11568">
        <v>12</v>
      </c>
      <c r="W195" s="12021">
        <v>16</v>
      </c>
      <c r="X195" s="12474"/>
      <c r="Y195" s="12927"/>
      <c r="Z195" s="13380"/>
      <c r="AA195" s="13833"/>
      <c r="AB195" s="14286"/>
      <c r="AC195" s="14739"/>
      <c r="AD195" s="15192"/>
      <c r="AE195" s="15645"/>
      <c r="AF195" s="16098"/>
      <c r="AG195" s="16551"/>
      <c r="AH195" s="17004"/>
      <c r="AI195" s="17457"/>
      <c r="AJ195" s="17910"/>
      <c r="AK195" s="18363"/>
      <c r="AL195" s="18816"/>
      <c r="AM195" s="19269"/>
    </row>
    <row r="196" spans="1:39" ht="15" x14ac:dyDescent="0.25">
      <c r="A196" s="7945" t="s">
        <v>903</v>
      </c>
      <c r="B196" s="8398" t="s">
        <v>776</v>
      </c>
      <c r="C196" s="8851" t="s">
        <v>726</v>
      </c>
      <c r="D196" s="9304" t="s">
        <v>482</v>
      </c>
      <c r="E196" s="9757" t="s">
        <v>892</v>
      </c>
      <c r="G196" s="10210" t="s">
        <v>934</v>
      </c>
      <c r="T196" s="10663"/>
      <c r="U196" s="11116"/>
      <c r="V196" s="11569"/>
      <c r="W196" s="12022"/>
      <c r="X196" s="12475"/>
      <c r="Y196" s="12928"/>
      <c r="Z196" s="13381"/>
      <c r="AA196" s="13834"/>
      <c r="AB196" s="14287"/>
      <c r="AC196" s="14740"/>
      <c r="AD196" s="15193">
        <v>4</v>
      </c>
      <c r="AE196" s="15646">
        <v>29</v>
      </c>
      <c r="AF196" s="16099">
        <v>5</v>
      </c>
      <c r="AG196" s="16552">
        <v>4</v>
      </c>
      <c r="AH196" s="17005">
        <v>20</v>
      </c>
      <c r="AI196" s="17458">
        <v>17</v>
      </c>
      <c r="AJ196" s="17911">
        <v>25</v>
      </c>
      <c r="AK196" s="18364">
        <v>27</v>
      </c>
      <c r="AL196" s="18817">
        <v>14</v>
      </c>
      <c r="AM196" s="19270">
        <v>9</v>
      </c>
    </row>
    <row r="197" spans="1:39" ht="15" x14ac:dyDescent="0.25">
      <c r="A197" s="7946" t="s">
        <v>903</v>
      </c>
      <c r="B197" s="8399" t="s">
        <v>916</v>
      </c>
      <c r="C197" s="8852" t="s">
        <v>726</v>
      </c>
      <c r="D197" s="9305" t="s">
        <v>482</v>
      </c>
      <c r="E197" s="9758" t="s">
        <v>892</v>
      </c>
      <c r="G197" s="10211" t="s">
        <v>934</v>
      </c>
      <c r="T197" s="10664"/>
      <c r="U197" s="11117"/>
      <c r="V197" s="11570"/>
      <c r="W197" s="12023"/>
      <c r="X197" s="12476"/>
      <c r="Y197" s="12929"/>
      <c r="Z197" s="13382"/>
      <c r="AA197" s="13835"/>
      <c r="AB197" s="14288"/>
      <c r="AC197" s="14741">
        <v>19</v>
      </c>
      <c r="AD197" s="15194">
        <v>20</v>
      </c>
      <c r="AE197" s="15647">
        <v>26</v>
      </c>
      <c r="AF197" s="16100">
        <v>-1</v>
      </c>
      <c r="AG197" s="16553">
        <v>3</v>
      </c>
      <c r="AH197" s="17006"/>
      <c r="AI197" s="17459"/>
      <c r="AJ197" s="17912"/>
      <c r="AK197" s="18365"/>
      <c r="AL197" s="18818"/>
      <c r="AM197" s="19271"/>
    </row>
    <row r="198" spans="1:39" ht="15" x14ac:dyDescent="0.25">
      <c r="A198" s="7947" t="s">
        <v>903</v>
      </c>
      <c r="B198" s="8400" t="s">
        <v>789</v>
      </c>
      <c r="C198" s="8853" t="s">
        <v>726</v>
      </c>
      <c r="D198" s="9306" t="s">
        <v>482</v>
      </c>
      <c r="E198" s="9759" t="s">
        <v>892</v>
      </c>
      <c r="G198" s="10212" t="s">
        <v>934</v>
      </c>
      <c r="T198" s="10665">
        <v>5</v>
      </c>
      <c r="U198" s="11118">
        <v>11</v>
      </c>
      <c r="V198" s="11571">
        <v>7</v>
      </c>
      <c r="W198" s="12024">
        <v>20</v>
      </c>
      <c r="X198" s="12477">
        <v>28</v>
      </c>
      <c r="Y198" s="12930"/>
      <c r="Z198" s="13383"/>
      <c r="AA198" s="13836"/>
      <c r="AB198" s="14289"/>
      <c r="AC198" s="14742"/>
      <c r="AD198" s="15195"/>
      <c r="AE198" s="15648"/>
      <c r="AF198" s="16101"/>
      <c r="AG198" s="16554"/>
      <c r="AH198" s="17007"/>
      <c r="AI198" s="17460"/>
      <c r="AJ198" s="17913"/>
      <c r="AK198" s="18366"/>
      <c r="AL198" s="18819"/>
      <c r="AM198" s="19272"/>
    </row>
    <row r="199" spans="1:39" ht="15" x14ac:dyDescent="0.25">
      <c r="A199" s="7948" t="s">
        <v>903</v>
      </c>
      <c r="B199" s="8401" t="s">
        <v>778</v>
      </c>
      <c r="C199" s="8854" t="s">
        <v>726</v>
      </c>
      <c r="D199" s="9307" t="s">
        <v>482</v>
      </c>
      <c r="E199" s="9760" t="s">
        <v>892</v>
      </c>
      <c r="G199" s="10213" t="s">
        <v>934</v>
      </c>
      <c r="T199" s="10666"/>
      <c r="U199" s="11119"/>
      <c r="V199" s="11572"/>
      <c r="W199" s="12025"/>
      <c r="X199" s="12478"/>
      <c r="Y199" s="12931"/>
      <c r="Z199" s="13384"/>
      <c r="AA199" s="13837"/>
      <c r="AB199" s="14290"/>
      <c r="AC199" s="14743"/>
      <c r="AD199" s="15196"/>
      <c r="AE199" s="15649">
        <v>46</v>
      </c>
      <c r="AF199" s="16102">
        <v>12</v>
      </c>
      <c r="AG199" s="16555">
        <v>17</v>
      </c>
      <c r="AH199" s="17008">
        <v>25</v>
      </c>
      <c r="AI199" s="17461">
        <v>20</v>
      </c>
      <c r="AJ199" s="17914">
        <v>47</v>
      </c>
      <c r="AK199" s="18367">
        <v>24</v>
      </c>
      <c r="AL199" s="18820">
        <v>22</v>
      </c>
      <c r="AM199" s="19273">
        <v>25</v>
      </c>
    </row>
    <row r="200" spans="1:39" ht="15" x14ac:dyDescent="0.25">
      <c r="A200" s="7949" t="s">
        <v>903</v>
      </c>
      <c r="B200" s="8402" t="s">
        <v>917</v>
      </c>
      <c r="C200" s="8855" t="s">
        <v>726</v>
      </c>
      <c r="D200" s="9308" t="s">
        <v>482</v>
      </c>
      <c r="E200" s="9761" t="s">
        <v>892</v>
      </c>
      <c r="G200" s="10214" t="s">
        <v>934</v>
      </c>
      <c r="T200" s="10667"/>
      <c r="U200" s="11120"/>
      <c r="V200" s="11573"/>
      <c r="W200" s="12026"/>
      <c r="X200" s="12479"/>
      <c r="Y200" s="12932"/>
      <c r="Z200" s="13385"/>
      <c r="AA200" s="13838"/>
      <c r="AB200" s="14291"/>
      <c r="AC200" s="14744">
        <v>2</v>
      </c>
      <c r="AD200" s="15197"/>
      <c r="AE200" s="15650"/>
      <c r="AF200" s="16103"/>
      <c r="AG200" s="16556"/>
      <c r="AH200" s="17009"/>
      <c r="AI200" s="17462"/>
      <c r="AJ200" s="17915"/>
      <c r="AK200" s="18368"/>
      <c r="AL200" s="18821"/>
      <c r="AM200" s="19274"/>
    </row>
    <row r="201" spans="1:39" ht="15" x14ac:dyDescent="0.25">
      <c r="A201" s="7950" t="s">
        <v>903</v>
      </c>
      <c r="B201" s="8403" t="s">
        <v>779</v>
      </c>
      <c r="C201" s="8856" t="s">
        <v>726</v>
      </c>
      <c r="D201" s="9309" t="s">
        <v>482</v>
      </c>
      <c r="E201" s="9762" t="s">
        <v>892</v>
      </c>
      <c r="G201" s="10215" t="s">
        <v>934</v>
      </c>
      <c r="T201" s="10668"/>
      <c r="U201" s="11121"/>
      <c r="V201" s="11574"/>
      <c r="W201" s="12027"/>
      <c r="X201" s="12480"/>
      <c r="Y201" s="12933">
        <v>62</v>
      </c>
      <c r="Z201" s="13386">
        <v>32</v>
      </c>
      <c r="AA201" s="13839">
        <v>48</v>
      </c>
      <c r="AB201" s="14292">
        <v>41</v>
      </c>
      <c r="AC201" s="14745">
        <v>26</v>
      </c>
      <c r="AD201" s="15198">
        <v>52</v>
      </c>
      <c r="AE201" s="15651">
        <v>15</v>
      </c>
      <c r="AF201" s="16104">
        <v>1</v>
      </c>
      <c r="AG201" s="16557">
        <v>8</v>
      </c>
      <c r="AH201" s="17010">
        <v>6</v>
      </c>
      <c r="AI201" s="17463">
        <v>13</v>
      </c>
      <c r="AJ201" s="17916">
        <v>8</v>
      </c>
      <c r="AK201" s="18369">
        <v>10</v>
      </c>
      <c r="AL201" s="18822">
        <v>4</v>
      </c>
      <c r="AM201" s="19275">
        <v>13</v>
      </c>
    </row>
    <row r="202" spans="1:39" ht="15" x14ac:dyDescent="0.25">
      <c r="A202" s="7951" t="s">
        <v>903</v>
      </c>
      <c r="B202" s="8404" t="s">
        <v>918</v>
      </c>
      <c r="C202" s="8857" t="s">
        <v>726</v>
      </c>
      <c r="D202" s="9310" t="s">
        <v>482</v>
      </c>
      <c r="E202" s="9763" t="s">
        <v>892</v>
      </c>
      <c r="G202" s="10216" t="s">
        <v>934</v>
      </c>
      <c r="T202" s="10669">
        <v>9</v>
      </c>
      <c r="U202" s="11122">
        <v>7</v>
      </c>
      <c r="V202" s="11575">
        <v>25</v>
      </c>
      <c r="W202" s="12028">
        <v>16</v>
      </c>
      <c r="X202" s="12481">
        <v>17</v>
      </c>
      <c r="Y202" s="12934"/>
      <c r="Z202" s="13387"/>
      <c r="AA202" s="13840"/>
      <c r="AB202" s="14293"/>
      <c r="AC202" s="14746">
        <v>25</v>
      </c>
      <c r="AD202" s="15199">
        <v>16</v>
      </c>
      <c r="AE202" s="15652">
        <v>38</v>
      </c>
      <c r="AF202" s="16105">
        <v>7</v>
      </c>
      <c r="AG202" s="16558">
        <v>9</v>
      </c>
      <c r="AH202" s="17011"/>
      <c r="AI202" s="17464"/>
      <c r="AJ202" s="17917"/>
      <c r="AK202" s="18370"/>
      <c r="AL202" s="18823"/>
      <c r="AM202" s="19276"/>
    </row>
    <row r="203" spans="1:39" ht="15" x14ac:dyDescent="0.25">
      <c r="A203" s="7952" t="s">
        <v>903</v>
      </c>
      <c r="B203" s="8405" t="s">
        <v>781</v>
      </c>
      <c r="C203" s="8858" t="s">
        <v>726</v>
      </c>
      <c r="D203" s="9311" t="s">
        <v>482</v>
      </c>
      <c r="E203" s="9764" t="s">
        <v>892</v>
      </c>
      <c r="G203" s="10217" t="s">
        <v>934</v>
      </c>
      <c r="T203" s="10670"/>
      <c r="U203" s="11123"/>
      <c r="V203" s="11576"/>
      <c r="W203" s="12029"/>
      <c r="X203" s="12482"/>
      <c r="Y203" s="12935"/>
      <c r="Z203" s="13388"/>
      <c r="AA203" s="13841"/>
      <c r="AB203" s="14294"/>
      <c r="AC203" s="14747">
        <v>19</v>
      </c>
      <c r="AD203" s="15200">
        <v>18</v>
      </c>
      <c r="AE203" s="15653">
        <v>30</v>
      </c>
      <c r="AF203" s="16106">
        <v>6</v>
      </c>
      <c r="AG203" s="16559">
        <v>8</v>
      </c>
      <c r="AH203" s="17012">
        <v>42</v>
      </c>
      <c r="AI203" s="17465">
        <v>34</v>
      </c>
      <c r="AJ203" s="17918">
        <v>37</v>
      </c>
      <c r="AK203" s="18371">
        <v>32</v>
      </c>
      <c r="AL203" s="18824">
        <v>27</v>
      </c>
      <c r="AM203" s="19277">
        <v>17</v>
      </c>
    </row>
    <row r="204" spans="1:39" ht="15" x14ac:dyDescent="0.25">
      <c r="A204" s="7953" t="s">
        <v>903</v>
      </c>
      <c r="B204" s="8406" t="s">
        <v>919</v>
      </c>
      <c r="C204" s="8859" t="s">
        <v>726</v>
      </c>
      <c r="D204" s="9312" t="s">
        <v>482</v>
      </c>
      <c r="E204" s="9765" t="s">
        <v>892</v>
      </c>
      <c r="G204" s="10218" t="s">
        <v>934</v>
      </c>
      <c r="T204" s="10671">
        <v>9</v>
      </c>
      <c r="U204" s="11124">
        <v>5</v>
      </c>
      <c r="V204" s="11577">
        <v>45</v>
      </c>
      <c r="W204" s="12030">
        <v>23</v>
      </c>
      <c r="X204" s="12483">
        <v>19</v>
      </c>
      <c r="Y204" s="12936">
        <v>33</v>
      </c>
      <c r="Z204" s="13389">
        <v>9</v>
      </c>
      <c r="AA204" s="13842">
        <v>8</v>
      </c>
      <c r="AB204" s="14295">
        <v>8</v>
      </c>
      <c r="AC204" s="14748"/>
      <c r="AD204" s="15201"/>
      <c r="AE204" s="15654"/>
      <c r="AF204" s="16107"/>
      <c r="AG204" s="16560"/>
      <c r="AH204" s="17013"/>
      <c r="AI204" s="17466"/>
      <c r="AJ204" s="17919"/>
      <c r="AK204" s="18372"/>
      <c r="AL204" s="18825"/>
      <c r="AM204" s="19278"/>
    </row>
    <row r="205" spans="1:39" ht="15" x14ac:dyDescent="0.25">
      <c r="A205" s="7954" t="s">
        <v>903</v>
      </c>
      <c r="B205" s="8407" t="s">
        <v>920</v>
      </c>
      <c r="C205" s="8860" t="s">
        <v>726</v>
      </c>
      <c r="D205" s="9313" t="s">
        <v>482</v>
      </c>
      <c r="E205" s="9766" t="s">
        <v>892</v>
      </c>
      <c r="G205" s="10219" t="s">
        <v>934</v>
      </c>
      <c r="T205" s="10672">
        <v>3</v>
      </c>
      <c r="U205" s="11125">
        <v>11</v>
      </c>
      <c r="V205" s="11578">
        <v>14</v>
      </c>
      <c r="W205" s="12031">
        <v>10</v>
      </c>
      <c r="X205" s="12484">
        <v>13</v>
      </c>
      <c r="Y205" s="12937"/>
      <c r="Z205" s="13390"/>
      <c r="AA205" s="13843"/>
      <c r="AB205" s="14296"/>
      <c r="AC205" s="14749"/>
      <c r="AD205" s="15202"/>
      <c r="AE205" s="15655"/>
      <c r="AF205" s="16108"/>
      <c r="AG205" s="16561"/>
      <c r="AH205" s="17014"/>
      <c r="AI205" s="17467"/>
      <c r="AJ205" s="17920"/>
      <c r="AK205" s="18373"/>
      <c r="AL205" s="18826"/>
      <c r="AM205" s="19279"/>
    </row>
    <row r="206" spans="1:39" ht="15" x14ac:dyDescent="0.25">
      <c r="A206" s="7955" t="s">
        <v>903</v>
      </c>
      <c r="B206" s="8408" t="s">
        <v>921</v>
      </c>
      <c r="C206" s="8861" t="s">
        <v>726</v>
      </c>
      <c r="D206" s="9314" t="s">
        <v>482</v>
      </c>
      <c r="E206" s="9767" t="s">
        <v>892</v>
      </c>
      <c r="G206" s="10220" t="s">
        <v>934</v>
      </c>
      <c r="T206" s="10673">
        <v>4</v>
      </c>
      <c r="U206" s="11126">
        <v>7</v>
      </c>
      <c r="V206" s="11579">
        <v>25</v>
      </c>
      <c r="W206" s="12032"/>
      <c r="X206" s="12485"/>
      <c r="Y206" s="12938"/>
      <c r="Z206" s="13391"/>
      <c r="AA206" s="13844"/>
      <c r="AB206" s="14297"/>
      <c r="AC206" s="14750"/>
      <c r="AD206" s="15203"/>
      <c r="AE206" s="15656"/>
      <c r="AF206" s="16109"/>
      <c r="AG206" s="16562"/>
      <c r="AH206" s="17015"/>
      <c r="AI206" s="17468"/>
      <c r="AJ206" s="17921"/>
      <c r="AK206" s="18374"/>
      <c r="AL206" s="18827"/>
      <c r="AM206" s="19280"/>
    </row>
    <row r="207" spans="1:39" ht="15" x14ac:dyDescent="0.25">
      <c r="A207" s="7956" t="s">
        <v>903</v>
      </c>
      <c r="B207" s="8409" t="s">
        <v>782</v>
      </c>
      <c r="C207" s="8862" t="s">
        <v>727</v>
      </c>
      <c r="D207" s="9315" t="s">
        <v>482</v>
      </c>
      <c r="E207" s="9768" t="s">
        <v>892</v>
      </c>
      <c r="G207" s="10221" t="s">
        <v>934</v>
      </c>
      <c r="T207" s="10674"/>
      <c r="U207" s="11127"/>
      <c r="V207" s="11580"/>
      <c r="W207" s="12033"/>
      <c r="X207" s="12486"/>
      <c r="Y207" s="12939"/>
      <c r="Z207" s="13392"/>
      <c r="AA207" s="13845"/>
      <c r="AB207" s="14298"/>
      <c r="AC207" s="14751"/>
      <c r="AD207" s="15204"/>
      <c r="AE207" s="15657"/>
      <c r="AF207" s="16110"/>
      <c r="AG207" s="16563"/>
      <c r="AH207" s="17016"/>
      <c r="AI207" s="17469"/>
      <c r="AJ207" s="17922"/>
      <c r="AK207" s="18375"/>
      <c r="AL207" s="18828"/>
      <c r="AM207" s="19281">
        <v>1</v>
      </c>
    </row>
    <row r="208" spans="1:39" ht="15" x14ac:dyDescent="0.25">
      <c r="A208" s="7957" t="s">
        <v>903</v>
      </c>
      <c r="B208" s="8410" t="s">
        <v>783</v>
      </c>
      <c r="C208" s="8863" t="s">
        <v>728</v>
      </c>
      <c r="D208" s="9316" t="s">
        <v>482</v>
      </c>
      <c r="E208" s="9769" t="s">
        <v>892</v>
      </c>
      <c r="G208" s="10222" t="s">
        <v>934</v>
      </c>
      <c r="T208" s="10675"/>
      <c r="U208" s="11128"/>
      <c r="V208" s="11581"/>
      <c r="W208" s="12034"/>
      <c r="X208" s="12487"/>
      <c r="Y208" s="12940">
        <v>26</v>
      </c>
      <c r="Z208" s="13393">
        <v>18</v>
      </c>
      <c r="AA208" s="13846">
        <v>15</v>
      </c>
      <c r="AB208" s="14299">
        <v>25</v>
      </c>
      <c r="AC208" s="14752">
        <v>30</v>
      </c>
      <c r="AD208" s="15205">
        <v>27</v>
      </c>
      <c r="AE208" s="15658">
        <v>41</v>
      </c>
      <c r="AF208" s="16111">
        <v>21</v>
      </c>
      <c r="AG208" s="16564">
        <v>19</v>
      </c>
      <c r="AH208" s="17017">
        <v>27</v>
      </c>
      <c r="AI208" s="17470">
        <v>12</v>
      </c>
      <c r="AJ208" s="17923">
        <v>20</v>
      </c>
      <c r="AK208" s="18376">
        <v>20</v>
      </c>
      <c r="AL208" s="18829">
        <v>30</v>
      </c>
      <c r="AM208" s="19282">
        <v>23</v>
      </c>
    </row>
    <row r="209" spans="1:39" ht="15" x14ac:dyDescent="0.25">
      <c r="A209" s="7958" t="s">
        <v>903</v>
      </c>
      <c r="B209" s="8411" t="s">
        <v>784</v>
      </c>
      <c r="C209" s="8864" t="s">
        <v>728</v>
      </c>
      <c r="D209" s="9317" t="s">
        <v>482</v>
      </c>
      <c r="E209" s="9770" t="s">
        <v>892</v>
      </c>
      <c r="G209" s="10223" t="s">
        <v>934</v>
      </c>
      <c r="T209" s="10676"/>
      <c r="U209" s="11129"/>
      <c r="V209" s="11582"/>
      <c r="W209" s="12035"/>
      <c r="X209" s="12488"/>
      <c r="Y209" s="12941"/>
      <c r="Z209" s="13394"/>
      <c r="AA209" s="13847"/>
      <c r="AB209" s="14300"/>
      <c r="AC209" s="14753"/>
      <c r="AD209" s="15206"/>
      <c r="AE209" s="15659"/>
      <c r="AF209" s="16112"/>
      <c r="AG209" s="16565"/>
      <c r="AH209" s="17018"/>
      <c r="AI209" s="17471"/>
      <c r="AJ209" s="17924"/>
      <c r="AK209" s="18377">
        <v>31</v>
      </c>
      <c r="AL209" s="18830">
        <v>41</v>
      </c>
      <c r="AM209" s="19283">
        <v>55</v>
      </c>
    </row>
    <row r="210" spans="1:39" ht="15" x14ac:dyDescent="0.25">
      <c r="A210" s="7959" t="s">
        <v>903</v>
      </c>
      <c r="B210" s="8412" t="s">
        <v>789</v>
      </c>
      <c r="C210" s="8865" t="s">
        <v>728</v>
      </c>
      <c r="D210" s="9318" t="s">
        <v>482</v>
      </c>
      <c r="E210" s="9771" t="s">
        <v>892</v>
      </c>
      <c r="G210" s="10224" t="s">
        <v>934</v>
      </c>
      <c r="T210" s="10677"/>
      <c r="U210" s="11130"/>
      <c r="V210" s="11583"/>
      <c r="W210" s="12036"/>
      <c r="X210" s="12489"/>
      <c r="Y210" s="12942">
        <v>69</v>
      </c>
      <c r="Z210" s="13395">
        <v>46</v>
      </c>
      <c r="AA210" s="13848">
        <v>39</v>
      </c>
      <c r="AB210" s="14301">
        <v>45</v>
      </c>
      <c r="AC210" s="14754">
        <v>30</v>
      </c>
      <c r="AD210" s="15207">
        <v>58</v>
      </c>
      <c r="AE210" s="15660">
        <v>89</v>
      </c>
      <c r="AF210" s="16113">
        <v>10</v>
      </c>
      <c r="AG210" s="16566">
        <v>16</v>
      </c>
      <c r="AH210" s="17019">
        <v>14</v>
      </c>
      <c r="AI210" s="17472">
        <v>28</v>
      </c>
      <c r="AJ210" s="17925">
        <v>687</v>
      </c>
      <c r="AK210" s="18378">
        <v>26</v>
      </c>
      <c r="AL210" s="18831"/>
      <c r="AM210" s="19284"/>
    </row>
    <row r="211" spans="1:39" ht="15" x14ac:dyDescent="0.25">
      <c r="A211" s="7960" t="s">
        <v>903</v>
      </c>
      <c r="B211" s="8413" t="s">
        <v>922</v>
      </c>
      <c r="C211" s="8866" t="s">
        <v>728</v>
      </c>
      <c r="D211" s="9319" t="s">
        <v>482</v>
      </c>
      <c r="E211" s="9772" t="s">
        <v>892</v>
      </c>
      <c r="G211" s="10225" t="s">
        <v>934</v>
      </c>
      <c r="T211" s="10678"/>
      <c r="U211" s="11131"/>
      <c r="V211" s="11584"/>
      <c r="W211" s="12037"/>
      <c r="X211" s="12490"/>
      <c r="Y211" s="12943">
        <v>56</v>
      </c>
      <c r="Z211" s="13396">
        <v>46</v>
      </c>
      <c r="AA211" s="13849">
        <v>57</v>
      </c>
      <c r="AB211" s="14302">
        <v>78</v>
      </c>
      <c r="AC211" s="14755">
        <v>47</v>
      </c>
      <c r="AD211" s="15208">
        <v>50</v>
      </c>
      <c r="AE211" s="15661">
        <v>82</v>
      </c>
      <c r="AF211" s="16114">
        <v>17</v>
      </c>
      <c r="AG211" s="16567">
        <v>30</v>
      </c>
      <c r="AH211" s="17020">
        <v>73</v>
      </c>
      <c r="AI211" s="17473">
        <v>42</v>
      </c>
      <c r="AJ211" s="17926">
        <v>60</v>
      </c>
      <c r="AK211" s="18379">
        <v>8</v>
      </c>
      <c r="AL211" s="18832"/>
      <c r="AM211" s="19285"/>
    </row>
    <row r="212" spans="1:39" ht="15" x14ac:dyDescent="0.25">
      <c r="A212" s="7961" t="s">
        <v>903</v>
      </c>
      <c r="B212" s="8414" t="s">
        <v>791</v>
      </c>
      <c r="C212" s="8867" t="s">
        <v>728</v>
      </c>
      <c r="D212" s="9320" t="s">
        <v>482</v>
      </c>
      <c r="E212" s="9773" t="s">
        <v>892</v>
      </c>
      <c r="G212" s="10226" t="s">
        <v>934</v>
      </c>
      <c r="T212" s="10679"/>
      <c r="U212" s="11132"/>
      <c r="V212" s="11585"/>
      <c r="W212" s="12038"/>
      <c r="X212" s="12491"/>
      <c r="Y212" s="12944">
        <v>15</v>
      </c>
      <c r="Z212" s="13397">
        <v>5</v>
      </c>
      <c r="AA212" s="13850">
        <v>5</v>
      </c>
      <c r="AB212" s="14303">
        <v>4</v>
      </c>
      <c r="AC212" s="14756">
        <v>12</v>
      </c>
      <c r="AD212" s="15209">
        <v>21</v>
      </c>
      <c r="AE212" s="15662">
        <v>18</v>
      </c>
      <c r="AF212" s="16115">
        <v>6</v>
      </c>
      <c r="AG212" s="16568">
        <v>3</v>
      </c>
      <c r="AH212" s="17021">
        <v>8</v>
      </c>
      <c r="AI212" s="17474">
        <v>11</v>
      </c>
      <c r="AJ212" s="17927">
        <v>14</v>
      </c>
      <c r="AK212" s="18380">
        <v>14</v>
      </c>
      <c r="AL212" s="18833"/>
      <c r="AM212" s="19286"/>
    </row>
    <row r="213" spans="1:39" ht="15" x14ac:dyDescent="0.25">
      <c r="A213" s="7962" t="s">
        <v>903</v>
      </c>
      <c r="B213" s="8415" t="s">
        <v>785</v>
      </c>
      <c r="C213" s="8868" t="s">
        <v>728</v>
      </c>
      <c r="D213" s="9321" t="s">
        <v>482</v>
      </c>
      <c r="E213" s="9774" t="s">
        <v>892</v>
      </c>
      <c r="G213" s="10227" t="s">
        <v>934</v>
      </c>
      <c r="T213" s="10680"/>
      <c r="U213" s="11133"/>
      <c r="V213" s="11586"/>
      <c r="W213" s="12039"/>
      <c r="X213" s="12492"/>
      <c r="Y213" s="12945"/>
      <c r="Z213" s="13398"/>
      <c r="AA213" s="13851"/>
      <c r="AB213" s="14304"/>
      <c r="AC213" s="14757"/>
      <c r="AD213" s="15210"/>
      <c r="AE213" s="15663"/>
      <c r="AF213" s="16116"/>
      <c r="AG213" s="16569"/>
      <c r="AH213" s="17022"/>
      <c r="AI213" s="17475"/>
      <c r="AJ213" s="17928"/>
      <c r="AK213" s="18381"/>
      <c r="AL213" s="18834">
        <v>7</v>
      </c>
      <c r="AM213" s="19287">
        <v>11</v>
      </c>
    </row>
    <row r="214" spans="1:39" ht="15" x14ac:dyDescent="0.25">
      <c r="A214" s="7963" t="s">
        <v>903</v>
      </c>
      <c r="B214" s="8416" t="s">
        <v>786</v>
      </c>
      <c r="C214" s="8869" t="s">
        <v>729</v>
      </c>
      <c r="D214" s="9322" t="s">
        <v>482</v>
      </c>
      <c r="E214" s="9775" t="s">
        <v>892</v>
      </c>
      <c r="G214" s="10228" t="s">
        <v>934</v>
      </c>
      <c r="T214" s="10681"/>
      <c r="U214" s="11134"/>
      <c r="V214" s="11587"/>
      <c r="W214" s="12040"/>
      <c r="X214" s="12493"/>
      <c r="Y214" s="12946">
        <v>28</v>
      </c>
      <c r="Z214" s="13399">
        <v>21</v>
      </c>
      <c r="AA214" s="13852">
        <v>12</v>
      </c>
      <c r="AB214" s="14305">
        <v>20</v>
      </c>
      <c r="AC214" s="14758">
        <v>11</v>
      </c>
      <c r="AD214" s="15211">
        <v>20</v>
      </c>
      <c r="AE214" s="15664">
        <v>42</v>
      </c>
      <c r="AF214" s="16117">
        <v>6</v>
      </c>
      <c r="AG214" s="16570">
        <v>8</v>
      </c>
      <c r="AH214" s="17023">
        <v>17</v>
      </c>
      <c r="AI214" s="17476">
        <v>8</v>
      </c>
      <c r="AJ214" s="17929">
        <v>1</v>
      </c>
      <c r="AK214" s="18382">
        <v>6</v>
      </c>
      <c r="AL214" s="18835">
        <v>12</v>
      </c>
      <c r="AM214" s="19288">
        <v>9</v>
      </c>
    </row>
    <row r="215" spans="1:39" ht="15" x14ac:dyDescent="0.25">
      <c r="A215" s="7964" t="s">
        <v>903</v>
      </c>
      <c r="B215" s="8417" t="s">
        <v>923</v>
      </c>
      <c r="C215" s="8870" t="s">
        <v>729</v>
      </c>
      <c r="D215" s="9323" t="s">
        <v>482</v>
      </c>
      <c r="E215" s="9776" t="s">
        <v>892</v>
      </c>
      <c r="G215" s="10229" t="s">
        <v>934</v>
      </c>
      <c r="T215" s="10682"/>
      <c r="U215" s="11135"/>
      <c r="V215" s="11588"/>
      <c r="W215" s="12041"/>
      <c r="X215" s="12494"/>
      <c r="Y215" s="12947">
        <v>16</v>
      </c>
      <c r="Z215" s="13400">
        <v>20</v>
      </c>
      <c r="AA215" s="13853">
        <v>33</v>
      </c>
      <c r="AB215" s="14306">
        <v>3</v>
      </c>
      <c r="AC215" s="14759">
        <v>2</v>
      </c>
      <c r="AD215" s="15212">
        <v>3</v>
      </c>
      <c r="AE215" s="15665">
        <v>1</v>
      </c>
      <c r="AF215" s="16118">
        <v>2</v>
      </c>
      <c r="AG215" s="16571">
        <v>0</v>
      </c>
      <c r="AH215" s="17024">
        <v>0</v>
      </c>
      <c r="AI215" s="17477">
        <v>1</v>
      </c>
      <c r="AJ215" s="17930">
        <v>1</v>
      </c>
      <c r="AK215" s="18383">
        <v>1</v>
      </c>
      <c r="AL215" s="18836"/>
      <c r="AM215" s="19289"/>
    </row>
    <row r="216" spans="1:39" ht="15" x14ac:dyDescent="0.25">
      <c r="A216" s="7965" t="s">
        <v>903</v>
      </c>
      <c r="B216" s="8418" t="s">
        <v>787</v>
      </c>
      <c r="C216" s="8871" t="s">
        <v>729</v>
      </c>
      <c r="D216" s="9324" t="s">
        <v>482</v>
      </c>
      <c r="E216" s="9777" t="s">
        <v>892</v>
      </c>
      <c r="G216" s="10230" t="s">
        <v>934</v>
      </c>
      <c r="T216" s="10683"/>
      <c r="U216" s="11136"/>
      <c r="V216" s="11589"/>
      <c r="W216" s="12042"/>
      <c r="X216" s="12495"/>
      <c r="Y216" s="12948"/>
      <c r="Z216" s="13401"/>
      <c r="AA216" s="13854"/>
      <c r="AB216" s="14307"/>
      <c r="AC216" s="14760"/>
      <c r="AD216" s="15213">
        <v>69</v>
      </c>
      <c r="AE216" s="15666">
        <v>159</v>
      </c>
      <c r="AF216" s="16119">
        <v>111</v>
      </c>
      <c r="AG216" s="16572">
        <v>127</v>
      </c>
      <c r="AH216" s="17025">
        <v>285</v>
      </c>
      <c r="AI216" s="17478">
        <v>253</v>
      </c>
      <c r="AJ216" s="17931">
        <v>235</v>
      </c>
      <c r="AK216" s="18384">
        <v>515</v>
      </c>
      <c r="AL216" s="18837">
        <v>261</v>
      </c>
      <c r="AM216" s="19290">
        <v>259</v>
      </c>
    </row>
    <row r="217" spans="1:39" ht="15" x14ac:dyDescent="0.25">
      <c r="A217" s="7966" t="s">
        <v>903</v>
      </c>
      <c r="B217" s="8419" t="s">
        <v>788</v>
      </c>
      <c r="C217" s="8872" t="s">
        <v>729</v>
      </c>
      <c r="D217" s="9325" t="s">
        <v>482</v>
      </c>
      <c r="E217" s="9778" t="s">
        <v>892</v>
      </c>
      <c r="G217" s="10231" t="s">
        <v>934</v>
      </c>
      <c r="T217" s="10684"/>
      <c r="U217" s="11137"/>
      <c r="V217" s="11590"/>
      <c r="W217" s="12043"/>
      <c r="X217" s="12496"/>
      <c r="Y217" s="12949"/>
      <c r="Z217" s="13402"/>
      <c r="AA217" s="13855"/>
      <c r="AB217" s="14308">
        <v>48</v>
      </c>
      <c r="AC217" s="14761">
        <v>68</v>
      </c>
      <c r="AD217" s="15214">
        <v>99</v>
      </c>
      <c r="AE217" s="15667">
        <v>132</v>
      </c>
      <c r="AF217" s="16120">
        <v>80</v>
      </c>
      <c r="AG217" s="16573">
        <v>66</v>
      </c>
      <c r="AH217" s="17026">
        <v>100</v>
      </c>
      <c r="AI217" s="17479">
        <v>149</v>
      </c>
      <c r="AJ217" s="17932">
        <v>155</v>
      </c>
      <c r="AK217" s="18385">
        <v>225</v>
      </c>
      <c r="AL217" s="18838">
        <v>142</v>
      </c>
      <c r="AM217" s="19291">
        <v>132</v>
      </c>
    </row>
    <row r="218" spans="1:39" ht="15" x14ac:dyDescent="0.25">
      <c r="A218" s="7967" t="s">
        <v>903</v>
      </c>
      <c r="B218" s="8420" t="s">
        <v>924</v>
      </c>
      <c r="C218" s="8873" t="s">
        <v>729</v>
      </c>
      <c r="D218" s="9326" t="s">
        <v>482</v>
      </c>
      <c r="E218" s="9779" t="s">
        <v>892</v>
      </c>
      <c r="G218" s="10232" t="s">
        <v>934</v>
      </c>
      <c r="T218" s="10685"/>
      <c r="U218" s="11138"/>
      <c r="V218" s="11591"/>
      <c r="W218" s="12044"/>
      <c r="X218" s="12497"/>
      <c r="Y218" s="12950">
        <v>15</v>
      </c>
      <c r="Z218" s="13403">
        <v>18</v>
      </c>
      <c r="AA218" s="13856">
        <v>11</v>
      </c>
      <c r="AB218" s="14309">
        <v>40</v>
      </c>
      <c r="AC218" s="14762">
        <v>29</v>
      </c>
      <c r="AD218" s="15215">
        <v>12</v>
      </c>
      <c r="AE218" s="15668">
        <v>10</v>
      </c>
      <c r="AF218" s="16121">
        <v>2</v>
      </c>
      <c r="AG218" s="16574">
        <v>4</v>
      </c>
      <c r="AH218" s="17027">
        <v>2</v>
      </c>
      <c r="AI218" s="17480">
        <v>4</v>
      </c>
      <c r="AJ218" s="17933">
        <v>4</v>
      </c>
      <c r="AK218" s="18386">
        <v>5</v>
      </c>
      <c r="AL218" s="18839"/>
      <c r="AM218" s="19292"/>
    </row>
    <row r="219" spans="1:39" ht="15" x14ac:dyDescent="0.25">
      <c r="A219" s="7968" t="s">
        <v>903</v>
      </c>
      <c r="B219" s="8421" t="s">
        <v>825</v>
      </c>
      <c r="C219" s="8874" t="s">
        <v>730</v>
      </c>
      <c r="D219" s="9327" t="s">
        <v>482</v>
      </c>
      <c r="E219" s="9780" t="s">
        <v>892</v>
      </c>
      <c r="G219" s="10233" t="s">
        <v>934</v>
      </c>
      <c r="T219" s="10686"/>
      <c r="U219" s="11139"/>
      <c r="V219" s="11592"/>
      <c r="W219" s="12045"/>
      <c r="X219" s="12498"/>
      <c r="Y219" s="12951"/>
      <c r="Z219" s="13404"/>
      <c r="AA219" s="13857"/>
      <c r="AB219" s="14310"/>
      <c r="AC219" s="14763"/>
      <c r="AD219" s="15216"/>
      <c r="AE219" s="15669">
        <v>19</v>
      </c>
      <c r="AF219" s="16122"/>
      <c r="AG219" s="16575"/>
      <c r="AH219" s="17028"/>
      <c r="AI219" s="17481"/>
      <c r="AJ219" s="17934"/>
      <c r="AK219" s="18387"/>
      <c r="AL219" s="18840"/>
      <c r="AM219" s="19293"/>
    </row>
    <row r="220" spans="1:39" ht="15" x14ac:dyDescent="0.25">
      <c r="A220" s="7969" t="s">
        <v>903</v>
      </c>
      <c r="B220" s="8422" t="s">
        <v>789</v>
      </c>
      <c r="C220" s="8875" t="s">
        <v>730</v>
      </c>
      <c r="D220" s="9328" t="s">
        <v>482</v>
      </c>
      <c r="E220" s="9781" t="s">
        <v>892</v>
      </c>
      <c r="G220" s="10234" t="s">
        <v>934</v>
      </c>
      <c r="T220" s="10687"/>
      <c r="U220" s="11140"/>
      <c r="V220" s="11593"/>
      <c r="W220" s="12046"/>
      <c r="X220" s="12499"/>
      <c r="Y220" s="12952"/>
      <c r="Z220" s="13405"/>
      <c r="AA220" s="13858"/>
      <c r="AB220" s="14311"/>
      <c r="AC220" s="14764"/>
      <c r="AD220" s="15217"/>
      <c r="AE220" s="15670"/>
      <c r="AF220" s="16123"/>
      <c r="AG220" s="16576"/>
      <c r="AH220" s="17029"/>
      <c r="AI220" s="17482"/>
      <c r="AJ220" s="17935"/>
      <c r="AK220" s="18388"/>
      <c r="AL220" s="18841">
        <v>18</v>
      </c>
      <c r="AM220" s="19294">
        <v>34</v>
      </c>
    </row>
    <row r="221" spans="1:39" ht="15" x14ac:dyDescent="0.25">
      <c r="A221" s="7970" t="s">
        <v>903</v>
      </c>
      <c r="B221" s="8423" t="s">
        <v>761</v>
      </c>
      <c r="C221" s="8876" t="s">
        <v>730</v>
      </c>
      <c r="D221" s="9329" t="s">
        <v>482</v>
      </c>
      <c r="E221" s="9782" t="s">
        <v>892</v>
      </c>
      <c r="G221" s="10235" t="s">
        <v>934</v>
      </c>
      <c r="T221" s="10688"/>
      <c r="U221" s="11141"/>
      <c r="V221" s="11594"/>
      <c r="W221" s="12047"/>
      <c r="X221" s="12500"/>
      <c r="Y221" s="12953"/>
      <c r="Z221" s="13406"/>
      <c r="AA221" s="13859"/>
      <c r="AB221" s="14312"/>
      <c r="AC221" s="14765"/>
      <c r="AD221" s="15218"/>
      <c r="AE221" s="15671"/>
      <c r="AF221" s="16124"/>
      <c r="AG221" s="16577">
        <v>2</v>
      </c>
      <c r="AH221" s="17030">
        <v>7</v>
      </c>
      <c r="AI221" s="17483">
        <v>6</v>
      </c>
      <c r="AJ221" s="17936">
        <v>21</v>
      </c>
      <c r="AK221" s="18389">
        <v>10</v>
      </c>
      <c r="AL221" s="18842"/>
      <c r="AM221" s="19295"/>
    </row>
    <row r="222" spans="1:39" ht="15" x14ac:dyDescent="0.25">
      <c r="A222" s="7971" t="s">
        <v>903</v>
      </c>
      <c r="B222" s="8424" t="s">
        <v>790</v>
      </c>
      <c r="C222" s="8877" t="s">
        <v>730</v>
      </c>
      <c r="D222" s="9330" t="s">
        <v>482</v>
      </c>
      <c r="E222" s="9783" t="s">
        <v>892</v>
      </c>
      <c r="G222" s="10236" t="s">
        <v>934</v>
      </c>
      <c r="T222" s="10689"/>
      <c r="U222" s="11142"/>
      <c r="V222" s="11595"/>
      <c r="W222" s="12048"/>
      <c r="X222" s="12501"/>
      <c r="Y222" s="12954">
        <v>66</v>
      </c>
      <c r="Z222" s="13407">
        <v>57</v>
      </c>
      <c r="AA222" s="13860">
        <v>48</v>
      </c>
      <c r="AB222" s="14313">
        <v>80</v>
      </c>
      <c r="AC222" s="14766">
        <v>57</v>
      </c>
      <c r="AD222" s="15219">
        <v>77</v>
      </c>
      <c r="AE222" s="15672">
        <v>77</v>
      </c>
      <c r="AF222" s="16125">
        <v>15</v>
      </c>
      <c r="AG222" s="16578">
        <v>24</v>
      </c>
      <c r="AH222" s="17031">
        <v>41</v>
      </c>
      <c r="AI222" s="17484">
        <v>37</v>
      </c>
      <c r="AJ222" s="17937">
        <v>17</v>
      </c>
      <c r="AK222" s="18390">
        <v>12</v>
      </c>
      <c r="AL222" s="18843">
        <v>14</v>
      </c>
      <c r="AM222" s="19296">
        <v>5</v>
      </c>
    </row>
    <row r="223" spans="1:39" ht="15" x14ac:dyDescent="0.25">
      <c r="A223" s="7972" t="s">
        <v>903</v>
      </c>
      <c r="B223" s="8425" t="s">
        <v>925</v>
      </c>
      <c r="C223" s="8878" t="s">
        <v>730</v>
      </c>
      <c r="D223" s="9331" t="s">
        <v>482</v>
      </c>
      <c r="E223" s="9784" t="s">
        <v>892</v>
      </c>
      <c r="G223" s="10237" t="s">
        <v>934</v>
      </c>
      <c r="T223" s="10690"/>
      <c r="U223" s="11143"/>
      <c r="V223" s="11596"/>
      <c r="W223" s="12049"/>
      <c r="X223" s="12502"/>
      <c r="Y223" s="12955">
        <v>1</v>
      </c>
      <c r="Z223" s="13408">
        <v>5</v>
      </c>
      <c r="AA223" s="13861">
        <v>2</v>
      </c>
      <c r="AB223" s="14314">
        <v>7</v>
      </c>
      <c r="AC223" s="14767">
        <v>7</v>
      </c>
      <c r="AD223" s="15220">
        <v>4</v>
      </c>
      <c r="AE223" s="15673">
        <v>3</v>
      </c>
      <c r="AF223" s="16126">
        <v>0</v>
      </c>
      <c r="AG223" s="16579"/>
      <c r="AH223" s="17032"/>
      <c r="AI223" s="17485"/>
      <c r="AJ223" s="17938"/>
      <c r="AK223" s="18391"/>
      <c r="AL223" s="18844"/>
      <c r="AM223" s="19297"/>
    </row>
    <row r="224" spans="1:39" ht="15" x14ac:dyDescent="0.25">
      <c r="A224" s="7973" t="s">
        <v>903</v>
      </c>
      <c r="B224" s="8426" t="s">
        <v>791</v>
      </c>
      <c r="C224" s="8879" t="s">
        <v>730</v>
      </c>
      <c r="D224" s="9332" t="s">
        <v>482</v>
      </c>
      <c r="E224" s="9785" t="s">
        <v>892</v>
      </c>
      <c r="G224" s="10238" t="s">
        <v>934</v>
      </c>
      <c r="T224" s="10691"/>
      <c r="U224" s="11144"/>
      <c r="V224" s="11597"/>
      <c r="W224" s="12050"/>
      <c r="X224" s="12503"/>
      <c r="Y224" s="12956"/>
      <c r="Z224" s="13409"/>
      <c r="AA224" s="13862"/>
      <c r="AB224" s="14315"/>
      <c r="AC224" s="14768"/>
      <c r="AD224" s="15221"/>
      <c r="AE224" s="15674"/>
      <c r="AF224" s="16127"/>
      <c r="AG224" s="16580"/>
      <c r="AH224" s="17033"/>
      <c r="AI224" s="17486"/>
      <c r="AJ224" s="17939"/>
      <c r="AK224" s="18392"/>
      <c r="AL224" s="18845">
        <v>9</v>
      </c>
      <c r="AM224" s="19298">
        <v>13</v>
      </c>
    </row>
    <row r="225" spans="1:39" ht="15" x14ac:dyDescent="0.25">
      <c r="A225" s="7974" t="s">
        <v>903</v>
      </c>
      <c r="B225" s="8427" t="s">
        <v>785</v>
      </c>
      <c r="C225" s="8880" t="s">
        <v>730</v>
      </c>
      <c r="D225" s="9333" t="s">
        <v>482</v>
      </c>
      <c r="E225" s="9786" t="s">
        <v>892</v>
      </c>
      <c r="G225" s="10239" t="s">
        <v>934</v>
      </c>
      <c r="T225" s="10692"/>
      <c r="U225" s="11145"/>
      <c r="V225" s="11598"/>
      <c r="W225" s="12051"/>
      <c r="X225" s="12504"/>
      <c r="Y225" s="12957">
        <v>24</v>
      </c>
      <c r="Z225" s="13410">
        <v>21</v>
      </c>
      <c r="AA225" s="13863">
        <v>11</v>
      </c>
      <c r="AB225" s="14316">
        <v>34</v>
      </c>
      <c r="AC225" s="14769">
        <v>19</v>
      </c>
      <c r="AD225" s="15222">
        <v>15</v>
      </c>
      <c r="AE225" s="15675">
        <v>27</v>
      </c>
      <c r="AF225" s="16128">
        <v>3</v>
      </c>
      <c r="AG225" s="16581">
        <v>7</v>
      </c>
      <c r="AH225" s="17034">
        <v>5</v>
      </c>
      <c r="AI225" s="17487">
        <v>15</v>
      </c>
      <c r="AJ225" s="17940">
        <v>10</v>
      </c>
      <c r="AK225" s="18393">
        <v>18</v>
      </c>
      <c r="AL225" s="18846"/>
      <c r="AM225" s="19299"/>
    </row>
    <row r="226" spans="1:39" ht="15" x14ac:dyDescent="0.25">
      <c r="A226" s="7975" t="s">
        <v>903</v>
      </c>
      <c r="B226" s="8428" t="s">
        <v>792</v>
      </c>
      <c r="C226" s="8881" t="s">
        <v>731</v>
      </c>
      <c r="D226" s="9334" t="s">
        <v>482</v>
      </c>
      <c r="E226" s="9787" t="s">
        <v>892</v>
      </c>
      <c r="G226" s="10240" t="s">
        <v>934</v>
      </c>
      <c r="T226" s="10693"/>
      <c r="U226" s="11146"/>
      <c r="V226" s="11599"/>
      <c r="W226" s="12052"/>
      <c r="X226" s="12505"/>
      <c r="Y226" s="12958"/>
      <c r="Z226" s="13411"/>
      <c r="AA226" s="13864"/>
      <c r="AB226" s="14317"/>
      <c r="AC226" s="14770"/>
      <c r="AD226" s="15223"/>
      <c r="AE226" s="15676"/>
      <c r="AF226" s="16129"/>
      <c r="AG226" s="16582"/>
      <c r="AH226" s="17035"/>
      <c r="AI226" s="17488"/>
      <c r="AJ226" s="17941"/>
      <c r="AK226" s="18394"/>
      <c r="AL226" s="18847">
        <v>2</v>
      </c>
      <c r="AM226" s="19300">
        <v>17</v>
      </c>
    </row>
    <row r="227" spans="1:39" ht="15" x14ac:dyDescent="0.25">
      <c r="A227" s="7976" t="s">
        <v>903</v>
      </c>
      <c r="B227" s="8429" t="s">
        <v>793</v>
      </c>
      <c r="C227" s="8882" t="s">
        <v>731</v>
      </c>
      <c r="D227" s="9335" t="s">
        <v>482</v>
      </c>
      <c r="E227" s="9788" t="s">
        <v>892</v>
      </c>
      <c r="G227" s="10241" t="s">
        <v>934</v>
      </c>
      <c r="T227" s="10694"/>
      <c r="U227" s="11147"/>
      <c r="V227" s="11600"/>
      <c r="W227" s="12053"/>
      <c r="X227" s="12506"/>
      <c r="Y227" s="12959"/>
      <c r="Z227" s="13412"/>
      <c r="AA227" s="13865"/>
      <c r="AB227" s="14318"/>
      <c r="AC227" s="14771"/>
      <c r="AD227" s="15224"/>
      <c r="AE227" s="15677"/>
      <c r="AF227" s="16130"/>
      <c r="AG227" s="16583"/>
      <c r="AH227" s="17036"/>
      <c r="AI227" s="17489"/>
      <c r="AJ227" s="17942"/>
      <c r="AK227" s="18395"/>
      <c r="AL227" s="18848"/>
      <c r="AM227" s="19301">
        <v>4</v>
      </c>
    </row>
    <row r="228" spans="1:39" ht="15" x14ac:dyDescent="0.25">
      <c r="A228" s="7977" t="s">
        <v>903</v>
      </c>
      <c r="B228" s="8430" t="s">
        <v>794</v>
      </c>
      <c r="C228" s="8883" t="s">
        <v>731</v>
      </c>
      <c r="D228" s="9336" t="s">
        <v>482</v>
      </c>
      <c r="E228" s="9789" t="s">
        <v>892</v>
      </c>
      <c r="G228" s="10242" t="s">
        <v>934</v>
      </c>
      <c r="T228" s="10695"/>
      <c r="U228" s="11148"/>
      <c r="V228" s="11601"/>
      <c r="W228" s="12054"/>
      <c r="X228" s="12507"/>
      <c r="Y228" s="12960"/>
      <c r="Z228" s="13413"/>
      <c r="AA228" s="13866"/>
      <c r="AB228" s="14319"/>
      <c r="AC228" s="14772"/>
      <c r="AD228" s="15225"/>
      <c r="AE228" s="15678"/>
      <c r="AF228" s="16131"/>
      <c r="AG228" s="16584"/>
      <c r="AH228" s="17037"/>
      <c r="AI228" s="17490"/>
      <c r="AJ228" s="17943"/>
      <c r="AK228" s="18396"/>
      <c r="AL228" s="18849">
        <v>2</v>
      </c>
      <c r="AM228" s="19302">
        <v>9</v>
      </c>
    </row>
    <row r="229" spans="1:39" ht="15" x14ac:dyDescent="0.25">
      <c r="A229" s="7978" t="s">
        <v>903</v>
      </c>
      <c r="B229" s="8431" t="s">
        <v>783</v>
      </c>
      <c r="C229" s="8884" t="s">
        <v>715</v>
      </c>
      <c r="D229" s="9337" t="s">
        <v>482</v>
      </c>
      <c r="E229" s="9790" t="s">
        <v>892</v>
      </c>
      <c r="G229" s="10243" t="s">
        <v>934</v>
      </c>
      <c r="T229" s="10696">
        <v>10</v>
      </c>
      <c r="U229" s="11149">
        <v>11</v>
      </c>
      <c r="V229" s="11602">
        <v>10</v>
      </c>
      <c r="W229" s="12055">
        <v>26</v>
      </c>
      <c r="X229" s="12508">
        <v>7</v>
      </c>
      <c r="Y229" s="12961"/>
      <c r="Z229" s="13414"/>
      <c r="AA229" s="13867"/>
      <c r="AB229" s="14320"/>
      <c r="AC229" s="14773"/>
      <c r="AD229" s="15226"/>
      <c r="AE229" s="15679"/>
      <c r="AF229" s="16132"/>
      <c r="AG229" s="16585"/>
      <c r="AH229" s="17038"/>
      <c r="AI229" s="17491"/>
      <c r="AJ229" s="17944"/>
      <c r="AK229" s="18397"/>
      <c r="AL229" s="18850"/>
      <c r="AM229" s="19303"/>
    </row>
    <row r="230" spans="1:39" ht="15" x14ac:dyDescent="0.25">
      <c r="A230" s="7979" t="s">
        <v>903</v>
      </c>
      <c r="B230" s="8432" t="s">
        <v>786</v>
      </c>
      <c r="C230" s="8885" t="s">
        <v>715</v>
      </c>
      <c r="D230" s="9338" t="s">
        <v>482</v>
      </c>
      <c r="E230" s="9791" t="s">
        <v>892</v>
      </c>
      <c r="G230" s="10244" t="s">
        <v>934</v>
      </c>
      <c r="T230" s="10697">
        <v>16</v>
      </c>
      <c r="U230" s="11150">
        <v>7</v>
      </c>
      <c r="V230" s="11603">
        <v>21</v>
      </c>
      <c r="W230" s="12056">
        <v>17</v>
      </c>
      <c r="X230" s="12509">
        <v>19</v>
      </c>
      <c r="Y230" s="12962"/>
      <c r="Z230" s="13415"/>
      <c r="AA230" s="13868"/>
      <c r="AB230" s="14321"/>
      <c r="AC230" s="14774"/>
      <c r="AD230" s="15227"/>
      <c r="AE230" s="15680"/>
      <c r="AF230" s="16133"/>
      <c r="AG230" s="16586"/>
      <c r="AH230" s="17039"/>
      <c r="AI230" s="17492"/>
      <c r="AJ230" s="17945"/>
      <c r="AK230" s="18398"/>
      <c r="AL230" s="18851"/>
      <c r="AM230" s="19304"/>
    </row>
    <row r="231" spans="1:39" ht="15" x14ac:dyDescent="0.25">
      <c r="A231" s="7980" t="s">
        <v>903</v>
      </c>
      <c r="B231" s="8433" t="s">
        <v>923</v>
      </c>
      <c r="C231" s="8886" t="s">
        <v>715</v>
      </c>
      <c r="D231" s="9339" t="s">
        <v>482</v>
      </c>
      <c r="E231" s="9792" t="s">
        <v>892</v>
      </c>
      <c r="G231" s="10245" t="s">
        <v>934</v>
      </c>
      <c r="T231" s="10698">
        <v>0</v>
      </c>
      <c r="U231" s="11151">
        <v>3</v>
      </c>
      <c r="V231" s="11604">
        <v>5</v>
      </c>
      <c r="W231" s="12057">
        <v>54</v>
      </c>
      <c r="X231" s="12510">
        <v>18</v>
      </c>
      <c r="Y231" s="12963"/>
      <c r="Z231" s="13416"/>
      <c r="AA231" s="13869"/>
      <c r="AB231" s="14322"/>
      <c r="AC231" s="14775"/>
      <c r="AD231" s="15228"/>
      <c r="AE231" s="15681"/>
      <c r="AF231" s="16134"/>
      <c r="AG231" s="16587"/>
      <c r="AH231" s="17040"/>
      <c r="AI231" s="17493"/>
      <c r="AJ231" s="17946"/>
      <c r="AK231" s="18399"/>
      <c r="AL231" s="18852"/>
      <c r="AM231" s="19305"/>
    </row>
    <row r="232" spans="1:39" ht="15" x14ac:dyDescent="0.25">
      <c r="A232" s="7981" t="s">
        <v>903</v>
      </c>
      <c r="B232" s="8434" t="s">
        <v>916</v>
      </c>
      <c r="C232" s="8887" t="s">
        <v>715</v>
      </c>
      <c r="D232" s="9340" t="s">
        <v>482</v>
      </c>
      <c r="E232" s="9793" t="s">
        <v>892</v>
      </c>
      <c r="G232" s="10246" t="s">
        <v>934</v>
      </c>
      <c r="T232" s="10699">
        <v>6</v>
      </c>
      <c r="U232" s="11152">
        <v>1</v>
      </c>
      <c r="V232" s="11605">
        <v>17</v>
      </c>
      <c r="W232" s="12058">
        <v>5</v>
      </c>
      <c r="X232" s="12511">
        <v>9</v>
      </c>
      <c r="Y232" s="12964">
        <v>22</v>
      </c>
      <c r="Z232" s="13417">
        <v>22</v>
      </c>
      <c r="AA232" s="13870">
        <v>18</v>
      </c>
      <c r="AB232" s="14323">
        <v>18</v>
      </c>
      <c r="AC232" s="14776"/>
      <c r="AD232" s="15229"/>
      <c r="AE232" s="15682"/>
      <c r="AF232" s="16135"/>
      <c r="AG232" s="16588"/>
      <c r="AH232" s="17041"/>
      <c r="AI232" s="17494"/>
      <c r="AJ232" s="17947"/>
      <c r="AK232" s="18400"/>
      <c r="AL232" s="18853"/>
      <c r="AM232" s="19306"/>
    </row>
    <row r="233" spans="1:39" ht="15" x14ac:dyDescent="0.25">
      <c r="A233" s="7982" t="s">
        <v>903</v>
      </c>
      <c r="B233" s="8435" t="s">
        <v>759</v>
      </c>
      <c r="C233" s="8888" t="s">
        <v>715</v>
      </c>
      <c r="D233" s="9341" t="s">
        <v>482</v>
      </c>
      <c r="E233" s="9794" t="s">
        <v>892</v>
      </c>
      <c r="G233" s="10247" t="s">
        <v>934</v>
      </c>
      <c r="T233" s="10700"/>
      <c r="U233" s="11153"/>
      <c r="V233" s="11606"/>
      <c r="W233" s="12059"/>
      <c r="X233" s="12512"/>
      <c r="Y233" s="12965">
        <v>1</v>
      </c>
      <c r="Z233" s="13418">
        <v>11</v>
      </c>
      <c r="AA233" s="13871">
        <v>1</v>
      </c>
      <c r="AB233" s="14324"/>
      <c r="AC233" s="14777"/>
      <c r="AD233" s="15230"/>
      <c r="AE233" s="15683"/>
      <c r="AF233" s="16136"/>
      <c r="AG233" s="16589"/>
      <c r="AH233" s="17042"/>
      <c r="AI233" s="17495"/>
      <c r="AJ233" s="17948"/>
      <c r="AK233" s="18401"/>
      <c r="AL233" s="18854"/>
      <c r="AM233" s="19307"/>
    </row>
    <row r="234" spans="1:39" ht="15" x14ac:dyDescent="0.25">
      <c r="A234" s="7983" t="s">
        <v>903</v>
      </c>
      <c r="B234" s="8436" t="s">
        <v>732</v>
      </c>
      <c r="C234" s="8889" t="s">
        <v>715</v>
      </c>
      <c r="D234" s="9342" t="s">
        <v>482</v>
      </c>
      <c r="E234" s="9795" t="s">
        <v>892</v>
      </c>
      <c r="G234" s="10248" t="s">
        <v>934</v>
      </c>
      <c r="T234" s="10701">
        <v>0</v>
      </c>
      <c r="U234" s="11154">
        <v>0</v>
      </c>
      <c r="V234" s="11607">
        <v>0</v>
      </c>
      <c r="W234" s="12060">
        <v>0</v>
      </c>
      <c r="X234" s="12513"/>
      <c r="Y234" s="12966"/>
      <c r="Z234" s="13419"/>
      <c r="AA234" s="13872"/>
      <c r="AB234" s="14325"/>
      <c r="AC234" s="14778"/>
      <c r="AD234" s="15231"/>
      <c r="AE234" s="15684"/>
      <c r="AF234" s="16137"/>
      <c r="AG234" s="16590"/>
      <c r="AH234" s="17043"/>
      <c r="AI234" s="17496"/>
      <c r="AJ234" s="17949"/>
      <c r="AK234" s="18402"/>
      <c r="AL234" s="18855"/>
      <c r="AM234" s="19308"/>
    </row>
    <row r="235" spans="1:39" ht="15" x14ac:dyDescent="0.25">
      <c r="A235" s="7984" t="s">
        <v>903</v>
      </c>
      <c r="B235" s="8437" t="s">
        <v>777</v>
      </c>
      <c r="C235" s="8890" t="s">
        <v>715</v>
      </c>
      <c r="D235" s="9343" t="s">
        <v>482</v>
      </c>
      <c r="E235" s="9796" t="s">
        <v>892</v>
      </c>
      <c r="G235" s="10249" t="s">
        <v>934</v>
      </c>
      <c r="T235" s="10702"/>
      <c r="U235" s="11155"/>
      <c r="V235" s="11608"/>
      <c r="W235" s="12061"/>
      <c r="X235" s="12514"/>
      <c r="Y235" s="12967">
        <v>7</v>
      </c>
      <c r="Z235" s="13420">
        <v>11</v>
      </c>
      <c r="AA235" s="13873">
        <v>3</v>
      </c>
      <c r="AB235" s="14326">
        <v>2</v>
      </c>
      <c r="AC235" s="14779"/>
      <c r="AD235" s="15232"/>
      <c r="AE235" s="15685"/>
      <c r="AF235" s="16138"/>
      <c r="AG235" s="16591"/>
      <c r="AH235" s="17044"/>
      <c r="AI235" s="17497"/>
      <c r="AJ235" s="17950"/>
      <c r="AK235" s="18403"/>
      <c r="AL235" s="18856"/>
      <c r="AM235" s="19309"/>
    </row>
    <row r="236" spans="1:39" ht="15" x14ac:dyDescent="0.25">
      <c r="A236" s="7985" t="s">
        <v>903</v>
      </c>
      <c r="B236" s="8438" t="s">
        <v>917</v>
      </c>
      <c r="C236" s="8891" t="s">
        <v>715</v>
      </c>
      <c r="D236" s="9344" t="s">
        <v>482</v>
      </c>
      <c r="E236" s="9797" t="s">
        <v>892</v>
      </c>
      <c r="G236" s="10250" t="s">
        <v>934</v>
      </c>
      <c r="T236" s="10703"/>
      <c r="U236" s="11156"/>
      <c r="V236" s="11609"/>
      <c r="W236" s="12062"/>
      <c r="X236" s="12515">
        <v>4</v>
      </c>
      <c r="Y236" s="12968">
        <v>15</v>
      </c>
      <c r="Z236" s="13421">
        <v>8</v>
      </c>
      <c r="AA236" s="13874">
        <v>9</v>
      </c>
      <c r="AB236" s="14327">
        <v>6</v>
      </c>
      <c r="AC236" s="14780"/>
      <c r="AD236" s="15233"/>
      <c r="AE236" s="15686"/>
      <c r="AF236" s="16139"/>
      <c r="AG236" s="16592"/>
      <c r="AH236" s="17045"/>
      <c r="AI236" s="17498"/>
      <c r="AJ236" s="17951"/>
      <c r="AK236" s="18404"/>
      <c r="AL236" s="18857"/>
      <c r="AM236" s="19310"/>
    </row>
    <row r="237" spans="1:39" ht="15" x14ac:dyDescent="0.25">
      <c r="A237" s="7986" t="s">
        <v>903</v>
      </c>
      <c r="B237" s="8439" t="s">
        <v>779</v>
      </c>
      <c r="C237" s="8892" t="s">
        <v>715</v>
      </c>
      <c r="D237" s="9345" t="s">
        <v>482</v>
      </c>
      <c r="E237" s="9798" t="s">
        <v>892</v>
      </c>
      <c r="G237" s="10251" t="s">
        <v>934</v>
      </c>
      <c r="T237" s="10704">
        <v>13</v>
      </c>
      <c r="U237" s="11157">
        <v>9</v>
      </c>
      <c r="V237" s="11610">
        <v>31</v>
      </c>
      <c r="W237" s="12063">
        <v>48</v>
      </c>
      <c r="X237" s="12516">
        <v>31</v>
      </c>
      <c r="Y237" s="12969"/>
      <c r="Z237" s="13422"/>
      <c r="AA237" s="13875"/>
      <c r="AB237" s="14328"/>
      <c r="AC237" s="14781"/>
      <c r="AD237" s="15234"/>
      <c r="AE237" s="15687"/>
      <c r="AF237" s="16140"/>
      <c r="AG237" s="16593"/>
      <c r="AH237" s="17046"/>
      <c r="AI237" s="17499"/>
      <c r="AJ237" s="17952"/>
      <c r="AK237" s="18405"/>
      <c r="AL237" s="18858"/>
      <c r="AM237" s="19311"/>
    </row>
    <row r="238" spans="1:39" ht="15" x14ac:dyDescent="0.25">
      <c r="A238" s="7987" t="s">
        <v>903</v>
      </c>
      <c r="B238" s="8440" t="s">
        <v>918</v>
      </c>
      <c r="C238" s="8893" t="s">
        <v>715</v>
      </c>
      <c r="D238" s="9346" t="s">
        <v>482</v>
      </c>
      <c r="E238" s="9799" t="s">
        <v>892</v>
      </c>
      <c r="G238" s="10252" t="s">
        <v>934</v>
      </c>
      <c r="T238" s="10705"/>
      <c r="U238" s="11158"/>
      <c r="V238" s="11611"/>
      <c r="W238" s="12064"/>
      <c r="X238" s="12517"/>
      <c r="Y238" s="12970">
        <v>17</v>
      </c>
      <c r="Z238" s="13423">
        <v>15</v>
      </c>
      <c r="AA238" s="13876">
        <v>15</v>
      </c>
      <c r="AB238" s="14329">
        <v>25</v>
      </c>
      <c r="AC238" s="14782"/>
      <c r="AD238" s="15235"/>
      <c r="AE238" s="15688"/>
      <c r="AF238" s="16141"/>
      <c r="AG238" s="16594"/>
      <c r="AH238" s="17047"/>
      <c r="AI238" s="17500"/>
      <c r="AJ238" s="17953"/>
      <c r="AK238" s="18406"/>
      <c r="AL238" s="18859"/>
      <c r="AM238" s="19312"/>
    </row>
    <row r="239" spans="1:39" ht="15" x14ac:dyDescent="0.25">
      <c r="A239" s="7988" t="s">
        <v>903</v>
      </c>
      <c r="B239" s="8441" t="s">
        <v>790</v>
      </c>
      <c r="C239" s="8894" t="s">
        <v>715</v>
      </c>
      <c r="D239" s="9347" t="s">
        <v>482</v>
      </c>
      <c r="E239" s="9800" t="s">
        <v>892</v>
      </c>
      <c r="G239" s="10253" t="s">
        <v>934</v>
      </c>
      <c r="T239" s="10706">
        <v>13</v>
      </c>
      <c r="U239" s="11159">
        <v>28</v>
      </c>
      <c r="V239" s="11612">
        <v>40</v>
      </c>
      <c r="W239" s="12065">
        <v>37</v>
      </c>
      <c r="X239" s="12518">
        <v>18</v>
      </c>
      <c r="Y239" s="12971"/>
      <c r="Z239" s="13424"/>
      <c r="AA239" s="13877"/>
      <c r="AB239" s="14330"/>
      <c r="AC239" s="14783"/>
      <c r="AD239" s="15236"/>
      <c r="AE239" s="15689"/>
      <c r="AF239" s="16142"/>
      <c r="AG239" s="16595"/>
      <c r="AH239" s="17048"/>
      <c r="AI239" s="17501"/>
      <c r="AJ239" s="17954"/>
      <c r="AK239" s="18407"/>
      <c r="AL239" s="18860"/>
      <c r="AM239" s="19313"/>
    </row>
    <row r="240" spans="1:39" ht="15" x14ac:dyDescent="0.25">
      <c r="A240" s="7989" t="s">
        <v>903</v>
      </c>
      <c r="B240" s="8442" t="s">
        <v>926</v>
      </c>
      <c r="C240" s="8895" t="s">
        <v>715</v>
      </c>
      <c r="D240" s="9348" t="s">
        <v>482</v>
      </c>
      <c r="E240" s="9801" t="s">
        <v>892</v>
      </c>
      <c r="G240" s="10254" t="s">
        <v>934</v>
      </c>
      <c r="T240" s="10707">
        <v>7</v>
      </c>
      <c r="U240" s="11160">
        <v>5</v>
      </c>
      <c r="V240" s="11613">
        <v>8</v>
      </c>
      <c r="W240" s="12066">
        <v>9</v>
      </c>
      <c r="X240" s="12519">
        <v>10</v>
      </c>
      <c r="Y240" s="12972"/>
      <c r="Z240" s="13425"/>
      <c r="AA240" s="13878"/>
      <c r="AB240" s="14331"/>
      <c r="AC240" s="14784"/>
      <c r="AD240" s="15237"/>
      <c r="AE240" s="15690"/>
      <c r="AF240" s="16143"/>
      <c r="AG240" s="16596"/>
      <c r="AH240" s="17049"/>
      <c r="AI240" s="17502"/>
      <c r="AJ240" s="17955"/>
      <c r="AK240" s="18408"/>
      <c r="AL240" s="18861"/>
      <c r="AM240" s="19314"/>
    </row>
    <row r="241" spans="1:39" ht="15" x14ac:dyDescent="0.25">
      <c r="A241" s="7990" t="s">
        <v>903</v>
      </c>
      <c r="B241" s="8443" t="s">
        <v>922</v>
      </c>
      <c r="C241" s="8896" t="s">
        <v>715</v>
      </c>
      <c r="D241" s="9349" t="s">
        <v>482</v>
      </c>
      <c r="E241" s="9802" t="s">
        <v>892</v>
      </c>
      <c r="G241" s="10255" t="s">
        <v>934</v>
      </c>
      <c r="T241" s="10708">
        <v>21</v>
      </c>
      <c r="U241" s="11161">
        <v>26</v>
      </c>
      <c r="V241" s="11614">
        <v>45</v>
      </c>
      <c r="W241" s="12067">
        <v>49</v>
      </c>
      <c r="X241" s="12520">
        <v>52</v>
      </c>
      <c r="Y241" s="12973"/>
      <c r="Z241" s="13426"/>
      <c r="AA241" s="13879"/>
      <c r="AB241" s="14332"/>
      <c r="AC241" s="14785"/>
      <c r="AD241" s="15238"/>
      <c r="AE241" s="15691"/>
      <c r="AF241" s="16144"/>
      <c r="AG241" s="16597"/>
      <c r="AH241" s="17050"/>
      <c r="AI241" s="17503"/>
      <c r="AJ241" s="17956"/>
      <c r="AK241" s="18409"/>
      <c r="AL241" s="18862"/>
      <c r="AM241" s="19315"/>
    </row>
    <row r="242" spans="1:39" ht="15" x14ac:dyDescent="0.25">
      <c r="A242" s="7991" t="s">
        <v>903</v>
      </c>
      <c r="B242" s="8444" t="s">
        <v>781</v>
      </c>
      <c r="C242" s="8897" t="s">
        <v>715</v>
      </c>
      <c r="D242" s="9350" t="s">
        <v>482</v>
      </c>
      <c r="E242" s="9803" t="s">
        <v>892</v>
      </c>
      <c r="G242" s="10256" t="s">
        <v>934</v>
      </c>
      <c r="T242" s="10709">
        <v>13</v>
      </c>
      <c r="U242" s="11162">
        <v>4</v>
      </c>
      <c r="V242" s="11615">
        <v>22</v>
      </c>
      <c r="W242" s="12068">
        <v>16</v>
      </c>
      <c r="X242" s="12521">
        <v>17</v>
      </c>
      <c r="Y242" s="12974">
        <v>17</v>
      </c>
      <c r="Z242" s="13427">
        <v>22</v>
      </c>
      <c r="AA242" s="13880">
        <v>11</v>
      </c>
      <c r="AB242" s="14333">
        <v>9</v>
      </c>
      <c r="AC242" s="14786"/>
      <c r="AD242" s="15239"/>
      <c r="AE242" s="15692"/>
      <c r="AF242" s="16145"/>
      <c r="AG242" s="16598"/>
      <c r="AH242" s="17051"/>
      <c r="AI242" s="17504"/>
      <c r="AJ242" s="17957"/>
      <c r="AK242" s="18410"/>
      <c r="AL242" s="18863"/>
      <c r="AM242" s="19316"/>
    </row>
    <row r="243" spans="1:39" ht="15" x14ac:dyDescent="0.25">
      <c r="A243" s="7992" t="s">
        <v>903</v>
      </c>
      <c r="B243" s="8445" t="s">
        <v>927</v>
      </c>
      <c r="C243" s="8898" t="s">
        <v>715</v>
      </c>
      <c r="D243" s="9351" t="s">
        <v>482</v>
      </c>
      <c r="E243" s="9804" t="s">
        <v>892</v>
      </c>
      <c r="G243" s="10257" t="s">
        <v>934</v>
      </c>
      <c r="T243" s="10710">
        <v>8</v>
      </c>
      <c r="U243" s="11163">
        <v>0</v>
      </c>
      <c r="V243" s="11616">
        <v>8</v>
      </c>
      <c r="W243" s="12069">
        <v>3</v>
      </c>
      <c r="X243" s="12522">
        <v>0</v>
      </c>
      <c r="Y243" s="12975"/>
      <c r="Z243" s="13428"/>
      <c r="AA243" s="13881">
        <v>0</v>
      </c>
      <c r="AB243" s="14334"/>
      <c r="AC243" s="14787"/>
      <c r="AD243" s="15240"/>
      <c r="AE243" s="15693"/>
      <c r="AF243" s="16146"/>
      <c r="AG243" s="16599"/>
      <c r="AH243" s="17052"/>
      <c r="AI243" s="17505"/>
      <c r="AJ243" s="17958"/>
      <c r="AK243" s="18411"/>
      <c r="AL243" s="18864"/>
      <c r="AM243" s="19317"/>
    </row>
    <row r="244" spans="1:39" ht="15" x14ac:dyDescent="0.25">
      <c r="A244" s="7993" t="s">
        <v>903</v>
      </c>
      <c r="B244" s="8446" t="s">
        <v>928</v>
      </c>
      <c r="C244" s="8899" t="s">
        <v>715</v>
      </c>
      <c r="D244" s="9352" t="s">
        <v>482</v>
      </c>
      <c r="E244" s="9805" t="s">
        <v>892</v>
      </c>
      <c r="G244" s="10258" t="s">
        <v>934</v>
      </c>
      <c r="T244" s="10711">
        <v>5</v>
      </c>
      <c r="U244" s="11164"/>
      <c r="V244" s="11617"/>
      <c r="W244" s="12070"/>
      <c r="X244" s="12523"/>
      <c r="Y244" s="12976"/>
      <c r="Z244" s="13429"/>
      <c r="AA244" s="13882"/>
      <c r="AB244" s="14335"/>
      <c r="AC244" s="14788"/>
      <c r="AD244" s="15241"/>
      <c r="AE244" s="15694"/>
      <c r="AF244" s="16147"/>
      <c r="AG244" s="16600"/>
      <c r="AH244" s="17053"/>
      <c r="AI244" s="17506"/>
      <c r="AJ244" s="17959"/>
      <c r="AK244" s="18412"/>
      <c r="AL244" s="18865"/>
      <c r="AM244" s="19318"/>
    </row>
    <row r="245" spans="1:39" ht="15" x14ac:dyDescent="0.25">
      <c r="A245" s="7994" t="s">
        <v>903</v>
      </c>
      <c r="B245" s="8447" t="s">
        <v>925</v>
      </c>
      <c r="C245" s="8900" t="s">
        <v>715</v>
      </c>
      <c r="D245" s="9353" t="s">
        <v>482</v>
      </c>
      <c r="E245" s="9806" t="s">
        <v>892</v>
      </c>
      <c r="G245" s="10259" t="s">
        <v>934</v>
      </c>
      <c r="T245" s="10712"/>
      <c r="U245" s="11165"/>
      <c r="V245" s="11618">
        <v>7</v>
      </c>
      <c r="W245" s="12071">
        <v>5</v>
      </c>
      <c r="X245" s="12524">
        <v>8</v>
      </c>
      <c r="Y245" s="12977"/>
      <c r="Z245" s="13430"/>
      <c r="AA245" s="13883"/>
      <c r="AB245" s="14336"/>
      <c r="AC245" s="14789"/>
      <c r="AD245" s="15242"/>
      <c r="AE245" s="15695"/>
      <c r="AF245" s="16148"/>
      <c r="AG245" s="16601"/>
      <c r="AH245" s="17054"/>
      <c r="AI245" s="17507"/>
      <c r="AJ245" s="17960"/>
      <c r="AK245" s="18413"/>
      <c r="AL245" s="18866"/>
      <c r="AM245" s="19319"/>
    </row>
    <row r="246" spans="1:39" ht="15" x14ac:dyDescent="0.25">
      <c r="A246" s="7995" t="s">
        <v>903</v>
      </c>
      <c r="B246" s="8448" t="s">
        <v>791</v>
      </c>
      <c r="C246" s="8901" t="s">
        <v>715</v>
      </c>
      <c r="D246" s="9354" t="s">
        <v>482</v>
      </c>
      <c r="E246" s="9807" t="s">
        <v>892</v>
      </c>
      <c r="G246" s="10260" t="s">
        <v>934</v>
      </c>
      <c r="T246" s="10713">
        <v>4</v>
      </c>
      <c r="U246" s="11166">
        <v>4</v>
      </c>
      <c r="V246" s="11619">
        <v>17</v>
      </c>
      <c r="W246" s="12072">
        <v>13</v>
      </c>
      <c r="X246" s="12525">
        <v>11</v>
      </c>
      <c r="Y246" s="12978"/>
      <c r="Z246" s="13431"/>
      <c r="AA246" s="13884"/>
      <c r="AB246" s="14337"/>
      <c r="AC246" s="14790"/>
      <c r="AD246" s="15243"/>
      <c r="AE246" s="15696"/>
      <c r="AF246" s="16149"/>
      <c r="AG246" s="16602"/>
      <c r="AH246" s="17055"/>
      <c r="AI246" s="17508"/>
      <c r="AJ246" s="17961"/>
      <c r="AK246" s="18414"/>
      <c r="AL246" s="18867"/>
      <c r="AM246" s="19320"/>
    </row>
    <row r="247" spans="1:39" ht="15" x14ac:dyDescent="0.25">
      <c r="A247" s="7996" t="s">
        <v>903</v>
      </c>
      <c r="B247" s="8449" t="s">
        <v>920</v>
      </c>
      <c r="C247" s="8902" t="s">
        <v>715</v>
      </c>
      <c r="D247" s="9355" t="s">
        <v>482</v>
      </c>
      <c r="E247" s="9808" t="s">
        <v>892</v>
      </c>
      <c r="G247" s="10261" t="s">
        <v>934</v>
      </c>
      <c r="T247" s="10714"/>
      <c r="U247" s="11167"/>
      <c r="V247" s="11620"/>
      <c r="W247" s="12073"/>
      <c r="X247" s="12526"/>
      <c r="Y247" s="12979">
        <v>13</v>
      </c>
      <c r="Z247" s="13432">
        <v>2</v>
      </c>
      <c r="AA247" s="13885">
        <v>3</v>
      </c>
      <c r="AB247" s="14338">
        <v>4</v>
      </c>
      <c r="AC247" s="14791"/>
      <c r="AD247" s="15244"/>
      <c r="AE247" s="15697"/>
      <c r="AF247" s="16150"/>
      <c r="AG247" s="16603"/>
      <c r="AH247" s="17056"/>
      <c r="AI247" s="17509"/>
      <c r="AJ247" s="17962"/>
      <c r="AK247" s="18415"/>
      <c r="AL247" s="18868"/>
      <c r="AM247" s="19321"/>
    </row>
    <row r="248" spans="1:39" ht="15" x14ac:dyDescent="0.25">
      <c r="A248" s="7997" t="s">
        <v>903</v>
      </c>
      <c r="B248" s="8450" t="s">
        <v>785</v>
      </c>
      <c r="C248" s="8903" t="s">
        <v>715</v>
      </c>
      <c r="D248" s="9356" t="s">
        <v>482</v>
      </c>
      <c r="E248" s="9809" t="s">
        <v>892</v>
      </c>
      <c r="G248" s="10262" t="s">
        <v>934</v>
      </c>
      <c r="T248" s="10715"/>
      <c r="U248" s="11168"/>
      <c r="V248" s="11621">
        <v>11</v>
      </c>
      <c r="W248" s="12074">
        <v>19</v>
      </c>
      <c r="X248" s="12527">
        <v>20</v>
      </c>
      <c r="Y248" s="12980"/>
      <c r="Z248" s="13433"/>
      <c r="AA248" s="13886"/>
      <c r="AB248" s="14339"/>
      <c r="AC248" s="14792"/>
      <c r="AD248" s="15245"/>
      <c r="AE248" s="15698"/>
      <c r="AF248" s="16151"/>
      <c r="AG248" s="16604"/>
      <c r="AH248" s="17057"/>
      <c r="AI248" s="17510"/>
      <c r="AJ248" s="17963"/>
      <c r="AK248" s="18416"/>
      <c r="AL248" s="18869"/>
      <c r="AM248" s="19322"/>
    </row>
    <row r="249" spans="1:39" ht="15" x14ac:dyDescent="0.25">
      <c r="A249" s="7998" t="s">
        <v>903</v>
      </c>
      <c r="B249" s="8451" t="s">
        <v>929</v>
      </c>
      <c r="C249" s="8904" t="s">
        <v>715</v>
      </c>
      <c r="D249" s="9357" t="s">
        <v>482</v>
      </c>
      <c r="E249" s="9810" t="s">
        <v>892</v>
      </c>
      <c r="G249" s="10263" t="s">
        <v>934</v>
      </c>
      <c r="T249" s="10716">
        <v>7</v>
      </c>
      <c r="U249" s="11169">
        <v>8</v>
      </c>
      <c r="V249" s="11622">
        <v>6</v>
      </c>
      <c r="W249" s="12075">
        <v>16</v>
      </c>
      <c r="X249" s="12528">
        <v>28</v>
      </c>
      <c r="Y249" s="12981"/>
      <c r="Z249" s="13434"/>
      <c r="AA249" s="13887"/>
      <c r="AB249" s="14340"/>
      <c r="AC249" s="14793"/>
      <c r="AD249" s="15246"/>
      <c r="AE249" s="15699"/>
      <c r="AF249" s="16152"/>
      <c r="AG249" s="16605"/>
      <c r="AH249" s="17058"/>
      <c r="AI249" s="17511"/>
      <c r="AJ249" s="17964"/>
      <c r="AK249" s="18417"/>
      <c r="AL249" s="18870"/>
      <c r="AM249" s="19323"/>
    </row>
    <row r="250" spans="1:39" ht="15" x14ac:dyDescent="0.25">
      <c r="A250" s="7999" t="s">
        <v>903</v>
      </c>
      <c r="B250" s="8452" t="s">
        <v>930</v>
      </c>
      <c r="C250" s="8905" t="s">
        <v>715</v>
      </c>
      <c r="D250" s="9358" t="s">
        <v>482</v>
      </c>
      <c r="E250" s="9811" t="s">
        <v>892</v>
      </c>
      <c r="G250" s="10264" t="s">
        <v>934</v>
      </c>
      <c r="T250" s="10717"/>
      <c r="U250" s="11170"/>
      <c r="V250" s="11623">
        <v>2</v>
      </c>
      <c r="W250" s="12076">
        <v>1</v>
      </c>
      <c r="X250" s="12529">
        <v>2</v>
      </c>
      <c r="Y250" s="12982"/>
      <c r="Z250" s="13435"/>
      <c r="AA250" s="13888"/>
      <c r="AB250" s="14341"/>
      <c r="AC250" s="14794"/>
      <c r="AD250" s="15247"/>
      <c r="AE250" s="15700"/>
      <c r="AF250" s="16153"/>
      <c r="AG250" s="16606"/>
      <c r="AH250" s="17059"/>
      <c r="AI250" s="17512"/>
      <c r="AJ250" s="17965"/>
      <c r="AK250" s="18418"/>
      <c r="AL250" s="18871"/>
      <c r="AM250" s="19324"/>
    </row>
    <row r="251" spans="1:39" ht="15" x14ac:dyDescent="0.25">
      <c r="A251" s="8000" t="s">
        <v>903</v>
      </c>
      <c r="B251" s="8453" t="s">
        <v>931</v>
      </c>
      <c r="C251" s="8906" t="s">
        <v>715</v>
      </c>
      <c r="D251" s="9359" t="s">
        <v>482</v>
      </c>
      <c r="E251" s="9812" t="s">
        <v>892</v>
      </c>
      <c r="G251" s="10265" t="s">
        <v>934</v>
      </c>
      <c r="T251" s="10718">
        <v>7</v>
      </c>
      <c r="U251" s="11171"/>
      <c r="V251" s="11624"/>
      <c r="W251" s="12077"/>
      <c r="X251" s="12530"/>
      <c r="Y251" s="12983"/>
      <c r="Z251" s="13436"/>
      <c r="AA251" s="13889"/>
      <c r="AB251" s="14342"/>
      <c r="AC251" s="14795"/>
      <c r="AD251" s="15248"/>
      <c r="AE251" s="15701"/>
      <c r="AF251" s="16154"/>
      <c r="AG251" s="16607"/>
      <c r="AH251" s="17060"/>
      <c r="AI251" s="17513"/>
      <c r="AJ251" s="17966"/>
      <c r="AK251" s="18419"/>
      <c r="AL251" s="18872"/>
      <c r="AM251" s="19325"/>
    </row>
    <row r="252" spans="1:39" ht="15" x14ac:dyDescent="0.25">
      <c r="A252" s="8001" t="s">
        <v>903</v>
      </c>
      <c r="B252" s="8454" t="s">
        <v>932</v>
      </c>
      <c r="C252" s="8907" t="s">
        <v>715</v>
      </c>
      <c r="D252" s="9360" t="s">
        <v>482</v>
      </c>
      <c r="E252" s="9813" t="s">
        <v>892</v>
      </c>
      <c r="G252" s="10266" t="s">
        <v>934</v>
      </c>
      <c r="T252" s="10719">
        <v>9</v>
      </c>
      <c r="U252" s="11172">
        <v>5</v>
      </c>
      <c r="V252" s="11625">
        <v>17</v>
      </c>
      <c r="W252" s="12078">
        <v>5</v>
      </c>
      <c r="X252" s="12531">
        <v>3</v>
      </c>
      <c r="Y252" s="12984">
        <v>0</v>
      </c>
      <c r="Z252" s="13437">
        <v>0</v>
      </c>
      <c r="AA252" s="13890"/>
      <c r="AB252" s="14343"/>
      <c r="AC252" s="14796"/>
      <c r="AD252" s="15249"/>
      <c r="AE252" s="15702"/>
      <c r="AF252" s="16155"/>
      <c r="AG252" s="16608"/>
      <c r="AH252" s="17061"/>
      <c r="AI252" s="17514"/>
      <c r="AJ252" s="17967"/>
      <c r="AK252" s="18420"/>
      <c r="AL252" s="18873"/>
      <c r="AM252" s="19326"/>
    </row>
    <row r="253" spans="1:39" ht="15" x14ac:dyDescent="0.25">
      <c r="A253" s="8002" t="s">
        <v>903</v>
      </c>
      <c r="B253" s="8455" t="s">
        <v>924</v>
      </c>
      <c r="C253" s="8908" t="s">
        <v>715</v>
      </c>
      <c r="D253" s="9361" t="s">
        <v>482</v>
      </c>
      <c r="E253" s="9814" t="s">
        <v>892</v>
      </c>
      <c r="G253" s="10267" t="s">
        <v>934</v>
      </c>
      <c r="T253" s="10720">
        <v>12</v>
      </c>
      <c r="U253" s="11173">
        <v>9</v>
      </c>
      <c r="V253" s="11626">
        <v>15</v>
      </c>
      <c r="W253" s="12079">
        <v>14</v>
      </c>
      <c r="X253" s="12532">
        <v>30</v>
      </c>
      <c r="Y253" s="12985"/>
      <c r="Z253" s="13438"/>
      <c r="AA253" s="13891"/>
      <c r="AB253" s="14344"/>
      <c r="AC253" s="14797"/>
      <c r="AD253" s="15250"/>
      <c r="AE253" s="15703"/>
      <c r="AF253" s="16156"/>
      <c r="AG253" s="16609"/>
      <c r="AH253" s="17062"/>
      <c r="AI253" s="17515"/>
      <c r="AJ253" s="17968"/>
      <c r="AK253" s="18421"/>
      <c r="AL253" s="18874"/>
      <c r="AM253" s="19327"/>
    </row>
    <row r="254" spans="1:39" ht="15" x14ac:dyDescent="0.25">
      <c r="A254" s="8003" t="s">
        <v>903</v>
      </c>
      <c r="B254" s="8456" t="s">
        <v>759</v>
      </c>
      <c r="C254" s="8909" t="s">
        <v>735</v>
      </c>
      <c r="D254" s="9362" t="s">
        <v>483</v>
      </c>
      <c r="E254" s="9815" t="s">
        <v>892</v>
      </c>
      <c r="G254" s="10268" t="s">
        <v>934</v>
      </c>
      <c r="T254" s="10721"/>
      <c r="U254" s="11174"/>
      <c r="V254" s="11627"/>
      <c r="W254" s="12080"/>
      <c r="X254" s="12533"/>
      <c r="Y254" s="12986"/>
      <c r="Z254" s="13439"/>
      <c r="AA254" s="13892"/>
      <c r="AB254" s="14345">
        <v>11</v>
      </c>
      <c r="AC254" s="14798">
        <v>9</v>
      </c>
      <c r="AD254" s="15251">
        <v>14</v>
      </c>
      <c r="AE254" s="15704">
        <v>4</v>
      </c>
      <c r="AF254" s="16157">
        <v>2</v>
      </c>
      <c r="AG254" s="16610">
        <v>2</v>
      </c>
      <c r="AH254" s="17063">
        <v>1</v>
      </c>
      <c r="AI254" s="17516">
        <v>13</v>
      </c>
      <c r="AJ254" s="17969">
        <v>1</v>
      </c>
      <c r="AK254" s="18422"/>
      <c r="AL254" s="18875"/>
      <c r="AM254" s="19328"/>
    </row>
    <row r="255" spans="1:39" ht="15" x14ac:dyDescent="0.25">
      <c r="A255" s="8004" t="s">
        <v>903</v>
      </c>
      <c r="B255" s="8457" t="s">
        <v>805</v>
      </c>
      <c r="C255" s="8910" t="s">
        <v>735</v>
      </c>
      <c r="D255" s="9363" t="s">
        <v>483</v>
      </c>
      <c r="E255" s="9816" t="s">
        <v>892</v>
      </c>
      <c r="G255" s="10269" t="s">
        <v>934</v>
      </c>
      <c r="T255" s="10722">
        <v>21</v>
      </c>
      <c r="U255" s="11175">
        <v>18</v>
      </c>
      <c r="V255" s="11628">
        <v>73</v>
      </c>
      <c r="W255" s="12081">
        <v>54</v>
      </c>
      <c r="X255" s="12534">
        <v>59</v>
      </c>
      <c r="Y255" s="12987">
        <v>118</v>
      </c>
      <c r="Z255" s="13440">
        <v>95</v>
      </c>
      <c r="AA255" s="13893">
        <v>97</v>
      </c>
      <c r="AB255" s="14346">
        <v>168</v>
      </c>
      <c r="AC255" s="14799">
        <v>102</v>
      </c>
      <c r="AD255" s="15252">
        <v>159</v>
      </c>
      <c r="AE255" s="15705">
        <v>80</v>
      </c>
      <c r="AF255" s="16158">
        <v>19</v>
      </c>
      <c r="AG255" s="16611">
        <v>61</v>
      </c>
      <c r="AH255" s="17064">
        <v>52</v>
      </c>
      <c r="AI255" s="17517">
        <v>40</v>
      </c>
      <c r="AJ255" s="17970">
        <v>40</v>
      </c>
      <c r="AK255" s="18423">
        <v>38</v>
      </c>
      <c r="AL255" s="18876">
        <v>49</v>
      </c>
      <c r="AM255" s="19329">
        <v>3</v>
      </c>
    </row>
    <row r="256" spans="1:39" ht="15" x14ac:dyDescent="0.25">
      <c r="A256" s="8005" t="s">
        <v>903</v>
      </c>
      <c r="B256" s="8458" t="s">
        <v>806</v>
      </c>
      <c r="C256" s="8911" t="s">
        <v>735</v>
      </c>
      <c r="D256" s="9364" t="s">
        <v>483</v>
      </c>
      <c r="E256" s="9817" t="s">
        <v>892</v>
      </c>
      <c r="G256" s="10270" t="s">
        <v>934</v>
      </c>
      <c r="T256" s="10723"/>
      <c r="U256" s="11176"/>
      <c r="V256" s="11629"/>
      <c r="W256" s="12082"/>
      <c r="X256" s="12535"/>
      <c r="Y256" s="12988"/>
      <c r="Z256" s="13441"/>
      <c r="AA256" s="13894"/>
      <c r="AB256" s="14347"/>
      <c r="AC256" s="14800"/>
      <c r="AD256" s="15253"/>
      <c r="AE256" s="15706">
        <v>93</v>
      </c>
      <c r="AF256" s="16159">
        <v>49</v>
      </c>
      <c r="AG256" s="16612">
        <v>66</v>
      </c>
      <c r="AH256" s="17065">
        <v>77</v>
      </c>
      <c r="AI256" s="17518">
        <v>39</v>
      </c>
      <c r="AJ256" s="17971">
        <v>83</v>
      </c>
      <c r="AK256" s="18424">
        <v>83</v>
      </c>
      <c r="AL256" s="18877">
        <v>75</v>
      </c>
      <c r="AM256" s="19330">
        <v>96</v>
      </c>
    </row>
    <row r="257" spans="1:39" ht="15" x14ac:dyDescent="0.25">
      <c r="A257" s="8006" t="s">
        <v>903</v>
      </c>
      <c r="B257" s="8459" t="s">
        <v>807</v>
      </c>
      <c r="C257" s="8912" t="s">
        <v>735</v>
      </c>
      <c r="D257" s="9365" t="s">
        <v>483</v>
      </c>
      <c r="E257" s="9818" t="s">
        <v>892</v>
      </c>
      <c r="G257" s="10271" t="s">
        <v>934</v>
      </c>
      <c r="T257" s="10724"/>
      <c r="U257" s="11177"/>
      <c r="V257" s="11630"/>
      <c r="W257" s="12083"/>
      <c r="X257" s="12536"/>
      <c r="Y257" s="12989"/>
      <c r="Z257" s="13442"/>
      <c r="AA257" s="13895"/>
      <c r="AB257" s="14348"/>
      <c r="AC257" s="14801"/>
      <c r="AD257" s="15254"/>
      <c r="AE257" s="15707"/>
      <c r="AF257" s="16160"/>
      <c r="AG257" s="16613"/>
      <c r="AH257" s="17066"/>
      <c r="AI257" s="17519"/>
      <c r="AJ257" s="17972"/>
      <c r="AK257" s="18425"/>
      <c r="AL257" s="18878"/>
      <c r="AM257" s="19331">
        <v>46</v>
      </c>
    </row>
    <row r="258" spans="1:39" ht="15" x14ac:dyDescent="0.25">
      <c r="A258" s="8007" t="s">
        <v>903</v>
      </c>
      <c r="B258" s="8460" t="s">
        <v>808</v>
      </c>
      <c r="C258" s="8913" t="s">
        <v>735</v>
      </c>
      <c r="D258" s="9366" t="s">
        <v>483</v>
      </c>
      <c r="E258" s="9819" t="s">
        <v>892</v>
      </c>
      <c r="G258" s="10272" t="s">
        <v>934</v>
      </c>
      <c r="T258" s="10725"/>
      <c r="U258" s="11178"/>
      <c r="V258" s="11631"/>
      <c r="W258" s="12084"/>
      <c r="X258" s="12537"/>
      <c r="Y258" s="12990"/>
      <c r="Z258" s="13443"/>
      <c r="AA258" s="13896"/>
      <c r="AB258" s="14349"/>
      <c r="AC258" s="14802"/>
      <c r="AD258" s="15255"/>
      <c r="AE258" s="15708">
        <v>52</v>
      </c>
      <c r="AF258" s="16161">
        <v>69</v>
      </c>
      <c r="AG258" s="16614">
        <v>60</v>
      </c>
      <c r="AH258" s="17067">
        <v>70</v>
      </c>
      <c r="AI258" s="17520">
        <v>95</v>
      </c>
      <c r="AJ258" s="17973">
        <v>96</v>
      </c>
      <c r="AK258" s="18426">
        <v>105</v>
      </c>
      <c r="AL258" s="18879">
        <v>59</v>
      </c>
      <c r="AM258" s="19332">
        <v>89</v>
      </c>
    </row>
    <row r="259" spans="1:39" ht="15" x14ac:dyDescent="0.25">
      <c r="A259" s="8008" t="s">
        <v>903</v>
      </c>
      <c r="B259" s="8461" t="s">
        <v>760</v>
      </c>
      <c r="C259" s="8914" t="s">
        <v>735</v>
      </c>
      <c r="D259" s="9367" t="s">
        <v>483</v>
      </c>
      <c r="E259" s="9820" t="s">
        <v>892</v>
      </c>
      <c r="G259" s="10273" t="s">
        <v>934</v>
      </c>
      <c r="T259" s="10726"/>
      <c r="U259" s="11179"/>
      <c r="V259" s="11632"/>
      <c r="W259" s="12085"/>
      <c r="X259" s="12538"/>
      <c r="Y259" s="12991"/>
      <c r="Z259" s="13444"/>
      <c r="AA259" s="13897"/>
      <c r="AB259" s="14350"/>
      <c r="AC259" s="14803"/>
      <c r="AD259" s="15256">
        <v>6</v>
      </c>
      <c r="AE259" s="15709">
        <v>11</v>
      </c>
      <c r="AF259" s="16162">
        <v>7</v>
      </c>
      <c r="AG259" s="16615">
        <v>1</v>
      </c>
      <c r="AH259" s="17068">
        <v>13</v>
      </c>
      <c r="AI259" s="17521">
        <v>8</v>
      </c>
      <c r="AJ259" s="17974">
        <v>1</v>
      </c>
      <c r="AK259" s="18427"/>
      <c r="AL259" s="18880"/>
      <c r="AM259" s="19333"/>
    </row>
    <row r="260" spans="1:39" ht="15" x14ac:dyDescent="0.25">
      <c r="A260" s="8009" t="s">
        <v>903</v>
      </c>
      <c r="B260" s="8462" t="s">
        <v>809</v>
      </c>
      <c r="C260" s="8915" t="s">
        <v>735</v>
      </c>
      <c r="D260" s="9368" t="s">
        <v>483</v>
      </c>
      <c r="E260" s="9821" t="s">
        <v>892</v>
      </c>
      <c r="G260" s="10274" t="s">
        <v>934</v>
      </c>
      <c r="T260" s="10727"/>
      <c r="U260" s="11180"/>
      <c r="V260" s="11633"/>
      <c r="W260" s="12086"/>
      <c r="X260" s="12539"/>
      <c r="Y260" s="12992"/>
      <c r="Z260" s="13445"/>
      <c r="AA260" s="13898"/>
      <c r="AB260" s="14351"/>
      <c r="AC260" s="14804"/>
      <c r="AD260" s="15257"/>
      <c r="AE260" s="15710"/>
      <c r="AF260" s="16163"/>
      <c r="AG260" s="16616">
        <v>1</v>
      </c>
      <c r="AH260" s="17069">
        <v>38</v>
      </c>
      <c r="AI260" s="17522">
        <v>38</v>
      </c>
      <c r="AJ260" s="17975">
        <v>36</v>
      </c>
      <c r="AK260" s="18428">
        <v>48</v>
      </c>
      <c r="AL260" s="18881">
        <v>30</v>
      </c>
      <c r="AM260" s="19334">
        <v>53</v>
      </c>
    </row>
    <row r="261" spans="1:39" ht="15" x14ac:dyDescent="0.25">
      <c r="A261" s="8010" t="s">
        <v>903</v>
      </c>
      <c r="B261" s="8463" t="s">
        <v>811</v>
      </c>
      <c r="C261" s="8916" t="s">
        <v>735</v>
      </c>
      <c r="D261" s="9369" t="s">
        <v>483</v>
      </c>
      <c r="E261" s="9822" t="s">
        <v>892</v>
      </c>
      <c r="G261" s="10275" t="s">
        <v>934</v>
      </c>
      <c r="T261" s="10728"/>
      <c r="U261" s="11181"/>
      <c r="V261" s="11634"/>
      <c r="W261" s="12087"/>
      <c r="X261" s="12540"/>
      <c r="Y261" s="12993"/>
      <c r="Z261" s="13446"/>
      <c r="AA261" s="13899"/>
      <c r="AB261" s="14352"/>
      <c r="AC261" s="14805"/>
      <c r="AD261" s="15258"/>
      <c r="AE261" s="15711"/>
      <c r="AF261" s="16164"/>
      <c r="AG261" s="16617">
        <v>4</v>
      </c>
      <c r="AH261" s="17070">
        <v>2</v>
      </c>
      <c r="AI261" s="17523">
        <v>9</v>
      </c>
      <c r="AJ261" s="17976">
        <v>17</v>
      </c>
      <c r="AK261" s="18429">
        <v>10</v>
      </c>
      <c r="AL261" s="18882">
        <v>12</v>
      </c>
      <c r="AM261" s="19335">
        <v>20</v>
      </c>
    </row>
    <row r="262" spans="1:39" ht="15" x14ac:dyDescent="0.25">
      <c r="A262" s="8011" t="s">
        <v>903</v>
      </c>
      <c r="B262" s="8464" t="s">
        <v>812</v>
      </c>
      <c r="C262" s="8917" t="s">
        <v>735</v>
      </c>
      <c r="D262" s="9370" t="s">
        <v>483</v>
      </c>
      <c r="E262" s="9823" t="s">
        <v>892</v>
      </c>
      <c r="G262" s="10276" t="s">
        <v>934</v>
      </c>
      <c r="T262" s="10729"/>
      <c r="U262" s="11182"/>
      <c r="V262" s="11635"/>
      <c r="W262" s="12088"/>
      <c r="X262" s="12541"/>
      <c r="Y262" s="12994"/>
      <c r="Z262" s="13447"/>
      <c r="AA262" s="13900"/>
      <c r="AB262" s="14353"/>
      <c r="AC262" s="14806"/>
      <c r="AD262" s="15259"/>
      <c r="AE262" s="15712"/>
      <c r="AF262" s="16165"/>
      <c r="AG262" s="16618">
        <v>23</v>
      </c>
      <c r="AH262" s="17071"/>
      <c r="AI262" s="17524"/>
      <c r="AJ262" s="17977"/>
      <c r="AK262" s="18430"/>
      <c r="AL262" s="18883"/>
      <c r="AM262" s="19336"/>
    </row>
    <row r="263" spans="1:39" ht="15" x14ac:dyDescent="0.25">
      <c r="A263" s="8012" t="s">
        <v>903</v>
      </c>
      <c r="B263" s="8465" t="s">
        <v>819</v>
      </c>
      <c r="C263" s="8918" t="s">
        <v>738</v>
      </c>
      <c r="D263" s="9371" t="s">
        <v>488</v>
      </c>
      <c r="E263" s="9824" t="s">
        <v>892</v>
      </c>
      <c r="G263" s="10277" t="s">
        <v>934</v>
      </c>
      <c r="T263" s="10730"/>
      <c r="U263" s="11183"/>
      <c r="V263" s="11636"/>
      <c r="W263" s="12089"/>
      <c r="X263" s="12542"/>
      <c r="Y263" s="12995"/>
      <c r="Z263" s="13448"/>
      <c r="AA263" s="13901"/>
      <c r="AB263" s="14354"/>
      <c r="AC263" s="14807"/>
      <c r="AD263" s="15260">
        <v>20</v>
      </c>
      <c r="AE263" s="15713">
        <v>19</v>
      </c>
      <c r="AF263" s="16166">
        <v>13</v>
      </c>
      <c r="AG263" s="16619">
        <v>19</v>
      </c>
      <c r="AH263" s="17072">
        <v>27</v>
      </c>
      <c r="AI263" s="17525">
        <v>27</v>
      </c>
      <c r="AJ263" s="17978">
        <v>26</v>
      </c>
      <c r="AK263" s="18431">
        <v>26</v>
      </c>
      <c r="AL263" s="18884">
        <v>25</v>
      </c>
      <c r="AM263" s="19337">
        <v>29</v>
      </c>
    </row>
    <row r="264" spans="1:39" ht="15" x14ac:dyDescent="0.25">
      <c r="A264" s="8013" t="s">
        <v>903</v>
      </c>
      <c r="B264" s="8466" t="s">
        <v>821</v>
      </c>
      <c r="C264" s="8919" t="s">
        <v>738</v>
      </c>
      <c r="D264" s="9372" t="s">
        <v>488</v>
      </c>
      <c r="E264" s="9825" t="s">
        <v>892</v>
      </c>
      <c r="G264" s="10278" t="s">
        <v>934</v>
      </c>
      <c r="T264" s="10731"/>
      <c r="U264" s="11184"/>
      <c r="V264" s="11637"/>
      <c r="W264" s="12090"/>
      <c r="X264" s="12543"/>
      <c r="Y264" s="12996"/>
      <c r="Z264" s="13449"/>
      <c r="AA264" s="13902"/>
      <c r="AB264" s="14355"/>
      <c r="AC264" s="14808"/>
      <c r="AD264" s="15261"/>
      <c r="AE264" s="15714"/>
      <c r="AF264" s="16167"/>
      <c r="AG264" s="16620"/>
      <c r="AH264" s="17073">
        <v>10</v>
      </c>
      <c r="AI264" s="17526">
        <v>10</v>
      </c>
      <c r="AJ264" s="17979">
        <v>4</v>
      </c>
      <c r="AK264" s="18432">
        <v>1</v>
      </c>
      <c r="AL264" s="18885">
        <v>10</v>
      </c>
      <c r="AM264" s="19338">
        <v>11</v>
      </c>
    </row>
    <row r="265" spans="1:39" ht="15" x14ac:dyDescent="0.25">
      <c r="A265" s="8014" t="s">
        <v>903</v>
      </c>
      <c r="B265" s="8467" t="s">
        <v>822</v>
      </c>
      <c r="C265" s="8920" t="s">
        <v>738</v>
      </c>
      <c r="D265" s="9373" t="s">
        <v>488</v>
      </c>
      <c r="E265" s="9826" t="s">
        <v>892</v>
      </c>
      <c r="G265" s="10279" t="s">
        <v>934</v>
      </c>
      <c r="T265" s="10732"/>
      <c r="U265" s="11185"/>
      <c r="V265" s="11638"/>
      <c r="W265" s="12091"/>
      <c r="X265" s="12544"/>
      <c r="Y265" s="12997"/>
      <c r="Z265" s="13450"/>
      <c r="AA265" s="13903"/>
      <c r="AB265" s="14356"/>
      <c r="AC265" s="14809">
        <v>13</v>
      </c>
      <c r="AD265" s="15262">
        <v>30</v>
      </c>
      <c r="AE265" s="15715">
        <v>28</v>
      </c>
      <c r="AF265" s="16168">
        <v>12</v>
      </c>
      <c r="AG265" s="16621">
        <v>25</v>
      </c>
      <c r="AH265" s="17074">
        <v>48</v>
      </c>
      <c r="AI265" s="17527">
        <v>25</v>
      </c>
      <c r="AJ265" s="17980">
        <v>24</v>
      </c>
      <c r="AK265" s="18433">
        <v>19</v>
      </c>
      <c r="AL265" s="18886">
        <v>23</v>
      </c>
      <c r="AM265" s="19339">
        <v>33</v>
      </c>
    </row>
    <row r="266" spans="1:39" ht="15" x14ac:dyDescent="0.25">
      <c r="A266" s="8015" t="s">
        <v>903</v>
      </c>
      <c r="B266" s="8468" t="s">
        <v>823</v>
      </c>
      <c r="C266" s="8921" t="s">
        <v>738</v>
      </c>
      <c r="D266" s="9374" t="s">
        <v>488</v>
      </c>
      <c r="E266" s="9827" t="s">
        <v>892</v>
      </c>
      <c r="G266" s="10280" t="s">
        <v>934</v>
      </c>
      <c r="T266" s="10733"/>
      <c r="U266" s="11186"/>
      <c r="V266" s="11639"/>
      <c r="W266" s="12092"/>
      <c r="X266" s="12545"/>
      <c r="Y266" s="12998"/>
      <c r="Z266" s="13451"/>
      <c r="AA266" s="13904"/>
      <c r="AB266" s="14357"/>
      <c r="AC266" s="14810"/>
      <c r="AD266" s="15263"/>
      <c r="AE266" s="15716"/>
      <c r="AF266" s="16169"/>
      <c r="AG266" s="16622"/>
      <c r="AH266" s="17075"/>
      <c r="AI266" s="17528">
        <v>7</v>
      </c>
      <c r="AJ266" s="17981">
        <v>16</v>
      </c>
      <c r="AK266" s="18434">
        <v>8</v>
      </c>
      <c r="AL266" s="18887">
        <v>7</v>
      </c>
      <c r="AM266" s="19340">
        <v>7</v>
      </c>
    </row>
    <row r="267" spans="1:39" ht="15" x14ac:dyDescent="0.25">
      <c r="A267" s="8016" t="s">
        <v>903</v>
      </c>
      <c r="B267" s="8469" t="s">
        <v>933</v>
      </c>
      <c r="C267" s="8922" t="s">
        <v>738</v>
      </c>
      <c r="D267" s="9375" t="s">
        <v>488</v>
      </c>
      <c r="E267" s="9828" t="s">
        <v>892</v>
      </c>
      <c r="G267" s="10281" t="s">
        <v>934</v>
      </c>
      <c r="T267" s="10734"/>
      <c r="U267" s="11187"/>
      <c r="V267" s="11640"/>
      <c r="W267" s="12093"/>
      <c r="X267" s="12546"/>
      <c r="Y267" s="12999"/>
      <c r="Z267" s="13452"/>
      <c r="AA267" s="13905"/>
      <c r="AB267" s="14358"/>
      <c r="AC267" s="14811"/>
      <c r="AD267" s="15264"/>
      <c r="AE267" s="15717"/>
      <c r="AF267" s="16170"/>
      <c r="AG267" s="16623"/>
      <c r="AH267" s="17076"/>
      <c r="AI267" s="17529"/>
      <c r="AJ267" s="17982">
        <v>16</v>
      </c>
      <c r="AK267" s="18435">
        <v>4</v>
      </c>
      <c r="AL267" s="18888">
        <v>1</v>
      </c>
      <c r="AM267" s="19341"/>
    </row>
    <row r="268" spans="1:39" ht="15" x14ac:dyDescent="0.25">
      <c r="A268" s="8017" t="s">
        <v>903</v>
      </c>
      <c r="B268" s="8470" t="s">
        <v>824</v>
      </c>
      <c r="C268" s="8923" t="s">
        <v>739</v>
      </c>
      <c r="D268" s="9376" t="s">
        <v>488</v>
      </c>
      <c r="E268" s="9829" t="s">
        <v>892</v>
      </c>
      <c r="G268" s="10282" t="s">
        <v>934</v>
      </c>
      <c r="T268" s="10735"/>
      <c r="U268" s="11188"/>
      <c r="V268" s="11641"/>
      <c r="W268" s="12094"/>
      <c r="X268" s="12547">
        <v>26</v>
      </c>
      <c r="Y268" s="13000">
        <v>37</v>
      </c>
      <c r="Z268" s="13453">
        <v>28</v>
      </c>
      <c r="AA268" s="13906">
        <v>49</v>
      </c>
      <c r="AB268" s="14359">
        <v>52</v>
      </c>
      <c r="AC268" s="14812">
        <v>36</v>
      </c>
      <c r="AD268" s="15265">
        <v>33</v>
      </c>
      <c r="AE268" s="15718">
        <v>36</v>
      </c>
      <c r="AF268" s="16171">
        <v>4</v>
      </c>
      <c r="AG268" s="16624">
        <v>5</v>
      </c>
      <c r="AH268" s="17077">
        <v>2</v>
      </c>
      <c r="AI268" s="17530">
        <v>4</v>
      </c>
      <c r="AJ268" s="17983">
        <v>4</v>
      </c>
      <c r="AK268" s="18436">
        <v>2</v>
      </c>
      <c r="AL268" s="18889">
        <v>0</v>
      </c>
      <c r="AM268" s="19342">
        <v>3</v>
      </c>
    </row>
    <row r="269" spans="1:39" ht="15" x14ac:dyDescent="0.25">
      <c r="A269" s="8018" t="s">
        <v>903</v>
      </c>
      <c r="B269" s="8471" t="s">
        <v>825</v>
      </c>
      <c r="C269" s="8924" t="s">
        <v>739</v>
      </c>
      <c r="D269" s="9377" t="s">
        <v>488</v>
      </c>
      <c r="E269" s="9830" t="s">
        <v>892</v>
      </c>
      <c r="G269" s="10283" t="s">
        <v>934</v>
      </c>
      <c r="T269" s="10736"/>
      <c r="U269" s="11189"/>
      <c r="V269" s="11642"/>
      <c r="W269" s="12095"/>
      <c r="X269" s="12548"/>
      <c r="Y269" s="13001"/>
      <c r="Z269" s="13454"/>
      <c r="AA269" s="13907"/>
      <c r="AB269" s="14360"/>
      <c r="AC269" s="14813"/>
      <c r="AD269" s="15266"/>
      <c r="AE269" s="15719"/>
      <c r="AF269" s="16172">
        <v>0</v>
      </c>
      <c r="AG269" s="16625">
        <v>15</v>
      </c>
      <c r="AH269" s="17078">
        <v>21</v>
      </c>
      <c r="AI269" s="17531">
        <v>21</v>
      </c>
      <c r="AJ269" s="17984">
        <v>1</v>
      </c>
      <c r="AK269" s="18437">
        <v>2</v>
      </c>
      <c r="AL269" s="18890">
        <v>50</v>
      </c>
      <c r="AM269" s="19343">
        <v>71</v>
      </c>
    </row>
    <row r="270" spans="1:39" ht="15" x14ac:dyDescent="0.25">
      <c r="A270" s="8019" t="s">
        <v>903</v>
      </c>
      <c r="B270" s="8472" t="s">
        <v>769</v>
      </c>
      <c r="C270" s="8925" t="s">
        <v>739</v>
      </c>
      <c r="D270" s="9378" t="s">
        <v>488</v>
      </c>
      <c r="E270" s="9831" t="s">
        <v>892</v>
      </c>
      <c r="G270" s="10284" t="s">
        <v>934</v>
      </c>
      <c r="T270" s="10737"/>
      <c r="U270" s="11190"/>
      <c r="V270" s="11643"/>
      <c r="W270" s="12096"/>
      <c r="X270" s="12549"/>
      <c r="Y270" s="13002"/>
      <c r="Z270" s="13455"/>
      <c r="AA270" s="13908"/>
      <c r="AB270" s="14361"/>
      <c r="AC270" s="14814"/>
      <c r="AD270" s="15267">
        <v>37</v>
      </c>
      <c r="AE270" s="15720">
        <v>53</v>
      </c>
      <c r="AF270" s="16173"/>
      <c r="AG270" s="16626"/>
      <c r="AH270" s="17079"/>
      <c r="AI270" s="17532"/>
      <c r="AJ270" s="17985"/>
      <c r="AK270" s="18438"/>
      <c r="AL270" s="18891"/>
      <c r="AM270" s="19344"/>
    </row>
    <row r="271" spans="1:39" ht="15" x14ac:dyDescent="0.25">
      <c r="A271" s="8020" t="s">
        <v>903</v>
      </c>
      <c r="B271" s="8473" t="s">
        <v>933</v>
      </c>
      <c r="C271" s="8926" t="s">
        <v>739</v>
      </c>
      <c r="D271" s="9379" t="s">
        <v>488</v>
      </c>
      <c r="E271" s="9832" t="s">
        <v>892</v>
      </c>
      <c r="G271" s="10285" t="s">
        <v>934</v>
      </c>
      <c r="T271" s="10738"/>
      <c r="U271" s="11191"/>
      <c r="V271" s="11644"/>
      <c r="W271" s="12097"/>
      <c r="X271" s="12550"/>
      <c r="Y271" s="13003"/>
      <c r="Z271" s="13456"/>
      <c r="AA271" s="13909"/>
      <c r="AB271" s="14362"/>
      <c r="AC271" s="14815"/>
      <c r="AD271" s="15268"/>
      <c r="AE271" s="15721"/>
      <c r="AF271" s="16174">
        <v>4</v>
      </c>
      <c r="AG271" s="16627">
        <v>2</v>
      </c>
      <c r="AH271" s="17080">
        <v>8</v>
      </c>
      <c r="AI271" s="17533">
        <v>7</v>
      </c>
      <c r="AJ271" s="17986"/>
      <c r="AK271" s="18439"/>
      <c r="AL271" s="18892"/>
      <c r="AM271" s="19345"/>
    </row>
    <row r="272" spans="1:39" ht="15" x14ac:dyDescent="0.25">
      <c r="A272" s="8021" t="s">
        <v>903</v>
      </c>
      <c r="B272" s="8474" t="s">
        <v>827</v>
      </c>
      <c r="C272" s="8927" t="s">
        <v>739</v>
      </c>
      <c r="D272" s="9380" t="s">
        <v>488</v>
      </c>
      <c r="E272" s="9833" t="s">
        <v>892</v>
      </c>
      <c r="G272" s="10286" t="s">
        <v>934</v>
      </c>
      <c r="T272" s="10739"/>
      <c r="U272" s="11192"/>
      <c r="V272" s="11645"/>
      <c r="W272" s="12098"/>
      <c r="X272" s="12551">
        <v>8</v>
      </c>
      <c r="Y272" s="13004">
        <v>11</v>
      </c>
      <c r="Z272" s="13457">
        <v>11</v>
      </c>
      <c r="AA272" s="13910">
        <v>11</v>
      </c>
      <c r="AB272" s="14363">
        <v>31</v>
      </c>
      <c r="AC272" s="14816">
        <v>12</v>
      </c>
      <c r="AD272" s="15269">
        <v>9</v>
      </c>
      <c r="AE272" s="15722">
        <v>43</v>
      </c>
      <c r="AF272" s="16175">
        <v>0</v>
      </c>
      <c r="AG272" s="16628">
        <v>1</v>
      </c>
      <c r="AH272" s="17081">
        <v>0</v>
      </c>
      <c r="AI272" s="17534">
        <v>0</v>
      </c>
      <c r="AJ272" s="17987">
        <v>0</v>
      </c>
      <c r="AK272" s="18440">
        <v>1</v>
      </c>
      <c r="AL272" s="18893">
        <v>0</v>
      </c>
      <c r="AM272" s="19346">
        <v>1</v>
      </c>
    </row>
    <row r="273" spans="1:39" ht="15" x14ac:dyDescent="0.25">
      <c r="A273" s="8022" t="s">
        <v>903</v>
      </c>
      <c r="B273" s="8475" t="s">
        <v>759</v>
      </c>
      <c r="C273" s="8928" t="s">
        <v>721</v>
      </c>
      <c r="D273" s="9381" t="s">
        <v>484</v>
      </c>
      <c r="E273" s="9834" t="s">
        <v>892</v>
      </c>
      <c r="G273" s="10287" t="s">
        <v>935</v>
      </c>
      <c r="T273" s="10740"/>
      <c r="U273" s="11193"/>
      <c r="V273" s="11646"/>
      <c r="W273" s="12099"/>
      <c r="X273" s="12552"/>
      <c r="Y273" s="13005"/>
      <c r="Z273" s="13458"/>
      <c r="AA273" s="13911"/>
      <c r="AB273" s="14364"/>
      <c r="AC273" s="14817"/>
      <c r="AD273" s="15270"/>
      <c r="AE273" s="15723"/>
      <c r="AF273" s="16176"/>
      <c r="AG273" s="16629"/>
      <c r="AH273" s="17082"/>
      <c r="AI273" s="17535"/>
      <c r="AJ273" s="17988"/>
      <c r="AK273" s="18441"/>
      <c r="AL273" s="18894">
        <v>7.4962520000000003E-4</v>
      </c>
      <c r="AM273" s="19347">
        <v>0</v>
      </c>
    </row>
    <row r="274" spans="1:39" ht="15" x14ac:dyDescent="0.25">
      <c r="A274" s="8023" t="s">
        <v>903</v>
      </c>
      <c r="B274" s="8476" t="s">
        <v>760</v>
      </c>
      <c r="C274" s="8929" t="s">
        <v>721</v>
      </c>
      <c r="D274" s="9382" t="s">
        <v>484</v>
      </c>
      <c r="E274" s="9835" t="s">
        <v>892</v>
      </c>
      <c r="G274" s="10288" t="s">
        <v>935</v>
      </c>
      <c r="T274" s="10741"/>
      <c r="U274" s="11194"/>
      <c r="V274" s="11647"/>
      <c r="W274" s="12100"/>
      <c r="X274" s="12553"/>
      <c r="Y274" s="13006"/>
      <c r="Z274" s="13459"/>
      <c r="AA274" s="13912"/>
      <c r="AB274" s="14365"/>
      <c r="AC274" s="14818"/>
      <c r="AD274" s="15271"/>
      <c r="AE274" s="15724"/>
      <c r="AF274" s="16177"/>
      <c r="AG274" s="16630"/>
      <c r="AH274" s="17083"/>
      <c r="AI274" s="17536"/>
      <c r="AJ274" s="17989"/>
      <c r="AK274" s="18442">
        <v>2.836879E-4</v>
      </c>
      <c r="AL274" s="18895">
        <v>3.7481260000000002E-4</v>
      </c>
      <c r="AM274" s="19348">
        <v>3.4387900000000001E-4</v>
      </c>
    </row>
    <row r="275" spans="1:39" ht="15" x14ac:dyDescent="0.25">
      <c r="A275" s="8024" t="s">
        <v>903</v>
      </c>
      <c r="B275" s="8477" t="s">
        <v>761</v>
      </c>
      <c r="C275" s="8930" t="s">
        <v>721</v>
      </c>
      <c r="D275" s="9383" t="s">
        <v>484</v>
      </c>
      <c r="E275" s="9836" t="s">
        <v>892</v>
      </c>
      <c r="G275" s="10289" t="s">
        <v>935</v>
      </c>
      <c r="T275" s="10742"/>
      <c r="U275" s="11195"/>
      <c r="V275" s="11648"/>
      <c r="W275" s="12101"/>
      <c r="X275" s="12554"/>
      <c r="Y275" s="13007"/>
      <c r="Z275" s="13460"/>
      <c r="AA275" s="13913"/>
      <c r="AB275" s="14366"/>
      <c r="AC275" s="14819"/>
      <c r="AD275" s="15272"/>
      <c r="AE275" s="15725"/>
      <c r="AF275" s="16178"/>
      <c r="AG275" s="16631"/>
      <c r="AH275" s="17084"/>
      <c r="AI275" s="17537"/>
      <c r="AJ275" s="17990"/>
      <c r="AK275" s="18443"/>
      <c r="AL275" s="18896">
        <v>7.4962520000000003E-4</v>
      </c>
      <c r="AM275" s="19349">
        <v>0</v>
      </c>
    </row>
    <row r="276" spans="1:39" ht="15" x14ac:dyDescent="0.25">
      <c r="A276" s="8025" t="s">
        <v>903</v>
      </c>
      <c r="B276" s="8478" t="s">
        <v>762</v>
      </c>
      <c r="C276" s="8931" t="s">
        <v>722</v>
      </c>
      <c r="D276" s="9384" t="s">
        <v>484</v>
      </c>
      <c r="E276" s="9837" t="s">
        <v>892</v>
      </c>
      <c r="G276" s="10290" t="s">
        <v>935</v>
      </c>
      <c r="T276" s="10743">
        <v>3.778338E-3</v>
      </c>
      <c r="U276" s="11196">
        <v>0</v>
      </c>
      <c r="V276" s="11649">
        <v>1.0482180000000001E-3</v>
      </c>
      <c r="W276" s="12102">
        <v>6.6622250000000001E-4</v>
      </c>
      <c r="X276" s="12555">
        <v>0</v>
      </c>
      <c r="Y276" s="13008">
        <v>3.597122E-4</v>
      </c>
      <c r="Z276" s="13461">
        <v>5.3276509999999997E-4</v>
      </c>
      <c r="AA276" s="13914">
        <v>4.7869790000000002E-4</v>
      </c>
      <c r="AB276" s="14367">
        <v>0</v>
      </c>
      <c r="AC276" s="14820">
        <v>1.7429194E-3</v>
      </c>
      <c r="AD276" s="15273">
        <v>1.3717421E-3</v>
      </c>
      <c r="AE276" s="15726">
        <v>3.9215689999999999E-4</v>
      </c>
      <c r="AF276" s="16179">
        <v>6.2421969999999999E-4</v>
      </c>
      <c r="AG276" s="16632">
        <v>4.3084880000000001E-4</v>
      </c>
      <c r="AH276" s="17085">
        <v>1.7035774999999999E-3</v>
      </c>
      <c r="AI276" s="17538">
        <v>6.3877360000000002E-4</v>
      </c>
      <c r="AJ276" s="17991">
        <v>5.868545E-4</v>
      </c>
      <c r="AK276" s="18444">
        <v>1.702128E-3</v>
      </c>
      <c r="AL276" s="18897">
        <v>2.6236879999999999E-3</v>
      </c>
      <c r="AM276" s="19350">
        <v>2.751032E-3</v>
      </c>
    </row>
    <row r="277" spans="1:39" ht="15" x14ac:dyDescent="0.25">
      <c r="A277" s="8026" t="s">
        <v>903</v>
      </c>
      <c r="B277" s="8479" t="s">
        <v>763</v>
      </c>
      <c r="C277" s="8932" t="s">
        <v>722</v>
      </c>
      <c r="D277" s="9385" t="s">
        <v>484</v>
      </c>
      <c r="E277" s="9838" t="s">
        <v>892</v>
      </c>
      <c r="G277" s="10291" t="s">
        <v>935</v>
      </c>
      <c r="T277" s="10744"/>
      <c r="U277" s="11197"/>
      <c r="V277" s="11650"/>
      <c r="W277" s="12103"/>
      <c r="X277" s="12556"/>
      <c r="Y277" s="13009"/>
      <c r="Z277" s="13462"/>
      <c r="AA277" s="13915"/>
      <c r="AB277" s="14368"/>
      <c r="AC277" s="14821"/>
      <c r="AD277" s="15274"/>
      <c r="AE277" s="15727"/>
      <c r="AF277" s="16180"/>
      <c r="AG277" s="16633"/>
      <c r="AH277" s="17086"/>
      <c r="AI277" s="17539"/>
      <c r="AJ277" s="17992"/>
      <c r="AK277" s="18445">
        <v>5.6737590000000004E-4</v>
      </c>
      <c r="AL277" s="18898">
        <v>3.7481260000000002E-4</v>
      </c>
      <c r="AM277" s="19351">
        <v>3.4387900000000001E-4</v>
      </c>
    </row>
    <row r="278" spans="1:39" ht="15" x14ac:dyDescent="0.25">
      <c r="A278" s="8027" t="s">
        <v>903</v>
      </c>
      <c r="B278" s="8480" t="s">
        <v>764</v>
      </c>
      <c r="C278" s="8933" t="s">
        <v>722</v>
      </c>
      <c r="D278" s="9386" t="s">
        <v>484</v>
      </c>
      <c r="E278" s="9839" t="s">
        <v>892</v>
      </c>
      <c r="G278" s="10292" t="s">
        <v>935</v>
      </c>
      <c r="T278" s="10745"/>
      <c r="U278" s="11198"/>
      <c r="V278" s="11651"/>
      <c r="W278" s="12104"/>
      <c r="X278" s="12557"/>
      <c r="Y278" s="13010"/>
      <c r="Z278" s="13463"/>
      <c r="AA278" s="13916"/>
      <c r="AB278" s="14369"/>
      <c r="AC278" s="14822"/>
      <c r="AD278" s="15275">
        <v>4.1152263000000001E-3</v>
      </c>
      <c r="AE278" s="15728">
        <v>7.0588235000000003E-3</v>
      </c>
      <c r="AF278" s="16181">
        <v>9.9875156E-3</v>
      </c>
      <c r="AG278" s="16634">
        <v>5.6010340000000004E-3</v>
      </c>
      <c r="AH278" s="17087">
        <v>3.4071549999999998E-3</v>
      </c>
      <c r="AI278" s="17540">
        <v>4.7908016999999997E-3</v>
      </c>
      <c r="AJ278" s="17993">
        <v>3.5211268000000001E-3</v>
      </c>
      <c r="AK278" s="18446">
        <v>3.687943E-3</v>
      </c>
      <c r="AL278" s="18899">
        <v>3.7481260000000002E-4</v>
      </c>
      <c r="AM278" s="19352">
        <v>1.375516E-3</v>
      </c>
    </row>
    <row r="279" spans="1:39" ht="15" x14ac:dyDescent="0.25">
      <c r="A279" s="8028" t="s">
        <v>903</v>
      </c>
      <c r="B279" s="8481" t="s">
        <v>769</v>
      </c>
      <c r="C279" s="8934" t="s">
        <v>722</v>
      </c>
      <c r="D279" s="9387" t="s">
        <v>484</v>
      </c>
      <c r="E279" s="9840" t="s">
        <v>892</v>
      </c>
      <c r="G279" s="10293" t="s">
        <v>935</v>
      </c>
      <c r="T279" s="10746"/>
      <c r="U279" s="11199"/>
      <c r="V279" s="11652"/>
      <c r="W279" s="12105"/>
      <c r="X279" s="12558"/>
      <c r="Y279" s="13011"/>
      <c r="Z279" s="13464"/>
      <c r="AA279" s="13917"/>
      <c r="AB279" s="14370"/>
      <c r="AC279" s="14823"/>
      <c r="AD279" s="15276"/>
      <c r="AE279" s="15729"/>
      <c r="AF279" s="16182">
        <v>6.2421969999999999E-4</v>
      </c>
      <c r="AG279" s="16635">
        <v>1.2925463E-3</v>
      </c>
      <c r="AH279" s="17088">
        <v>2.5553663E-3</v>
      </c>
      <c r="AI279" s="17541">
        <v>2.2357074000000001E-3</v>
      </c>
      <c r="AJ279" s="17994"/>
      <c r="AK279" s="18447"/>
      <c r="AL279" s="18900"/>
      <c r="AM279" s="19353"/>
    </row>
    <row r="280" spans="1:39" ht="15" x14ac:dyDescent="0.25">
      <c r="A280" s="8029" t="s">
        <v>903</v>
      </c>
      <c r="B280" s="8482" t="s">
        <v>765</v>
      </c>
      <c r="C280" s="8935" t="s">
        <v>722</v>
      </c>
      <c r="D280" s="9388" t="s">
        <v>484</v>
      </c>
      <c r="E280" s="9841" t="s">
        <v>892</v>
      </c>
      <c r="G280" s="10294" t="s">
        <v>935</v>
      </c>
      <c r="T280" s="10747"/>
      <c r="U280" s="11200"/>
      <c r="V280" s="11653"/>
      <c r="W280" s="12106"/>
      <c r="X280" s="12559"/>
      <c r="Y280" s="13012"/>
      <c r="Z280" s="13465"/>
      <c r="AA280" s="13918"/>
      <c r="AB280" s="14371"/>
      <c r="AC280" s="14824"/>
      <c r="AD280" s="15277"/>
      <c r="AE280" s="15730"/>
      <c r="AF280" s="16183">
        <v>2.4968789E-3</v>
      </c>
      <c r="AG280" s="16636">
        <v>1.7233951E-3</v>
      </c>
      <c r="AH280" s="17089">
        <v>8.5178879999999997E-4</v>
      </c>
      <c r="AI280" s="17542">
        <v>1.2775471E-3</v>
      </c>
      <c r="AJ280" s="17995">
        <v>2.9342719999999998E-4</v>
      </c>
      <c r="AK280" s="18448">
        <v>2.836879E-4</v>
      </c>
      <c r="AL280" s="18901">
        <v>3.7481260000000002E-4</v>
      </c>
      <c r="AM280" s="19354"/>
    </row>
    <row r="281" spans="1:39" ht="15" x14ac:dyDescent="0.25">
      <c r="A281" s="8030" t="s">
        <v>903</v>
      </c>
      <c r="B281" s="8483" t="s">
        <v>767</v>
      </c>
      <c r="C281" s="8936" t="s">
        <v>722</v>
      </c>
      <c r="D281" s="9389" t="s">
        <v>484</v>
      </c>
      <c r="E281" s="9842" t="s">
        <v>892</v>
      </c>
      <c r="G281" s="10295" t="s">
        <v>935</v>
      </c>
      <c r="T281" s="10748"/>
      <c r="U281" s="11201"/>
      <c r="V281" s="11654"/>
      <c r="W281" s="12107"/>
      <c r="X281" s="12560"/>
      <c r="Y281" s="13013"/>
      <c r="Z281" s="13466"/>
      <c r="AA281" s="13919"/>
      <c r="AB281" s="14372"/>
      <c r="AC281" s="14825">
        <v>4.3572979999999999E-4</v>
      </c>
      <c r="AD281" s="15278">
        <v>6.8587110000000004E-4</v>
      </c>
      <c r="AE281" s="15731">
        <v>9.8039219999999992E-4</v>
      </c>
      <c r="AF281" s="16184">
        <v>1.2484395E-3</v>
      </c>
      <c r="AG281" s="16637">
        <v>1.7233951E-3</v>
      </c>
      <c r="AH281" s="17090">
        <v>1.9875070999999999E-3</v>
      </c>
      <c r="AI281" s="17543">
        <v>4.1520280999999999E-3</v>
      </c>
      <c r="AJ281" s="17996">
        <v>3.8145539999999999E-3</v>
      </c>
      <c r="AK281" s="18449">
        <v>4.2553189999999996E-3</v>
      </c>
      <c r="AL281" s="18902">
        <v>6.7466269999999998E-3</v>
      </c>
      <c r="AM281" s="19355">
        <v>5.1581839999999997E-3</v>
      </c>
    </row>
    <row r="282" spans="1:39" ht="15" x14ac:dyDescent="0.25">
      <c r="A282" s="8031" t="s">
        <v>903</v>
      </c>
      <c r="B282" s="8484" t="s">
        <v>768</v>
      </c>
      <c r="C282" s="8937" t="s">
        <v>723</v>
      </c>
      <c r="D282" s="9390" t="s">
        <v>484</v>
      </c>
      <c r="E282" s="9843" t="s">
        <v>892</v>
      </c>
      <c r="G282" s="10296" t="s">
        <v>935</v>
      </c>
      <c r="T282" s="10749"/>
      <c r="U282" s="11202"/>
      <c r="V282" s="11655"/>
      <c r="W282" s="12108"/>
      <c r="X282" s="12561"/>
      <c r="Y282" s="13014"/>
      <c r="Z282" s="13467"/>
      <c r="AA282" s="13920"/>
      <c r="AB282" s="14373"/>
      <c r="AC282" s="14826"/>
      <c r="AD282" s="15279"/>
      <c r="AE282" s="15732"/>
      <c r="AF282" s="16185"/>
      <c r="AG282" s="16638"/>
      <c r="AH282" s="17091"/>
      <c r="AI282" s="17544"/>
      <c r="AJ282" s="17997"/>
      <c r="AK282" s="18450"/>
      <c r="AL282" s="18903">
        <v>3.7481260000000002E-4</v>
      </c>
      <c r="AM282" s="19356">
        <v>2.407153E-3</v>
      </c>
    </row>
    <row r="283" spans="1:39" ht="15" x14ac:dyDescent="0.25">
      <c r="A283" s="8032" t="s">
        <v>903</v>
      </c>
      <c r="B283" s="8485" t="s">
        <v>769</v>
      </c>
      <c r="C283" s="8938" t="s">
        <v>723</v>
      </c>
      <c r="D283" s="9391" t="s">
        <v>484</v>
      </c>
      <c r="E283" s="9844" t="s">
        <v>892</v>
      </c>
      <c r="G283" s="10297" t="s">
        <v>935</v>
      </c>
      <c r="T283" s="10750"/>
      <c r="U283" s="11203"/>
      <c r="V283" s="11656"/>
      <c r="W283" s="12109"/>
      <c r="X283" s="12562"/>
      <c r="Y283" s="13015"/>
      <c r="Z283" s="13468"/>
      <c r="AA283" s="13921"/>
      <c r="AB283" s="14374"/>
      <c r="AC283" s="14827"/>
      <c r="AD283" s="15280"/>
      <c r="AE283" s="15733"/>
      <c r="AF283" s="16186"/>
      <c r="AG283" s="16639"/>
      <c r="AH283" s="17092"/>
      <c r="AI283" s="17545"/>
      <c r="AJ283" s="17998">
        <v>8.8028170000000003E-4</v>
      </c>
      <c r="AK283" s="18451">
        <v>1.41844E-3</v>
      </c>
      <c r="AL283" s="18904">
        <v>1.124438E-3</v>
      </c>
      <c r="AM283" s="19357">
        <v>4.4704259999999996E-3</v>
      </c>
    </row>
    <row r="284" spans="1:39" ht="15" x14ac:dyDescent="0.25">
      <c r="A284" s="8033" t="s">
        <v>903</v>
      </c>
      <c r="B284" s="8486" t="s">
        <v>767</v>
      </c>
      <c r="C284" s="8939" t="s">
        <v>715</v>
      </c>
      <c r="D284" s="9392" t="s">
        <v>484</v>
      </c>
      <c r="E284" s="9845" t="s">
        <v>892</v>
      </c>
      <c r="G284" s="10298" t="s">
        <v>935</v>
      </c>
      <c r="T284" s="10751">
        <v>0</v>
      </c>
      <c r="U284" s="11204">
        <v>2.48139E-3</v>
      </c>
      <c r="V284" s="11657">
        <v>1.0482180000000001E-3</v>
      </c>
      <c r="W284" s="12110">
        <v>1.332445E-3</v>
      </c>
      <c r="X284" s="12563">
        <v>2.4570025E-3</v>
      </c>
      <c r="Y284" s="13016">
        <v>1.4388489E-3</v>
      </c>
      <c r="Z284" s="13469">
        <v>1.5982952000000001E-3</v>
      </c>
      <c r="AA284" s="13922">
        <v>4.7869790000000002E-4</v>
      </c>
      <c r="AB284" s="14375">
        <v>3.180662E-4</v>
      </c>
      <c r="AC284" s="14828"/>
      <c r="AD284" s="15281"/>
      <c r="AE284" s="15734"/>
      <c r="AF284" s="16187"/>
      <c r="AG284" s="16640"/>
      <c r="AH284" s="17093"/>
      <c r="AI284" s="17546"/>
      <c r="AJ284" s="17999"/>
      <c r="AK284" s="18452"/>
      <c r="AL284" s="18905"/>
      <c r="AM284" s="19358"/>
    </row>
    <row r="285" spans="1:39" ht="15" x14ac:dyDescent="0.25">
      <c r="A285" s="8034" t="s">
        <v>903</v>
      </c>
      <c r="B285" s="8487" t="s">
        <v>824</v>
      </c>
      <c r="C285" s="8940" t="s">
        <v>739</v>
      </c>
      <c r="D285" s="9393" t="s">
        <v>484</v>
      </c>
      <c r="E285" s="9846" t="s">
        <v>892</v>
      </c>
      <c r="G285" s="10299" t="s">
        <v>935</v>
      </c>
      <c r="T285" s="10752">
        <v>1.259446E-3</v>
      </c>
      <c r="U285" s="11205"/>
      <c r="V285" s="11658">
        <v>5.2410900000000003E-4</v>
      </c>
      <c r="W285" s="12111">
        <v>6.6622250000000001E-4</v>
      </c>
      <c r="X285" s="12564"/>
      <c r="Y285" s="13017"/>
      <c r="Z285" s="13470"/>
      <c r="AA285" s="13923"/>
      <c r="AB285" s="14376"/>
      <c r="AC285" s="14829"/>
      <c r="AD285" s="15282"/>
      <c r="AE285" s="15735"/>
      <c r="AF285" s="16188"/>
      <c r="AG285" s="16641"/>
      <c r="AH285" s="17094"/>
      <c r="AI285" s="17547"/>
      <c r="AJ285" s="18000"/>
      <c r="AK285" s="18453"/>
      <c r="AL285" s="18906"/>
      <c r="AM285" s="19359"/>
    </row>
    <row r="286" spans="1:39" ht="15" x14ac:dyDescent="0.25">
      <c r="A286" s="8035" t="s">
        <v>903</v>
      </c>
      <c r="B286" s="8488" t="s">
        <v>827</v>
      </c>
      <c r="C286" s="8941" t="s">
        <v>739</v>
      </c>
      <c r="D286" s="9394" t="s">
        <v>484</v>
      </c>
      <c r="E286" s="9847" t="s">
        <v>892</v>
      </c>
      <c r="G286" s="10300" t="s">
        <v>935</v>
      </c>
      <c r="T286" s="10753"/>
      <c r="U286" s="11206">
        <v>1.240695E-3</v>
      </c>
      <c r="V286" s="11659">
        <v>2.6205450000000002E-3</v>
      </c>
      <c r="W286" s="12112">
        <v>6.6622250000000001E-4</v>
      </c>
      <c r="X286" s="12565"/>
      <c r="Y286" s="13018"/>
      <c r="Z286" s="13471"/>
      <c r="AA286" s="13924"/>
      <c r="AB286" s="14377"/>
      <c r="AC286" s="14830"/>
      <c r="AD286" s="15283"/>
      <c r="AE286" s="15736"/>
      <c r="AF286" s="16189"/>
      <c r="AG286" s="16642"/>
      <c r="AH286" s="17095"/>
      <c r="AI286" s="17548"/>
      <c r="AJ286" s="18001"/>
      <c r="AK286" s="18454"/>
      <c r="AL286" s="18907"/>
      <c r="AM286" s="19360"/>
    </row>
    <row r="287" spans="1:39" ht="15" x14ac:dyDescent="0.25">
      <c r="A287" s="8036" t="s">
        <v>903</v>
      </c>
      <c r="B287" s="8489" t="s">
        <v>776</v>
      </c>
      <c r="C287" s="8942" t="s">
        <v>726</v>
      </c>
      <c r="D287" s="9395" t="s">
        <v>482</v>
      </c>
      <c r="E287" s="9848" t="s">
        <v>892</v>
      </c>
      <c r="G287" s="10301" t="s">
        <v>935</v>
      </c>
      <c r="T287" s="10754"/>
      <c r="U287" s="11207"/>
      <c r="V287" s="11660"/>
      <c r="W287" s="12113"/>
      <c r="X287" s="12566"/>
      <c r="Y287" s="13019"/>
      <c r="Z287" s="13472"/>
      <c r="AA287" s="13925"/>
      <c r="AB287" s="14378"/>
      <c r="AC287" s="14831"/>
      <c r="AD287" s="15284">
        <v>1.0288065999999999E-3</v>
      </c>
      <c r="AE287" s="15737">
        <v>1.372549E-3</v>
      </c>
      <c r="AF287" s="16190">
        <v>-6.2421969999999999E-4</v>
      </c>
      <c r="AG287" s="16643">
        <v>0</v>
      </c>
      <c r="AH287" s="17096">
        <v>5.6785920000000005E-4</v>
      </c>
      <c r="AI287" s="17549">
        <v>9.581603E-4</v>
      </c>
      <c r="AJ287" s="18002">
        <v>1.7605634000000001E-3</v>
      </c>
      <c r="AK287" s="18455">
        <v>1.41844E-3</v>
      </c>
      <c r="AL287" s="18908">
        <v>1.4992499999999999E-3</v>
      </c>
      <c r="AM287" s="19361">
        <v>6.8775789999999998E-4</v>
      </c>
    </row>
    <row r="288" spans="1:39" ht="15" x14ac:dyDescent="0.25">
      <c r="A288" s="8037" t="s">
        <v>903</v>
      </c>
      <c r="B288" s="8490" t="s">
        <v>916</v>
      </c>
      <c r="C288" s="8943" t="s">
        <v>726</v>
      </c>
      <c r="D288" s="9396" t="s">
        <v>482</v>
      </c>
      <c r="E288" s="9849" t="s">
        <v>892</v>
      </c>
      <c r="G288" s="10302" t="s">
        <v>935</v>
      </c>
      <c r="T288" s="10755"/>
      <c r="U288" s="11208"/>
      <c r="V288" s="11661"/>
      <c r="W288" s="12114"/>
      <c r="X288" s="12567"/>
      <c r="Y288" s="13020"/>
      <c r="Z288" s="13473"/>
      <c r="AA288" s="13926"/>
      <c r="AB288" s="14379"/>
      <c r="AC288" s="14832">
        <v>4.3572979999999999E-4</v>
      </c>
      <c r="AD288" s="15285">
        <v>6.8587110000000004E-4</v>
      </c>
      <c r="AE288" s="15738">
        <v>1.372549E-3</v>
      </c>
      <c r="AF288" s="16191">
        <v>0</v>
      </c>
      <c r="AG288" s="16644">
        <v>4.3084880000000001E-4</v>
      </c>
      <c r="AH288" s="17097"/>
      <c r="AI288" s="17550"/>
      <c r="AJ288" s="18003"/>
      <c r="AK288" s="18456"/>
      <c r="AL288" s="18909"/>
      <c r="AM288" s="19362"/>
    </row>
    <row r="289" spans="1:39" ht="15" x14ac:dyDescent="0.25">
      <c r="A289" s="8038" t="s">
        <v>903</v>
      </c>
      <c r="B289" s="8491" t="s">
        <v>789</v>
      </c>
      <c r="C289" s="8944" t="s">
        <v>726</v>
      </c>
      <c r="D289" s="9397" t="s">
        <v>482</v>
      </c>
      <c r="E289" s="9850" t="s">
        <v>892</v>
      </c>
      <c r="G289" s="10303" t="s">
        <v>935</v>
      </c>
      <c r="T289" s="10756">
        <v>1.259446E-3</v>
      </c>
      <c r="U289" s="11209">
        <v>1.240695E-3</v>
      </c>
      <c r="V289" s="11662">
        <v>0</v>
      </c>
      <c r="W289" s="12115">
        <v>1.9986676000000002E-3</v>
      </c>
      <c r="X289" s="12568">
        <v>1.8427518E-3</v>
      </c>
      <c r="Y289" s="13021"/>
      <c r="Z289" s="13474"/>
      <c r="AA289" s="13927"/>
      <c r="AB289" s="14380"/>
      <c r="AC289" s="14833"/>
      <c r="AD289" s="15286"/>
      <c r="AE289" s="15739"/>
      <c r="AF289" s="16192"/>
      <c r="AG289" s="16645"/>
      <c r="AH289" s="17098"/>
      <c r="AI289" s="17551"/>
      <c r="AJ289" s="18004"/>
      <c r="AK289" s="18457"/>
      <c r="AL289" s="18910"/>
      <c r="AM289" s="19363"/>
    </row>
    <row r="290" spans="1:39" ht="15" x14ac:dyDescent="0.25">
      <c r="A290" s="8039" t="s">
        <v>903</v>
      </c>
      <c r="B290" s="8492" t="s">
        <v>778</v>
      </c>
      <c r="C290" s="8945" t="s">
        <v>726</v>
      </c>
      <c r="D290" s="9398" t="s">
        <v>482</v>
      </c>
      <c r="E290" s="9851" t="s">
        <v>892</v>
      </c>
      <c r="G290" s="10304" t="s">
        <v>935</v>
      </c>
      <c r="T290" s="10757"/>
      <c r="U290" s="11210"/>
      <c r="V290" s="11663"/>
      <c r="W290" s="12116"/>
      <c r="X290" s="12569"/>
      <c r="Y290" s="13022"/>
      <c r="Z290" s="13475"/>
      <c r="AA290" s="13928"/>
      <c r="AB290" s="14381"/>
      <c r="AC290" s="14834"/>
      <c r="AD290" s="15287"/>
      <c r="AE290" s="15740">
        <v>3.9215689999999999E-4</v>
      </c>
      <c r="AF290" s="16193">
        <v>0</v>
      </c>
      <c r="AG290" s="16646">
        <v>1.2925463E-3</v>
      </c>
      <c r="AH290" s="17099">
        <v>1.4196479000000001E-3</v>
      </c>
      <c r="AI290" s="17552">
        <v>9.581603E-4</v>
      </c>
      <c r="AJ290" s="18005">
        <v>3.2276994999999998E-3</v>
      </c>
      <c r="AK290" s="18458">
        <v>5.6737590000000004E-4</v>
      </c>
      <c r="AL290" s="18911">
        <v>1.4992499999999999E-3</v>
      </c>
      <c r="AM290" s="19364">
        <v>1.7193950000000001E-3</v>
      </c>
    </row>
    <row r="291" spans="1:39" ht="15" x14ac:dyDescent="0.25">
      <c r="A291" s="8040" t="s">
        <v>903</v>
      </c>
      <c r="B291" s="8493" t="s">
        <v>779</v>
      </c>
      <c r="C291" s="8946" t="s">
        <v>726</v>
      </c>
      <c r="D291" s="9399" t="s">
        <v>482</v>
      </c>
      <c r="E291" s="9852" t="s">
        <v>892</v>
      </c>
      <c r="G291" s="10305" t="s">
        <v>935</v>
      </c>
      <c r="T291" s="10758"/>
      <c r="U291" s="11211"/>
      <c r="V291" s="11664"/>
      <c r="W291" s="12117"/>
      <c r="X291" s="12570"/>
      <c r="Y291" s="13023">
        <v>2.1582734000000002E-3</v>
      </c>
      <c r="Z291" s="13476">
        <v>1.0655300999999999E-3</v>
      </c>
      <c r="AA291" s="13929">
        <v>2.3934897000000002E-3</v>
      </c>
      <c r="AB291" s="14382">
        <v>6.3613229999999997E-4</v>
      </c>
      <c r="AC291" s="14835">
        <v>8.7145970000000001E-4</v>
      </c>
      <c r="AD291" s="15288">
        <v>2.0576131999999999E-3</v>
      </c>
      <c r="AE291" s="15741">
        <v>3.9215689999999999E-4</v>
      </c>
      <c r="AF291" s="16194">
        <v>6.2421969999999999E-4</v>
      </c>
      <c r="AG291" s="16647">
        <v>0</v>
      </c>
      <c r="AH291" s="17100">
        <v>0</v>
      </c>
      <c r="AI291" s="17553">
        <v>0</v>
      </c>
      <c r="AJ291" s="18006"/>
      <c r="AK291" s="18459">
        <v>5.6737590000000004E-4</v>
      </c>
      <c r="AL291" s="18912"/>
      <c r="AM291" s="19365">
        <v>6.8775789999999998E-4</v>
      </c>
    </row>
    <row r="292" spans="1:39" ht="15" x14ac:dyDescent="0.25">
      <c r="A292" s="8041" t="s">
        <v>903</v>
      </c>
      <c r="B292" s="8494" t="s">
        <v>918</v>
      </c>
      <c r="C292" s="8947" t="s">
        <v>726</v>
      </c>
      <c r="D292" s="9400" t="s">
        <v>482</v>
      </c>
      <c r="E292" s="9853" t="s">
        <v>892</v>
      </c>
      <c r="G292" s="10306" t="s">
        <v>935</v>
      </c>
      <c r="T292" s="10759">
        <v>0</v>
      </c>
      <c r="U292" s="11212"/>
      <c r="V292" s="11665"/>
      <c r="W292" s="12118">
        <v>6.6622250000000001E-4</v>
      </c>
      <c r="X292" s="12571">
        <v>0</v>
      </c>
      <c r="Y292" s="13024"/>
      <c r="Z292" s="13477"/>
      <c r="AA292" s="13930"/>
      <c r="AB292" s="14383"/>
      <c r="AC292" s="14836">
        <v>4.3572979999999999E-4</v>
      </c>
      <c r="AD292" s="15289">
        <v>1.0288065999999999E-3</v>
      </c>
      <c r="AE292" s="15742">
        <v>1.9607842999999998E-3</v>
      </c>
      <c r="AF292" s="16195">
        <v>-6.2421969999999999E-4</v>
      </c>
      <c r="AG292" s="16648">
        <v>4.3084880000000001E-4</v>
      </c>
      <c r="AH292" s="17101"/>
      <c r="AI292" s="17554"/>
      <c r="AJ292" s="18007"/>
      <c r="AK292" s="18460"/>
      <c r="AL292" s="18913"/>
      <c r="AM292" s="19366"/>
    </row>
    <row r="293" spans="1:39" ht="15" x14ac:dyDescent="0.25">
      <c r="A293" s="8042" t="s">
        <v>903</v>
      </c>
      <c r="B293" s="8495" t="s">
        <v>781</v>
      </c>
      <c r="C293" s="8948" t="s">
        <v>726</v>
      </c>
      <c r="D293" s="9401" t="s">
        <v>482</v>
      </c>
      <c r="E293" s="9854" t="s">
        <v>892</v>
      </c>
      <c r="G293" s="10307" t="s">
        <v>935</v>
      </c>
      <c r="T293" s="10760"/>
      <c r="U293" s="11213"/>
      <c r="V293" s="11666"/>
      <c r="W293" s="12119"/>
      <c r="X293" s="12572"/>
      <c r="Y293" s="13025"/>
      <c r="Z293" s="13478"/>
      <c r="AA293" s="13931"/>
      <c r="AB293" s="14384"/>
      <c r="AC293" s="14837">
        <v>0</v>
      </c>
      <c r="AD293" s="15290">
        <v>6.8587110000000004E-4</v>
      </c>
      <c r="AE293" s="15743">
        <v>1.960784E-4</v>
      </c>
      <c r="AF293" s="16196">
        <v>6.2421969999999999E-4</v>
      </c>
      <c r="AG293" s="16649">
        <v>4.3084880000000001E-4</v>
      </c>
      <c r="AH293" s="17102">
        <v>2.8392960000000003E-4</v>
      </c>
      <c r="AI293" s="17555">
        <v>2.5550942E-3</v>
      </c>
      <c r="AJ293" s="18008">
        <v>1.1737089E-3</v>
      </c>
      <c r="AK293" s="18461">
        <v>5.6737590000000004E-4</v>
      </c>
      <c r="AL293" s="18914">
        <v>2.2488759999999999E-3</v>
      </c>
      <c r="AM293" s="19367">
        <v>1.031637E-3</v>
      </c>
    </row>
    <row r="294" spans="1:39" ht="15" x14ac:dyDescent="0.25">
      <c r="A294" s="8043" t="s">
        <v>903</v>
      </c>
      <c r="B294" s="8496" t="s">
        <v>919</v>
      </c>
      <c r="C294" s="8949" t="s">
        <v>726</v>
      </c>
      <c r="D294" s="9402" t="s">
        <v>482</v>
      </c>
      <c r="E294" s="9855" t="s">
        <v>892</v>
      </c>
      <c r="G294" s="10308" t="s">
        <v>935</v>
      </c>
      <c r="T294" s="10761">
        <v>2.518892E-3</v>
      </c>
      <c r="U294" s="11214">
        <v>1.240695E-3</v>
      </c>
      <c r="V294" s="11667">
        <v>0</v>
      </c>
      <c r="W294" s="12120">
        <v>6.6622250000000001E-4</v>
      </c>
      <c r="X294" s="12573"/>
      <c r="Y294" s="13026">
        <v>1.4388489E-3</v>
      </c>
      <c r="Z294" s="13479">
        <v>0</v>
      </c>
      <c r="AA294" s="13932">
        <v>4.7869790000000002E-4</v>
      </c>
      <c r="AB294" s="14385"/>
      <c r="AC294" s="14838"/>
      <c r="AD294" s="15291"/>
      <c r="AE294" s="15744"/>
      <c r="AF294" s="16197"/>
      <c r="AG294" s="16650"/>
      <c r="AH294" s="17103"/>
      <c r="AI294" s="17556"/>
      <c r="AJ294" s="18009"/>
      <c r="AK294" s="18462"/>
      <c r="AL294" s="18915"/>
      <c r="AM294" s="19368"/>
    </row>
    <row r="295" spans="1:39" ht="15" x14ac:dyDescent="0.25">
      <c r="A295" s="8044" t="s">
        <v>903</v>
      </c>
      <c r="B295" s="8497" t="s">
        <v>920</v>
      </c>
      <c r="C295" s="8950" t="s">
        <v>726</v>
      </c>
      <c r="D295" s="9403" t="s">
        <v>482</v>
      </c>
      <c r="E295" s="9856" t="s">
        <v>892</v>
      </c>
      <c r="G295" s="10309" t="s">
        <v>935</v>
      </c>
      <c r="T295" s="10762">
        <v>0</v>
      </c>
      <c r="U295" s="11215">
        <v>0</v>
      </c>
      <c r="V295" s="11668">
        <v>1.0482180000000001E-3</v>
      </c>
      <c r="W295" s="12121"/>
      <c r="X295" s="12574">
        <v>6.1425059999999998E-4</v>
      </c>
      <c r="Y295" s="13027"/>
      <c r="Z295" s="13480"/>
      <c r="AA295" s="13933"/>
      <c r="AB295" s="14386"/>
      <c r="AC295" s="14839"/>
      <c r="AD295" s="15292"/>
      <c r="AE295" s="15745"/>
      <c r="AF295" s="16198"/>
      <c r="AG295" s="16651"/>
      <c r="AH295" s="17104"/>
      <c r="AI295" s="17557"/>
      <c r="AJ295" s="18010"/>
      <c r="AK295" s="18463"/>
      <c r="AL295" s="18916"/>
      <c r="AM295" s="19369"/>
    </row>
    <row r="296" spans="1:39" ht="15" x14ac:dyDescent="0.25">
      <c r="A296" s="8045" t="s">
        <v>903</v>
      </c>
      <c r="B296" s="8498" t="s">
        <v>921</v>
      </c>
      <c r="C296" s="8951" t="s">
        <v>726</v>
      </c>
      <c r="D296" s="9404" t="s">
        <v>482</v>
      </c>
      <c r="E296" s="9857" t="s">
        <v>892</v>
      </c>
      <c r="G296" s="10310" t="s">
        <v>935</v>
      </c>
      <c r="T296" s="10763">
        <v>2.518892E-3</v>
      </c>
      <c r="U296" s="11216">
        <v>1.240695E-3</v>
      </c>
      <c r="V296" s="11669">
        <v>3.1446540000000002E-3</v>
      </c>
      <c r="W296" s="12122"/>
      <c r="X296" s="12575"/>
      <c r="Y296" s="13028"/>
      <c r="Z296" s="13481"/>
      <c r="AA296" s="13934"/>
      <c r="AB296" s="14387"/>
      <c r="AC296" s="14840"/>
      <c r="AD296" s="15293"/>
      <c r="AE296" s="15746"/>
      <c r="AF296" s="16199"/>
      <c r="AG296" s="16652"/>
      <c r="AH296" s="17105"/>
      <c r="AI296" s="17558"/>
      <c r="AJ296" s="18011"/>
      <c r="AK296" s="18464"/>
      <c r="AL296" s="18917"/>
      <c r="AM296" s="19370"/>
    </row>
    <row r="297" spans="1:39" ht="15" x14ac:dyDescent="0.25">
      <c r="A297" s="8046" t="s">
        <v>903</v>
      </c>
      <c r="B297" s="8499" t="s">
        <v>782</v>
      </c>
      <c r="C297" s="8952" t="s">
        <v>727</v>
      </c>
      <c r="D297" s="9405" t="s">
        <v>482</v>
      </c>
      <c r="E297" s="9858" t="s">
        <v>892</v>
      </c>
      <c r="G297" s="10311" t="s">
        <v>935</v>
      </c>
      <c r="T297" s="10764"/>
      <c r="U297" s="11217"/>
      <c r="V297" s="11670"/>
      <c r="W297" s="12123"/>
      <c r="X297" s="12576"/>
      <c r="Y297" s="13029"/>
      <c r="Z297" s="13482"/>
      <c r="AA297" s="13935"/>
      <c r="AB297" s="14388"/>
      <c r="AC297" s="14841"/>
      <c r="AD297" s="15294"/>
      <c r="AE297" s="15747"/>
      <c r="AF297" s="16200"/>
      <c r="AG297" s="16653"/>
      <c r="AH297" s="17106"/>
      <c r="AI297" s="17559"/>
      <c r="AJ297" s="18012"/>
      <c r="AK297" s="18465"/>
      <c r="AL297" s="18918"/>
      <c r="AM297" s="19371">
        <v>3.4387900000000001E-4</v>
      </c>
    </row>
    <row r="298" spans="1:39" ht="15" x14ac:dyDescent="0.25">
      <c r="A298" s="8047" t="s">
        <v>903</v>
      </c>
      <c r="B298" s="8500" t="s">
        <v>783</v>
      </c>
      <c r="C298" s="8953" t="s">
        <v>728</v>
      </c>
      <c r="D298" s="9406" t="s">
        <v>482</v>
      </c>
      <c r="E298" s="9859" t="s">
        <v>892</v>
      </c>
      <c r="G298" s="10312" t="s">
        <v>935</v>
      </c>
      <c r="T298" s="10765"/>
      <c r="U298" s="11218"/>
      <c r="V298" s="11671"/>
      <c r="W298" s="12124"/>
      <c r="X298" s="12577"/>
      <c r="Y298" s="13030">
        <v>7.1942450000000004E-4</v>
      </c>
      <c r="Z298" s="13483">
        <v>2.6638253E-3</v>
      </c>
      <c r="AA298" s="13936">
        <v>4.7869790000000002E-4</v>
      </c>
      <c r="AB298" s="14389">
        <v>3.180662E-4</v>
      </c>
      <c r="AC298" s="14842">
        <v>8.7145970000000001E-4</v>
      </c>
      <c r="AD298" s="15295">
        <v>1.0288065999999999E-3</v>
      </c>
      <c r="AE298" s="15748">
        <v>1.960784E-4</v>
      </c>
      <c r="AF298" s="16201">
        <v>3.7453183999999998E-3</v>
      </c>
      <c r="AG298" s="16654">
        <v>2.1542439E-3</v>
      </c>
      <c r="AH298" s="17107">
        <v>2.8392960000000003E-4</v>
      </c>
      <c r="AI298" s="17560">
        <v>9.581603E-4</v>
      </c>
      <c r="AJ298" s="18013">
        <v>1.1737089E-3</v>
      </c>
      <c r="AK298" s="18466">
        <v>1.41844E-3</v>
      </c>
      <c r="AL298" s="18919">
        <v>1.124438E-3</v>
      </c>
      <c r="AM298" s="19372">
        <v>2.407153E-3</v>
      </c>
    </row>
    <row r="299" spans="1:39" ht="15" x14ac:dyDescent="0.25">
      <c r="A299" s="8048" t="s">
        <v>903</v>
      </c>
      <c r="B299" s="8501" t="s">
        <v>784</v>
      </c>
      <c r="C299" s="8954" t="s">
        <v>728</v>
      </c>
      <c r="D299" s="9407" t="s">
        <v>482</v>
      </c>
      <c r="E299" s="9860" t="s">
        <v>892</v>
      </c>
      <c r="G299" s="10313" t="s">
        <v>935</v>
      </c>
      <c r="T299" s="10766"/>
      <c r="U299" s="11219"/>
      <c r="V299" s="11672"/>
      <c r="W299" s="12125"/>
      <c r="X299" s="12578"/>
      <c r="Y299" s="13031"/>
      <c r="Z299" s="13484"/>
      <c r="AA299" s="13937"/>
      <c r="AB299" s="14390"/>
      <c r="AC299" s="14843"/>
      <c r="AD299" s="15296"/>
      <c r="AE299" s="15749"/>
      <c r="AF299" s="16202"/>
      <c r="AG299" s="16655"/>
      <c r="AH299" s="17108"/>
      <c r="AI299" s="17561"/>
      <c r="AJ299" s="18014"/>
      <c r="AK299" s="18467">
        <v>1.41844E-3</v>
      </c>
      <c r="AL299" s="18920">
        <v>1.4992499999999999E-3</v>
      </c>
      <c r="AM299" s="19373">
        <v>2.0632739999999999E-3</v>
      </c>
    </row>
    <row r="300" spans="1:39" ht="15" x14ac:dyDescent="0.25">
      <c r="A300" s="8049" t="s">
        <v>903</v>
      </c>
      <c r="B300" s="8502" t="s">
        <v>789</v>
      </c>
      <c r="C300" s="8955" t="s">
        <v>728</v>
      </c>
      <c r="D300" s="9408" t="s">
        <v>482</v>
      </c>
      <c r="E300" s="9861" t="s">
        <v>892</v>
      </c>
      <c r="G300" s="10314" t="s">
        <v>935</v>
      </c>
      <c r="T300" s="10767"/>
      <c r="U300" s="11220"/>
      <c r="V300" s="11673"/>
      <c r="W300" s="12126"/>
      <c r="X300" s="12579"/>
      <c r="Y300" s="13032">
        <v>1.4388489E-3</v>
      </c>
      <c r="Z300" s="13485">
        <v>2.6638253E-3</v>
      </c>
      <c r="AA300" s="13938">
        <v>3.8295834999999999E-3</v>
      </c>
      <c r="AB300" s="14391">
        <v>1.2722645999999999E-3</v>
      </c>
      <c r="AC300" s="14844">
        <v>4.3572979999999999E-4</v>
      </c>
      <c r="AD300" s="15297">
        <v>3.0864197999999998E-3</v>
      </c>
      <c r="AE300" s="15750">
        <v>1.7647059E-3</v>
      </c>
      <c r="AF300" s="16203">
        <v>1.8726591999999999E-3</v>
      </c>
      <c r="AG300" s="16656">
        <v>8.6169749999999998E-4</v>
      </c>
      <c r="AH300" s="17109">
        <v>8.5178879999999997E-4</v>
      </c>
      <c r="AI300" s="17562">
        <v>1.2775471E-3</v>
      </c>
      <c r="AJ300" s="18015">
        <v>1.7605634000000001E-3</v>
      </c>
      <c r="AK300" s="18468">
        <v>1.1347519999999999E-3</v>
      </c>
      <c r="AL300" s="18921"/>
      <c r="AM300" s="19374"/>
    </row>
    <row r="301" spans="1:39" ht="15" x14ac:dyDescent="0.25">
      <c r="A301" s="8050" t="s">
        <v>903</v>
      </c>
      <c r="B301" s="8503" t="s">
        <v>922</v>
      </c>
      <c r="C301" s="8956" t="s">
        <v>728</v>
      </c>
      <c r="D301" s="9409" t="s">
        <v>482</v>
      </c>
      <c r="E301" s="9862" t="s">
        <v>892</v>
      </c>
      <c r="G301" s="10315" t="s">
        <v>935</v>
      </c>
      <c r="T301" s="10768"/>
      <c r="U301" s="11221"/>
      <c r="V301" s="11674"/>
      <c r="W301" s="12127"/>
      <c r="X301" s="12580"/>
      <c r="Y301" s="13033">
        <v>1.4388489E-3</v>
      </c>
      <c r="Z301" s="13486">
        <v>1.5982952000000001E-3</v>
      </c>
      <c r="AA301" s="13939">
        <v>3.8295834999999999E-3</v>
      </c>
      <c r="AB301" s="14392">
        <v>1.2722645999999999E-3</v>
      </c>
      <c r="AC301" s="14845">
        <v>3.9215685999999996E-3</v>
      </c>
      <c r="AD301" s="15298">
        <v>6.8587110000000004E-4</v>
      </c>
      <c r="AE301" s="15751">
        <v>1.7647059E-3</v>
      </c>
      <c r="AF301" s="16204">
        <v>0</v>
      </c>
      <c r="AG301" s="16657">
        <v>2.5850926E-3</v>
      </c>
      <c r="AH301" s="17110">
        <v>2.5553663E-3</v>
      </c>
      <c r="AI301" s="17563">
        <v>1.9163207E-3</v>
      </c>
      <c r="AJ301" s="18016">
        <v>3.8145539999999999E-3</v>
      </c>
      <c r="AK301" s="18469">
        <v>8.5106380000000005E-4</v>
      </c>
      <c r="AL301" s="18922"/>
      <c r="AM301" s="19375"/>
    </row>
    <row r="302" spans="1:39" ht="15" x14ac:dyDescent="0.25">
      <c r="A302" s="8051" t="s">
        <v>903</v>
      </c>
      <c r="B302" s="8504" t="s">
        <v>791</v>
      </c>
      <c r="C302" s="8957" t="s">
        <v>728</v>
      </c>
      <c r="D302" s="9410" t="s">
        <v>482</v>
      </c>
      <c r="E302" s="9863" t="s">
        <v>892</v>
      </c>
      <c r="G302" s="10316" t="s">
        <v>935</v>
      </c>
      <c r="T302" s="10769"/>
      <c r="U302" s="11222"/>
      <c r="V302" s="11675"/>
      <c r="W302" s="12128"/>
      <c r="X302" s="12581"/>
      <c r="Y302" s="13034">
        <v>0</v>
      </c>
      <c r="Z302" s="13487">
        <v>5.3276509999999997E-4</v>
      </c>
      <c r="AA302" s="13940">
        <v>0</v>
      </c>
      <c r="AB302" s="14393">
        <v>6.3613229999999997E-4</v>
      </c>
      <c r="AC302" s="14846">
        <v>4.3572979999999999E-4</v>
      </c>
      <c r="AD302" s="15299">
        <v>3.429355E-4</v>
      </c>
      <c r="AE302" s="15752">
        <v>3.9215689999999999E-4</v>
      </c>
      <c r="AF302" s="16205">
        <v>0</v>
      </c>
      <c r="AG302" s="16658">
        <v>0</v>
      </c>
      <c r="AH302" s="17111">
        <v>0</v>
      </c>
      <c r="AI302" s="17564">
        <v>9.581603E-4</v>
      </c>
      <c r="AJ302" s="18017">
        <v>5.868545E-4</v>
      </c>
      <c r="AK302" s="18470">
        <v>2.836879E-4</v>
      </c>
      <c r="AL302" s="18923"/>
      <c r="AM302" s="19376"/>
    </row>
    <row r="303" spans="1:39" ht="15" x14ac:dyDescent="0.25">
      <c r="A303" s="8052" t="s">
        <v>903</v>
      </c>
      <c r="B303" s="8505" t="s">
        <v>785</v>
      </c>
      <c r="C303" s="8958" t="s">
        <v>728</v>
      </c>
      <c r="D303" s="9411" t="s">
        <v>482</v>
      </c>
      <c r="E303" s="9864" t="s">
        <v>892</v>
      </c>
      <c r="G303" s="10317" t="s">
        <v>935</v>
      </c>
      <c r="T303" s="10770"/>
      <c r="U303" s="11223"/>
      <c r="V303" s="11676"/>
      <c r="W303" s="12129"/>
      <c r="X303" s="12582"/>
      <c r="Y303" s="13035"/>
      <c r="Z303" s="13488"/>
      <c r="AA303" s="13941"/>
      <c r="AB303" s="14394"/>
      <c r="AC303" s="14847"/>
      <c r="AD303" s="15300"/>
      <c r="AE303" s="15753"/>
      <c r="AF303" s="16206"/>
      <c r="AG303" s="16659"/>
      <c r="AH303" s="17112"/>
      <c r="AI303" s="17565"/>
      <c r="AJ303" s="18018"/>
      <c r="AK303" s="18471"/>
      <c r="AL303" s="18924">
        <v>0</v>
      </c>
      <c r="AM303" s="19377">
        <v>1.031637E-3</v>
      </c>
    </row>
    <row r="304" spans="1:39" ht="15" x14ac:dyDescent="0.25">
      <c r="A304" s="8053" t="s">
        <v>903</v>
      </c>
      <c r="B304" s="8506" t="s">
        <v>786</v>
      </c>
      <c r="C304" s="8959" t="s">
        <v>729</v>
      </c>
      <c r="D304" s="9412" t="s">
        <v>482</v>
      </c>
      <c r="E304" s="9865" t="s">
        <v>892</v>
      </c>
      <c r="G304" s="10318" t="s">
        <v>935</v>
      </c>
      <c r="T304" s="10771"/>
      <c r="U304" s="11224"/>
      <c r="V304" s="11677"/>
      <c r="W304" s="12130"/>
      <c r="X304" s="12583"/>
      <c r="Y304" s="13036">
        <v>1.4388489E-3</v>
      </c>
      <c r="Z304" s="13489">
        <v>1.5982952000000001E-3</v>
      </c>
      <c r="AA304" s="13942">
        <v>0</v>
      </c>
      <c r="AB304" s="14395">
        <v>9.5419850000000002E-4</v>
      </c>
      <c r="AC304" s="14848">
        <v>0</v>
      </c>
      <c r="AD304" s="15301">
        <v>3.429355E-4</v>
      </c>
      <c r="AE304" s="15754">
        <v>1.1764706E-3</v>
      </c>
      <c r="AF304" s="16207">
        <v>1.2484395E-3</v>
      </c>
      <c r="AG304" s="16660">
        <v>4.3084880000000001E-4</v>
      </c>
      <c r="AH304" s="17113">
        <v>1.4196479000000001E-3</v>
      </c>
      <c r="AI304" s="17566">
        <v>3.1938680000000001E-4</v>
      </c>
      <c r="AJ304" s="18019">
        <v>0</v>
      </c>
      <c r="AK304" s="18472">
        <v>0</v>
      </c>
      <c r="AL304" s="18925">
        <v>7.4962520000000003E-4</v>
      </c>
      <c r="AM304" s="19378">
        <v>0</v>
      </c>
    </row>
    <row r="305" spans="1:39" ht="15" x14ac:dyDescent="0.25">
      <c r="A305" s="8054" t="s">
        <v>903</v>
      </c>
      <c r="B305" s="8507" t="s">
        <v>923</v>
      </c>
      <c r="C305" s="8960" t="s">
        <v>729</v>
      </c>
      <c r="D305" s="9413" t="s">
        <v>482</v>
      </c>
      <c r="E305" s="9866" t="s">
        <v>892</v>
      </c>
      <c r="G305" s="10319" t="s">
        <v>935</v>
      </c>
      <c r="T305" s="10772"/>
      <c r="U305" s="11225"/>
      <c r="V305" s="11678"/>
      <c r="W305" s="12131"/>
      <c r="X305" s="12584"/>
      <c r="Y305" s="13037"/>
      <c r="Z305" s="13490"/>
      <c r="AA305" s="13943">
        <v>0</v>
      </c>
      <c r="AB305" s="14396"/>
      <c r="AC305" s="14849"/>
      <c r="AD305" s="15302"/>
      <c r="AE305" s="15755"/>
      <c r="AF305" s="16208">
        <v>0</v>
      </c>
      <c r="AG305" s="16661"/>
      <c r="AH305" s="17114"/>
      <c r="AI305" s="17567"/>
      <c r="AJ305" s="18020"/>
      <c r="AK305" s="18473"/>
      <c r="AL305" s="18926"/>
      <c r="AM305" s="19379"/>
    </row>
    <row r="306" spans="1:39" ht="15" x14ac:dyDescent="0.25">
      <c r="A306" s="8055" t="s">
        <v>903</v>
      </c>
      <c r="B306" s="8508" t="s">
        <v>787</v>
      </c>
      <c r="C306" s="8961" t="s">
        <v>729</v>
      </c>
      <c r="D306" s="9414" t="s">
        <v>482</v>
      </c>
      <c r="E306" s="9867" t="s">
        <v>892</v>
      </c>
      <c r="G306" s="10320" t="s">
        <v>935</v>
      </c>
      <c r="T306" s="10773"/>
      <c r="U306" s="11226"/>
      <c r="V306" s="11679"/>
      <c r="W306" s="12132"/>
      <c r="X306" s="12585"/>
      <c r="Y306" s="13038"/>
      <c r="Z306" s="13491"/>
      <c r="AA306" s="13944"/>
      <c r="AB306" s="14397"/>
      <c r="AC306" s="14850"/>
      <c r="AD306" s="15303"/>
      <c r="AE306" s="15756">
        <v>3.9215689999999999E-4</v>
      </c>
      <c r="AF306" s="16209">
        <v>6.2421969999999999E-4</v>
      </c>
      <c r="AG306" s="16662"/>
      <c r="AH306" s="17115">
        <v>3.1232254E-3</v>
      </c>
      <c r="AI306" s="17568">
        <v>0</v>
      </c>
      <c r="AJ306" s="18021">
        <v>2.9342719999999998E-4</v>
      </c>
      <c r="AK306" s="18474"/>
      <c r="AL306" s="18927">
        <v>0</v>
      </c>
      <c r="AM306" s="19380"/>
    </row>
    <row r="307" spans="1:39" ht="15" x14ac:dyDescent="0.25">
      <c r="A307" s="8056" t="s">
        <v>903</v>
      </c>
      <c r="B307" s="8509" t="s">
        <v>788</v>
      </c>
      <c r="C307" s="8962" t="s">
        <v>729</v>
      </c>
      <c r="D307" s="9415" t="s">
        <v>482</v>
      </c>
      <c r="E307" s="9868" t="s">
        <v>892</v>
      </c>
      <c r="G307" s="10321" t="s">
        <v>935</v>
      </c>
      <c r="T307" s="10774"/>
      <c r="U307" s="11227"/>
      <c r="V307" s="11680"/>
      <c r="W307" s="12133"/>
      <c r="X307" s="12586"/>
      <c r="Y307" s="13039"/>
      <c r="Z307" s="13492"/>
      <c r="AA307" s="13945"/>
      <c r="AB307" s="14398"/>
      <c r="AC307" s="14851">
        <v>4.3572979999999999E-4</v>
      </c>
      <c r="AD307" s="15304">
        <v>6.8587110000000004E-4</v>
      </c>
      <c r="AE307" s="15757"/>
      <c r="AF307" s="16210"/>
      <c r="AG307" s="16663"/>
      <c r="AH307" s="17116">
        <v>2.8392960000000003E-4</v>
      </c>
      <c r="AI307" s="17569"/>
      <c r="AJ307" s="18022">
        <v>5.868545E-4</v>
      </c>
      <c r="AK307" s="18475"/>
      <c r="AL307" s="18928"/>
      <c r="AM307" s="19381"/>
    </row>
    <row r="308" spans="1:39" ht="15" x14ac:dyDescent="0.25">
      <c r="A308" s="8057" t="s">
        <v>903</v>
      </c>
      <c r="B308" s="8510" t="s">
        <v>924</v>
      </c>
      <c r="C308" s="8963" t="s">
        <v>729</v>
      </c>
      <c r="D308" s="9416" t="s">
        <v>482</v>
      </c>
      <c r="E308" s="9869" t="s">
        <v>892</v>
      </c>
      <c r="G308" s="10322" t="s">
        <v>935</v>
      </c>
      <c r="T308" s="10775"/>
      <c r="U308" s="11228"/>
      <c r="V308" s="11681"/>
      <c r="W308" s="12134"/>
      <c r="X308" s="12587"/>
      <c r="Y308" s="13040">
        <v>7.1942450000000004E-4</v>
      </c>
      <c r="Z308" s="13493">
        <v>5.3276509999999997E-4</v>
      </c>
      <c r="AA308" s="13946">
        <v>1.4360938000000001E-3</v>
      </c>
      <c r="AB308" s="14399">
        <v>0</v>
      </c>
      <c r="AC308" s="14852">
        <v>0</v>
      </c>
      <c r="AD308" s="15305">
        <v>6.8587110000000004E-4</v>
      </c>
      <c r="AE308" s="15758">
        <v>7.8431370000000005E-4</v>
      </c>
      <c r="AF308" s="16211">
        <v>0</v>
      </c>
      <c r="AG308" s="16664">
        <v>4.3084880000000001E-4</v>
      </c>
      <c r="AH308" s="17117">
        <v>0</v>
      </c>
      <c r="AI308" s="17570">
        <v>6.3877360000000002E-4</v>
      </c>
      <c r="AJ308" s="18023">
        <v>0</v>
      </c>
      <c r="AK308" s="18476">
        <v>2.836879E-4</v>
      </c>
      <c r="AL308" s="18929"/>
      <c r="AM308" s="19382"/>
    </row>
    <row r="309" spans="1:39" ht="15" x14ac:dyDescent="0.25">
      <c r="A309" s="8058" t="s">
        <v>903</v>
      </c>
      <c r="B309" s="8511" t="s">
        <v>825</v>
      </c>
      <c r="C309" s="8964" t="s">
        <v>730</v>
      </c>
      <c r="D309" s="9417" t="s">
        <v>482</v>
      </c>
      <c r="E309" s="9870" t="s">
        <v>892</v>
      </c>
      <c r="G309" s="10323" t="s">
        <v>935</v>
      </c>
      <c r="T309" s="10776"/>
      <c r="U309" s="11229"/>
      <c r="V309" s="11682"/>
      <c r="W309" s="12135"/>
      <c r="X309" s="12588"/>
      <c r="Y309" s="13041"/>
      <c r="Z309" s="13494"/>
      <c r="AA309" s="13947"/>
      <c r="AB309" s="14400"/>
      <c r="AC309" s="14853"/>
      <c r="AD309" s="15306"/>
      <c r="AE309" s="15759">
        <v>5.8823529999999999E-4</v>
      </c>
      <c r="AF309" s="16212"/>
      <c r="AG309" s="16665"/>
      <c r="AH309" s="17118"/>
      <c r="AI309" s="17571"/>
      <c r="AJ309" s="18024"/>
      <c r="AK309" s="18477"/>
      <c r="AL309" s="18930"/>
      <c r="AM309" s="19383"/>
    </row>
    <row r="310" spans="1:39" ht="15" x14ac:dyDescent="0.25">
      <c r="A310" s="8059" t="s">
        <v>903</v>
      </c>
      <c r="B310" s="8512" t="s">
        <v>789</v>
      </c>
      <c r="C310" s="8965" t="s">
        <v>730</v>
      </c>
      <c r="D310" s="9418" t="s">
        <v>482</v>
      </c>
      <c r="E310" s="9871" t="s">
        <v>892</v>
      </c>
      <c r="G310" s="10324" t="s">
        <v>935</v>
      </c>
      <c r="T310" s="10777"/>
      <c r="U310" s="11230"/>
      <c r="V310" s="11683"/>
      <c r="W310" s="12136"/>
      <c r="X310" s="12589"/>
      <c r="Y310" s="13042"/>
      <c r="Z310" s="13495"/>
      <c r="AA310" s="13948"/>
      <c r="AB310" s="14401"/>
      <c r="AC310" s="14854"/>
      <c r="AD310" s="15307"/>
      <c r="AE310" s="15760"/>
      <c r="AF310" s="16213"/>
      <c r="AG310" s="16666"/>
      <c r="AH310" s="17119"/>
      <c r="AI310" s="17572"/>
      <c r="AJ310" s="18025"/>
      <c r="AK310" s="18478"/>
      <c r="AL310" s="18931">
        <v>0</v>
      </c>
      <c r="AM310" s="19384">
        <v>1.031637E-3</v>
      </c>
    </row>
    <row r="311" spans="1:39" ht="15" x14ac:dyDescent="0.25">
      <c r="A311" s="8060" t="s">
        <v>903</v>
      </c>
      <c r="B311" s="8513" t="s">
        <v>761</v>
      </c>
      <c r="C311" s="8966" t="s">
        <v>730</v>
      </c>
      <c r="D311" s="9419" t="s">
        <v>482</v>
      </c>
      <c r="E311" s="9872" t="s">
        <v>892</v>
      </c>
      <c r="G311" s="10325" t="s">
        <v>935</v>
      </c>
      <c r="T311" s="10778"/>
      <c r="U311" s="11231"/>
      <c r="V311" s="11684"/>
      <c r="W311" s="12137"/>
      <c r="X311" s="12590"/>
      <c r="Y311" s="13043"/>
      <c r="Z311" s="13496"/>
      <c r="AA311" s="13949"/>
      <c r="AB311" s="14402"/>
      <c r="AC311" s="14855"/>
      <c r="AD311" s="15308"/>
      <c r="AE311" s="15761"/>
      <c r="AF311" s="16214"/>
      <c r="AG311" s="16667">
        <v>4.3084880000000001E-4</v>
      </c>
      <c r="AH311" s="17120">
        <v>2.8392960000000003E-4</v>
      </c>
      <c r="AI311" s="17573">
        <v>6.3877360000000002E-4</v>
      </c>
      <c r="AJ311" s="18026">
        <v>8.8028170000000003E-4</v>
      </c>
      <c r="AK311" s="18479">
        <v>2.836879E-4</v>
      </c>
      <c r="AL311" s="18932"/>
      <c r="AM311" s="19385"/>
    </row>
    <row r="312" spans="1:39" ht="15" x14ac:dyDescent="0.25">
      <c r="A312" s="8061" t="s">
        <v>903</v>
      </c>
      <c r="B312" s="8514" t="s">
        <v>790</v>
      </c>
      <c r="C312" s="8967" t="s">
        <v>730</v>
      </c>
      <c r="D312" s="9420" t="s">
        <v>482</v>
      </c>
      <c r="E312" s="9873" t="s">
        <v>892</v>
      </c>
      <c r="G312" s="10326" t="s">
        <v>935</v>
      </c>
      <c r="T312" s="10779"/>
      <c r="U312" s="11232"/>
      <c r="V312" s="11685"/>
      <c r="W312" s="12138"/>
      <c r="X312" s="12591"/>
      <c r="Y312" s="13044">
        <v>3.597122E-4</v>
      </c>
      <c r="Z312" s="13497">
        <v>1.5982952000000001E-3</v>
      </c>
      <c r="AA312" s="13950">
        <v>4.7869790000000002E-4</v>
      </c>
      <c r="AB312" s="14403">
        <v>2.8625954E-3</v>
      </c>
      <c r="AC312" s="14856">
        <v>1.3071895E-3</v>
      </c>
      <c r="AD312" s="15309">
        <v>5.1440328999999996E-3</v>
      </c>
      <c r="AE312" s="15762">
        <v>2.3529412E-3</v>
      </c>
      <c r="AF312" s="16215">
        <v>4.3695380999999997E-3</v>
      </c>
      <c r="AG312" s="16668">
        <v>3.0159414E-3</v>
      </c>
      <c r="AH312" s="17121">
        <v>1.1357183000000001E-3</v>
      </c>
      <c r="AI312" s="17574">
        <v>1.5969338999999999E-3</v>
      </c>
      <c r="AJ312" s="18027">
        <v>1.7605634000000001E-3</v>
      </c>
      <c r="AK312" s="18480">
        <v>5.6737590000000004E-4</v>
      </c>
      <c r="AL312" s="18933">
        <v>7.4962520000000003E-4</v>
      </c>
      <c r="AM312" s="19386">
        <v>1.031637E-3</v>
      </c>
    </row>
    <row r="313" spans="1:39" ht="15" x14ac:dyDescent="0.25">
      <c r="A313" s="8062" t="s">
        <v>903</v>
      </c>
      <c r="B313" s="8515" t="s">
        <v>925</v>
      </c>
      <c r="C313" s="8968" t="s">
        <v>730</v>
      </c>
      <c r="D313" s="9421" t="s">
        <v>482</v>
      </c>
      <c r="E313" s="9874" t="s">
        <v>892</v>
      </c>
      <c r="G313" s="10327" t="s">
        <v>935</v>
      </c>
      <c r="T313" s="10780"/>
      <c r="U313" s="11233"/>
      <c r="V313" s="11686"/>
      <c r="W313" s="12139"/>
      <c r="X313" s="12592"/>
      <c r="Y313" s="13045">
        <v>3.597122E-4</v>
      </c>
      <c r="Z313" s="13498"/>
      <c r="AA313" s="13951">
        <v>4.7869790000000002E-4</v>
      </c>
      <c r="AB313" s="14404">
        <v>9.5419850000000002E-4</v>
      </c>
      <c r="AC313" s="14857"/>
      <c r="AD313" s="15310"/>
      <c r="AE313" s="15763">
        <v>3.9215689999999999E-4</v>
      </c>
      <c r="AF313" s="16216"/>
      <c r="AG313" s="16669"/>
      <c r="AH313" s="17122"/>
      <c r="AI313" s="17575"/>
      <c r="AJ313" s="18028"/>
      <c r="AK313" s="18481"/>
      <c r="AL313" s="18934"/>
      <c r="AM313" s="19387"/>
    </row>
    <row r="314" spans="1:39" ht="15" x14ac:dyDescent="0.25">
      <c r="A314" s="8063" t="s">
        <v>903</v>
      </c>
      <c r="B314" s="8516" t="s">
        <v>791</v>
      </c>
      <c r="C314" s="8969" t="s">
        <v>730</v>
      </c>
      <c r="D314" s="9422" t="s">
        <v>482</v>
      </c>
      <c r="E314" s="9875" t="s">
        <v>892</v>
      </c>
      <c r="G314" s="10328" t="s">
        <v>935</v>
      </c>
      <c r="T314" s="10781"/>
      <c r="U314" s="11234"/>
      <c r="V314" s="11687"/>
      <c r="W314" s="12140"/>
      <c r="X314" s="12593"/>
      <c r="Y314" s="13046"/>
      <c r="Z314" s="13499"/>
      <c r="AA314" s="13952"/>
      <c r="AB314" s="14405"/>
      <c r="AC314" s="14858"/>
      <c r="AD314" s="15311"/>
      <c r="AE314" s="15764"/>
      <c r="AF314" s="16217"/>
      <c r="AG314" s="16670"/>
      <c r="AH314" s="17123"/>
      <c r="AI314" s="17576"/>
      <c r="AJ314" s="18029"/>
      <c r="AK314" s="18482"/>
      <c r="AL314" s="18935">
        <v>0</v>
      </c>
      <c r="AM314" s="19388">
        <v>1.031637E-3</v>
      </c>
    </row>
    <row r="315" spans="1:39" ht="15" x14ac:dyDescent="0.25">
      <c r="A315" s="8064" t="s">
        <v>903</v>
      </c>
      <c r="B315" s="8517" t="s">
        <v>785</v>
      </c>
      <c r="C315" s="8970" t="s">
        <v>730</v>
      </c>
      <c r="D315" s="9423" t="s">
        <v>482</v>
      </c>
      <c r="E315" s="9876" t="s">
        <v>892</v>
      </c>
      <c r="G315" s="10329" t="s">
        <v>935</v>
      </c>
      <c r="T315" s="10782"/>
      <c r="U315" s="11235"/>
      <c r="V315" s="11688"/>
      <c r="W315" s="12141"/>
      <c r="X315" s="12594"/>
      <c r="Y315" s="13047"/>
      <c r="Z315" s="13500"/>
      <c r="AA315" s="13953">
        <v>4.7869790000000002E-4</v>
      </c>
      <c r="AB315" s="14406">
        <v>6.3613229999999997E-4</v>
      </c>
      <c r="AC315" s="14859"/>
      <c r="AD315" s="15312">
        <v>3.429355E-4</v>
      </c>
      <c r="AE315" s="15765">
        <v>9.8039219999999992E-4</v>
      </c>
      <c r="AF315" s="16218"/>
      <c r="AG315" s="16671">
        <v>4.3084880000000001E-4</v>
      </c>
      <c r="AH315" s="17124">
        <v>2.8392960000000003E-4</v>
      </c>
      <c r="AI315" s="17577"/>
      <c r="AJ315" s="18030">
        <v>0</v>
      </c>
      <c r="AK315" s="18483">
        <v>1.1347519999999999E-3</v>
      </c>
      <c r="AL315" s="18936"/>
      <c r="AM315" s="19389"/>
    </row>
    <row r="316" spans="1:39" ht="15" x14ac:dyDescent="0.25">
      <c r="A316" s="8065" t="s">
        <v>903</v>
      </c>
      <c r="B316" s="8518" t="s">
        <v>792</v>
      </c>
      <c r="C316" s="8971" t="s">
        <v>731</v>
      </c>
      <c r="D316" s="9424" t="s">
        <v>482</v>
      </c>
      <c r="E316" s="9877" t="s">
        <v>892</v>
      </c>
      <c r="G316" s="10330" t="s">
        <v>935</v>
      </c>
      <c r="T316" s="10783"/>
      <c r="U316" s="11236"/>
      <c r="V316" s="11689"/>
      <c r="W316" s="12142"/>
      <c r="X316" s="12595"/>
      <c r="Y316" s="13048"/>
      <c r="Z316" s="13501"/>
      <c r="AA316" s="13954"/>
      <c r="AB316" s="14407"/>
      <c r="AC316" s="14860"/>
      <c r="AD316" s="15313"/>
      <c r="AE316" s="15766"/>
      <c r="AF316" s="16219"/>
      <c r="AG316" s="16672"/>
      <c r="AH316" s="17125"/>
      <c r="AI316" s="17578"/>
      <c r="AJ316" s="18031"/>
      <c r="AK316" s="18484"/>
      <c r="AL316" s="18937">
        <v>3.7481260000000002E-4</v>
      </c>
      <c r="AM316" s="19390"/>
    </row>
    <row r="317" spans="1:39" ht="15" x14ac:dyDescent="0.25">
      <c r="A317" s="8066" t="s">
        <v>903</v>
      </c>
      <c r="B317" s="8519" t="s">
        <v>794</v>
      </c>
      <c r="C317" s="8972" t="s">
        <v>731</v>
      </c>
      <c r="D317" s="9425" t="s">
        <v>482</v>
      </c>
      <c r="E317" s="9878" t="s">
        <v>892</v>
      </c>
      <c r="G317" s="10331" t="s">
        <v>935</v>
      </c>
      <c r="T317" s="10784"/>
      <c r="U317" s="11237"/>
      <c r="V317" s="11690"/>
      <c r="W317" s="12143"/>
      <c r="X317" s="12596"/>
      <c r="Y317" s="13049"/>
      <c r="Z317" s="13502"/>
      <c r="AA317" s="13955"/>
      <c r="AB317" s="14408"/>
      <c r="AC317" s="14861"/>
      <c r="AD317" s="15314"/>
      <c r="AE317" s="15767"/>
      <c r="AF317" s="16220"/>
      <c r="AG317" s="16673"/>
      <c r="AH317" s="17126"/>
      <c r="AI317" s="17579"/>
      <c r="AJ317" s="18032"/>
      <c r="AK317" s="18485"/>
      <c r="AL317" s="18938"/>
      <c r="AM317" s="19391">
        <v>3.4387900000000001E-4</v>
      </c>
    </row>
    <row r="318" spans="1:39" ht="15" x14ac:dyDescent="0.25">
      <c r="A318" s="8067" t="s">
        <v>903</v>
      </c>
      <c r="B318" s="8520" t="s">
        <v>783</v>
      </c>
      <c r="C318" s="8973" t="s">
        <v>715</v>
      </c>
      <c r="D318" s="9426" t="s">
        <v>482</v>
      </c>
      <c r="E318" s="9879" t="s">
        <v>892</v>
      </c>
      <c r="G318" s="10332" t="s">
        <v>935</v>
      </c>
      <c r="T318" s="10785"/>
      <c r="U318" s="11238">
        <v>3.7220840000000001E-3</v>
      </c>
      <c r="V318" s="11691">
        <v>1.0482180000000001E-3</v>
      </c>
      <c r="W318" s="12144">
        <v>2.6648901000000001E-3</v>
      </c>
      <c r="X318" s="12597">
        <v>0</v>
      </c>
      <c r="Y318" s="13050"/>
      <c r="Z318" s="13503"/>
      <c r="AA318" s="13956"/>
      <c r="AB318" s="14409"/>
      <c r="AC318" s="14862"/>
      <c r="AD318" s="15315"/>
      <c r="AE318" s="15768"/>
      <c r="AF318" s="16221"/>
      <c r="AG318" s="16674"/>
      <c r="AH318" s="17127"/>
      <c r="AI318" s="17580"/>
      <c r="AJ318" s="18033"/>
      <c r="AK318" s="18486"/>
      <c r="AL318" s="18939"/>
      <c r="AM318" s="19392"/>
    </row>
    <row r="319" spans="1:39" ht="15" x14ac:dyDescent="0.25">
      <c r="A319" s="8068" t="s">
        <v>903</v>
      </c>
      <c r="B319" s="8521" t="s">
        <v>786</v>
      </c>
      <c r="C319" s="8974" t="s">
        <v>715</v>
      </c>
      <c r="D319" s="9427" t="s">
        <v>482</v>
      </c>
      <c r="E319" s="9880" t="s">
        <v>892</v>
      </c>
      <c r="G319" s="10333" t="s">
        <v>935</v>
      </c>
      <c r="T319" s="10786">
        <v>6.2972289999999997E-3</v>
      </c>
      <c r="U319" s="11239">
        <v>0</v>
      </c>
      <c r="V319" s="11692">
        <v>1.0482180000000001E-3</v>
      </c>
      <c r="W319" s="12145">
        <v>6.6622250000000001E-4</v>
      </c>
      <c r="X319" s="12598">
        <v>6.1425059999999998E-4</v>
      </c>
      <c r="Y319" s="13051"/>
      <c r="Z319" s="13504"/>
      <c r="AA319" s="13957"/>
      <c r="AB319" s="14410"/>
      <c r="AC319" s="14863"/>
      <c r="AD319" s="15316"/>
      <c r="AE319" s="15769"/>
      <c r="AF319" s="16222"/>
      <c r="AG319" s="16675"/>
      <c r="AH319" s="17128"/>
      <c r="AI319" s="17581"/>
      <c r="AJ319" s="18034"/>
      <c r="AK319" s="18487"/>
      <c r="AL319" s="18940"/>
      <c r="AM319" s="19393"/>
    </row>
    <row r="320" spans="1:39" ht="15" x14ac:dyDescent="0.25">
      <c r="A320" s="8069" t="s">
        <v>903</v>
      </c>
      <c r="B320" s="8522" t="s">
        <v>923</v>
      </c>
      <c r="C320" s="8975" t="s">
        <v>715</v>
      </c>
      <c r="D320" s="9428" t="s">
        <v>482</v>
      </c>
      <c r="E320" s="9881" t="s">
        <v>892</v>
      </c>
      <c r="G320" s="10334" t="s">
        <v>935</v>
      </c>
      <c r="T320" s="10787"/>
      <c r="U320" s="11240"/>
      <c r="V320" s="11693"/>
      <c r="W320" s="12146"/>
      <c r="X320" s="12599">
        <v>6.1425059999999998E-4</v>
      </c>
      <c r="Y320" s="13052"/>
      <c r="Z320" s="13505"/>
      <c r="AA320" s="13958"/>
      <c r="AB320" s="14411"/>
      <c r="AC320" s="14864"/>
      <c r="AD320" s="15317"/>
      <c r="AE320" s="15770"/>
      <c r="AF320" s="16223"/>
      <c r="AG320" s="16676"/>
      <c r="AH320" s="17129"/>
      <c r="AI320" s="17582"/>
      <c r="AJ320" s="18035"/>
      <c r="AK320" s="18488"/>
      <c r="AL320" s="18941"/>
      <c r="AM320" s="19394"/>
    </row>
    <row r="321" spans="1:39" ht="15" x14ac:dyDescent="0.25">
      <c r="A321" s="8070" t="s">
        <v>903</v>
      </c>
      <c r="B321" s="8523" t="s">
        <v>916</v>
      </c>
      <c r="C321" s="8976" t="s">
        <v>715</v>
      </c>
      <c r="D321" s="9429" t="s">
        <v>482</v>
      </c>
      <c r="E321" s="9882" t="s">
        <v>892</v>
      </c>
      <c r="G321" s="10335" t="s">
        <v>935</v>
      </c>
      <c r="T321" s="10788">
        <v>0</v>
      </c>
      <c r="U321" s="11241">
        <v>0</v>
      </c>
      <c r="V321" s="11694">
        <v>5.2410900000000003E-4</v>
      </c>
      <c r="W321" s="12147"/>
      <c r="X321" s="12600">
        <v>0</v>
      </c>
      <c r="Y321" s="13053">
        <v>3.597122E-4</v>
      </c>
      <c r="Z321" s="13506">
        <v>5.3276509999999997E-4</v>
      </c>
      <c r="AA321" s="13959">
        <v>9.5739589999999997E-4</v>
      </c>
      <c r="AB321" s="14412">
        <v>3.180662E-4</v>
      </c>
      <c r="AC321" s="14865"/>
      <c r="AD321" s="15318"/>
      <c r="AE321" s="15771"/>
      <c r="AF321" s="16224"/>
      <c r="AG321" s="16677"/>
      <c r="AH321" s="17130"/>
      <c r="AI321" s="17583"/>
      <c r="AJ321" s="18036"/>
      <c r="AK321" s="18489"/>
      <c r="AL321" s="18942"/>
      <c r="AM321" s="19395"/>
    </row>
    <row r="322" spans="1:39" ht="15" x14ac:dyDescent="0.25">
      <c r="A322" s="8071" t="s">
        <v>903</v>
      </c>
      <c r="B322" s="8524" t="s">
        <v>759</v>
      </c>
      <c r="C322" s="8977" t="s">
        <v>715</v>
      </c>
      <c r="D322" s="9430" t="s">
        <v>482</v>
      </c>
      <c r="E322" s="9883" t="s">
        <v>892</v>
      </c>
      <c r="G322" s="10336" t="s">
        <v>935</v>
      </c>
      <c r="T322" s="10789"/>
      <c r="U322" s="11242"/>
      <c r="V322" s="11695"/>
      <c r="W322" s="12148"/>
      <c r="X322" s="12601"/>
      <c r="Y322" s="13054">
        <v>3.597122E-4</v>
      </c>
      <c r="Z322" s="13507">
        <v>5.3276509999999997E-4</v>
      </c>
      <c r="AA322" s="13960"/>
      <c r="AB322" s="14413"/>
      <c r="AC322" s="14866"/>
      <c r="AD322" s="15319"/>
      <c r="AE322" s="15772"/>
      <c r="AF322" s="16225"/>
      <c r="AG322" s="16678"/>
      <c r="AH322" s="17131"/>
      <c r="AI322" s="17584"/>
      <c r="AJ322" s="18037"/>
      <c r="AK322" s="18490"/>
      <c r="AL322" s="18943"/>
      <c r="AM322" s="19396"/>
    </row>
    <row r="323" spans="1:39" ht="15" x14ac:dyDescent="0.25">
      <c r="A323" s="8072" t="s">
        <v>903</v>
      </c>
      <c r="B323" s="8525" t="s">
        <v>732</v>
      </c>
      <c r="C323" s="8978" t="s">
        <v>715</v>
      </c>
      <c r="D323" s="9431" t="s">
        <v>482</v>
      </c>
      <c r="E323" s="9884" t="s">
        <v>892</v>
      </c>
      <c r="G323" s="10337" t="s">
        <v>935</v>
      </c>
      <c r="T323" s="10790"/>
      <c r="U323" s="11243"/>
      <c r="V323" s="11696"/>
      <c r="W323" s="12149">
        <v>0</v>
      </c>
      <c r="X323" s="12602"/>
      <c r="Y323" s="13055"/>
      <c r="Z323" s="13508"/>
      <c r="AA323" s="13961"/>
      <c r="AB323" s="14414"/>
      <c r="AC323" s="14867"/>
      <c r="AD323" s="15320"/>
      <c r="AE323" s="15773"/>
      <c r="AF323" s="16226"/>
      <c r="AG323" s="16679"/>
      <c r="AH323" s="17132"/>
      <c r="AI323" s="17585"/>
      <c r="AJ323" s="18038"/>
      <c r="AK323" s="18491"/>
      <c r="AL323" s="18944"/>
      <c r="AM323" s="19397"/>
    </row>
    <row r="324" spans="1:39" ht="15" x14ac:dyDescent="0.25">
      <c r="A324" s="8073" t="s">
        <v>903</v>
      </c>
      <c r="B324" s="8526" t="s">
        <v>777</v>
      </c>
      <c r="C324" s="8979" t="s">
        <v>715</v>
      </c>
      <c r="D324" s="9432" t="s">
        <v>482</v>
      </c>
      <c r="E324" s="9885" t="s">
        <v>892</v>
      </c>
      <c r="G324" s="10338" t="s">
        <v>935</v>
      </c>
      <c r="T324" s="10791"/>
      <c r="U324" s="11244"/>
      <c r="V324" s="11697"/>
      <c r="W324" s="12150"/>
      <c r="X324" s="12603"/>
      <c r="Y324" s="13056">
        <v>7.1942450000000004E-4</v>
      </c>
      <c r="Z324" s="13509">
        <v>1.5982952000000001E-3</v>
      </c>
      <c r="AA324" s="13962">
        <v>4.7869790000000002E-4</v>
      </c>
      <c r="AB324" s="14415">
        <v>6.3613229999999997E-4</v>
      </c>
      <c r="AC324" s="14868"/>
      <c r="AD324" s="15321"/>
      <c r="AE324" s="15774"/>
      <c r="AF324" s="16227"/>
      <c r="AG324" s="16680"/>
      <c r="AH324" s="17133"/>
      <c r="AI324" s="17586"/>
      <c r="AJ324" s="18039"/>
      <c r="AK324" s="18492"/>
      <c r="AL324" s="18945"/>
      <c r="AM324" s="19398"/>
    </row>
    <row r="325" spans="1:39" ht="15" x14ac:dyDescent="0.25">
      <c r="A325" s="8074" t="s">
        <v>903</v>
      </c>
      <c r="B325" s="8527" t="s">
        <v>917</v>
      </c>
      <c r="C325" s="8980" t="s">
        <v>715</v>
      </c>
      <c r="D325" s="9433" t="s">
        <v>482</v>
      </c>
      <c r="E325" s="9886" t="s">
        <v>892</v>
      </c>
      <c r="G325" s="10339" t="s">
        <v>935</v>
      </c>
      <c r="T325" s="10792"/>
      <c r="U325" s="11245"/>
      <c r="V325" s="11698"/>
      <c r="W325" s="12151"/>
      <c r="X325" s="12604"/>
      <c r="Y325" s="13057"/>
      <c r="Z325" s="13510"/>
      <c r="AA325" s="13963">
        <v>9.5739589999999997E-4</v>
      </c>
      <c r="AB325" s="14416"/>
      <c r="AC325" s="14869"/>
      <c r="AD325" s="15322"/>
      <c r="AE325" s="15775"/>
      <c r="AF325" s="16228"/>
      <c r="AG325" s="16681"/>
      <c r="AH325" s="17134"/>
      <c r="AI325" s="17587"/>
      <c r="AJ325" s="18040"/>
      <c r="AK325" s="18493"/>
      <c r="AL325" s="18946"/>
      <c r="AM325" s="19399"/>
    </row>
    <row r="326" spans="1:39" ht="15" x14ac:dyDescent="0.25">
      <c r="A326" s="8075" t="s">
        <v>903</v>
      </c>
      <c r="B326" s="8528" t="s">
        <v>779</v>
      </c>
      <c r="C326" s="8981" t="s">
        <v>715</v>
      </c>
      <c r="D326" s="9434" t="s">
        <v>482</v>
      </c>
      <c r="E326" s="9887" t="s">
        <v>892</v>
      </c>
      <c r="G326" s="10340" t="s">
        <v>935</v>
      </c>
      <c r="T326" s="10793">
        <v>2.518892E-3</v>
      </c>
      <c r="U326" s="11246">
        <v>1.240695E-3</v>
      </c>
      <c r="V326" s="11699">
        <v>4.1928720000000003E-3</v>
      </c>
      <c r="W326" s="12152">
        <v>3.9973350999999999E-3</v>
      </c>
      <c r="X326" s="12605">
        <v>1.8427518E-3</v>
      </c>
      <c r="Y326" s="13058"/>
      <c r="Z326" s="13511"/>
      <c r="AA326" s="13964"/>
      <c r="AB326" s="14417"/>
      <c r="AC326" s="14870"/>
      <c r="AD326" s="15323"/>
      <c r="AE326" s="15776"/>
      <c r="AF326" s="16229"/>
      <c r="AG326" s="16682"/>
      <c r="AH326" s="17135"/>
      <c r="AI326" s="17588"/>
      <c r="AJ326" s="18041"/>
      <c r="AK326" s="18494"/>
      <c r="AL326" s="18947"/>
      <c r="AM326" s="19400"/>
    </row>
    <row r="327" spans="1:39" ht="15" x14ac:dyDescent="0.25">
      <c r="A327" s="8076" t="s">
        <v>903</v>
      </c>
      <c r="B327" s="8529" t="s">
        <v>918</v>
      </c>
      <c r="C327" s="8982" t="s">
        <v>715</v>
      </c>
      <c r="D327" s="9435" t="s">
        <v>482</v>
      </c>
      <c r="E327" s="9888" t="s">
        <v>892</v>
      </c>
      <c r="G327" s="10341" t="s">
        <v>935</v>
      </c>
      <c r="T327" s="10794"/>
      <c r="U327" s="11247"/>
      <c r="V327" s="11700"/>
      <c r="W327" s="12153"/>
      <c r="X327" s="12606"/>
      <c r="Y327" s="13059">
        <v>0</v>
      </c>
      <c r="Z327" s="13512">
        <v>0</v>
      </c>
      <c r="AA327" s="13965"/>
      <c r="AB327" s="14418">
        <v>0</v>
      </c>
      <c r="AC327" s="14871"/>
      <c r="AD327" s="15324"/>
      <c r="AE327" s="15777"/>
      <c r="AF327" s="16230"/>
      <c r="AG327" s="16683"/>
      <c r="AH327" s="17136"/>
      <c r="AI327" s="17589"/>
      <c r="AJ327" s="18042"/>
      <c r="AK327" s="18495"/>
      <c r="AL327" s="18948"/>
      <c r="AM327" s="19401"/>
    </row>
    <row r="328" spans="1:39" ht="15" x14ac:dyDescent="0.25">
      <c r="A328" s="8077" t="s">
        <v>903</v>
      </c>
      <c r="B328" s="8530" t="s">
        <v>790</v>
      </c>
      <c r="C328" s="8983" t="s">
        <v>715</v>
      </c>
      <c r="D328" s="9436" t="s">
        <v>482</v>
      </c>
      <c r="E328" s="9889" t="s">
        <v>892</v>
      </c>
      <c r="G328" s="10342" t="s">
        <v>935</v>
      </c>
      <c r="T328" s="10795">
        <v>1.259446E-3</v>
      </c>
      <c r="U328" s="11248">
        <v>2.48139E-3</v>
      </c>
      <c r="V328" s="11701">
        <v>2.6205450000000002E-3</v>
      </c>
      <c r="W328" s="12154">
        <v>3.9973350999999999E-3</v>
      </c>
      <c r="X328" s="12607">
        <v>1.2285012E-3</v>
      </c>
      <c r="Y328" s="13060"/>
      <c r="Z328" s="13513"/>
      <c r="AA328" s="13966"/>
      <c r="AB328" s="14419"/>
      <c r="AC328" s="14872"/>
      <c r="AD328" s="15325"/>
      <c r="AE328" s="15778"/>
      <c r="AF328" s="16231"/>
      <c r="AG328" s="16684"/>
      <c r="AH328" s="17137"/>
      <c r="AI328" s="17590"/>
      <c r="AJ328" s="18043"/>
      <c r="AK328" s="18496"/>
      <c r="AL328" s="18949"/>
      <c r="AM328" s="19402"/>
    </row>
    <row r="329" spans="1:39" ht="15" x14ac:dyDescent="0.25">
      <c r="A329" s="8078" t="s">
        <v>903</v>
      </c>
      <c r="B329" s="8531" t="s">
        <v>926</v>
      </c>
      <c r="C329" s="8984" t="s">
        <v>715</v>
      </c>
      <c r="D329" s="9437" t="s">
        <v>482</v>
      </c>
      <c r="E329" s="9890" t="s">
        <v>892</v>
      </c>
      <c r="G329" s="10343" t="s">
        <v>935</v>
      </c>
      <c r="T329" s="10796">
        <v>0</v>
      </c>
      <c r="U329" s="11249">
        <v>0</v>
      </c>
      <c r="V329" s="11702">
        <v>0</v>
      </c>
      <c r="W329" s="12155">
        <v>6.6622250000000001E-4</v>
      </c>
      <c r="X329" s="12608">
        <v>0</v>
      </c>
      <c r="Y329" s="13061"/>
      <c r="Z329" s="13514"/>
      <c r="AA329" s="13967"/>
      <c r="AB329" s="14420"/>
      <c r="AC329" s="14873"/>
      <c r="AD329" s="15326"/>
      <c r="AE329" s="15779"/>
      <c r="AF329" s="16232"/>
      <c r="AG329" s="16685"/>
      <c r="AH329" s="17138"/>
      <c r="AI329" s="17591"/>
      <c r="AJ329" s="18044"/>
      <c r="AK329" s="18497"/>
      <c r="AL329" s="18950"/>
      <c r="AM329" s="19403"/>
    </row>
    <row r="330" spans="1:39" ht="15" x14ac:dyDescent="0.25">
      <c r="A330" s="8079" t="s">
        <v>903</v>
      </c>
      <c r="B330" s="8532" t="s">
        <v>922</v>
      </c>
      <c r="C330" s="8985" t="s">
        <v>715</v>
      </c>
      <c r="D330" s="9438" t="s">
        <v>482</v>
      </c>
      <c r="E330" s="9891" t="s">
        <v>892</v>
      </c>
      <c r="G330" s="10344" t="s">
        <v>935</v>
      </c>
      <c r="T330" s="10797">
        <v>2.518892E-3</v>
      </c>
      <c r="U330" s="11250">
        <v>2.48139E-3</v>
      </c>
      <c r="V330" s="11703">
        <v>2.0964360000000001E-3</v>
      </c>
      <c r="W330" s="12156">
        <v>1.332445E-3</v>
      </c>
      <c r="X330" s="12609">
        <v>2.4570025E-3</v>
      </c>
      <c r="Y330" s="13062"/>
      <c r="Z330" s="13515"/>
      <c r="AA330" s="13968"/>
      <c r="AB330" s="14421"/>
      <c r="AC330" s="14874"/>
      <c r="AD330" s="15327"/>
      <c r="AE330" s="15780"/>
      <c r="AF330" s="16233"/>
      <c r="AG330" s="16686"/>
      <c r="AH330" s="17139"/>
      <c r="AI330" s="17592"/>
      <c r="AJ330" s="18045"/>
      <c r="AK330" s="18498"/>
      <c r="AL330" s="18951"/>
      <c r="AM330" s="19404"/>
    </row>
    <row r="331" spans="1:39" ht="15" x14ac:dyDescent="0.25">
      <c r="A331" s="8080" t="s">
        <v>903</v>
      </c>
      <c r="B331" s="8533" t="s">
        <v>781</v>
      </c>
      <c r="C331" s="8986" t="s">
        <v>715</v>
      </c>
      <c r="D331" s="9439" t="s">
        <v>482</v>
      </c>
      <c r="E331" s="9892" t="s">
        <v>892</v>
      </c>
      <c r="G331" s="10345" t="s">
        <v>935</v>
      </c>
      <c r="T331" s="10798">
        <v>1.259446E-3</v>
      </c>
      <c r="U331" s="11251"/>
      <c r="V331" s="11704"/>
      <c r="W331" s="12157">
        <v>6.6622250000000001E-4</v>
      </c>
      <c r="X331" s="12610">
        <v>0</v>
      </c>
      <c r="Y331" s="13063"/>
      <c r="Z331" s="13516">
        <v>0</v>
      </c>
      <c r="AA331" s="13969">
        <v>0</v>
      </c>
      <c r="AB331" s="14422">
        <v>3.180662E-4</v>
      </c>
      <c r="AC331" s="14875"/>
      <c r="AD331" s="15328"/>
      <c r="AE331" s="15781"/>
      <c r="AF331" s="16234"/>
      <c r="AG331" s="16687"/>
      <c r="AH331" s="17140"/>
      <c r="AI331" s="17593"/>
      <c r="AJ331" s="18046"/>
      <c r="AK331" s="18499"/>
      <c r="AL331" s="18952"/>
      <c r="AM331" s="19405"/>
    </row>
    <row r="332" spans="1:39" ht="15" x14ac:dyDescent="0.25">
      <c r="A332" s="8081" t="s">
        <v>903</v>
      </c>
      <c r="B332" s="8534" t="s">
        <v>927</v>
      </c>
      <c r="C332" s="8987" t="s">
        <v>715</v>
      </c>
      <c r="D332" s="9440" t="s">
        <v>482</v>
      </c>
      <c r="E332" s="9893" t="s">
        <v>892</v>
      </c>
      <c r="G332" s="10346" t="s">
        <v>935</v>
      </c>
      <c r="T332" s="10799">
        <v>0</v>
      </c>
      <c r="U332" s="11252"/>
      <c r="V332" s="11705">
        <v>0</v>
      </c>
      <c r="W332" s="12158">
        <v>0</v>
      </c>
      <c r="X332" s="12611"/>
      <c r="Y332" s="13064"/>
      <c r="Z332" s="13517"/>
      <c r="AA332" s="13970"/>
      <c r="AB332" s="14423"/>
      <c r="AC332" s="14876"/>
      <c r="AD332" s="15329"/>
      <c r="AE332" s="15782"/>
      <c r="AF332" s="16235"/>
      <c r="AG332" s="16688"/>
      <c r="AH332" s="17141"/>
      <c r="AI332" s="17594"/>
      <c r="AJ332" s="18047"/>
      <c r="AK332" s="18500"/>
      <c r="AL332" s="18953"/>
      <c r="AM332" s="19406"/>
    </row>
    <row r="333" spans="1:39" ht="15" x14ac:dyDescent="0.25">
      <c r="A333" s="8082" t="s">
        <v>903</v>
      </c>
      <c r="B333" s="8535" t="s">
        <v>925</v>
      </c>
      <c r="C333" s="8988" t="s">
        <v>715</v>
      </c>
      <c r="D333" s="9441" t="s">
        <v>482</v>
      </c>
      <c r="E333" s="9894" t="s">
        <v>892</v>
      </c>
      <c r="G333" s="10347" t="s">
        <v>935</v>
      </c>
      <c r="T333" s="10800"/>
      <c r="U333" s="11253"/>
      <c r="V333" s="11706">
        <v>1.0482180000000001E-3</v>
      </c>
      <c r="W333" s="12159">
        <v>2.6648901000000001E-3</v>
      </c>
      <c r="X333" s="12612">
        <v>0</v>
      </c>
      <c r="Y333" s="13065"/>
      <c r="Z333" s="13518"/>
      <c r="AA333" s="13971"/>
      <c r="AB333" s="14424"/>
      <c r="AC333" s="14877"/>
      <c r="AD333" s="15330"/>
      <c r="AE333" s="15783"/>
      <c r="AF333" s="16236"/>
      <c r="AG333" s="16689"/>
      <c r="AH333" s="17142"/>
      <c r="AI333" s="17595"/>
      <c r="AJ333" s="18048"/>
      <c r="AK333" s="18501"/>
      <c r="AL333" s="18954"/>
      <c r="AM333" s="19407"/>
    </row>
    <row r="334" spans="1:39" ht="15" x14ac:dyDescent="0.25">
      <c r="A334" s="8083" t="s">
        <v>903</v>
      </c>
      <c r="B334" s="8536" t="s">
        <v>791</v>
      </c>
      <c r="C334" s="8989" t="s">
        <v>715</v>
      </c>
      <c r="D334" s="9442" t="s">
        <v>482</v>
      </c>
      <c r="E334" s="9895" t="s">
        <v>892</v>
      </c>
      <c r="G334" s="10348" t="s">
        <v>935</v>
      </c>
      <c r="T334" s="10801">
        <v>0</v>
      </c>
      <c r="U334" s="11254">
        <v>0</v>
      </c>
      <c r="V334" s="11707">
        <v>0</v>
      </c>
      <c r="W334" s="12160">
        <v>6.6622250000000001E-4</v>
      </c>
      <c r="X334" s="12613">
        <v>1.2285012E-3</v>
      </c>
      <c r="Y334" s="13066"/>
      <c r="Z334" s="13519"/>
      <c r="AA334" s="13972"/>
      <c r="AB334" s="14425"/>
      <c r="AC334" s="14878"/>
      <c r="AD334" s="15331"/>
      <c r="AE334" s="15784"/>
      <c r="AF334" s="16237"/>
      <c r="AG334" s="16690"/>
      <c r="AH334" s="17143"/>
      <c r="AI334" s="17596"/>
      <c r="AJ334" s="18049"/>
      <c r="AK334" s="18502"/>
      <c r="AL334" s="18955"/>
      <c r="AM334" s="19408"/>
    </row>
    <row r="335" spans="1:39" ht="15" x14ac:dyDescent="0.25">
      <c r="A335" s="8084" t="s">
        <v>903</v>
      </c>
      <c r="B335" s="8537" t="s">
        <v>920</v>
      </c>
      <c r="C335" s="8990" t="s">
        <v>715</v>
      </c>
      <c r="D335" s="9443" t="s">
        <v>482</v>
      </c>
      <c r="E335" s="9896" t="s">
        <v>892</v>
      </c>
      <c r="G335" s="10349" t="s">
        <v>935</v>
      </c>
      <c r="T335" s="10802"/>
      <c r="U335" s="11255"/>
      <c r="V335" s="11708"/>
      <c r="W335" s="12161"/>
      <c r="X335" s="12614"/>
      <c r="Y335" s="13067">
        <v>3.597122E-4</v>
      </c>
      <c r="Z335" s="13520">
        <v>0</v>
      </c>
      <c r="AA335" s="13973">
        <v>0</v>
      </c>
      <c r="AB335" s="14426">
        <v>0</v>
      </c>
      <c r="AC335" s="14879"/>
      <c r="AD335" s="15332"/>
      <c r="AE335" s="15785"/>
      <c r="AF335" s="16238"/>
      <c r="AG335" s="16691"/>
      <c r="AH335" s="17144"/>
      <c r="AI335" s="17597"/>
      <c r="AJ335" s="18050"/>
      <c r="AK335" s="18503"/>
      <c r="AL335" s="18956"/>
      <c r="AM335" s="19409"/>
    </row>
    <row r="336" spans="1:39" ht="15" x14ac:dyDescent="0.25">
      <c r="A336" s="8085" t="s">
        <v>903</v>
      </c>
      <c r="B336" s="8538" t="s">
        <v>785</v>
      </c>
      <c r="C336" s="8991" t="s">
        <v>715</v>
      </c>
      <c r="D336" s="9444" t="s">
        <v>482</v>
      </c>
      <c r="E336" s="9897" t="s">
        <v>892</v>
      </c>
      <c r="G336" s="10350" t="s">
        <v>935</v>
      </c>
      <c r="T336" s="10803"/>
      <c r="U336" s="11256"/>
      <c r="V336" s="11709"/>
      <c r="W336" s="12162">
        <v>1.9986676000000002E-3</v>
      </c>
      <c r="X336" s="12615"/>
      <c r="Y336" s="13068"/>
      <c r="Z336" s="13521"/>
      <c r="AA336" s="13974"/>
      <c r="AB336" s="14427"/>
      <c r="AC336" s="14880"/>
      <c r="AD336" s="15333"/>
      <c r="AE336" s="15786"/>
      <c r="AF336" s="16239"/>
      <c r="AG336" s="16692"/>
      <c r="AH336" s="17145"/>
      <c r="AI336" s="17598"/>
      <c r="AJ336" s="18051"/>
      <c r="AK336" s="18504"/>
      <c r="AL336" s="18957"/>
      <c r="AM336" s="19410"/>
    </row>
    <row r="337" spans="1:39" ht="15" x14ac:dyDescent="0.25">
      <c r="A337" s="8086" t="s">
        <v>903</v>
      </c>
      <c r="B337" s="8539" t="s">
        <v>929</v>
      </c>
      <c r="C337" s="8992" t="s">
        <v>715</v>
      </c>
      <c r="D337" s="9445" t="s">
        <v>482</v>
      </c>
      <c r="E337" s="9898" t="s">
        <v>892</v>
      </c>
      <c r="G337" s="10351" t="s">
        <v>935</v>
      </c>
      <c r="T337" s="10804">
        <v>0</v>
      </c>
      <c r="U337" s="11257"/>
      <c r="V337" s="11710"/>
      <c r="W337" s="12163">
        <v>6.6622250000000001E-4</v>
      </c>
      <c r="X337" s="12616">
        <v>2.4570025E-3</v>
      </c>
      <c r="Y337" s="13069"/>
      <c r="Z337" s="13522"/>
      <c r="AA337" s="13975"/>
      <c r="AB337" s="14428"/>
      <c r="AC337" s="14881"/>
      <c r="AD337" s="15334"/>
      <c r="AE337" s="15787"/>
      <c r="AF337" s="16240"/>
      <c r="AG337" s="16693"/>
      <c r="AH337" s="17146"/>
      <c r="AI337" s="17599"/>
      <c r="AJ337" s="18052"/>
      <c r="AK337" s="18505"/>
      <c r="AL337" s="18958"/>
      <c r="AM337" s="19411"/>
    </row>
    <row r="338" spans="1:39" ht="15" x14ac:dyDescent="0.25">
      <c r="A338" s="8087" t="s">
        <v>903</v>
      </c>
      <c r="B338" s="8540" t="s">
        <v>930</v>
      </c>
      <c r="C338" s="8993" t="s">
        <v>715</v>
      </c>
      <c r="D338" s="9446" t="s">
        <v>482</v>
      </c>
      <c r="E338" s="9899" t="s">
        <v>892</v>
      </c>
      <c r="G338" s="10352" t="s">
        <v>935</v>
      </c>
      <c r="T338" s="10805"/>
      <c r="U338" s="11258"/>
      <c r="V338" s="11711"/>
      <c r="W338" s="12164"/>
      <c r="X338" s="12617">
        <v>1.2285012E-3</v>
      </c>
      <c r="Y338" s="13070"/>
      <c r="Z338" s="13523"/>
      <c r="AA338" s="13976"/>
      <c r="AB338" s="14429"/>
      <c r="AC338" s="14882"/>
      <c r="AD338" s="15335"/>
      <c r="AE338" s="15788"/>
      <c r="AF338" s="16241"/>
      <c r="AG338" s="16694"/>
      <c r="AH338" s="17147"/>
      <c r="AI338" s="17600"/>
      <c r="AJ338" s="18053"/>
      <c r="AK338" s="18506"/>
      <c r="AL338" s="18959"/>
      <c r="AM338" s="19412"/>
    </row>
    <row r="339" spans="1:39" ht="15" x14ac:dyDescent="0.25">
      <c r="A339" s="8088" t="s">
        <v>903</v>
      </c>
      <c r="B339" s="8541" t="s">
        <v>931</v>
      </c>
      <c r="C339" s="8994" t="s">
        <v>715</v>
      </c>
      <c r="D339" s="9447" t="s">
        <v>482</v>
      </c>
      <c r="E339" s="9900" t="s">
        <v>892</v>
      </c>
      <c r="G339" s="10353" t="s">
        <v>935</v>
      </c>
      <c r="T339" s="10806">
        <v>1.259446E-3</v>
      </c>
      <c r="U339" s="11259"/>
      <c r="V339" s="11712"/>
      <c r="W339" s="12165"/>
      <c r="X339" s="12618"/>
      <c r="Y339" s="13071"/>
      <c r="Z339" s="13524"/>
      <c r="AA339" s="13977"/>
      <c r="AB339" s="14430"/>
      <c r="AC339" s="14883"/>
      <c r="AD339" s="15336"/>
      <c r="AE339" s="15789"/>
      <c r="AF339" s="16242"/>
      <c r="AG339" s="16695"/>
      <c r="AH339" s="17148"/>
      <c r="AI339" s="17601"/>
      <c r="AJ339" s="18054"/>
      <c r="AK339" s="18507"/>
      <c r="AL339" s="18960"/>
      <c r="AM339" s="19413"/>
    </row>
    <row r="340" spans="1:39" ht="15" x14ac:dyDescent="0.25">
      <c r="A340" s="8089" t="s">
        <v>903</v>
      </c>
      <c r="B340" s="8542" t="s">
        <v>932</v>
      </c>
      <c r="C340" s="8995" t="s">
        <v>715</v>
      </c>
      <c r="D340" s="9448" t="s">
        <v>482</v>
      </c>
      <c r="E340" s="9901" t="s">
        <v>892</v>
      </c>
      <c r="G340" s="10354" t="s">
        <v>935</v>
      </c>
      <c r="T340" s="10807">
        <v>2.518892E-3</v>
      </c>
      <c r="U340" s="11260">
        <v>2.48139E-3</v>
      </c>
      <c r="V340" s="11713">
        <v>2.0964360000000001E-3</v>
      </c>
      <c r="W340" s="12166">
        <v>1.332445E-3</v>
      </c>
      <c r="X340" s="12619">
        <v>0</v>
      </c>
      <c r="Y340" s="13072">
        <v>0</v>
      </c>
      <c r="Z340" s="13525"/>
      <c r="AA340" s="13978"/>
      <c r="AB340" s="14431"/>
      <c r="AC340" s="14884"/>
      <c r="AD340" s="15337"/>
      <c r="AE340" s="15790"/>
      <c r="AF340" s="16243"/>
      <c r="AG340" s="16696"/>
      <c r="AH340" s="17149"/>
      <c r="AI340" s="17602"/>
      <c r="AJ340" s="18055"/>
      <c r="AK340" s="18508"/>
      <c r="AL340" s="18961"/>
      <c r="AM340" s="19414"/>
    </row>
    <row r="341" spans="1:39" ht="15" x14ac:dyDescent="0.25">
      <c r="A341" s="8090" t="s">
        <v>903</v>
      </c>
      <c r="B341" s="8543" t="s">
        <v>924</v>
      </c>
      <c r="C341" s="8996" t="s">
        <v>715</v>
      </c>
      <c r="D341" s="9449" t="s">
        <v>482</v>
      </c>
      <c r="E341" s="9902" t="s">
        <v>892</v>
      </c>
      <c r="G341" s="10355" t="s">
        <v>935</v>
      </c>
      <c r="T341" s="10808">
        <v>2.518892E-3</v>
      </c>
      <c r="U341" s="11261">
        <v>1.240695E-3</v>
      </c>
      <c r="V341" s="11714">
        <v>5.2410900000000003E-4</v>
      </c>
      <c r="W341" s="12167">
        <v>6.6622250000000001E-4</v>
      </c>
      <c r="X341" s="12620">
        <v>1.2285012E-3</v>
      </c>
      <c r="Y341" s="13073"/>
      <c r="Z341" s="13526"/>
      <c r="AA341" s="13979"/>
      <c r="AB341" s="14432"/>
      <c r="AC341" s="14885"/>
      <c r="AD341" s="15338"/>
      <c r="AE341" s="15791"/>
      <c r="AF341" s="16244"/>
      <c r="AG341" s="16697"/>
      <c r="AH341" s="17150"/>
      <c r="AI341" s="17603"/>
      <c r="AJ341" s="18056"/>
      <c r="AK341" s="18509"/>
      <c r="AL341" s="18962"/>
      <c r="AM341" s="19415"/>
    </row>
    <row r="342" spans="1:39" ht="15" x14ac:dyDescent="0.25">
      <c r="A342" s="8091" t="s">
        <v>903</v>
      </c>
      <c r="B342" s="8544" t="s">
        <v>759</v>
      </c>
      <c r="C342" s="8997" t="s">
        <v>735</v>
      </c>
      <c r="D342" s="9450" t="s">
        <v>483</v>
      </c>
      <c r="E342" s="9903" t="s">
        <v>892</v>
      </c>
      <c r="G342" s="10356" t="s">
        <v>935</v>
      </c>
      <c r="T342" s="10809"/>
      <c r="U342" s="11262"/>
      <c r="V342" s="11715"/>
      <c r="W342" s="12168"/>
      <c r="X342" s="12621"/>
      <c r="Y342" s="13074"/>
      <c r="Z342" s="13527"/>
      <c r="AA342" s="13980"/>
      <c r="AB342" s="14433">
        <v>9.5419850000000002E-4</v>
      </c>
      <c r="AC342" s="14886">
        <v>4.3572979999999999E-4</v>
      </c>
      <c r="AD342" s="15339">
        <v>2.4005487E-3</v>
      </c>
      <c r="AE342" s="15792">
        <v>1.960784E-4</v>
      </c>
      <c r="AF342" s="16245">
        <v>6.2421969999999999E-4</v>
      </c>
      <c r="AG342" s="16698">
        <v>4.3084880000000001E-4</v>
      </c>
      <c r="AH342" s="17151">
        <v>2.8392960000000003E-4</v>
      </c>
      <c r="AI342" s="17604">
        <v>2.8744809999999999E-3</v>
      </c>
      <c r="AJ342" s="18057">
        <v>-2.9342719999999998E-4</v>
      </c>
      <c r="AK342" s="18510"/>
      <c r="AL342" s="18963"/>
      <c r="AM342" s="19416"/>
    </row>
    <row r="343" spans="1:39" ht="15" x14ac:dyDescent="0.25">
      <c r="A343" s="8092" t="s">
        <v>903</v>
      </c>
      <c r="B343" s="8545" t="s">
        <v>805</v>
      </c>
      <c r="C343" s="8998" t="s">
        <v>735</v>
      </c>
      <c r="D343" s="9451" t="s">
        <v>483</v>
      </c>
      <c r="E343" s="9904" t="s">
        <v>892</v>
      </c>
      <c r="G343" s="10357" t="s">
        <v>935</v>
      </c>
      <c r="T343" s="10810">
        <v>5.0377829999999997E-3</v>
      </c>
      <c r="U343" s="11263">
        <v>3.7220840000000001E-3</v>
      </c>
      <c r="V343" s="11716">
        <v>7.3375259999999996E-3</v>
      </c>
      <c r="W343" s="12169">
        <v>8.6608927000000006E-3</v>
      </c>
      <c r="X343" s="12622">
        <v>3.6855036999999999E-3</v>
      </c>
      <c r="Y343" s="13075">
        <v>9.3525180000000006E-3</v>
      </c>
      <c r="Z343" s="13528">
        <v>1.1720831100000001E-2</v>
      </c>
      <c r="AA343" s="13981">
        <v>7.1804690999999997E-3</v>
      </c>
      <c r="AB343" s="14434">
        <v>5.7251908000000001E-3</v>
      </c>
      <c r="AC343" s="14887">
        <v>9.1503268000000006E-3</v>
      </c>
      <c r="AD343" s="15340">
        <v>1.3031550100000001E-2</v>
      </c>
      <c r="AE343" s="15793">
        <v>3.5294117999999999E-3</v>
      </c>
      <c r="AF343" s="16246">
        <v>2.4968789E-3</v>
      </c>
      <c r="AG343" s="16699">
        <v>1.03403705E-2</v>
      </c>
      <c r="AH343" s="17152">
        <v>3.4071549999999998E-3</v>
      </c>
      <c r="AI343" s="17605">
        <v>4.7908016999999997E-3</v>
      </c>
      <c r="AJ343" s="18058">
        <v>2.9342723E-3</v>
      </c>
      <c r="AK343" s="18511">
        <v>2.836879E-3</v>
      </c>
      <c r="AL343" s="18964">
        <v>6.7466267000000002E-3</v>
      </c>
      <c r="AM343" s="19417">
        <v>3.4387900000000001E-4</v>
      </c>
    </row>
    <row r="344" spans="1:39" ht="15" x14ac:dyDescent="0.25">
      <c r="A344" s="8093" t="s">
        <v>903</v>
      </c>
      <c r="B344" s="8546" t="s">
        <v>806</v>
      </c>
      <c r="C344" s="8999" t="s">
        <v>735</v>
      </c>
      <c r="D344" s="9452" t="s">
        <v>483</v>
      </c>
      <c r="E344" s="9905" t="s">
        <v>892</v>
      </c>
      <c r="G344" s="10358" t="s">
        <v>935</v>
      </c>
      <c r="T344" s="10811"/>
      <c r="U344" s="11264"/>
      <c r="V344" s="11717"/>
      <c r="W344" s="12170"/>
      <c r="X344" s="12623"/>
      <c r="Y344" s="13076"/>
      <c r="Z344" s="13529"/>
      <c r="AA344" s="13982"/>
      <c r="AB344" s="14435"/>
      <c r="AC344" s="14888"/>
      <c r="AD344" s="15341"/>
      <c r="AE344" s="15794">
        <v>3.9215685999999996E-3</v>
      </c>
      <c r="AF344" s="16247">
        <v>9.3632959000000005E-3</v>
      </c>
      <c r="AG344" s="16700">
        <v>5.1701853000000004E-3</v>
      </c>
      <c r="AH344" s="17153">
        <v>5.1107325000000004E-3</v>
      </c>
      <c r="AI344" s="17606">
        <v>3.1938677999999998E-3</v>
      </c>
      <c r="AJ344" s="18059">
        <v>8.5093896999999998E-3</v>
      </c>
      <c r="AK344" s="18512">
        <v>4.8226950000000001E-3</v>
      </c>
      <c r="AL344" s="18965">
        <v>8.9955021999999999E-3</v>
      </c>
      <c r="AM344" s="19418">
        <v>9.9724900000000005E-3</v>
      </c>
    </row>
    <row r="345" spans="1:39" ht="15" x14ac:dyDescent="0.25">
      <c r="A345" s="8094" t="s">
        <v>903</v>
      </c>
      <c r="B345" s="8547" t="s">
        <v>807</v>
      </c>
      <c r="C345" s="9000" t="s">
        <v>735</v>
      </c>
      <c r="D345" s="9453" t="s">
        <v>483</v>
      </c>
      <c r="E345" s="9906" t="s">
        <v>892</v>
      </c>
      <c r="G345" s="10359" t="s">
        <v>935</v>
      </c>
      <c r="T345" s="10812"/>
      <c r="U345" s="11265"/>
      <c r="V345" s="11718"/>
      <c r="W345" s="12171"/>
      <c r="X345" s="12624"/>
      <c r="Y345" s="13077"/>
      <c r="Z345" s="13530"/>
      <c r="AA345" s="13983"/>
      <c r="AB345" s="14436"/>
      <c r="AC345" s="14889"/>
      <c r="AD345" s="15342"/>
      <c r="AE345" s="15795"/>
      <c r="AF345" s="16248"/>
      <c r="AG345" s="16701"/>
      <c r="AH345" s="17154"/>
      <c r="AI345" s="17607"/>
      <c r="AJ345" s="18060"/>
      <c r="AK345" s="18513"/>
      <c r="AL345" s="18966"/>
      <c r="AM345" s="19419">
        <v>9.9724900000000005E-3</v>
      </c>
    </row>
    <row r="346" spans="1:39" ht="15" x14ac:dyDescent="0.25">
      <c r="A346" s="8095" t="s">
        <v>903</v>
      </c>
      <c r="B346" s="8548" t="s">
        <v>808</v>
      </c>
      <c r="C346" s="9001" t="s">
        <v>735</v>
      </c>
      <c r="D346" s="9454" t="s">
        <v>483</v>
      </c>
      <c r="E346" s="9907" t="s">
        <v>892</v>
      </c>
      <c r="G346" s="10360" t="s">
        <v>935</v>
      </c>
      <c r="T346" s="10813"/>
      <c r="U346" s="11266"/>
      <c r="V346" s="11719"/>
      <c r="W346" s="12172"/>
      <c r="X346" s="12625"/>
      <c r="Y346" s="13078"/>
      <c r="Z346" s="13531"/>
      <c r="AA346" s="13984"/>
      <c r="AB346" s="14437"/>
      <c r="AC346" s="14890"/>
      <c r="AD346" s="15343"/>
      <c r="AE346" s="15796">
        <v>3.7254902000000002E-3</v>
      </c>
      <c r="AF346" s="16249">
        <v>7.4906367E-3</v>
      </c>
      <c r="AG346" s="16702">
        <v>3.4467902E-3</v>
      </c>
      <c r="AH346" s="17155">
        <v>5.3946621000000002E-3</v>
      </c>
      <c r="AI346" s="17608">
        <v>2.8744809999999999E-3</v>
      </c>
      <c r="AJ346" s="18061">
        <v>6.4553991000000002E-3</v>
      </c>
      <c r="AK346" s="18514">
        <v>7.3758870000000002E-3</v>
      </c>
      <c r="AL346" s="18967">
        <v>4.8725636999999997E-3</v>
      </c>
      <c r="AM346" s="19420">
        <v>7.9092160000000002E-3</v>
      </c>
    </row>
    <row r="347" spans="1:39" ht="15" x14ac:dyDescent="0.25">
      <c r="A347" s="8096" t="s">
        <v>903</v>
      </c>
      <c r="B347" s="8549" t="s">
        <v>760</v>
      </c>
      <c r="C347" s="9002" t="s">
        <v>735</v>
      </c>
      <c r="D347" s="9455" t="s">
        <v>483</v>
      </c>
      <c r="E347" s="9908" t="s">
        <v>892</v>
      </c>
      <c r="G347" s="10361" t="s">
        <v>935</v>
      </c>
      <c r="T347" s="10814"/>
      <c r="U347" s="11267"/>
      <c r="V347" s="11720"/>
      <c r="W347" s="12173"/>
      <c r="X347" s="12626"/>
      <c r="Y347" s="13079"/>
      <c r="Z347" s="13532"/>
      <c r="AA347" s="13985"/>
      <c r="AB347" s="14438"/>
      <c r="AC347" s="14891"/>
      <c r="AD347" s="15344">
        <v>1.0288065999999999E-3</v>
      </c>
      <c r="AE347" s="15797">
        <v>5.8823529999999999E-4</v>
      </c>
      <c r="AF347" s="16250">
        <v>2.4968789E-3</v>
      </c>
      <c r="AG347" s="16703">
        <v>0</v>
      </c>
      <c r="AH347" s="17156">
        <v>1.1357183000000001E-3</v>
      </c>
      <c r="AI347" s="17609">
        <v>3.1938680000000001E-4</v>
      </c>
      <c r="AJ347" s="18062">
        <v>2.9342719999999998E-4</v>
      </c>
      <c r="AK347" s="18515"/>
      <c r="AL347" s="18968"/>
      <c r="AM347" s="19421"/>
    </row>
    <row r="348" spans="1:39" ht="15" x14ac:dyDescent="0.25">
      <c r="A348" s="8097" t="s">
        <v>903</v>
      </c>
      <c r="B348" s="8550" t="s">
        <v>809</v>
      </c>
      <c r="C348" s="9003" t="s">
        <v>735</v>
      </c>
      <c r="D348" s="9456" t="s">
        <v>483</v>
      </c>
      <c r="E348" s="9909" t="s">
        <v>892</v>
      </c>
      <c r="G348" s="10362" t="s">
        <v>935</v>
      </c>
      <c r="T348" s="10815"/>
      <c r="U348" s="11268"/>
      <c r="V348" s="11721"/>
      <c r="W348" s="12174"/>
      <c r="X348" s="12627"/>
      <c r="Y348" s="13080"/>
      <c r="Z348" s="13533"/>
      <c r="AA348" s="13986"/>
      <c r="AB348" s="14439"/>
      <c r="AC348" s="14892"/>
      <c r="AD348" s="15345"/>
      <c r="AE348" s="15798"/>
      <c r="AF348" s="16251"/>
      <c r="AG348" s="16704"/>
      <c r="AH348" s="17157">
        <v>8.5178879999999997E-4</v>
      </c>
      <c r="AI348" s="17610">
        <v>2.8744809999999999E-3</v>
      </c>
      <c r="AJ348" s="18063">
        <v>3.5211268000000001E-3</v>
      </c>
      <c r="AK348" s="18516">
        <v>4.5390070000000003E-3</v>
      </c>
      <c r="AL348" s="18969">
        <v>3.3733132999999998E-3</v>
      </c>
      <c r="AM348" s="19422">
        <v>7.5653370000000001E-3</v>
      </c>
    </row>
    <row r="349" spans="1:39" ht="15" x14ac:dyDescent="0.25">
      <c r="A349" s="8098" t="s">
        <v>903</v>
      </c>
      <c r="B349" s="8551" t="s">
        <v>811</v>
      </c>
      <c r="C349" s="9004" t="s">
        <v>735</v>
      </c>
      <c r="D349" s="9457" t="s">
        <v>483</v>
      </c>
      <c r="E349" s="9910" t="s">
        <v>892</v>
      </c>
      <c r="G349" s="10363" t="s">
        <v>935</v>
      </c>
      <c r="T349" s="10816"/>
      <c r="U349" s="11269"/>
      <c r="V349" s="11722"/>
      <c r="W349" s="12175"/>
      <c r="X349" s="12628"/>
      <c r="Y349" s="13081"/>
      <c r="Z349" s="13534"/>
      <c r="AA349" s="13987"/>
      <c r="AB349" s="14440"/>
      <c r="AC349" s="14893"/>
      <c r="AD349" s="15346"/>
      <c r="AE349" s="15799"/>
      <c r="AF349" s="16252"/>
      <c r="AG349" s="16705">
        <v>8.6169749999999998E-4</v>
      </c>
      <c r="AH349" s="17158">
        <v>2.8392960000000003E-4</v>
      </c>
      <c r="AI349" s="17611">
        <v>1.9163207E-3</v>
      </c>
      <c r="AJ349" s="18064">
        <v>2.6408451000000002E-3</v>
      </c>
      <c r="AK349" s="18517">
        <v>2.2695035000000001E-3</v>
      </c>
      <c r="AL349" s="18970">
        <v>1.4992504000000001E-3</v>
      </c>
      <c r="AM349" s="19423">
        <v>1.031637E-3</v>
      </c>
    </row>
    <row r="350" spans="1:39" ht="15" x14ac:dyDescent="0.25">
      <c r="A350" s="8099" t="s">
        <v>903</v>
      </c>
      <c r="B350" s="8552" t="s">
        <v>812</v>
      </c>
      <c r="C350" s="9005" t="s">
        <v>735</v>
      </c>
      <c r="D350" s="9458" t="s">
        <v>483</v>
      </c>
      <c r="E350" s="9911" t="s">
        <v>892</v>
      </c>
      <c r="G350" s="10364" t="s">
        <v>935</v>
      </c>
      <c r="T350" s="10817"/>
      <c r="U350" s="11270"/>
      <c r="V350" s="11723"/>
      <c r="W350" s="12176"/>
      <c r="X350" s="12629"/>
      <c r="Y350" s="13082"/>
      <c r="Z350" s="13535"/>
      <c r="AA350" s="13988"/>
      <c r="AB350" s="14441"/>
      <c r="AC350" s="14894"/>
      <c r="AD350" s="15347"/>
      <c r="AE350" s="15800"/>
      <c r="AF350" s="16253"/>
      <c r="AG350" s="16706">
        <v>1.2925463E-3</v>
      </c>
      <c r="AH350" s="17159"/>
      <c r="AI350" s="17612"/>
      <c r="AJ350" s="18065"/>
      <c r="AK350" s="18518"/>
      <c r="AL350" s="18971"/>
      <c r="AM350" s="19424"/>
    </row>
    <row r="351" spans="1:39" ht="15" x14ac:dyDescent="0.25">
      <c r="A351" s="8100" t="s">
        <v>903</v>
      </c>
      <c r="B351" s="8553" t="s">
        <v>819</v>
      </c>
      <c r="C351" s="9006" t="s">
        <v>738</v>
      </c>
      <c r="D351" s="9459" t="s">
        <v>488</v>
      </c>
      <c r="E351" s="9912" t="s">
        <v>892</v>
      </c>
      <c r="G351" s="10365" t="s">
        <v>935</v>
      </c>
      <c r="T351" s="10818"/>
      <c r="U351" s="11271"/>
      <c r="V351" s="11724"/>
      <c r="W351" s="12177"/>
      <c r="X351" s="12630"/>
      <c r="Y351" s="13083"/>
      <c r="Z351" s="13536"/>
      <c r="AA351" s="13989"/>
      <c r="AB351" s="14442"/>
      <c r="AC351" s="14895"/>
      <c r="AD351" s="15348">
        <v>3.429355E-4</v>
      </c>
      <c r="AE351" s="15801"/>
      <c r="AF351" s="16254"/>
      <c r="AG351" s="16707">
        <v>1.7233951E-3</v>
      </c>
      <c r="AH351" s="17160">
        <v>2.8392960000000003E-4</v>
      </c>
      <c r="AI351" s="17613">
        <v>1.2775471E-3</v>
      </c>
      <c r="AJ351" s="18066">
        <v>1.4671362E-3</v>
      </c>
      <c r="AK351" s="18519">
        <v>2.5531915E-3</v>
      </c>
      <c r="AL351" s="18972">
        <v>7.4962518999999997E-3</v>
      </c>
      <c r="AM351" s="19425">
        <v>5.5020629999999997E-3</v>
      </c>
    </row>
    <row r="352" spans="1:39" ht="15" x14ac:dyDescent="0.25">
      <c r="A352" s="8101" t="s">
        <v>903</v>
      </c>
      <c r="B352" s="8554" t="s">
        <v>821</v>
      </c>
      <c r="C352" s="9007" t="s">
        <v>738</v>
      </c>
      <c r="D352" s="9460" t="s">
        <v>488</v>
      </c>
      <c r="E352" s="9913" t="s">
        <v>892</v>
      </c>
      <c r="G352" s="10366" t="s">
        <v>935</v>
      </c>
      <c r="T352" s="10819"/>
      <c r="U352" s="11272"/>
      <c r="V352" s="11725"/>
      <c r="W352" s="12178"/>
      <c r="X352" s="12631"/>
      <c r="Y352" s="13084"/>
      <c r="Z352" s="13537"/>
      <c r="AA352" s="13990"/>
      <c r="AB352" s="14443"/>
      <c r="AC352" s="14896"/>
      <c r="AD352" s="15349"/>
      <c r="AE352" s="15802"/>
      <c r="AF352" s="16255"/>
      <c r="AG352" s="16708"/>
      <c r="AH352" s="17161"/>
      <c r="AI352" s="17614">
        <v>3.1938680000000001E-4</v>
      </c>
      <c r="AJ352" s="18067"/>
      <c r="AK352" s="18520"/>
      <c r="AL352" s="18973">
        <v>3.7481260000000002E-4</v>
      </c>
      <c r="AM352" s="19426"/>
    </row>
    <row r="353" spans="1:39" ht="15" x14ac:dyDescent="0.25">
      <c r="A353" s="8102" t="s">
        <v>903</v>
      </c>
      <c r="B353" s="8555" t="s">
        <v>822</v>
      </c>
      <c r="C353" s="9008" t="s">
        <v>738</v>
      </c>
      <c r="D353" s="9461" t="s">
        <v>488</v>
      </c>
      <c r="E353" s="9914" t="s">
        <v>892</v>
      </c>
      <c r="G353" s="10367" t="s">
        <v>935</v>
      </c>
      <c r="T353" s="10820"/>
      <c r="U353" s="11273"/>
      <c r="V353" s="11726"/>
      <c r="W353" s="12179"/>
      <c r="X353" s="12632"/>
      <c r="Y353" s="13085"/>
      <c r="Z353" s="13538"/>
      <c r="AA353" s="13991"/>
      <c r="AB353" s="14444"/>
      <c r="AC353" s="14897">
        <v>4.3572979999999999E-4</v>
      </c>
      <c r="AD353" s="15350">
        <v>1.3717421E-3</v>
      </c>
      <c r="AE353" s="15803">
        <v>5.8823529999999999E-4</v>
      </c>
      <c r="AF353" s="16256">
        <v>6.2421969999999999E-4</v>
      </c>
      <c r="AG353" s="16709">
        <v>4.3084880000000001E-4</v>
      </c>
      <c r="AH353" s="17162">
        <v>5.6785920000000005E-4</v>
      </c>
      <c r="AI353" s="17615">
        <v>1.2775471E-3</v>
      </c>
      <c r="AJ353" s="18068">
        <v>2.9342719999999998E-4</v>
      </c>
      <c r="AK353" s="18521">
        <v>2.836879E-4</v>
      </c>
      <c r="AL353" s="18974">
        <v>1.4992504000000001E-3</v>
      </c>
      <c r="AM353" s="19427">
        <v>2.0632739999999999E-3</v>
      </c>
    </row>
    <row r="354" spans="1:39" ht="15" x14ac:dyDescent="0.25">
      <c r="A354" s="8103" t="s">
        <v>903</v>
      </c>
      <c r="B354" s="8556" t="s">
        <v>823</v>
      </c>
      <c r="C354" s="9009" t="s">
        <v>738</v>
      </c>
      <c r="D354" s="9462" t="s">
        <v>488</v>
      </c>
      <c r="E354" s="9915" t="s">
        <v>892</v>
      </c>
      <c r="G354" s="10368" t="s">
        <v>935</v>
      </c>
      <c r="T354" s="10821"/>
      <c r="U354" s="11274"/>
      <c r="V354" s="11727"/>
      <c r="W354" s="12180"/>
      <c r="X354" s="12633"/>
      <c r="Y354" s="13086"/>
      <c r="Z354" s="13539"/>
      <c r="AA354" s="13992"/>
      <c r="AB354" s="14445"/>
      <c r="AC354" s="14898"/>
      <c r="AD354" s="15351"/>
      <c r="AE354" s="15804"/>
      <c r="AF354" s="16257"/>
      <c r="AG354" s="16710"/>
      <c r="AH354" s="17163"/>
      <c r="AI354" s="17616"/>
      <c r="AJ354" s="18069">
        <v>8.8028170000000003E-4</v>
      </c>
      <c r="AK354" s="18522"/>
      <c r="AL354" s="18975">
        <v>3.7481260000000002E-4</v>
      </c>
      <c r="AM354" s="19428"/>
    </row>
    <row r="355" spans="1:39" ht="15" x14ac:dyDescent="0.25">
      <c r="A355" s="8104" t="s">
        <v>903</v>
      </c>
      <c r="B355" s="8557" t="s">
        <v>933</v>
      </c>
      <c r="C355" s="9010" t="s">
        <v>738</v>
      </c>
      <c r="D355" s="9463" t="s">
        <v>488</v>
      </c>
      <c r="E355" s="9916" t="s">
        <v>892</v>
      </c>
      <c r="G355" s="10369" t="s">
        <v>935</v>
      </c>
      <c r="T355" s="10822"/>
      <c r="U355" s="11275"/>
      <c r="V355" s="11728"/>
      <c r="W355" s="12181"/>
      <c r="X355" s="12634"/>
      <c r="Y355" s="13087"/>
      <c r="Z355" s="13540"/>
      <c r="AA355" s="13993"/>
      <c r="AB355" s="14446"/>
      <c r="AC355" s="14899"/>
      <c r="AD355" s="15352"/>
      <c r="AE355" s="15805"/>
      <c r="AF355" s="16258"/>
      <c r="AG355" s="16711"/>
      <c r="AH355" s="17164"/>
      <c r="AI355" s="17617"/>
      <c r="AJ355" s="18070">
        <v>0</v>
      </c>
      <c r="AK355" s="18523">
        <v>0</v>
      </c>
      <c r="AL355" s="18976">
        <v>0</v>
      </c>
      <c r="AM355" s="19429"/>
    </row>
    <row r="356" spans="1:39" ht="15" x14ac:dyDescent="0.25">
      <c r="A356" s="8105" t="s">
        <v>903</v>
      </c>
      <c r="B356" s="8558" t="s">
        <v>824</v>
      </c>
      <c r="C356" s="9011" t="s">
        <v>739</v>
      </c>
      <c r="D356" s="9464" t="s">
        <v>488</v>
      </c>
      <c r="E356" s="9917" t="s">
        <v>892</v>
      </c>
      <c r="G356" s="10370" t="s">
        <v>935</v>
      </c>
      <c r="T356" s="10823"/>
      <c r="U356" s="11276"/>
      <c r="V356" s="11729"/>
      <c r="W356" s="12182"/>
      <c r="X356" s="12635">
        <v>2.4570025E-3</v>
      </c>
      <c r="Y356" s="13088">
        <v>1.0791367000000001E-3</v>
      </c>
      <c r="Z356" s="13541">
        <v>1.0655300999999999E-3</v>
      </c>
      <c r="AA356" s="13994">
        <v>4.7869794000000004E-3</v>
      </c>
      <c r="AB356" s="14447">
        <v>9.5419850000000002E-4</v>
      </c>
      <c r="AC356" s="14900">
        <v>2.1786492E-3</v>
      </c>
      <c r="AD356" s="15353">
        <v>1.0288065999999999E-3</v>
      </c>
      <c r="AE356" s="15806">
        <v>1.1764706E-3</v>
      </c>
      <c r="AF356" s="16259">
        <v>0</v>
      </c>
      <c r="AG356" s="16712">
        <v>0</v>
      </c>
      <c r="AH356" s="17165">
        <v>2.8392960000000003E-4</v>
      </c>
      <c r="AI356" s="17618">
        <v>3.1938680000000001E-4</v>
      </c>
      <c r="AJ356" s="18071">
        <v>2.9342719999999998E-4</v>
      </c>
      <c r="AK356" s="18524">
        <v>0</v>
      </c>
      <c r="AL356" s="18977">
        <v>0</v>
      </c>
      <c r="AM356" s="19430">
        <v>3.4387900000000001E-4</v>
      </c>
    </row>
    <row r="357" spans="1:39" ht="15" x14ac:dyDescent="0.25">
      <c r="A357" s="8106" t="s">
        <v>903</v>
      </c>
      <c r="B357" s="8559" t="s">
        <v>825</v>
      </c>
      <c r="C357" s="9012" t="s">
        <v>739</v>
      </c>
      <c r="D357" s="9465" t="s">
        <v>488</v>
      </c>
      <c r="E357" s="9918" t="s">
        <v>892</v>
      </c>
      <c r="G357" s="10371" t="s">
        <v>935</v>
      </c>
      <c r="T357" s="10824"/>
      <c r="U357" s="11277"/>
      <c r="V357" s="11730"/>
      <c r="W357" s="12183"/>
      <c r="X357" s="12636"/>
      <c r="Y357" s="13089"/>
      <c r="Z357" s="13542"/>
      <c r="AA357" s="13995"/>
      <c r="AB357" s="14448"/>
      <c r="AC357" s="14901"/>
      <c r="AD357" s="15354"/>
      <c r="AE357" s="15807"/>
      <c r="AF357" s="16260"/>
      <c r="AG357" s="16713"/>
      <c r="AH357" s="17166">
        <v>1.1357183000000001E-3</v>
      </c>
      <c r="AI357" s="17619">
        <v>2.8744809999999999E-3</v>
      </c>
      <c r="AJ357" s="18072">
        <v>5.868545E-4</v>
      </c>
      <c r="AK357" s="18525">
        <v>2.836879E-4</v>
      </c>
      <c r="AL357" s="18978">
        <v>2.2488756000000002E-3</v>
      </c>
      <c r="AM357" s="19431">
        <v>2.0632739999999999E-3</v>
      </c>
    </row>
    <row r="358" spans="1:39" ht="15" x14ac:dyDescent="0.25">
      <c r="A358" s="8107" t="s">
        <v>903</v>
      </c>
      <c r="B358" s="8560" t="s">
        <v>769</v>
      </c>
      <c r="C358" s="9013" t="s">
        <v>739</v>
      </c>
      <c r="D358" s="9466" t="s">
        <v>488</v>
      </c>
      <c r="E358" s="9919" t="s">
        <v>892</v>
      </c>
      <c r="G358" s="10372" t="s">
        <v>935</v>
      </c>
      <c r="T358" s="10825"/>
      <c r="U358" s="11278"/>
      <c r="V358" s="11731"/>
      <c r="W358" s="12184"/>
      <c r="X358" s="12637"/>
      <c r="Y358" s="13090"/>
      <c r="Z358" s="13543"/>
      <c r="AA358" s="13996"/>
      <c r="AB358" s="14449"/>
      <c r="AC358" s="14902"/>
      <c r="AD358" s="15355">
        <v>2.0576131999999999E-3</v>
      </c>
      <c r="AE358" s="15808">
        <v>7.8431370000000005E-4</v>
      </c>
      <c r="AF358" s="16261"/>
      <c r="AG358" s="16714"/>
      <c r="AH358" s="17167"/>
      <c r="AI358" s="17620"/>
      <c r="AJ358" s="18073"/>
      <c r="AK358" s="18526"/>
      <c r="AL358" s="18979"/>
      <c r="AM358" s="19432"/>
    </row>
    <row r="359" spans="1:39" ht="15" x14ac:dyDescent="0.25">
      <c r="A359" s="8108" t="s">
        <v>903</v>
      </c>
      <c r="B359" s="8561" t="s">
        <v>933</v>
      </c>
      <c r="C359" s="9014" t="s">
        <v>739</v>
      </c>
      <c r="D359" s="9467" t="s">
        <v>488</v>
      </c>
      <c r="E359" s="9920" t="s">
        <v>892</v>
      </c>
      <c r="G359" s="10373" t="s">
        <v>935</v>
      </c>
      <c r="T359" s="10826"/>
      <c r="U359" s="11279"/>
      <c r="V359" s="11732"/>
      <c r="W359" s="12185"/>
      <c r="X359" s="12638"/>
      <c r="Y359" s="13091"/>
      <c r="Z359" s="13544"/>
      <c r="AA359" s="13997"/>
      <c r="AB359" s="14450"/>
      <c r="AC359" s="14903"/>
      <c r="AD359" s="15356"/>
      <c r="AE359" s="15809"/>
      <c r="AF359" s="16262"/>
      <c r="AG359" s="16715"/>
      <c r="AH359" s="17168">
        <v>2.8392960000000003E-4</v>
      </c>
      <c r="AI359" s="17621">
        <v>3.1938680000000001E-4</v>
      </c>
      <c r="AJ359" s="18074"/>
      <c r="AK359" s="18527"/>
      <c r="AL359" s="18980"/>
      <c r="AM359" s="19433"/>
    </row>
    <row r="360" spans="1:39" ht="15" x14ac:dyDescent="0.25">
      <c r="A360" s="8109" t="s">
        <v>903</v>
      </c>
      <c r="B360" s="8562" t="s">
        <v>827</v>
      </c>
      <c r="C360" s="9015" t="s">
        <v>739</v>
      </c>
      <c r="D360" s="9468" t="s">
        <v>488</v>
      </c>
      <c r="E360" s="9921" t="s">
        <v>892</v>
      </c>
      <c r="G360" s="10374" t="s">
        <v>935</v>
      </c>
      <c r="T360" s="10827"/>
      <c r="U360" s="11280"/>
      <c r="V360" s="11733"/>
      <c r="W360" s="12186"/>
      <c r="X360" s="12639">
        <v>6.1425059999999998E-4</v>
      </c>
      <c r="Y360" s="13092"/>
      <c r="Z360" s="13545">
        <v>1.0655300999999999E-3</v>
      </c>
      <c r="AA360" s="13998"/>
      <c r="AB360" s="14451"/>
      <c r="AC360" s="14904">
        <v>4.3572979999999999E-4</v>
      </c>
      <c r="AD360" s="15357"/>
      <c r="AE360" s="15810">
        <v>1.960784E-4</v>
      </c>
      <c r="AF360" s="16263"/>
      <c r="AG360" s="16716">
        <v>0</v>
      </c>
      <c r="AH360" s="17169"/>
      <c r="AI360" s="17622"/>
      <c r="AJ360" s="18075">
        <v>0</v>
      </c>
      <c r="AK360" s="18528">
        <v>0</v>
      </c>
      <c r="AL360" s="18981">
        <v>0</v>
      </c>
      <c r="AM360" s="19434"/>
    </row>
    <row r="361" spans="1:39" ht="15" x14ac:dyDescent="0.25">
      <c r="A361" s="8110" t="s">
        <v>904</v>
      </c>
      <c r="B361" s="8563" t="s">
        <v>716</v>
      </c>
      <c r="C361" s="9016" t="s">
        <v>716</v>
      </c>
      <c r="D361" s="9469" t="s">
        <v>486</v>
      </c>
      <c r="E361" s="9922" t="s">
        <v>891</v>
      </c>
      <c r="G361" s="10375" t="s">
        <v>934</v>
      </c>
      <c r="T361" s="10828">
        <v>55</v>
      </c>
      <c r="U361" s="11281">
        <v>49</v>
      </c>
      <c r="V361" s="11734">
        <v>90</v>
      </c>
      <c r="W361" s="12187">
        <v>76</v>
      </c>
      <c r="X361" s="12640">
        <v>117</v>
      </c>
      <c r="Y361" s="13093">
        <v>224</v>
      </c>
      <c r="Z361" s="13546">
        <v>165</v>
      </c>
      <c r="AA361" s="13999">
        <v>213</v>
      </c>
      <c r="AB361" s="14452">
        <v>121</v>
      </c>
      <c r="AC361" s="14905">
        <v>112</v>
      </c>
      <c r="AD361" s="15358">
        <v>181</v>
      </c>
      <c r="AE361" s="15811">
        <v>257</v>
      </c>
      <c r="AF361" s="16264">
        <v>70</v>
      </c>
      <c r="AG361" s="16717">
        <v>120</v>
      </c>
      <c r="AH361" s="17170">
        <v>206</v>
      </c>
      <c r="AI361" s="17623">
        <v>351</v>
      </c>
      <c r="AJ361" s="18076">
        <v>214</v>
      </c>
      <c r="AK361" s="18529">
        <v>295</v>
      </c>
      <c r="AL361" s="18982">
        <v>248</v>
      </c>
      <c r="AM361" s="19435">
        <v>246</v>
      </c>
    </row>
    <row r="362" spans="1:39" ht="15" x14ac:dyDescent="0.25">
      <c r="A362" s="8111" t="s">
        <v>904</v>
      </c>
      <c r="B362" s="8564" t="s">
        <v>736</v>
      </c>
      <c r="C362" s="9017" t="s">
        <v>736</v>
      </c>
      <c r="D362" s="9470" t="s">
        <v>486</v>
      </c>
      <c r="E362" s="9923" t="s">
        <v>891</v>
      </c>
      <c r="G362" s="10376" t="s">
        <v>934</v>
      </c>
      <c r="T362" s="10829">
        <v>54</v>
      </c>
      <c r="U362" s="11282">
        <v>83</v>
      </c>
      <c r="V362" s="11735">
        <v>106</v>
      </c>
      <c r="W362" s="12188">
        <v>81</v>
      </c>
      <c r="X362" s="12641">
        <v>122</v>
      </c>
      <c r="Y362" s="13094">
        <v>145</v>
      </c>
      <c r="Z362" s="13547">
        <v>91</v>
      </c>
      <c r="AA362" s="14000">
        <v>113</v>
      </c>
      <c r="AB362" s="14453">
        <v>119</v>
      </c>
      <c r="AC362" s="14906">
        <v>70</v>
      </c>
      <c r="AD362" s="15359">
        <v>96</v>
      </c>
      <c r="AE362" s="15812">
        <v>165</v>
      </c>
      <c r="AF362" s="16265">
        <v>52</v>
      </c>
      <c r="AG362" s="16718">
        <v>94</v>
      </c>
      <c r="AH362" s="17171">
        <v>129</v>
      </c>
      <c r="AI362" s="17624"/>
      <c r="AJ362" s="18077"/>
      <c r="AK362" s="18530"/>
      <c r="AL362" s="18983"/>
      <c r="AM362" s="19436"/>
    </row>
    <row r="363" spans="1:39" ht="15" x14ac:dyDescent="0.25">
      <c r="A363" s="8112" t="s">
        <v>904</v>
      </c>
      <c r="B363" s="8565" t="s">
        <v>717</v>
      </c>
      <c r="C363" s="9018" t="s">
        <v>717</v>
      </c>
      <c r="D363" s="9471" t="s">
        <v>486</v>
      </c>
      <c r="E363" s="9924" t="s">
        <v>891</v>
      </c>
      <c r="G363" s="10377" t="s">
        <v>934</v>
      </c>
      <c r="T363" s="10830"/>
      <c r="U363" s="11283"/>
      <c r="V363" s="11736"/>
      <c r="W363" s="12189"/>
      <c r="X363" s="12642"/>
      <c r="Y363" s="13095"/>
      <c r="Z363" s="13548"/>
      <c r="AA363" s="14001"/>
      <c r="AB363" s="14454">
        <v>129</v>
      </c>
      <c r="AC363" s="14907">
        <v>112</v>
      </c>
      <c r="AD363" s="15360">
        <v>139</v>
      </c>
      <c r="AE363" s="15813">
        <v>242</v>
      </c>
      <c r="AF363" s="16266">
        <v>115</v>
      </c>
      <c r="AG363" s="16719">
        <v>146</v>
      </c>
      <c r="AH363" s="17172">
        <v>212</v>
      </c>
      <c r="AI363" s="17625">
        <v>143</v>
      </c>
      <c r="AJ363" s="18078">
        <v>135</v>
      </c>
      <c r="AK363" s="18531">
        <v>177</v>
      </c>
      <c r="AL363" s="18984">
        <v>128</v>
      </c>
      <c r="AM363" s="19437">
        <v>137</v>
      </c>
    </row>
    <row r="364" spans="1:39" ht="15" x14ac:dyDescent="0.25">
      <c r="A364" s="8113" t="s">
        <v>904</v>
      </c>
      <c r="B364" s="8566" t="s">
        <v>725</v>
      </c>
      <c r="C364" s="9019" t="s">
        <v>725</v>
      </c>
      <c r="D364" s="9472" t="s">
        <v>486</v>
      </c>
      <c r="E364" s="9925" t="s">
        <v>891</v>
      </c>
      <c r="G364" s="10378" t="s">
        <v>934</v>
      </c>
      <c r="T364" s="10831">
        <v>40</v>
      </c>
      <c r="U364" s="11284">
        <v>30</v>
      </c>
      <c r="V364" s="11737">
        <v>100</v>
      </c>
      <c r="W364" s="12190">
        <v>79</v>
      </c>
      <c r="X364" s="12643">
        <v>85</v>
      </c>
      <c r="Y364" s="13096">
        <v>142</v>
      </c>
      <c r="Z364" s="13549">
        <v>85</v>
      </c>
      <c r="AA364" s="14002">
        <v>85</v>
      </c>
      <c r="AB364" s="14455">
        <v>179</v>
      </c>
      <c r="AC364" s="14908">
        <v>114</v>
      </c>
      <c r="AD364" s="15361">
        <v>162</v>
      </c>
      <c r="AE364" s="15814">
        <v>224</v>
      </c>
      <c r="AF364" s="16267">
        <v>63</v>
      </c>
      <c r="AG364" s="16720">
        <v>102</v>
      </c>
      <c r="AH364" s="17173">
        <v>160</v>
      </c>
      <c r="AI364" s="17626"/>
      <c r="AJ364" s="18079"/>
      <c r="AK364" s="18532"/>
      <c r="AL364" s="18985"/>
      <c r="AM364" s="19438"/>
    </row>
    <row r="365" spans="1:39" ht="15" x14ac:dyDescent="0.25">
      <c r="A365" s="8114" t="s">
        <v>904</v>
      </c>
      <c r="B365" s="8567" t="s">
        <v>734</v>
      </c>
      <c r="C365" s="9020" t="s">
        <v>734</v>
      </c>
      <c r="D365" s="9473" t="s">
        <v>486</v>
      </c>
      <c r="E365" s="9926" t="s">
        <v>891</v>
      </c>
      <c r="G365" s="10379" t="s">
        <v>934</v>
      </c>
      <c r="T365" s="10832"/>
      <c r="U365" s="11285"/>
      <c r="V365" s="11738"/>
      <c r="W365" s="12191"/>
      <c r="X365" s="12644"/>
      <c r="Y365" s="13097"/>
      <c r="Z365" s="13550"/>
      <c r="AA365" s="14003"/>
      <c r="AB365" s="14456">
        <v>134</v>
      </c>
      <c r="AC365" s="14909">
        <v>110</v>
      </c>
      <c r="AD365" s="15362">
        <v>91</v>
      </c>
      <c r="AE365" s="15815">
        <v>144</v>
      </c>
      <c r="AF365" s="16268">
        <v>52</v>
      </c>
      <c r="AG365" s="16721">
        <v>70</v>
      </c>
      <c r="AH365" s="17174">
        <v>74</v>
      </c>
      <c r="AI365" s="17627"/>
      <c r="AJ365" s="18080"/>
      <c r="AK365" s="18533"/>
      <c r="AL365" s="18986"/>
      <c r="AM365" s="19439"/>
    </row>
    <row r="366" spans="1:39" ht="15" x14ac:dyDescent="0.25">
      <c r="A366" s="8115" t="s">
        <v>904</v>
      </c>
      <c r="B366" s="8568" t="s">
        <v>719</v>
      </c>
      <c r="C366" s="9021" t="s">
        <v>719</v>
      </c>
      <c r="D366" s="9474" t="s">
        <v>485</v>
      </c>
      <c r="E366" s="9927" t="s">
        <v>891</v>
      </c>
      <c r="G366" s="10380" t="s">
        <v>934</v>
      </c>
      <c r="T366" s="10833"/>
      <c r="U366" s="11286"/>
      <c r="V366" s="11739"/>
      <c r="W366" s="12192"/>
      <c r="X366" s="12645"/>
      <c r="Y366" s="13098">
        <v>149</v>
      </c>
      <c r="Z366" s="13551">
        <v>82</v>
      </c>
      <c r="AA366" s="14004">
        <v>102</v>
      </c>
      <c r="AB366" s="14457">
        <v>196</v>
      </c>
      <c r="AC366" s="14910">
        <v>116</v>
      </c>
      <c r="AD366" s="15363">
        <v>134</v>
      </c>
      <c r="AE366" s="15816">
        <v>292</v>
      </c>
      <c r="AF366" s="16269">
        <v>125</v>
      </c>
      <c r="AG366" s="16722">
        <v>140</v>
      </c>
      <c r="AH366" s="17175">
        <v>236</v>
      </c>
      <c r="AI366" s="17628"/>
      <c r="AJ366" s="18081"/>
      <c r="AK366" s="18534"/>
      <c r="AL366" s="18987"/>
      <c r="AM366" s="19440"/>
    </row>
    <row r="367" spans="1:39" ht="15" x14ac:dyDescent="0.25">
      <c r="A367" s="8116" t="s">
        <v>904</v>
      </c>
      <c r="B367" s="8569" t="s">
        <v>732</v>
      </c>
      <c r="C367" s="9022" t="s">
        <v>732</v>
      </c>
      <c r="D367" s="9475" t="s">
        <v>485</v>
      </c>
      <c r="E367" s="9928" t="s">
        <v>891</v>
      </c>
      <c r="G367" s="10381" t="s">
        <v>934</v>
      </c>
      <c r="T367" s="10834"/>
      <c r="U367" s="11287"/>
      <c r="V367" s="11740"/>
      <c r="W367" s="12193"/>
      <c r="X367" s="12646"/>
      <c r="Y367" s="13099">
        <v>67</v>
      </c>
      <c r="Z367" s="13552">
        <v>59</v>
      </c>
      <c r="AA367" s="14005">
        <v>47</v>
      </c>
      <c r="AB367" s="14458">
        <v>68</v>
      </c>
      <c r="AC367" s="14911">
        <v>49</v>
      </c>
      <c r="AD367" s="15364">
        <v>76</v>
      </c>
      <c r="AE367" s="15817">
        <v>123</v>
      </c>
      <c r="AF367" s="16270">
        <v>55</v>
      </c>
      <c r="AG367" s="16723">
        <v>69</v>
      </c>
      <c r="AH367" s="17176">
        <v>100</v>
      </c>
      <c r="AI367" s="17629"/>
      <c r="AJ367" s="18082"/>
      <c r="AK367" s="18535"/>
      <c r="AL367" s="18988"/>
      <c r="AM367" s="19441"/>
    </row>
    <row r="368" spans="1:39" ht="15" x14ac:dyDescent="0.25">
      <c r="A368" s="8117" t="s">
        <v>904</v>
      </c>
      <c r="B368" s="8570" t="s">
        <v>733</v>
      </c>
      <c r="C368" s="9023" t="s">
        <v>733</v>
      </c>
      <c r="D368" s="9476" t="s">
        <v>485</v>
      </c>
      <c r="E368" s="9929" t="s">
        <v>891</v>
      </c>
      <c r="G368" s="10382" t="s">
        <v>934</v>
      </c>
      <c r="T368" s="10835"/>
      <c r="U368" s="11288"/>
      <c r="V368" s="11741"/>
      <c r="W368" s="12194"/>
      <c r="X368" s="12647"/>
      <c r="Y368" s="13100">
        <v>329</v>
      </c>
      <c r="Z368" s="13553">
        <v>190</v>
      </c>
      <c r="AA368" s="14006">
        <v>253</v>
      </c>
      <c r="AB368" s="14459">
        <v>418</v>
      </c>
      <c r="AC368" s="14912">
        <v>284</v>
      </c>
      <c r="AD368" s="15365">
        <v>278</v>
      </c>
      <c r="AE368" s="15818">
        <v>731</v>
      </c>
      <c r="AF368" s="16271">
        <v>206</v>
      </c>
      <c r="AG368" s="16724">
        <v>308</v>
      </c>
      <c r="AH368" s="17177">
        <v>480</v>
      </c>
      <c r="AI368" s="17630"/>
      <c r="AJ368" s="18083"/>
      <c r="AK368" s="18536"/>
      <c r="AL368" s="18989"/>
      <c r="AM368" s="19442"/>
    </row>
    <row r="369" spans="1:39" ht="15" x14ac:dyDescent="0.25">
      <c r="A369" s="8118" t="s">
        <v>904</v>
      </c>
      <c r="B369" s="8571" t="s">
        <v>715</v>
      </c>
      <c r="C369" s="9024" t="s">
        <v>715</v>
      </c>
      <c r="D369" s="9477" t="s">
        <v>485</v>
      </c>
      <c r="E369" s="9930" t="s">
        <v>891</v>
      </c>
      <c r="G369" s="10383" t="s">
        <v>934</v>
      </c>
      <c r="T369" s="10836">
        <v>178</v>
      </c>
      <c r="U369" s="11289">
        <v>167</v>
      </c>
      <c r="V369" s="11742">
        <v>385</v>
      </c>
      <c r="W369" s="12195">
        <v>249</v>
      </c>
      <c r="X369" s="12648">
        <v>361</v>
      </c>
      <c r="Y369" s="13101"/>
      <c r="Z369" s="13554"/>
      <c r="AA369" s="14007"/>
      <c r="AB369" s="14460"/>
      <c r="AC369" s="14913"/>
      <c r="AD369" s="15366"/>
      <c r="AE369" s="15819"/>
      <c r="AF369" s="16272"/>
      <c r="AG369" s="16725"/>
      <c r="AH369" s="17178"/>
      <c r="AI369" s="17631"/>
      <c r="AJ369" s="18084"/>
      <c r="AK369" s="18537"/>
      <c r="AL369" s="18990"/>
      <c r="AM369" s="19443"/>
    </row>
    <row r="370" spans="1:39" ht="15" x14ac:dyDescent="0.25">
      <c r="A370" s="8119" t="s">
        <v>904</v>
      </c>
      <c r="B370" s="8572" t="s">
        <v>720</v>
      </c>
      <c r="C370" s="9025" t="s">
        <v>720</v>
      </c>
      <c r="D370" s="9478" t="s">
        <v>485</v>
      </c>
      <c r="E370" s="9931" t="s">
        <v>891</v>
      </c>
      <c r="G370" s="10384" t="s">
        <v>934</v>
      </c>
      <c r="T370" s="10837"/>
      <c r="U370" s="11290"/>
      <c r="V370" s="11743"/>
      <c r="W370" s="12196"/>
      <c r="X370" s="12649"/>
      <c r="Y370" s="13102">
        <v>182</v>
      </c>
      <c r="Z370" s="13555">
        <v>113</v>
      </c>
      <c r="AA370" s="14008">
        <v>114</v>
      </c>
      <c r="AB370" s="14461">
        <v>165</v>
      </c>
      <c r="AC370" s="14914">
        <v>115</v>
      </c>
      <c r="AD370" s="15367">
        <v>133</v>
      </c>
      <c r="AE370" s="15820">
        <v>278</v>
      </c>
      <c r="AF370" s="16273">
        <v>27</v>
      </c>
      <c r="AG370" s="16726">
        <v>68</v>
      </c>
      <c r="AH370" s="17179">
        <v>120</v>
      </c>
      <c r="AI370" s="17632"/>
      <c r="AJ370" s="18085"/>
      <c r="AK370" s="18538"/>
      <c r="AL370" s="18991"/>
      <c r="AM370" s="19444"/>
    </row>
    <row r="371" spans="1:39" ht="15" x14ac:dyDescent="0.25">
      <c r="A371" s="8120" t="s">
        <v>904</v>
      </c>
      <c r="B371" s="8573" t="s">
        <v>718</v>
      </c>
      <c r="C371" s="9026" t="s">
        <v>718</v>
      </c>
      <c r="D371" s="9479" t="s">
        <v>485</v>
      </c>
      <c r="E371" s="9932" t="s">
        <v>891</v>
      </c>
      <c r="G371" s="10385" t="s">
        <v>934</v>
      </c>
      <c r="T371" s="10838"/>
      <c r="U371" s="11291"/>
      <c r="V371" s="11744"/>
      <c r="W371" s="12197"/>
      <c r="X371" s="12650"/>
      <c r="Y371" s="13103"/>
      <c r="Z371" s="13556"/>
      <c r="AA371" s="14009">
        <v>6</v>
      </c>
      <c r="AB371" s="14462">
        <v>12</v>
      </c>
      <c r="AC371" s="14915">
        <v>5</v>
      </c>
      <c r="AD371" s="15368"/>
      <c r="AE371" s="15821"/>
      <c r="AF371" s="16274"/>
      <c r="AG371" s="16727"/>
      <c r="AH371" s="17180"/>
      <c r="AI371" s="17633">
        <v>219</v>
      </c>
      <c r="AJ371" s="18086">
        <v>158</v>
      </c>
      <c r="AK371" s="18539">
        <v>281</v>
      </c>
      <c r="AL371" s="18992">
        <v>270</v>
      </c>
      <c r="AM371" s="19445">
        <v>279</v>
      </c>
    </row>
    <row r="372" spans="1:39" ht="15" x14ac:dyDescent="0.25">
      <c r="A372" s="8121" t="s">
        <v>904</v>
      </c>
      <c r="B372" s="8574" t="s">
        <v>719</v>
      </c>
      <c r="C372" s="9027" t="s">
        <v>719</v>
      </c>
      <c r="D372" s="9480" t="s">
        <v>490</v>
      </c>
      <c r="E372" s="9933" t="s">
        <v>891</v>
      </c>
      <c r="G372" s="10386" t="s">
        <v>934</v>
      </c>
      <c r="T372" s="10839"/>
      <c r="U372" s="11292"/>
      <c r="V372" s="11745"/>
      <c r="W372" s="12198"/>
      <c r="X372" s="12651"/>
      <c r="Y372" s="13104"/>
      <c r="Z372" s="13557"/>
      <c r="AA372" s="14010"/>
      <c r="AB372" s="14463"/>
      <c r="AC372" s="14916"/>
      <c r="AD372" s="15369"/>
      <c r="AE372" s="15822"/>
      <c r="AF372" s="16275"/>
      <c r="AG372" s="16728"/>
      <c r="AH372" s="17181"/>
      <c r="AI372" s="17634">
        <v>132</v>
      </c>
      <c r="AJ372" s="18087">
        <v>134</v>
      </c>
      <c r="AK372" s="18540">
        <v>180</v>
      </c>
      <c r="AL372" s="18993">
        <v>161</v>
      </c>
      <c r="AM372" s="19446">
        <v>150</v>
      </c>
    </row>
    <row r="373" spans="1:39" ht="15" x14ac:dyDescent="0.25">
      <c r="A373" s="8122" t="s">
        <v>904</v>
      </c>
      <c r="B373" s="8575" t="s">
        <v>720</v>
      </c>
      <c r="C373" s="9028" t="s">
        <v>720</v>
      </c>
      <c r="D373" s="9481" t="s">
        <v>490</v>
      </c>
      <c r="E373" s="9934" t="s">
        <v>891</v>
      </c>
      <c r="G373" s="10387" t="s">
        <v>934</v>
      </c>
      <c r="T373" s="10840"/>
      <c r="U373" s="11293"/>
      <c r="V373" s="11746"/>
      <c r="W373" s="12199"/>
      <c r="X373" s="12652"/>
      <c r="Y373" s="13105"/>
      <c r="Z373" s="13558"/>
      <c r="AA373" s="14011"/>
      <c r="AB373" s="14464"/>
      <c r="AC373" s="14917"/>
      <c r="AD373" s="15370"/>
      <c r="AE373" s="15823"/>
      <c r="AF373" s="16276"/>
      <c r="AG373" s="16729"/>
      <c r="AH373" s="17182"/>
      <c r="AI373" s="17635">
        <v>63</v>
      </c>
      <c r="AJ373" s="18088">
        <v>66</v>
      </c>
      <c r="AK373" s="18541">
        <v>121</v>
      </c>
      <c r="AL373" s="18994">
        <v>71</v>
      </c>
      <c r="AM373" s="19447">
        <v>61</v>
      </c>
    </row>
    <row r="374" spans="1:39" ht="15" x14ac:dyDescent="0.25">
      <c r="A374" s="8123" t="s">
        <v>904</v>
      </c>
      <c r="B374" s="8576" t="s">
        <v>724</v>
      </c>
      <c r="C374" s="9029" t="s">
        <v>724</v>
      </c>
      <c r="D374" s="9482" t="s">
        <v>487</v>
      </c>
      <c r="E374" s="9935" t="s">
        <v>891</v>
      </c>
      <c r="G374" s="10388" t="s">
        <v>934</v>
      </c>
      <c r="T374" s="10841"/>
      <c r="U374" s="11294"/>
      <c r="V374" s="11747"/>
      <c r="W374" s="12200"/>
      <c r="X374" s="12653"/>
      <c r="Y374" s="13106"/>
      <c r="Z374" s="13559"/>
      <c r="AA374" s="14012"/>
      <c r="AB374" s="14465"/>
      <c r="AC374" s="14918"/>
      <c r="AD374" s="15371"/>
      <c r="AE374" s="15824"/>
      <c r="AF374" s="16277"/>
      <c r="AG374" s="16730"/>
      <c r="AH374" s="17183"/>
      <c r="AI374" s="17636">
        <v>108</v>
      </c>
      <c r="AJ374" s="18089">
        <v>117</v>
      </c>
      <c r="AK374" s="18542">
        <v>122</v>
      </c>
      <c r="AL374" s="18995">
        <v>80</v>
      </c>
      <c r="AM374" s="19448">
        <v>111</v>
      </c>
    </row>
    <row r="375" spans="1:39" ht="15" x14ac:dyDescent="0.25">
      <c r="A375" s="8124" t="s">
        <v>904</v>
      </c>
      <c r="B375" s="8577" t="s">
        <v>725</v>
      </c>
      <c r="C375" s="9030" t="s">
        <v>725</v>
      </c>
      <c r="D375" s="9483" t="s">
        <v>487</v>
      </c>
      <c r="E375" s="9936" t="s">
        <v>891</v>
      </c>
      <c r="G375" s="10389" t="s">
        <v>934</v>
      </c>
      <c r="T375" s="10842"/>
      <c r="U375" s="11295"/>
      <c r="V375" s="11748"/>
      <c r="W375" s="12201"/>
      <c r="X375" s="12654"/>
      <c r="Y375" s="13107"/>
      <c r="Z375" s="13560"/>
      <c r="AA375" s="14013"/>
      <c r="AB375" s="14466"/>
      <c r="AC375" s="14919"/>
      <c r="AD375" s="15372"/>
      <c r="AE375" s="15825"/>
      <c r="AF375" s="16278"/>
      <c r="AG375" s="16731"/>
      <c r="AH375" s="17184"/>
      <c r="AI375" s="17637">
        <v>134</v>
      </c>
      <c r="AJ375" s="18090">
        <v>97</v>
      </c>
      <c r="AK375" s="18543">
        <v>170</v>
      </c>
      <c r="AL375" s="18996">
        <v>95</v>
      </c>
      <c r="AM375" s="19449">
        <v>105</v>
      </c>
    </row>
    <row r="376" spans="1:39" ht="15" x14ac:dyDescent="0.25">
      <c r="A376" s="8125" t="s">
        <v>904</v>
      </c>
      <c r="B376" s="8578" t="s">
        <v>732</v>
      </c>
      <c r="C376" s="9031" t="s">
        <v>732</v>
      </c>
      <c r="D376" s="9484" t="s">
        <v>489</v>
      </c>
      <c r="E376" s="9937" t="s">
        <v>891</v>
      </c>
      <c r="G376" s="10390" t="s">
        <v>934</v>
      </c>
      <c r="T376" s="10843"/>
      <c r="U376" s="11296"/>
      <c r="V376" s="11749"/>
      <c r="W376" s="12202"/>
      <c r="X376" s="12655"/>
      <c r="Y376" s="13108"/>
      <c r="Z376" s="13561"/>
      <c r="AA376" s="14014"/>
      <c r="AB376" s="14467"/>
      <c r="AC376" s="14920"/>
      <c r="AD376" s="15373"/>
      <c r="AE376" s="15826"/>
      <c r="AF376" s="16279"/>
      <c r="AG376" s="16732"/>
      <c r="AH376" s="17185"/>
      <c r="AI376" s="17638">
        <v>52</v>
      </c>
      <c r="AJ376" s="18091">
        <v>86</v>
      </c>
      <c r="AK376" s="18544">
        <v>72</v>
      </c>
      <c r="AL376" s="18997">
        <v>50</v>
      </c>
      <c r="AM376" s="19450">
        <v>31</v>
      </c>
    </row>
    <row r="377" spans="1:39" ht="15" x14ac:dyDescent="0.25">
      <c r="A377" s="8126" t="s">
        <v>904</v>
      </c>
      <c r="B377" s="8579" t="s">
        <v>733</v>
      </c>
      <c r="C377" s="9032" t="s">
        <v>733</v>
      </c>
      <c r="D377" s="9485" t="s">
        <v>489</v>
      </c>
      <c r="E377" s="9938" t="s">
        <v>891</v>
      </c>
      <c r="G377" s="10391" t="s">
        <v>934</v>
      </c>
      <c r="T377" s="10844"/>
      <c r="U377" s="11297"/>
      <c r="V377" s="11750"/>
      <c r="W377" s="12203"/>
      <c r="X377" s="12656"/>
      <c r="Y377" s="13109"/>
      <c r="Z377" s="13562"/>
      <c r="AA377" s="14015"/>
      <c r="AB377" s="14468"/>
      <c r="AC377" s="14921"/>
      <c r="AD377" s="15374"/>
      <c r="AE377" s="15827"/>
      <c r="AF377" s="16280"/>
      <c r="AG377" s="16733"/>
      <c r="AH377" s="17186"/>
      <c r="AI377" s="17639">
        <v>80</v>
      </c>
      <c r="AJ377" s="18092">
        <v>96</v>
      </c>
      <c r="AK377" s="18545">
        <v>91</v>
      </c>
      <c r="AL377" s="18998">
        <v>75</v>
      </c>
      <c r="AM377" s="19451">
        <v>62</v>
      </c>
    </row>
    <row r="378" spans="1:39" ht="15" x14ac:dyDescent="0.25">
      <c r="A378" s="8127" t="s">
        <v>904</v>
      </c>
      <c r="B378" s="8580" t="s">
        <v>734</v>
      </c>
      <c r="C378" s="9033" t="s">
        <v>734</v>
      </c>
      <c r="D378" s="9486" t="s">
        <v>489</v>
      </c>
      <c r="E378" s="9939" t="s">
        <v>891</v>
      </c>
      <c r="G378" s="10392" t="s">
        <v>934</v>
      </c>
      <c r="T378" s="10845"/>
      <c r="U378" s="11298"/>
      <c r="V378" s="11751"/>
      <c r="W378" s="12204"/>
      <c r="X378" s="12657"/>
      <c r="Y378" s="13110"/>
      <c r="Z378" s="13563"/>
      <c r="AA378" s="14016"/>
      <c r="AB378" s="14469"/>
      <c r="AC378" s="14922"/>
      <c r="AD378" s="15375"/>
      <c r="AE378" s="15828"/>
      <c r="AF378" s="16281"/>
      <c r="AG378" s="16734"/>
      <c r="AH378" s="17187"/>
      <c r="AI378" s="17640">
        <v>133</v>
      </c>
      <c r="AJ378" s="18093">
        <v>158</v>
      </c>
      <c r="AK378" s="18546">
        <v>130</v>
      </c>
      <c r="AL378" s="18999">
        <v>101</v>
      </c>
      <c r="AM378" s="19452">
        <v>130</v>
      </c>
    </row>
    <row r="379" spans="1:39" ht="15" x14ac:dyDescent="0.25">
      <c r="A379" s="8128" t="s">
        <v>904</v>
      </c>
      <c r="B379" s="8581" t="s">
        <v>736</v>
      </c>
      <c r="C379" s="9034" t="s">
        <v>736</v>
      </c>
      <c r="D379" s="9487" t="s">
        <v>491</v>
      </c>
      <c r="E379" s="9940" t="s">
        <v>891</v>
      </c>
      <c r="G379" s="10393" t="s">
        <v>934</v>
      </c>
      <c r="T379" s="10846"/>
      <c r="U379" s="11299"/>
      <c r="V379" s="11752"/>
      <c r="W379" s="12205"/>
      <c r="X379" s="12658"/>
      <c r="Y379" s="13111"/>
      <c r="Z379" s="13564"/>
      <c r="AA379" s="14017"/>
      <c r="AB379" s="14470"/>
      <c r="AC379" s="14923"/>
      <c r="AD379" s="15376"/>
      <c r="AE379" s="15829"/>
      <c r="AF379" s="16282"/>
      <c r="AG379" s="16735"/>
      <c r="AH379" s="17188"/>
      <c r="AI379" s="17641">
        <v>59</v>
      </c>
      <c r="AJ379" s="18094">
        <v>78</v>
      </c>
      <c r="AK379" s="18547">
        <v>89</v>
      </c>
      <c r="AL379" s="19000">
        <v>94</v>
      </c>
      <c r="AM379" s="19453">
        <v>97</v>
      </c>
    </row>
    <row r="380" spans="1:39" ht="15" x14ac:dyDescent="0.25">
      <c r="A380" s="8129" t="s">
        <v>904</v>
      </c>
      <c r="B380" s="8582" t="s">
        <v>737</v>
      </c>
      <c r="C380" s="9035" t="s">
        <v>737</v>
      </c>
      <c r="D380" s="9488" t="s">
        <v>491</v>
      </c>
      <c r="E380" s="9941" t="s">
        <v>891</v>
      </c>
      <c r="G380" s="10394" t="s">
        <v>934</v>
      </c>
      <c r="T380" s="10847"/>
      <c r="U380" s="11300"/>
      <c r="V380" s="11753"/>
      <c r="W380" s="12206"/>
      <c r="X380" s="12659"/>
      <c r="Y380" s="13112"/>
      <c r="Z380" s="13565"/>
      <c r="AA380" s="14018"/>
      <c r="AB380" s="14471"/>
      <c r="AC380" s="14924"/>
      <c r="AD380" s="15377"/>
      <c r="AE380" s="15830"/>
      <c r="AF380" s="16283"/>
      <c r="AG380" s="16736"/>
      <c r="AH380" s="17189"/>
      <c r="AI380" s="17642">
        <v>107</v>
      </c>
      <c r="AJ380" s="18095">
        <v>75</v>
      </c>
      <c r="AK380" s="18548">
        <v>73</v>
      </c>
      <c r="AL380" s="19001">
        <v>61</v>
      </c>
      <c r="AM380" s="19454">
        <v>82</v>
      </c>
    </row>
    <row r="381" spans="1:39" ht="15" x14ac:dyDescent="0.25">
      <c r="A381" s="8130" t="s">
        <v>904</v>
      </c>
      <c r="B381" s="8583" t="s">
        <v>716</v>
      </c>
      <c r="C381" s="9036" t="s">
        <v>716</v>
      </c>
      <c r="D381" s="9489" t="s">
        <v>486</v>
      </c>
      <c r="E381" s="9942" t="s">
        <v>891</v>
      </c>
      <c r="G381" s="10395" t="s">
        <v>935</v>
      </c>
      <c r="T381" s="10848">
        <v>2.3929470000000001E-2</v>
      </c>
      <c r="U381" s="11301">
        <v>1.6129029999999999E-2</v>
      </c>
      <c r="V381" s="11754">
        <v>6.8134170000000004E-3</v>
      </c>
      <c r="W381" s="12207">
        <v>9.9933379999999992E-3</v>
      </c>
      <c r="X381" s="12660">
        <v>9.2137590000000002E-3</v>
      </c>
      <c r="Y381" s="13113">
        <v>1.546763E-2</v>
      </c>
      <c r="Z381" s="13566">
        <v>1.385189E-2</v>
      </c>
      <c r="AA381" s="14019">
        <v>1.4839639999999999E-2</v>
      </c>
      <c r="AB381" s="14472">
        <v>6.3613230000000003E-3</v>
      </c>
      <c r="AC381" s="14925">
        <v>1.1764709999999999E-2</v>
      </c>
      <c r="AD381" s="15378">
        <v>1.131687E-2</v>
      </c>
      <c r="AE381" s="15831">
        <v>7.8431373000000006E-3</v>
      </c>
      <c r="AF381" s="16284">
        <v>7.4906367E-3</v>
      </c>
      <c r="AG381" s="16737">
        <v>6.0318828E-3</v>
      </c>
      <c r="AH381" s="17190">
        <v>8.2339579999999996E-3</v>
      </c>
      <c r="AI381" s="17643">
        <v>3.4174385199999997E-2</v>
      </c>
      <c r="AJ381" s="18096">
        <v>3.6091549299999998E-2</v>
      </c>
      <c r="AK381" s="18549">
        <v>4.2269500000000002E-2</v>
      </c>
      <c r="AL381" s="19002">
        <v>5.1724140000000002E-2</v>
      </c>
      <c r="AM381" s="19455">
        <v>4.504814E-2</v>
      </c>
    </row>
    <row r="382" spans="1:39" ht="15" x14ac:dyDescent="0.25">
      <c r="A382" s="8131" t="s">
        <v>904</v>
      </c>
      <c r="B382" s="8584" t="s">
        <v>736</v>
      </c>
      <c r="C382" s="9037" t="s">
        <v>736</v>
      </c>
      <c r="D382" s="9490" t="s">
        <v>486</v>
      </c>
      <c r="E382" s="9943" t="s">
        <v>891</v>
      </c>
      <c r="G382" s="10396" t="s">
        <v>935</v>
      </c>
      <c r="T382" s="10849">
        <v>2.3929470000000001E-2</v>
      </c>
      <c r="U382" s="11302">
        <v>1.985112E-2</v>
      </c>
      <c r="V382" s="11755">
        <v>7.3375259999999996E-3</v>
      </c>
      <c r="W382" s="12208">
        <v>1.065956E-2</v>
      </c>
      <c r="X382" s="12661">
        <v>1.6584769999999999E-2</v>
      </c>
      <c r="Y382" s="13114">
        <v>9.3525180000000006E-3</v>
      </c>
      <c r="Z382" s="13567">
        <v>6.3931810000000004E-3</v>
      </c>
      <c r="AA382" s="14020">
        <v>7.6591669999999997E-3</v>
      </c>
      <c r="AB382" s="14473">
        <v>7.9516540000000007E-3</v>
      </c>
      <c r="AC382" s="14926">
        <v>6.1002180000000001E-3</v>
      </c>
      <c r="AD382" s="15379">
        <v>7.5445820000000002E-3</v>
      </c>
      <c r="AE382" s="15832">
        <v>6.2745097999999996E-3</v>
      </c>
      <c r="AF382" s="16285">
        <v>8.7390761999999993E-3</v>
      </c>
      <c r="AG382" s="16738">
        <v>7.3244291E-3</v>
      </c>
      <c r="AH382" s="17191">
        <v>7.0982396000000003E-3</v>
      </c>
      <c r="AI382" s="17644"/>
      <c r="AJ382" s="18097"/>
      <c r="AK382" s="18550"/>
      <c r="AL382" s="19003"/>
      <c r="AM382" s="19456"/>
    </row>
    <row r="383" spans="1:39" ht="15" x14ac:dyDescent="0.25">
      <c r="A383" s="8132" t="s">
        <v>904</v>
      </c>
      <c r="B383" s="8585" t="s">
        <v>717</v>
      </c>
      <c r="C383" s="9038" t="s">
        <v>717</v>
      </c>
      <c r="D383" s="9491" t="s">
        <v>486</v>
      </c>
      <c r="E383" s="9944" t="s">
        <v>891</v>
      </c>
      <c r="G383" s="10397" t="s">
        <v>935</v>
      </c>
      <c r="T383" s="10850"/>
      <c r="U383" s="11303"/>
      <c r="V383" s="11756"/>
      <c r="W383" s="12209"/>
      <c r="X383" s="12662"/>
      <c r="Y383" s="13115"/>
      <c r="Z383" s="13568"/>
      <c r="AA383" s="14021"/>
      <c r="AB383" s="14474">
        <v>5.7251910000000001E-3</v>
      </c>
      <c r="AC383" s="14927">
        <v>1.263617E-2</v>
      </c>
      <c r="AD383" s="15380">
        <v>7.8875170999999997E-3</v>
      </c>
      <c r="AE383" s="15833">
        <v>8.2352941000000002E-3</v>
      </c>
      <c r="AF383" s="16286">
        <v>1.3732833999999999E-2</v>
      </c>
      <c r="AG383" s="16739">
        <v>1.0771219300000001E-2</v>
      </c>
      <c r="AH383" s="17192">
        <v>1.2208972199999999E-2</v>
      </c>
      <c r="AI383" s="17645">
        <v>1.21366975E-2</v>
      </c>
      <c r="AJ383" s="18098">
        <v>1.7605633799999999E-2</v>
      </c>
      <c r="AK383" s="18551">
        <v>1.815603E-2</v>
      </c>
      <c r="AL383" s="19004">
        <v>2.248876E-2</v>
      </c>
      <c r="AM383" s="19457">
        <v>2.5790919999999998E-2</v>
      </c>
    </row>
    <row r="384" spans="1:39" ht="15" x14ac:dyDescent="0.25">
      <c r="A384" s="8133" t="s">
        <v>904</v>
      </c>
      <c r="B384" s="8586" t="s">
        <v>725</v>
      </c>
      <c r="C384" s="9039" t="s">
        <v>725</v>
      </c>
      <c r="D384" s="9492" t="s">
        <v>486</v>
      </c>
      <c r="E384" s="9945" t="s">
        <v>891</v>
      </c>
      <c r="G384" s="10398" t="s">
        <v>935</v>
      </c>
      <c r="T384" s="10851">
        <v>3.778338E-3</v>
      </c>
      <c r="U384" s="11304">
        <v>1.240695E-3</v>
      </c>
      <c r="V384" s="11757">
        <v>6.8134170000000004E-3</v>
      </c>
      <c r="W384" s="12210">
        <v>4.6635579999999999E-3</v>
      </c>
      <c r="X384" s="12663">
        <v>7.3710069999999997E-3</v>
      </c>
      <c r="Y384" s="13116">
        <v>4.3165469999999996E-3</v>
      </c>
      <c r="Z384" s="13569">
        <v>3.19659E-3</v>
      </c>
      <c r="AA384" s="14022">
        <v>5.7443750000000003E-3</v>
      </c>
      <c r="AB384" s="14475">
        <v>7.3155219999999996E-3</v>
      </c>
      <c r="AC384" s="14928">
        <v>3.9215689999999997E-3</v>
      </c>
      <c r="AD384" s="15381">
        <v>1.1316872400000001E-2</v>
      </c>
      <c r="AE384" s="15834">
        <v>6.4705882000000003E-3</v>
      </c>
      <c r="AF384" s="16287">
        <v>5.6179775000000003E-3</v>
      </c>
      <c r="AG384" s="16740">
        <v>3.0159414E-3</v>
      </c>
      <c r="AH384" s="17193">
        <v>5.6785917E-3</v>
      </c>
      <c r="AI384" s="17646"/>
      <c r="AJ384" s="18099"/>
      <c r="AK384" s="18552"/>
      <c r="AL384" s="19005"/>
      <c r="AM384" s="19458"/>
    </row>
    <row r="385" spans="1:39" ht="15" x14ac:dyDescent="0.25">
      <c r="A385" s="8134" t="s">
        <v>904</v>
      </c>
      <c r="B385" s="8587" t="s">
        <v>734</v>
      </c>
      <c r="C385" s="9040" t="s">
        <v>734</v>
      </c>
      <c r="D385" s="9493" t="s">
        <v>486</v>
      </c>
      <c r="E385" s="9946" t="s">
        <v>891</v>
      </c>
      <c r="G385" s="10399" t="s">
        <v>935</v>
      </c>
      <c r="T385" s="10852"/>
      <c r="U385" s="11305"/>
      <c r="V385" s="11758"/>
      <c r="W385" s="12211"/>
      <c r="X385" s="12664"/>
      <c r="Y385" s="13117"/>
      <c r="Z385" s="13570"/>
      <c r="AA385" s="14023"/>
      <c r="AB385" s="14476">
        <v>7.6335878000000001E-3</v>
      </c>
      <c r="AC385" s="14929">
        <v>4.7930280000000004E-3</v>
      </c>
      <c r="AD385" s="15382">
        <v>5.8299040000000003E-3</v>
      </c>
      <c r="AE385" s="15835">
        <v>2.9411764999999999E-3</v>
      </c>
      <c r="AF385" s="16288">
        <v>3.7453183999999998E-3</v>
      </c>
      <c r="AG385" s="16741">
        <v>3.8776389E-3</v>
      </c>
      <c r="AH385" s="17194">
        <v>3.9750141999999999E-3</v>
      </c>
      <c r="AI385" s="17647"/>
      <c r="AJ385" s="18100"/>
      <c r="AK385" s="18553"/>
      <c r="AL385" s="19006"/>
      <c r="AM385" s="19459"/>
    </row>
    <row r="386" spans="1:39" ht="15" x14ac:dyDescent="0.25">
      <c r="A386" s="8135" t="s">
        <v>904</v>
      </c>
      <c r="B386" s="8588" t="s">
        <v>719</v>
      </c>
      <c r="C386" s="9041" t="s">
        <v>719</v>
      </c>
      <c r="D386" s="9494" t="s">
        <v>485</v>
      </c>
      <c r="E386" s="9947" t="s">
        <v>891</v>
      </c>
      <c r="G386" s="10400" t="s">
        <v>935</v>
      </c>
      <c r="T386" s="10853"/>
      <c r="U386" s="11306"/>
      <c r="V386" s="11759"/>
      <c r="W386" s="12212"/>
      <c r="X386" s="12665"/>
      <c r="Y386" s="13118">
        <v>7.9136689999999999E-3</v>
      </c>
      <c r="Z386" s="13571">
        <v>4.2621200000000003E-3</v>
      </c>
      <c r="AA386" s="14024">
        <v>5.2656769999999999E-3</v>
      </c>
      <c r="AB386" s="14477">
        <v>1.0178117E-2</v>
      </c>
      <c r="AC386" s="14930">
        <v>9.1503269999999998E-3</v>
      </c>
      <c r="AD386" s="15383">
        <v>5.4869684000000002E-3</v>
      </c>
      <c r="AE386" s="15836">
        <v>7.8431373000000006E-3</v>
      </c>
      <c r="AF386" s="16289">
        <v>1.18601748E-2</v>
      </c>
      <c r="AG386" s="16742">
        <v>1.0771219300000001E-2</v>
      </c>
      <c r="AH386" s="17195">
        <v>1.56161272E-2</v>
      </c>
      <c r="AI386" s="17648"/>
      <c r="AJ386" s="18101"/>
      <c r="AK386" s="18554"/>
      <c r="AL386" s="19007"/>
      <c r="AM386" s="19460"/>
    </row>
    <row r="387" spans="1:39" ht="15" x14ac:dyDescent="0.25">
      <c r="A387" s="8136" t="s">
        <v>904</v>
      </c>
      <c r="B387" s="8589" t="s">
        <v>732</v>
      </c>
      <c r="C387" s="9042" t="s">
        <v>732</v>
      </c>
      <c r="D387" s="9495" t="s">
        <v>485</v>
      </c>
      <c r="E387" s="9948" t="s">
        <v>891</v>
      </c>
      <c r="G387" s="10401" t="s">
        <v>935</v>
      </c>
      <c r="T387" s="10854"/>
      <c r="U387" s="11307"/>
      <c r="V387" s="11760"/>
      <c r="W387" s="12213"/>
      <c r="X387" s="12666"/>
      <c r="Y387" s="13119">
        <v>1.079137E-3</v>
      </c>
      <c r="Z387" s="13572">
        <v>5.3276509999999997E-4</v>
      </c>
      <c r="AA387" s="14025">
        <v>9.5739589999999997E-4</v>
      </c>
      <c r="AB387" s="14478">
        <v>1.5903308000000001E-3</v>
      </c>
      <c r="AC387" s="14931">
        <v>1.7429194E-3</v>
      </c>
      <c r="AD387" s="15384">
        <v>5.4869684000000002E-3</v>
      </c>
      <c r="AE387" s="15837">
        <v>2.1568627000000001E-3</v>
      </c>
      <c r="AF387" s="16290">
        <v>3.1210985999999999E-3</v>
      </c>
      <c r="AG387" s="16743">
        <v>3.0159414E-3</v>
      </c>
      <c r="AH387" s="17196">
        <v>5.6785917E-3</v>
      </c>
      <c r="AI387" s="17649"/>
      <c r="AJ387" s="18102"/>
      <c r="AK387" s="18555"/>
      <c r="AL387" s="19008"/>
      <c r="AM387" s="19461"/>
    </row>
    <row r="388" spans="1:39" ht="15" x14ac:dyDescent="0.25">
      <c r="A388" s="8137" t="s">
        <v>904</v>
      </c>
      <c r="B388" s="8590" t="s">
        <v>733</v>
      </c>
      <c r="C388" s="9043" t="s">
        <v>733</v>
      </c>
      <c r="D388" s="9496" t="s">
        <v>485</v>
      </c>
      <c r="E388" s="9949" t="s">
        <v>891</v>
      </c>
      <c r="G388" s="10402" t="s">
        <v>935</v>
      </c>
      <c r="T388" s="10855"/>
      <c r="U388" s="11308"/>
      <c r="V388" s="11761"/>
      <c r="W388" s="12214"/>
      <c r="X388" s="12667"/>
      <c r="Y388" s="13120">
        <v>1.6546760000000001E-2</v>
      </c>
      <c r="Z388" s="13573">
        <v>2.1843370000000001E-2</v>
      </c>
      <c r="AA388" s="14026">
        <v>2.1062709999999998E-2</v>
      </c>
      <c r="AB388" s="14479">
        <v>2.57633588E-2</v>
      </c>
      <c r="AC388" s="14932">
        <v>2.3093681899999999E-2</v>
      </c>
      <c r="AD388" s="15385">
        <v>2.0919067199999999E-2</v>
      </c>
      <c r="AE388" s="15838">
        <v>2.9215686300000002E-2</v>
      </c>
      <c r="AF388" s="16291">
        <v>2.7465667900000001E-2</v>
      </c>
      <c r="AG388" s="16744">
        <v>3.1451960399999999E-2</v>
      </c>
      <c r="AH388" s="17197">
        <v>3.0096536100000001E-2</v>
      </c>
      <c r="AI388" s="17650"/>
      <c r="AJ388" s="18103"/>
      <c r="AK388" s="18556"/>
      <c r="AL388" s="19009"/>
      <c r="AM388" s="19462"/>
    </row>
    <row r="389" spans="1:39" ht="15" x14ac:dyDescent="0.25">
      <c r="A389" s="8138" t="s">
        <v>904</v>
      </c>
      <c r="B389" s="8591" t="s">
        <v>715</v>
      </c>
      <c r="C389" s="9044" t="s">
        <v>715</v>
      </c>
      <c r="D389" s="9497" t="s">
        <v>485</v>
      </c>
      <c r="E389" s="9950" t="s">
        <v>891</v>
      </c>
      <c r="G389" s="10403" t="s">
        <v>935</v>
      </c>
      <c r="T389" s="10856">
        <v>3.1486149999999997E-2</v>
      </c>
      <c r="U389" s="11309">
        <v>1.8610419999999999E-2</v>
      </c>
      <c r="V389" s="11762">
        <v>1.9916139999999999E-2</v>
      </c>
      <c r="W389" s="12215">
        <v>1.5989340000000001E-2</v>
      </c>
      <c r="X389" s="12668">
        <v>2.2727270000000001E-2</v>
      </c>
      <c r="Y389" s="13121"/>
      <c r="Z389" s="13574"/>
      <c r="AA389" s="14027"/>
      <c r="AB389" s="14480"/>
      <c r="AC389" s="14933"/>
      <c r="AD389" s="15386"/>
      <c r="AE389" s="15839"/>
      <c r="AF389" s="16292"/>
      <c r="AG389" s="16745"/>
      <c r="AH389" s="17198"/>
      <c r="AI389" s="17651"/>
      <c r="AJ389" s="18104"/>
      <c r="AK389" s="18557"/>
      <c r="AL389" s="19010"/>
      <c r="AM389" s="19463"/>
    </row>
    <row r="390" spans="1:39" ht="15" x14ac:dyDescent="0.25">
      <c r="A390" s="8139" t="s">
        <v>904</v>
      </c>
      <c r="B390" s="8592" t="s">
        <v>720</v>
      </c>
      <c r="C390" s="9045" t="s">
        <v>720</v>
      </c>
      <c r="D390" s="9498" t="s">
        <v>485</v>
      </c>
      <c r="E390" s="9951" t="s">
        <v>891</v>
      </c>
      <c r="G390" s="10404" t="s">
        <v>935</v>
      </c>
      <c r="T390" s="10857"/>
      <c r="U390" s="11310"/>
      <c r="V390" s="11763"/>
      <c r="W390" s="12216"/>
      <c r="X390" s="12669"/>
      <c r="Y390" s="13122">
        <v>1.1870500000000001E-2</v>
      </c>
      <c r="Z390" s="13575">
        <v>1.4384660000000001E-2</v>
      </c>
      <c r="AA390" s="14028">
        <v>1.1967449999999999E-2</v>
      </c>
      <c r="AB390" s="14481">
        <v>9.5419847000000006E-3</v>
      </c>
      <c r="AC390" s="14934">
        <v>1.30718954E-2</v>
      </c>
      <c r="AD390" s="15387">
        <v>1.54320988E-2</v>
      </c>
      <c r="AE390" s="15840">
        <v>1.0392156899999999E-2</v>
      </c>
      <c r="AF390" s="16293">
        <v>0</v>
      </c>
      <c r="AG390" s="16746">
        <v>6.4627316000000004E-3</v>
      </c>
      <c r="AH390" s="17199">
        <v>6.2464508999999996E-3</v>
      </c>
      <c r="AI390" s="17652"/>
      <c r="AJ390" s="18105"/>
      <c r="AK390" s="18558"/>
      <c r="AL390" s="19011"/>
      <c r="AM390" s="19464"/>
    </row>
    <row r="391" spans="1:39" ht="15" x14ac:dyDescent="0.25">
      <c r="A391" s="8140" t="s">
        <v>904</v>
      </c>
      <c r="B391" s="8593" t="s">
        <v>718</v>
      </c>
      <c r="C391" s="9046" t="s">
        <v>718</v>
      </c>
      <c r="D391" s="9499" t="s">
        <v>485</v>
      </c>
      <c r="E391" s="9952" t="s">
        <v>891</v>
      </c>
      <c r="G391" s="10405" t="s">
        <v>935</v>
      </c>
      <c r="T391" s="10858"/>
      <c r="U391" s="11311"/>
      <c r="V391" s="11764"/>
      <c r="W391" s="12217"/>
      <c r="X391" s="12670"/>
      <c r="Y391" s="13123"/>
      <c r="Z391" s="13576"/>
      <c r="AA391" s="14029">
        <v>4.7869790000000002E-4</v>
      </c>
      <c r="AB391" s="14482"/>
      <c r="AC391" s="14935"/>
      <c r="AD391" s="15388"/>
      <c r="AE391" s="15841"/>
      <c r="AF391" s="16294"/>
      <c r="AG391" s="16747"/>
      <c r="AH391" s="17200"/>
      <c r="AI391" s="17653">
        <v>1.7246885999999999E-2</v>
      </c>
      <c r="AJ391" s="18106">
        <v>1.4671361500000001E-2</v>
      </c>
      <c r="AK391" s="18559">
        <v>2.8652480000000001E-2</v>
      </c>
      <c r="AL391" s="19012">
        <v>4.235382E-2</v>
      </c>
      <c r="AM391" s="19465">
        <v>4.8830810000000002E-2</v>
      </c>
    </row>
    <row r="392" spans="1:39" ht="15" x14ac:dyDescent="0.25">
      <c r="A392" s="8141" t="s">
        <v>904</v>
      </c>
      <c r="B392" s="8594" t="s">
        <v>719</v>
      </c>
      <c r="C392" s="9047" t="s">
        <v>719</v>
      </c>
      <c r="D392" s="9500" t="s">
        <v>490</v>
      </c>
      <c r="E392" s="9953" t="s">
        <v>891</v>
      </c>
      <c r="G392" s="10406" t="s">
        <v>935</v>
      </c>
      <c r="T392" s="10859"/>
      <c r="U392" s="11312"/>
      <c r="V392" s="11765"/>
      <c r="W392" s="12218"/>
      <c r="X392" s="12671"/>
      <c r="Y392" s="13124"/>
      <c r="Z392" s="13577"/>
      <c r="AA392" s="14030"/>
      <c r="AB392" s="14483"/>
      <c r="AC392" s="14936"/>
      <c r="AD392" s="15389"/>
      <c r="AE392" s="15842"/>
      <c r="AF392" s="16295"/>
      <c r="AG392" s="16748"/>
      <c r="AH392" s="17201"/>
      <c r="AI392" s="17654">
        <v>1.53305653E-2</v>
      </c>
      <c r="AJ392" s="18107">
        <v>1.55516432E-2</v>
      </c>
      <c r="AK392" s="18560">
        <v>2.212766E-2</v>
      </c>
      <c r="AL392" s="19013">
        <v>2.511244E-2</v>
      </c>
      <c r="AM392" s="19466">
        <v>2.3383770000000002E-2</v>
      </c>
    </row>
    <row r="393" spans="1:39" ht="15" x14ac:dyDescent="0.25">
      <c r="A393" s="8142" t="s">
        <v>904</v>
      </c>
      <c r="B393" s="8595" t="s">
        <v>720</v>
      </c>
      <c r="C393" s="9048" t="s">
        <v>720</v>
      </c>
      <c r="D393" s="9501" t="s">
        <v>490</v>
      </c>
      <c r="E393" s="9954" t="s">
        <v>891</v>
      </c>
      <c r="G393" s="10407" t="s">
        <v>935</v>
      </c>
      <c r="T393" s="10860"/>
      <c r="U393" s="11313"/>
      <c r="V393" s="11766"/>
      <c r="W393" s="12219"/>
      <c r="X393" s="12672"/>
      <c r="Y393" s="13125"/>
      <c r="Z393" s="13578"/>
      <c r="AA393" s="14031"/>
      <c r="AB393" s="14484"/>
      <c r="AC393" s="14937"/>
      <c r="AD393" s="15390"/>
      <c r="AE393" s="15843"/>
      <c r="AF393" s="16296"/>
      <c r="AG393" s="16749"/>
      <c r="AH393" s="17202"/>
      <c r="AI393" s="17655">
        <v>4.7908016999999997E-3</v>
      </c>
      <c r="AJ393" s="18108">
        <v>5.2816900999999999E-3</v>
      </c>
      <c r="AK393" s="18561">
        <v>1.0212769999999999E-2</v>
      </c>
      <c r="AL393" s="19014">
        <v>8.9955020000000007E-3</v>
      </c>
      <c r="AM393" s="19467">
        <v>8.9408530000000003E-3</v>
      </c>
    </row>
    <row r="394" spans="1:39" ht="15" x14ac:dyDescent="0.25">
      <c r="A394" s="8143" t="s">
        <v>904</v>
      </c>
      <c r="B394" s="8596" t="s">
        <v>724</v>
      </c>
      <c r="C394" s="9049" t="s">
        <v>724</v>
      </c>
      <c r="D394" s="9502" t="s">
        <v>487</v>
      </c>
      <c r="E394" s="9955" t="s">
        <v>891</v>
      </c>
      <c r="G394" s="10408" t="s">
        <v>935</v>
      </c>
      <c r="T394" s="10861"/>
      <c r="U394" s="11314"/>
      <c r="V394" s="11767"/>
      <c r="W394" s="12220"/>
      <c r="X394" s="12673"/>
      <c r="Y394" s="13126"/>
      <c r="Z394" s="13579"/>
      <c r="AA394" s="14032"/>
      <c r="AB394" s="14485"/>
      <c r="AC394" s="14938"/>
      <c r="AD394" s="15391"/>
      <c r="AE394" s="15844"/>
      <c r="AF394" s="16297"/>
      <c r="AG394" s="16750"/>
      <c r="AH394" s="17203"/>
      <c r="AI394" s="17656">
        <v>8.6234429999999997E-3</v>
      </c>
      <c r="AJ394" s="18109">
        <v>9.0962440999999995E-3</v>
      </c>
      <c r="AK394" s="18562">
        <v>1.0496449999999999E-2</v>
      </c>
      <c r="AL394" s="19015">
        <v>2.9985010000000002E-3</v>
      </c>
      <c r="AM394" s="19468">
        <v>9.6286110000000005E-3</v>
      </c>
    </row>
    <row r="395" spans="1:39" ht="15" x14ac:dyDescent="0.25">
      <c r="A395" s="8144" t="s">
        <v>904</v>
      </c>
      <c r="B395" s="8597" t="s">
        <v>725</v>
      </c>
      <c r="C395" s="9050" t="s">
        <v>725</v>
      </c>
      <c r="D395" s="9503" t="s">
        <v>487</v>
      </c>
      <c r="E395" s="9956" t="s">
        <v>891</v>
      </c>
      <c r="G395" s="10409" t="s">
        <v>935</v>
      </c>
      <c r="T395" s="10862"/>
      <c r="U395" s="11315"/>
      <c r="V395" s="11768"/>
      <c r="W395" s="12221"/>
      <c r="X395" s="12674"/>
      <c r="Y395" s="13127"/>
      <c r="Z395" s="13580"/>
      <c r="AA395" s="14033"/>
      <c r="AB395" s="14486"/>
      <c r="AC395" s="14939"/>
      <c r="AD395" s="15392"/>
      <c r="AE395" s="15845"/>
      <c r="AF395" s="16298"/>
      <c r="AG395" s="16751"/>
      <c r="AH395" s="17204"/>
      <c r="AI395" s="17657">
        <v>4.1520280999999999E-3</v>
      </c>
      <c r="AJ395" s="18110">
        <v>7.6291079999999999E-3</v>
      </c>
      <c r="AK395" s="18563">
        <v>1.1914889999999999E-2</v>
      </c>
      <c r="AL395" s="19016">
        <v>8.2458770000000004E-3</v>
      </c>
      <c r="AM395" s="19469">
        <v>7.5653370000000001E-3</v>
      </c>
    </row>
    <row r="396" spans="1:39" ht="15" x14ac:dyDescent="0.25">
      <c r="A396" s="8145" t="s">
        <v>904</v>
      </c>
      <c r="B396" s="8598" t="s">
        <v>732</v>
      </c>
      <c r="C396" s="9051" t="s">
        <v>732</v>
      </c>
      <c r="D396" s="9504" t="s">
        <v>489</v>
      </c>
      <c r="E396" s="9957" t="s">
        <v>891</v>
      </c>
      <c r="G396" s="10410" t="s">
        <v>935</v>
      </c>
      <c r="T396" s="10863"/>
      <c r="U396" s="11316"/>
      <c r="V396" s="11769"/>
      <c r="W396" s="12222"/>
      <c r="X396" s="12675"/>
      <c r="Y396" s="13128"/>
      <c r="Z396" s="13581"/>
      <c r="AA396" s="14034"/>
      <c r="AB396" s="14487"/>
      <c r="AC396" s="14940"/>
      <c r="AD396" s="15393"/>
      <c r="AE396" s="15846"/>
      <c r="AF396" s="16299"/>
      <c r="AG396" s="16752"/>
      <c r="AH396" s="17205"/>
      <c r="AI396" s="17658">
        <v>2.8744809999999999E-3</v>
      </c>
      <c r="AJ396" s="18111">
        <v>4.4014084999999996E-3</v>
      </c>
      <c r="AK396" s="18564">
        <v>3.1205669999999999E-3</v>
      </c>
      <c r="AL396" s="19017">
        <v>2.9985010000000002E-3</v>
      </c>
      <c r="AM396" s="19470">
        <v>1.7193950000000001E-3</v>
      </c>
    </row>
    <row r="397" spans="1:39" ht="15" x14ac:dyDescent="0.25">
      <c r="A397" s="8146" t="s">
        <v>904</v>
      </c>
      <c r="B397" s="8599" t="s">
        <v>733</v>
      </c>
      <c r="C397" s="9052" t="s">
        <v>733</v>
      </c>
      <c r="D397" s="9505" t="s">
        <v>489</v>
      </c>
      <c r="E397" s="9958" t="s">
        <v>891</v>
      </c>
      <c r="G397" s="10411" t="s">
        <v>935</v>
      </c>
      <c r="T397" s="10864"/>
      <c r="U397" s="11317"/>
      <c r="V397" s="11770"/>
      <c r="W397" s="12223"/>
      <c r="X397" s="12676"/>
      <c r="Y397" s="13129"/>
      <c r="Z397" s="13582"/>
      <c r="AA397" s="14035"/>
      <c r="AB397" s="14488"/>
      <c r="AC397" s="14941"/>
      <c r="AD397" s="15394"/>
      <c r="AE397" s="15847"/>
      <c r="AF397" s="16300"/>
      <c r="AG397" s="16753"/>
      <c r="AH397" s="17206"/>
      <c r="AI397" s="17659">
        <v>3.8326413E-3</v>
      </c>
      <c r="AJ397" s="18112">
        <v>4.1079812000000002E-3</v>
      </c>
      <c r="AK397" s="18565">
        <v>3.9716309999999998E-3</v>
      </c>
      <c r="AL397" s="19018">
        <v>3.7481260000000001E-3</v>
      </c>
      <c r="AM397" s="19471">
        <v>5.1581839999999997E-3</v>
      </c>
    </row>
    <row r="398" spans="1:39" ht="15" x14ac:dyDescent="0.25">
      <c r="A398" s="8147" t="s">
        <v>904</v>
      </c>
      <c r="B398" s="8600" t="s">
        <v>734</v>
      </c>
      <c r="C398" s="9053" t="s">
        <v>734</v>
      </c>
      <c r="D398" s="9506" t="s">
        <v>489</v>
      </c>
      <c r="E398" s="9959" t="s">
        <v>891</v>
      </c>
      <c r="G398" s="10412" t="s">
        <v>935</v>
      </c>
      <c r="T398" s="10865"/>
      <c r="U398" s="11318"/>
      <c r="V398" s="11771"/>
      <c r="W398" s="12224"/>
      <c r="X398" s="12677"/>
      <c r="Y398" s="13130"/>
      <c r="Z398" s="13583"/>
      <c r="AA398" s="14036"/>
      <c r="AB398" s="14489"/>
      <c r="AC398" s="14942"/>
      <c r="AD398" s="15395"/>
      <c r="AE398" s="15848"/>
      <c r="AF398" s="16301"/>
      <c r="AG398" s="16754"/>
      <c r="AH398" s="17207"/>
      <c r="AI398" s="17660">
        <v>4.7908016999999997E-3</v>
      </c>
      <c r="AJ398" s="18113">
        <v>1.37910798E-2</v>
      </c>
      <c r="AK398" s="18566">
        <v>7.3758870000000002E-3</v>
      </c>
      <c r="AL398" s="19019">
        <v>7.1214390000000002E-3</v>
      </c>
      <c r="AM398" s="19472">
        <v>1.169188E-2</v>
      </c>
    </row>
    <row r="399" spans="1:39" ht="15" x14ac:dyDescent="0.25">
      <c r="A399" s="8148" t="s">
        <v>904</v>
      </c>
      <c r="B399" s="8601" t="s">
        <v>736</v>
      </c>
      <c r="C399" s="9054" t="s">
        <v>736</v>
      </c>
      <c r="D399" s="9507" t="s">
        <v>491</v>
      </c>
      <c r="E399" s="9960" t="s">
        <v>891</v>
      </c>
      <c r="G399" s="10413" t="s">
        <v>935</v>
      </c>
      <c r="T399" s="10866"/>
      <c r="U399" s="11319"/>
      <c r="V399" s="11772"/>
      <c r="W399" s="12225"/>
      <c r="X399" s="12678"/>
      <c r="Y399" s="13131"/>
      <c r="Z399" s="13584"/>
      <c r="AA399" s="14037"/>
      <c r="AB399" s="14490"/>
      <c r="AC399" s="14943"/>
      <c r="AD399" s="15396"/>
      <c r="AE399" s="15849"/>
      <c r="AF399" s="16302"/>
      <c r="AG399" s="16755"/>
      <c r="AH399" s="17208"/>
      <c r="AI399" s="17661">
        <v>6.3877355E-3</v>
      </c>
      <c r="AJ399" s="18114">
        <v>1.0563380299999999E-2</v>
      </c>
      <c r="AK399" s="18567">
        <v>1.0496449999999999E-2</v>
      </c>
      <c r="AL399" s="19020">
        <v>1.2743630000000001E-2</v>
      </c>
      <c r="AM399" s="19473">
        <v>1.30674E-2</v>
      </c>
    </row>
    <row r="400" spans="1:39" ht="15" x14ac:dyDescent="0.25">
      <c r="A400" s="8149" t="s">
        <v>904</v>
      </c>
      <c r="B400" s="8602" t="s">
        <v>737</v>
      </c>
      <c r="C400" s="9055" t="s">
        <v>737</v>
      </c>
      <c r="D400" s="9508" t="s">
        <v>491</v>
      </c>
      <c r="E400" s="9961" t="s">
        <v>891</v>
      </c>
      <c r="G400" s="10414" t="s">
        <v>935</v>
      </c>
      <c r="T400" s="10867"/>
      <c r="U400" s="11320"/>
      <c r="V400" s="11773"/>
      <c r="W400" s="12226"/>
      <c r="X400" s="12679"/>
      <c r="Y400" s="13132"/>
      <c r="Z400" s="13585"/>
      <c r="AA400" s="14038"/>
      <c r="AB400" s="14491"/>
      <c r="AC400" s="14944"/>
      <c r="AD400" s="15397"/>
      <c r="AE400" s="15850"/>
      <c r="AF400" s="16303"/>
      <c r="AG400" s="16756"/>
      <c r="AH400" s="17209"/>
      <c r="AI400" s="17662">
        <v>9.9009900999999997E-3</v>
      </c>
      <c r="AJ400" s="18115">
        <v>4.9882629000000001E-3</v>
      </c>
      <c r="AK400" s="18568">
        <v>7.0921990000000004E-3</v>
      </c>
      <c r="AL400" s="19021">
        <v>5.9970010000000001E-3</v>
      </c>
      <c r="AM400" s="19474">
        <v>1.2379640000000001E-2</v>
      </c>
    </row>
    <row r="401" spans="1:39" ht="15" x14ac:dyDescent="0.25">
      <c r="A401" s="8150" t="s">
        <v>904</v>
      </c>
      <c r="B401" s="8603" t="s">
        <v>721</v>
      </c>
      <c r="C401" s="9056" t="s">
        <v>721</v>
      </c>
      <c r="D401" s="9509" t="s">
        <v>484</v>
      </c>
      <c r="E401" s="9962" t="s">
        <v>892</v>
      </c>
      <c r="G401" s="10415" t="s">
        <v>934</v>
      </c>
      <c r="T401" s="10868"/>
      <c r="U401" s="11321"/>
      <c r="V401" s="11774"/>
      <c r="W401" s="12227"/>
      <c r="X401" s="12680"/>
      <c r="Y401" s="13133"/>
      <c r="Z401" s="13586"/>
      <c r="AA401" s="14039"/>
      <c r="AB401" s="14492"/>
      <c r="AC401" s="14945"/>
      <c r="AD401" s="15398"/>
      <c r="AE401" s="15851"/>
      <c r="AF401" s="16304"/>
      <c r="AG401" s="16757"/>
      <c r="AH401" s="17210"/>
      <c r="AI401" s="17663"/>
      <c r="AJ401" s="18116"/>
      <c r="AK401" s="18569">
        <v>2</v>
      </c>
      <c r="AL401" s="19022">
        <v>16</v>
      </c>
      <c r="AM401" s="19475">
        <v>12</v>
      </c>
    </row>
    <row r="402" spans="1:39" ht="15" x14ac:dyDescent="0.25">
      <c r="A402" s="8151" t="s">
        <v>904</v>
      </c>
      <c r="B402" s="8604" t="s">
        <v>722</v>
      </c>
      <c r="C402" s="9057" t="s">
        <v>722</v>
      </c>
      <c r="D402" s="9510" t="s">
        <v>484</v>
      </c>
      <c r="E402" s="9963" t="s">
        <v>892</v>
      </c>
      <c r="G402" s="10416" t="s">
        <v>934</v>
      </c>
      <c r="T402" s="10869">
        <v>8</v>
      </c>
      <c r="U402" s="11322">
        <v>4</v>
      </c>
      <c r="V402" s="11775">
        <v>18</v>
      </c>
      <c r="W402" s="12228">
        <v>11</v>
      </c>
      <c r="X402" s="12681">
        <v>10</v>
      </c>
      <c r="Y402" s="13134">
        <v>20</v>
      </c>
      <c r="Z402" s="13587">
        <v>14</v>
      </c>
      <c r="AA402" s="14040">
        <v>12</v>
      </c>
      <c r="AB402" s="14493">
        <v>10</v>
      </c>
      <c r="AC402" s="14946">
        <v>49</v>
      </c>
      <c r="AD402" s="15399">
        <v>58</v>
      </c>
      <c r="AE402" s="15852">
        <v>111</v>
      </c>
      <c r="AF402" s="16305">
        <v>77</v>
      </c>
      <c r="AG402" s="16758">
        <v>86</v>
      </c>
      <c r="AH402" s="17211">
        <v>140</v>
      </c>
      <c r="AI402" s="17664">
        <v>129</v>
      </c>
      <c r="AJ402" s="18117">
        <v>80</v>
      </c>
      <c r="AK402" s="18570">
        <v>72</v>
      </c>
      <c r="AL402" s="19023">
        <v>72</v>
      </c>
      <c r="AM402" s="19476">
        <v>77</v>
      </c>
    </row>
    <row r="403" spans="1:39" ht="15" x14ac:dyDescent="0.25">
      <c r="A403" s="8152" t="s">
        <v>904</v>
      </c>
      <c r="B403" s="8605" t="s">
        <v>723</v>
      </c>
      <c r="C403" s="9058" t="s">
        <v>723</v>
      </c>
      <c r="D403" s="9511" t="s">
        <v>484</v>
      </c>
      <c r="E403" s="9964" t="s">
        <v>892</v>
      </c>
      <c r="G403" s="10417" t="s">
        <v>934</v>
      </c>
      <c r="T403" s="10870"/>
      <c r="U403" s="11323"/>
      <c r="V403" s="11776"/>
      <c r="W403" s="12229"/>
      <c r="X403" s="12682"/>
      <c r="Y403" s="13135"/>
      <c r="Z403" s="13588"/>
      <c r="AA403" s="14041"/>
      <c r="AB403" s="14494"/>
      <c r="AC403" s="14947"/>
      <c r="AD403" s="15400"/>
      <c r="AE403" s="15853"/>
      <c r="AF403" s="16306"/>
      <c r="AG403" s="16759"/>
      <c r="AH403" s="17212"/>
      <c r="AI403" s="17665"/>
      <c r="AJ403" s="18118">
        <v>46</v>
      </c>
      <c r="AK403" s="18571">
        <v>130</v>
      </c>
      <c r="AL403" s="19024">
        <v>92</v>
      </c>
      <c r="AM403" s="19477">
        <v>110</v>
      </c>
    </row>
    <row r="404" spans="1:39" ht="15" x14ac:dyDescent="0.25">
      <c r="A404" s="8153" t="s">
        <v>904</v>
      </c>
      <c r="B404" s="8606" t="s">
        <v>715</v>
      </c>
      <c r="C404" s="9059" t="s">
        <v>715</v>
      </c>
      <c r="D404" s="9512" t="s">
        <v>484</v>
      </c>
      <c r="E404" s="9965" t="s">
        <v>892</v>
      </c>
      <c r="G404" s="10418" t="s">
        <v>934</v>
      </c>
      <c r="T404" s="10871">
        <v>12</v>
      </c>
      <c r="U404" s="11324">
        <v>25</v>
      </c>
      <c r="V404" s="11777">
        <v>43</v>
      </c>
      <c r="W404" s="12230">
        <v>28</v>
      </c>
      <c r="X404" s="12683">
        <v>34</v>
      </c>
      <c r="Y404" s="13136">
        <v>25</v>
      </c>
      <c r="Z404" s="13589">
        <v>29</v>
      </c>
      <c r="AA404" s="14042">
        <v>25</v>
      </c>
      <c r="AB404" s="14495">
        <v>49</v>
      </c>
      <c r="AC404" s="14948"/>
      <c r="AD404" s="15401"/>
      <c r="AE404" s="15854"/>
      <c r="AF404" s="16307"/>
      <c r="AG404" s="16760"/>
      <c r="AH404" s="17213"/>
      <c r="AI404" s="17666"/>
      <c r="AJ404" s="18119"/>
      <c r="AK404" s="18572"/>
      <c r="AL404" s="19025"/>
      <c r="AM404" s="19478"/>
    </row>
    <row r="405" spans="1:39" ht="15" x14ac:dyDescent="0.25">
      <c r="A405" s="8154" t="s">
        <v>904</v>
      </c>
      <c r="B405" s="8607" t="s">
        <v>739</v>
      </c>
      <c r="C405" s="9060" t="s">
        <v>739</v>
      </c>
      <c r="D405" s="9513" t="s">
        <v>484</v>
      </c>
      <c r="E405" s="9966" t="s">
        <v>892</v>
      </c>
      <c r="G405" s="10419" t="s">
        <v>934</v>
      </c>
      <c r="T405" s="10872">
        <v>10</v>
      </c>
      <c r="U405" s="11325">
        <v>12</v>
      </c>
      <c r="V405" s="11778">
        <v>25</v>
      </c>
      <c r="W405" s="12231">
        <v>32</v>
      </c>
      <c r="X405" s="12684"/>
      <c r="Y405" s="13137"/>
      <c r="Z405" s="13590"/>
      <c r="AA405" s="14043"/>
      <c r="AB405" s="14496"/>
      <c r="AC405" s="14949"/>
      <c r="AD405" s="15402"/>
      <c r="AE405" s="15855"/>
      <c r="AF405" s="16308"/>
      <c r="AG405" s="16761"/>
      <c r="AH405" s="17214"/>
      <c r="AI405" s="17667"/>
      <c r="AJ405" s="18120"/>
      <c r="AK405" s="18573"/>
      <c r="AL405" s="19026"/>
      <c r="AM405" s="19479"/>
    </row>
    <row r="406" spans="1:39" ht="15" x14ac:dyDescent="0.25">
      <c r="A406" s="8155" t="s">
        <v>904</v>
      </c>
      <c r="B406" s="8608" t="s">
        <v>726</v>
      </c>
      <c r="C406" s="9061" t="s">
        <v>726</v>
      </c>
      <c r="D406" s="9514" t="s">
        <v>482</v>
      </c>
      <c r="E406" s="9967" t="s">
        <v>892</v>
      </c>
      <c r="G406" s="10420" t="s">
        <v>934</v>
      </c>
      <c r="T406" s="10873">
        <v>30</v>
      </c>
      <c r="U406" s="11326">
        <v>41</v>
      </c>
      <c r="V406" s="11779">
        <v>116</v>
      </c>
      <c r="W406" s="12232">
        <v>69</v>
      </c>
      <c r="X406" s="12685">
        <v>77</v>
      </c>
      <c r="Y406" s="13138">
        <v>95</v>
      </c>
      <c r="Z406" s="13591">
        <v>41</v>
      </c>
      <c r="AA406" s="14044">
        <v>56</v>
      </c>
      <c r="AB406" s="14497">
        <v>49</v>
      </c>
      <c r="AC406" s="14950">
        <v>91</v>
      </c>
      <c r="AD406" s="15403">
        <v>110</v>
      </c>
      <c r="AE406" s="15856">
        <v>184</v>
      </c>
      <c r="AF406" s="16309">
        <v>30</v>
      </c>
      <c r="AG406" s="16762">
        <v>49</v>
      </c>
      <c r="AH406" s="17215">
        <v>93</v>
      </c>
      <c r="AI406" s="17668">
        <v>84</v>
      </c>
      <c r="AJ406" s="18121">
        <v>117</v>
      </c>
      <c r="AK406" s="18574">
        <v>93</v>
      </c>
      <c r="AL406" s="19027">
        <v>67</v>
      </c>
      <c r="AM406" s="19480">
        <v>64</v>
      </c>
    </row>
    <row r="407" spans="1:39" ht="15" x14ac:dyDescent="0.25">
      <c r="A407" s="8156" t="s">
        <v>904</v>
      </c>
      <c r="B407" s="8609" t="s">
        <v>727</v>
      </c>
      <c r="C407" s="9062" t="s">
        <v>727</v>
      </c>
      <c r="D407" s="9515" t="s">
        <v>482</v>
      </c>
      <c r="E407" s="9968" t="s">
        <v>892</v>
      </c>
      <c r="G407" s="10421" t="s">
        <v>934</v>
      </c>
      <c r="T407" s="10874"/>
      <c r="U407" s="11327"/>
      <c r="V407" s="11780"/>
      <c r="W407" s="12233"/>
      <c r="X407" s="12686"/>
      <c r="Y407" s="13139"/>
      <c r="Z407" s="13592"/>
      <c r="AA407" s="14045"/>
      <c r="AB407" s="14498"/>
      <c r="AC407" s="14951"/>
      <c r="AD407" s="15404"/>
      <c r="AE407" s="15857"/>
      <c r="AF407" s="16310"/>
      <c r="AG407" s="16763"/>
      <c r="AH407" s="17216"/>
      <c r="AI407" s="17669"/>
      <c r="AJ407" s="18122"/>
      <c r="AK407" s="18575"/>
      <c r="AL407" s="19028"/>
      <c r="AM407" s="19481">
        <v>1</v>
      </c>
    </row>
    <row r="408" spans="1:39" ht="15" x14ac:dyDescent="0.25">
      <c r="A408" s="8157" t="s">
        <v>904</v>
      </c>
      <c r="B408" s="8610" t="s">
        <v>728</v>
      </c>
      <c r="C408" s="9063" t="s">
        <v>728</v>
      </c>
      <c r="D408" s="9516" t="s">
        <v>482</v>
      </c>
      <c r="E408" s="9969" t="s">
        <v>892</v>
      </c>
      <c r="G408" s="10422" t="s">
        <v>934</v>
      </c>
      <c r="T408" s="10875"/>
      <c r="U408" s="11328"/>
      <c r="V408" s="11781"/>
      <c r="W408" s="12234"/>
      <c r="X408" s="12687"/>
      <c r="Y408" s="13140">
        <v>166</v>
      </c>
      <c r="Z408" s="13593">
        <v>115</v>
      </c>
      <c r="AA408" s="14046">
        <v>116</v>
      </c>
      <c r="AB408" s="14499">
        <v>152</v>
      </c>
      <c r="AC408" s="14952">
        <v>119</v>
      </c>
      <c r="AD408" s="15405">
        <v>156</v>
      </c>
      <c r="AE408" s="15858">
        <v>230</v>
      </c>
      <c r="AF408" s="16311">
        <v>54</v>
      </c>
      <c r="AG408" s="16764">
        <v>68</v>
      </c>
      <c r="AH408" s="17217">
        <v>122</v>
      </c>
      <c r="AI408" s="17670">
        <v>93</v>
      </c>
      <c r="AJ408" s="18123">
        <v>781</v>
      </c>
      <c r="AK408" s="18576">
        <v>99</v>
      </c>
      <c r="AL408" s="19029">
        <v>78</v>
      </c>
      <c r="AM408" s="19482">
        <v>89</v>
      </c>
    </row>
    <row r="409" spans="1:39" ht="15" x14ac:dyDescent="0.25">
      <c r="A409" s="8158" t="s">
        <v>904</v>
      </c>
      <c r="B409" s="8611" t="s">
        <v>729</v>
      </c>
      <c r="C409" s="9064" t="s">
        <v>729</v>
      </c>
      <c r="D409" s="9517" t="s">
        <v>482</v>
      </c>
      <c r="E409" s="9970" t="s">
        <v>892</v>
      </c>
      <c r="G409" s="10423" t="s">
        <v>934</v>
      </c>
      <c r="T409" s="10876"/>
      <c r="U409" s="11329"/>
      <c r="V409" s="11782"/>
      <c r="W409" s="12235"/>
      <c r="X409" s="12688"/>
      <c r="Y409" s="13141">
        <v>59</v>
      </c>
      <c r="Z409" s="13594">
        <v>59</v>
      </c>
      <c r="AA409" s="14047">
        <v>56</v>
      </c>
      <c r="AB409" s="14500">
        <v>111</v>
      </c>
      <c r="AC409" s="14953">
        <v>110</v>
      </c>
      <c r="AD409" s="15406">
        <v>203</v>
      </c>
      <c r="AE409" s="15859">
        <v>344</v>
      </c>
      <c r="AF409" s="16312">
        <v>201</v>
      </c>
      <c r="AG409" s="16765">
        <v>205</v>
      </c>
      <c r="AH409" s="17218">
        <v>404</v>
      </c>
      <c r="AI409" s="17671">
        <v>415</v>
      </c>
      <c r="AJ409" s="18124">
        <v>396</v>
      </c>
      <c r="AK409" s="18577">
        <v>752</v>
      </c>
      <c r="AL409" s="19030">
        <v>415</v>
      </c>
      <c r="AM409" s="19483">
        <v>400</v>
      </c>
    </row>
    <row r="410" spans="1:39" ht="15" x14ac:dyDescent="0.25">
      <c r="A410" s="8159" t="s">
        <v>904</v>
      </c>
      <c r="B410" s="8612" t="s">
        <v>730</v>
      </c>
      <c r="C410" s="9065" t="s">
        <v>730</v>
      </c>
      <c r="D410" s="9518" t="s">
        <v>482</v>
      </c>
      <c r="E410" s="9971" t="s">
        <v>892</v>
      </c>
      <c r="G410" s="10424" t="s">
        <v>934</v>
      </c>
      <c r="T410" s="10877"/>
      <c r="U410" s="11330"/>
      <c r="V410" s="11783"/>
      <c r="W410" s="12236"/>
      <c r="X410" s="12689"/>
      <c r="Y410" s="13142">
        <v>91</v>
      </c>
      <c r="Z410" s="13595">
        <v>83</v>
      </c>
      <c r="AA410" s="14048">
        <v>61</v>
      </c>
      <c r="AB410" s="14501">
        <v>121</v>
      </c>
      <c r="AC410" s="14954">
        <v>83</v>
      </c>
      <c r="AD410" s="15407">
        <v>96</v>
      </c>
      <c r="AE410" s="15860">
        <v>126</v>
      </c>
      <c r="AF410" s="16313">
        <v>18</v>
      </c>
      <c r="AG410" s="16766">
        <v>33</v>
      </c>
      <c r="AH410" s="17219">
        <v>53</v>
      </c>
      <c r="AI410" s="17672">
        <v>58</v>
      </c>
      <c r="AJ410" s="18125">
        <v>48</v>
      </c>
      <c r="AK410" s="18578">
        <v>40</v>
      </c>
      <c r="AL410" s="19031">
        <v>41</v>
      </c>
      <c r="AM410" s="19484">
        <v>52</v>
      </c>
    </row>
    <row r="411" spans="1:39" ht="15" x14ac:dyDescent="0.25">
      <c r="A411" s="8160" t="s">
        <v>904</v>
      </c>
      <c r="B411" s="8613" t="s">
        <v>731</v>
      </c>
      <c r="C411" s="9066" t="s">
        <v>731</v>
      </c>
      <c r="D411" s="9519" t="s">
        <v>482</v>
      </c>
      <c r="E411" s="9972" t="s">
        <v>892</v>
      </c>
      <c r="G411" s="10425" t="s">
        <v>934</v>
      </c>
      <c r="T411" s="10878"/>
      <c r="U411" s="11331"/>
      <c r="V411" s="11784"/>
      <c r="W411" s="12237"/>
      <c r="X411" s="12690"/>
      <c r="Y411" s="13143"/>
      <c r="Z411" s="13596"/>
      <c r="AA411" s="14049"/>
      <c r="AB411" s="14502"/>
      <c r="AC411" s="14955"/>
      <c r="AD411" s="15408"/>
      <c r="AE411" s="15861"/>
      <c r="AF411" s="16314"/>
      <c r="AG411" s="16767"/>
      <c r="AH411" s="17220"/>
      <c r="AI411" s="17673"/>
      <c r="AJ411" s="18126"/>
      <c r="AK411" s="18579"/>
      <c r="AL411" s="19032">
        <v>4</v>
      </c>
      <c r="AM411" s="19485">
        <v>30</v>
      </c>
    </row>
    <row r="412" spans="1:39" ht="15" x14ac:dyDescent="0.25">
      <c r="A412" s="8161" t="s">
        <v>904</v>
      </c>
      <c r="B412" s="8614" t="s">
        <v>715</v>
      </c>
      <c r="C412" s="9067" t="s">
        <v>715</v>
      </c>
      <c r="D412" s="9520" t="s">
        <v>482</v>
      </c>
      <c r="E412" s="9973" t="s">
        <v>892</v>
      </c>
      <c r="G412" s="10426" t="s">
        <v>934</v>
      </c>
      <c r="T412" s="10879">
        <v>151</v>
      </c>
      <c r="U412" s="11332">
        <v>120</v>
      </c>
      <c r="V412" s="11785">
        <v>282</v>
      </c>
      <c r="W412" s="12238">
        <v>337</v>
      </c>
      <c r="X412" s="12691">
        <v>287</v>
      </c>
      <c r="Y412" s="13144">
        <v>92</v>
      </c>
      <c r="Z412" s="13597">
        <v>91</v>
      </c>
      <c r="AA412" s="14050">
        <v>60</v>
      </c>
      <c r="AB412" s="14503">
        <v>64</v>
      </c>
      <c r="AC412" s="14956"/>
      <c r="AD412" s="15409"/>
      <c r="AE412" s="15862"/>
      <c r="AF412" s="16315"/>
      <c r="AG412" s="16768"/>
      <c r="AH412" s="17221"/>
      <c r="AI412" s="17674"/>
      <c r="AJ412" s="18127"/>
      <c r="AK412" s="18580"/>
      <c r="AL412" s="19033"/>
      <c r="AM412" s="19486"/>
    </row>
    <row r="413" spans="1:39" ht="15" x14ac:dyDescent="0.25">
      <c r="A413" s="8162" t="s">
        <v>904</v>
      </c>
      <c r="B413" s="8615" t="s">
        <v>735</v>
      </c>
      <c r="C413" s="9068" t="s">
        <v>735</v>
      </c>
      <c r="D413" s="9521" t="s">
        <v>483</v>
      </c>
      <c r="E413" s="9974" t="s">
        <v>892</v>
      </c>
      <c r="G413" s="10427" t="s">
        <v>934</v>
      </c>
      <c r="T413" s="10880">
        <v>21</v>
      </c>
      <c r="U413" s="11333">
        <v>18</v>
      </c>
      <c r="V413" s="11786">
        <v>73</v>
      </c>
      <c r="W413" s="12239">
        <v>54</v>
      </c>
      <c r="X413" s="12692">
        <v>59</v>
      </c>
      <c r="Y413" s="13145">
        <v>118</v>
      </c>
      <c r="Z413" s="13598">
        <v>95</v>
      </c>
      <c r="AA413" s="14051">
        <v>97</v>
      </c>
      <c r="AB413" s="14504">
        <v>179</v>
      </c>
      <c r="AC413" s="14957">
        <v>111</v>
      </c>
      <c r="AD413" s="15410">
        <v>179</v>
      </c>
      <c r="AE413" s="15863">
        <v>240</v>
      </c>
      <c r="AF413" s="16316">
        <v>146</v>
      </c>
      <c r="AG413" s="16769">
        <v>218</v>
      </c>
      <c r="AH413" s="17222">
        <v>253</v>
      </c>
      <c r="AI413" s="17675">
        <v>242</v>
      </c>
      <c r="AJ413" s="18128">
        <v>274</v>
      </c>
      <c r="AK413" s="18581">
        <v>284</v>
      </c>
      <c r="AL413" s="19034">
        <v>225</v>
      </c>
      <c r="AM413" s="19487">
        <v>307</v>
      </c>
    </row>
    <row r="414" spans="1:39" ht="15" x14ac:dyDescent="0.25">
      <c r="A414" s="8163" t="s">
        <v>904</v>
      </c>
      <c r="B414" s="8616" t="s">
        <v>738</v>
      </c>
      <c r="C414" s="9069" t="s">
        <v>738</v>
      </c>
      <c r="D414" s="9522" t="s">
        <v>488</v>
      </c>
      <c r="E414" s="9975" t="s">
        <v>892</v>
      </c>
      <c r="G414" s="10428" t="s">
        <v>934</v>
      </c>
      <c r="T414" s="10881"/>
      <c r="U414" s="11334"/>
      <c r="V414" s="11787"/>
      <c r="W414" s="12240"/>
      <c r="X414" s="12693"/>
      <c r="Y414" s="13146"/>
      <c r="Z414" s="13599"/>
      <c r="AA414" s="14052"/>
      <c r="AB414" s="14505"/>
      <c r="AC414" s="14958">
        <v>13</v>
      </c>
      <c r="AD414" s="15411">
        <v>50</v>
      </c>
      <c r="AE414" s="15864">
        <v>47</v>
      </c>
      <c r="AF414" s="16317">
        <v>25</v>
      </c>
      <c r="AG414" s="16770">
        <v>44</v>
      </c>
      <c r="AH414" s="17223">
        <v>85</v>
      </c>
      <c r="AI414" s="17676">
        <v>69</v>
      </c>
      <c r="AJ414" s="18129">
        <v>86</v>
      </c>
      <c r="AK414" s="18582">
        <v>58</v>
      </c>
      <c r="AL414" s="19035">
        <v>66</v>
      </c>
      <c r="AM414" s="19488">
        <v>80</v>
      </c>
    </row>
    <row r="415" spans="1:39" ht="15" x14ac:dyDescent="0.25">
      <c r="A415" s="8164" t="s">
        <v>904</v>
      </c>
      <c r="B415" s="8617" t="s">
        <v>739</v>
      </c>
      <c r="C415" s="9070" t="s">
        <v>739</v>
      </c>
      <c r="D415" s="9523" t="s">
        <v>488</v>
      </c>
      <c r="E415" s="9976" t="s">
        <v>892</v>
      </c>
      <c r="G415" s="10429" t="s">
        <v>934</v>
      </c>
      <c r="T415" s="10882"/>
      <c r="U415" s="11335"/>
      <c r="V415" s="11788"/>
      <c r="W415" s="12241"/>
      <c r="X415" s="12694">
        <v>34</v>
      </c>
      <c r="Y415" s="13147">
        <v>48</v>
      </c>
      <c r="Z415" s="13600">
        <v>39</v>
      </c>
      <c r="AA415" s="14053">
        <v>60</v>
      </c>
      <c r="AB415" s="14506">
        <v>83</v>
      </c>
      <c r="AC415" s="14959">
        <v>48</v>
      </c>
      <c r="AD415" s="15412">
        <v>79</v>
      </c>
      <c r="AE415" s="15865">
        <v>132</v>
      </c>
      <c r="AF415" s="16318">
        <v>8</v>
      </c>
      <c r="AG415" s="16771">
        <v>23</v>
      </c>
      <c r="AH415" s="17224">
        <v>31</v>
      </c>
      <c r="AI415" s="17677">
        <v>32</v>
      </c>
      <c r="AJ415" s="18130">
        <v>5</v>
      </c>
      <c r="AK415" s="18583">
        <v>5</v>
      </c>
      <c r="AL415" s="19036">
        <v>50</v>
      </c>
      <c r="AM415" s="19489">
        <v>75</v>
      </c>
    </row>
    <row r="416" spans="1:39" ht="15" x14ac:dyDescent="0.25">
      <c r="A416" s="8165" t="s">
        <v>904</v>
      </c>
      <c r="B416" s="8618" t="s">
        <v>721</v>
      </c>
      <c r="C416" s="9071" t="s">
        <v>721</v>
      </c>
      <c r="D416" s="9524" t="s">
        <v>484</v>
      </c>
      <c r="E416" s="9977" t="s">
        <v>892</v>
      </c>
      <c r="G416" s="10430" t="s">
        <v>935</v>
      </c>
      <c r="T416" s="10883"/>
      <c r="U416" s="11336"/>
      <c r="V416" s="11789"/>
      <c r="W416" s="12242"/>
      <c r="X416" s="12695"/>
      <c r="Y416" s="13148"/>
      <c r="Z416" s="13601"/>
      <c r="AA416" s="14054"/>
      <c r="AB416" s="14507"/>
      <c r="AC416" s="14960"/>
      <c r="AD416" s="15413"/>
      <c r="AE416" s="15866"/>
      <c r="AF416" s="16319"/>
      <c r="AG416" s="16772"/>
      <c r="AH416" s="17225"/>
      <c r="AI416" s="17678"/>
      <c r="AJ416" s="18131"/>
      <c r="AK416" s="18584">
        <v>2.836879E-4</v>
      </c>
      <c r="AL416" s="19037">
        <v>1.874063E-3</v>
      </c>
      <c r="AM416" s="19490">
        <v>3.4387900000000001E-4</v>
      </c>
    </row>
    <row r="417" spans="1:39" ht="15" x14ac:dyDescent="0.25">
      <c r="A417" s="8166" t="s">
        <v>904</v>
      </c>
      <c r="B417" s="8619" t="s">
        <v>722</v>
      </c>
      <c r="C417" s="9072" t="s">
        <v>722</v>
      </c>
      <c r="D417" s="9525" t="s">
        <v>484</v>
      </c>
      <c r="E417" s="9978" t="s">
        <v>892</v>
      </c>
      <c r="G417" s="10431" t="s">
        <v>935</v>
      </c>
      <c r="T417" s="10884">
        <v>3.778338E-3</v>
      </c>
      <c r="U417" s="11337">
        <v>0</v>
      </c>
      <c r="V417" s="11790">
        <v>1.0482180000000001E-3</v>
      </c>
      <c r="W417" s="12243">
        <v>6.6622250000000001E-4</v>
      </c>
      <c r="X417" s="12696">
        <v>0</v>
      </c>
      <c r="Y417" s="13149">
        <v>3.597122E-4</v>
      </c>
      <c r="Z417" s="13602">
        <v>5.3276509999999997E-4</v>
      </c>
      <c r="AA417" s="14055">
        <v>4.7869790000000002E-4</v>
      </c>
      <c r="AB417" s="14508">
        <v>0</v>
      </c>
      <c r="AC417" s="14961">
        <v>2.1786492E-3</v>
      </c>
      <c r="AD417" s="15414">
        <v>6.1728395E-3</v>
      </c>
      <c r="AE417" s="15867">
        <v>8.4313724999999992E-3</v>
      </c>
      <c r="AF417" s="16320">
        <v>1.49812734E-2</v>
      </c>
      <c r="AG417" s="16773">
        <v>1.0771219300000001E-2</v>
      </c>
      <c r="AH417" s="17226">
        <v>1.05053947E-2</v>
      </c>
      <c r="AI417" s="17679">
        <v>1.30948579E-2</v>
      </c>
      <c r="AJ417" s="18132">
        <v>8.2159624000000004E-3</v>
      </c>
      <c r="AK417" s="18585">
        <v>1.0496449999999999E-2</v>
      </c>
      <c r="AL417" s="19038">
        <v>1.0494750000000001E-2</v>
      </c>
      <c r="AM417" s="19491">
        <v>9.6286110000000005E-3</v>
      </c>
    </row>
    <row r="418" spans="1:39" ht="15" x14ac:dyDescent="0.25">
      <c r="A418" s="8167" t="s">
        <v>904</v>
      </c>
      <c r="B418" s="8620" t="s">
        <v>723</v>
      </c>
      <c r="C418" s="9073" t="s">
        <v>723</v>
      </c>
      <c r="D418" s="9526" t="s">
        <v>484</v>
      </c>
      <c r="E418" s="9979" t="s">
        <v>892</v>
      </c>
      <c r="G418" s="10432" t="s">
        <v>935</v>
      </c>
      <c r="T418" s="10885"/>
      <c r="U418" s="11338"/>
      <c r="V418" s="11791"/>
      <c r="W418" s="12244"/>
      <c r="X418" s="12697"/>
      <c r="Y418" s="13150"/>
      <c r="Z418" s="13603"/>
      <c r="AA418" s="14056"/>
      <c r="AB418" s="14509"/>
      <c r="AC418" s="14962"/>
      <c r="AD418" s="15415"/>
      <c r="AE418" s="15868"/>
      <c r="AF418" s="16321"/>
      <c r="AG418" s="16774"/>
      <c r="AH418" s="17227"/>
      <c r="AI418" s="17680"/>
      <c r="AJ418" s="18133">
        <v>8.8028170000000003E-4</v>
      </c>
      <c r="AK418" s="18586">
        <v>1.41844E-3</v>
      </c>
      <c r="AL418" s="19039">
        <v>1.4992499999999999E-3</v>
      </c>
      <c r="AM418" s="19492">
        <v>6.877579E-3</v>
      </c>
    </row>
    <row r="419" spans="1:39" ht="15" x14ac:dyDescent="0.25">
      <c r="A419" s="8168" t="s">
        <v>904</v>
      </c>
      <c r="B419" s="8621" t="s">
        <v>715</v>
      </c>
      <c r="C419" s="9074" t="s">
        <v>715</v>
      </c>
      <c r="D419" s="9527" t="s">
        <v>484</v>
      </c>
      <c r="E419" s="9980" t="s">
        <v>892</v>
      </c>
      <c r="G419" s="10433" t="s">
        <v>935</v>
      </c>
      <c r="T419" s="10886">
        <v>0</v>
      </c>
      <c r="U419" s="11339">
        <v>2.48139E-3</v>
      </c>
      <c r="V419" s="11792">
        <v>1.0482180000000001E-3</v>
      </c>
      <c r="W419" s="12245">
        <v>1.332445E-3</v>
      </c>
      <c r="X419" s="12698">
        <v>2.4570019999999998E-3</v>
      </c>
      <c r="Y419" s="13151">
        <v>1.4388490000000001E-3</v>
      </c>
      <c r="Z419" s="13604">
        <v>1.598295E-3</v>
      </c>
      <c r="AA419" s="14057">
        <v>4.7869790000000002E-4</v>
      </c>
      <c r="AB419" s="14510">
        <v>3.180662E-4</v>
      </c>
      <c r="AC419" s="14963"/>
      <c r="AD419" s="15416"/>
      <c r="AE419" s="15869"/>
      <c r="AF419" s="16322"/>
      <c r="AG419" s="16775"/>
      <c r="AH419" s="17228"/>
      <c r="AI419" s="17681"/>
      <c r="AJ419" s="18134"/>
      <c r="AK419" s="18587"/>
      <c r="AL419" s="19040"/>
      <c r="AM419" s="19493"/>
    </row>
    <row r="420" spans="1:39" ht="15" x14ac:dyDescent="0.25">
      <c r="A420" s="8169" t="s">
        <v>904</v>
      </c>
      <c r="B420" s="8622" t="s">
        <v>739</v>
      </c>
      <c r="C420" s="9075" t="s">
        <v>739</v>
      </c>
      <c r="D420" s="9528" t="s">
        <v>484</v>
      </c>
      <c r="E420" s="9981" t="s">
        <v>892</v>
      </c>
      <c r="G420" s="10434" t="s">
        <v>935</v>
      </c>
      <c r="T420" s="10887">
        <v>1.259446E-3</v>
      </c>
      <c r="U420" s="11340">
        <v>1.240695E-3</v>
      </c>
      <c r="V420" s="11793">
        <v>3.1446540000000002E-3</v>
      </c>
      <c r="W420" s="12246">
        <v>1.332445E-3</v>
      </c>
      <c r="X420" s="12699"/>
      <c r="Y420" s="13152"/>
      <c r="Z420" s="13605"/>
      <c r="AA420" s="14058"/>
      <c r="AB420" s="14511"/>
      <c r="AC420" s="14964"/>
      <c r="AD420" s="15417"/>
      <c r="AE420" s="15870"/>
      <c r="AF420" s="16323"/>
      <c r="AG420" s="16776"/>
      <c r="AH420" s="17229"/>
      <c r="AI420" s="17682"/>
      <c r="AJ420" s="18135"/>
      <c r="AK420" s="18588"/>
      <c r="AL420" s="19041"/>
      <c r="AM420" s="19494"/>
    </row>
    <row r="421" spans="1:39" ht="15" x14ac:dyDescent="0.25">
      <c r="A421" s="8170" t="s">
        <v>904</v>
      </c>
      <c r="B421" s="8623" t="s">
        <v>726</v>
      </c>
      <c r="C421" s="9076" t="s">
        <v>726</v>
      </c>
      <c r="D421" s="9529" t="s">
        <v>482</v>
      </c>
      <c r="E421" s="9982" t="s">
        <v>892</v>
      </c>
      <c r="G421" s="10435" t="s">
        <v>935</v>
      </c>
      <c r="T421" s="10888">
        <v>6.2972289999999997E-3</v>
      </c>
      <c r="U421" s="11341">
        <v>3.7220840000000001E-3</v>
      </c>
      <c r="V421" s="11794">
        <v>4.1928720000000003E-3</v>
      </c>
      <c r="W421" s="12247">
        <v>3.3311130000000001E-3</v>
      </c>
      <c r="X421" s="12700">
        <v>2.4570019999999998E-3</v>
      </c>
      <c r="Y421" s="13153">
        <v>3.5971219999999999E-3</v>
      </c>
      <c r="Z421" s="13606">
        <v>1.0655300000000001E-3</v>
      </c>
      <c r="AA421" s="14059">
        <v>2.8721879999999999E-3</v>
      </c>
      <c r="AB421" s="14512">
        <v>6.3613229999999997E-4</v>
      </c>
      <c r="AC421" s="14965">
        <v>1.7429194E-3</v>
      </c>
      <c r="AD421" s="15418">
        <v>5.4869684000000002E-3</v>
      </c>
      <c r="AE421" s="15871">
        <v>5.6862744999999996E-3</v>
      </c>
      <c r="AF421" s="16324">
        <v>0</v>
      </c>
      <c r="AG421" s="16777">
        <v>2.5850926E-3</v>
      </c>
      <c r="AH421" s="17230">
        <v>2.2714367000000002E-3</v>
      </c>
      <c r="AI421" s="17683">
        <v>4.4714148999999998E-3</v>
      </c>
      <c r="AJ421" s="18136">
        <v>6.1619717999999999E-3</v>
      </c>
      <c r="AK421" s="18589">
        <v>3.1205669999999999E-3</v>
      </c>
      <c r="AL421" s="19042">
        <v>5.2473759999999998E-3</v>
      </c>
      <c r="AM421" s="19495">
        <v>4.1265470000000004E-3</v>
      </c>
    </row>
    <row r="422" spans="1:39" ht="15" x14ac:dyDescent="0.25">
      <c r="A422" s="8171" t="s">
        <v>904</v>
      </c>
      <c r="B422" s="8624" t="s">
        <v>727</v>
      </c>
      <c r="C422" s="9077" t="s">
        <v>727</v>
      </c>
      <c r="D422" s="9530" t="s">
        <v>482</v>
      </c>
      <c r="E422" s="9983" t="s">
        <v>892</v>
      </c>
      <c r="G422" s="10436" t="s">
        <v>935</v>
      </c>
      <c r="T422" s="10889"/>
      <c r="U422" s="11342"/>
      <c r="V422" s="11795"/>
      <c r="W422" s="12248"/>
      <c r="X422" s="12701"/>
      <c r="Y422" s="13154"/>
      <c r="Z422" s="13607"/>
      <c r="AA422" s="14060"/>
      <c r="AB422" s="14513"/>
      <c r="AC422" s="14966"/>
      <c r="AD422" s="15419"/>
      <c r="AE422" s="15872"/>
      <c r="AF422" s="16325"/>
      <c r="AG422" s="16778"/>
      <c r="AH422" s="17231"/>
      <c r="AI422" s="17684"/>
      <c r="AJ422" s="18137"/>
      <c r="AK422" s="18590"/>
      <c r="AL422" s="19043"/>
      <c r="AM422" s="19496">
        <v>3.4387900000000001E-4</v>
      </c>
    </row>
    <row r="423" spans="1:39" ht="15" x14ac:dyDescent="0.25">
      <c r="A423" s="8172" t="s">
        <v>904</v>
      </c>
      <c r="B423" s="8625" t="s">
        <v>728</v>
      </c>
      <c r="C423" s="9078" t="s">
        <v>728</v>
      </c>
      <c r="D423" s="9531" t="s">
        <v>482</v>
      </c>
      <c r="E423" s="9984" t="s">
        <v>892</v>
      </c>
      <c r="G423" s="10437" t="s">
        <v>935</v>
      </c>
      <c r="T423" s="10890"/>
      <c r="U423" s="11343"/>
      <c r="V423" s="11796"/>
      <c r="W423" s="12249"/>
      <c r="X423" s="12702"/>
      <c r="Y423" s="13155">
        <v>3.5971219999999999E-3</v>
      </c>
      <c r="Z423" s="13608">
        <v>7.4587109999999998E-3</v>
      </c>
      <c r="AA423" s="14061">
        <v>8.1378649999999993E-3</v>
      </c>
      <c r="AB423" s="14514">
        <v>3.4987276999999999E-3</v>
      </c>
      <c r="AC423" s="14967">
        <v>5.6644879999999996E-3</v>
      </c>
      <c r="AD423" s="15420">
        <v>5.1440328999999996E-3</v>
      </c>
      <c r="AE423" s="15873">
        <v>4.1176470999999999E-3</v>
      </c>
      <c r="AF423" s="16326">
        <v>5.6179775000000003E-3</v>
      </c>
      <c r="AG423" s="16779">
        <v>5.6010340000000004E-3</v>
      </c>
      <c r="AH423" s="17232">
        <v>3.6910846000000001E-3</v>
      </c>
      <c r="AI423" s="17685">
        <v>5.1101884E-3</v>
      </c>
      <c r="AJ423" s="18138">
        <v>7.3356808000000001E-3</v>
      </c>
      <c r="AK423" s="18591">
        <v>5.1063829999999999E-3</v>
      </c>
      <c r="AL423" s="19044">
        <v>2.6236879999999999E-3</v>
      </c>
      <c r="AM423" s="19497">
        <v>5.5020629999999997E-3</v>
      </c>
    </row>
    <row r="424" spans="1:39" ht="15" x14ac:dyDescent="0.25">
      <c r="A424" s="8173" t="s">
        <v>904</v>
      </c>
      <c r="B424" s="8626" t="s">
        <v>729</v>
      </c>
      <c r="C424" s="9079" t="s">
        <v>729</v>
      </c>
      <c r="D424" s="9532" t="s">
        <v>482</v>
      </c>
      <c r="E424" s="9985" t="s">
        <v>892</v>
      </c>
      <c r="G424" s="10438" t="s">
        <v>935</v>
      </c>
      <c r="T424" s="10891"/>
      <c r="U424" s="11344"/>
      <c r="V424" s="11797"/>
      <c r="W424" s="12250"/>
      <c r="X424" s="12703"/>
      <c r="Y424" s="13156">
        <v>2.158273E-3</v>
      </c>
      <c r="Z424" s="13609">
        <v>2.1310600000000002E-3</v>
      </c>
      <c r="AA424" s="14062">
        <v>1.4360938000000001E-3</v>
      </c>
      <c r="AB424" s="14515">
        <v>9.5419850000000002E-4</v>
      </c>
      <c r="AC424" s="14968">
        <v>4.3572979999999999E-4</v>
      </c>
      <c r="AD424" s="15421">
        <v>1.7146775999999999E-3</v>
      </c>
      <c r="AE424" s="15874">
        <v>2.3529412E-3</v>
      </c>
      <c r="AF424" s="16327">
        <v>1.8726591999999999E-3</v>
      </c>
      <c r="AG424" s="16780">
        <v>8.6169749999999998E-4</v>
      </c>
      <c r="AH424" s="17233">
        <v>4.8268030000000002E-3</v>
      </c>
      <c r="AI424" s="17686">
        <v>9.581603E-4</v>
      </c>
      <c r="AJ424" s="18139">
        <v>8.8028170000000003E-4</v>
      </c>
      <c r="AK424" s="18592">
        <v>2.836879E-4</v>
      </c>
      <c r="AL424" s="19045">
        <v>7.4962520000000003E-4</v>
      </c>
      <c r="AM424" s="19498">
        <v>0</v>
      </c>
    </row>
    <row r="425" spans="1:39" ht="15" x14ac:dyDescent="0.25">
      <c r="A425" s="8174" t="s">
        <v>904</v>
      </c>
      <c r="B425" s="8627" t="s">
        <v>730</v>
      </c>
      <c r="C425" s="9080" t="s">
        <v>730</v>
      </c>
      <c r="D425" s="9533" t="s">
        <v>482</v>
      </c>
      <c r="E425" s="9986" t="s">
        <v>892</v>
      </c>
      <c r="G425" s="10439" t="s">
        <v>935</v>
      </c>
      <c r="T425" s="10892"/>
      <c r="U425" s="11345"/>
      <c r="V425" s="11798"/>
      <c r="W425" s="12251"/>
      <c r="X425" s="12704"/>
      <c r="Y425" s="13157">
        <v>7.1942450000000004E-4</v>
      </c>
      <c r="Z425" s="13610">
        <v>1.598295E-3</v>
      </c>
      <c r="AA425" s="14063">
        <v>1.4360938000000001E-3</v>
      </c>
      <c r="AB425" s="14516">
        <v>4.4529262000000003E-3</v>
      </c>
      <c r="AC425" s="14969">
        <v>1.3071895E-3</v>
      </c>
      <c r="AD425" s="15422">
        <v>5.4869684000000002E-3</v>
      </c>
      <c r="AE425" s="15875">
        <v>4.3137254999999998E-3</v>
      </c>
      <c r="AF425" s="16328">
        <v>4.3695380999999997E-3</v>
      </c>
      <c r="AG425" s="16781">
        <v>3.8776389E-3</v>
      </c>
      <c r="AH425" s="17234">
        <v>1.7035774999999999E-3</v>
      </c>
      <c r="AI425" s="17687">
        <v>2.2357074000000001E-3</v>
      </c>
      <c r="AJ425" s="18140">
        <v>2.6408451000000002E-3</v>
      </c>
      <c r="AK425" s="18593">
        <v>1.9858160000000001E-3</v>
      </c>
      <c r="AL425" s="19046">
        <v>7.4962520000000003E-4</v>
      </c>
      <c r="AM425" s="19499">
        <v>3.0949110000000001E-3</v>
      </c>
    </row>
    <row r="426" spans="1:39" ht="15" x14ac:dyDescent="0.25">
      <c r="A426" s="8175" t="s">
        <v>904</v>
      </c>
      <c r="B426" s="8628" t="s">
        <v>731</v>
      </c>
      <c r="C426" s="9081" t="s">
        <v>731</v>
      </c>
      <c r="D426" s="9534" t="s">
        <v>482</v>
      </c>
      <c r="E426" s="9987" t="s">
        <v>892</v>
      </c>
      <c r="G426" s="10440" t="s">
        <v>935</v>
      </c>
      <c r="T426" s="10893"/>
      <c r="U426" s="11346"/>
      <c r="V426" s="11799"/>
      <c r="W426" s="12252"/>
      <c r="X426" s="12705"/>
      <c r="Y426" s="13158"/>
      <c r="Z426" s="13611"/>
      <c r="AA426" s="14064"/>
      <c r="AB426" s="14517"/>
      <c r="AC426" s="14970"/>
      <c r="AD426" s="15423"/>
      <c r="AE426" s="15876"/>
      <c r="AF426" s="16329"/>
      <c r="AG426" s="16782"/>
      <c r="AH426" s="17235"/>
      <c r="AI426" s="17688"/>
      <c r="AJ426" s="18141"/>
      <c r="AK426" s="18594"/>
      <c r="AL426" s="19047">
        <v>3.7481260000000002E-4</v>
      </c>
      <c r="AM426" s="19500">
        <v>3.4387900000000001E-4</v>
      </c>
    </row>
    <row r="427" spans="1:39" ht="15" x14ac:dyDescent="0.25">
      <c r="A427" s="8176" t="s">
        <v>904</v>
      </c>
      <c r="B427" s="8629" t="s">
        <v>715</v>
      </c>
      <c r="C427" s="9082" t="s">
        <v>715</v>
      </c>
      <c r="D427" s="9535" t="s">
        <v>482</v>
      </c>
      <c r="E427" s="9988" t="s">
        <v>892</v>
      </c>
      <c r="G427" s="10441" t="s">
        <v>935</v>
      </c>
      <c r="T427" s="10894">
        <v>2.015113E-2</v>
      </c>
      <c r="U427" s="11347">
        <v>1.3647640000000001E-2</v>
      </c>
      <c r="V427" s="11800">
        <v>1.519916E-2</v>
      </c>
      <c r="W427" s="12253">
        <v>2.1985339999999999E-2</v>
      </c>
      <c r="X427" s="12706">
        <v>1.2899259999999999E-2</v>
      </c>
      <c r="Y427" s="13159">
        <v>1.798561E-3</v>
      </c>
      <c r="Z427" s="13612">
        <v>2.6638249999999999E-3</v>
      </c>
      <c r="AA427" s="14065">
        <v>2.3934897000000002E-3</v>
      </c>
      <c r="AB427" s="14518">
        <v>1.2722645999999999E-3</v>
      </c>
      <c r="AC427" s="14971"/>
      <c r="AD427" s="15424"/>
      <c r="AE427" s="15877"/>
      <c r="AF427" s="16330"/>
      <c r="AG427" s="16783"/>
      <c r="AH427" s="17236"/>
      <c r="AI427" s="17689"/>
      <c r="AJ427" s="18142"/>
      <c r="AK427" s="18595"/>
      <c r="AL427" s="19048"/>
      <c r="AM427" s="19501"/>
    </row>
    <row r="428" spans="1:39" ht="15" x14ac:dyDescent="0.25">
      <c r="A428" s="8177" t="s">
        <v>904</v>
      </c>
      <c r="B428" s="8630" t="s">
        <v>735</v>
      </c>
      <c r="C428" s="9083" t="s">
        <v>735</v>
      </c>
      <c r="D428" s="9536" t="s">
        <v>483</v>
      </c>
      <c r="E428" s="9989" t="s">
        <v>892</v>
      </c>
      <c r="G428" s="10442" t="s">
        <v>935</v>
      </c>
      <c r="T428" s="10895">
        <v>5.0377829999999997E-3</v>
      </c>
      <c r="U428" s="11348">
        <v>3.7220840000000001E-3</v>
      </c>
      <c r="V428" s="11801">
        <v>7.3375259999999996E-3</v>
      </c>
      <c r="W428" s="12254">
        <v>8.6608929999999994E-3</v>
      </c>
      <c r="X428" s="12707">
        <v>3.685504E-3</v>
      </c>
      <c r="Y428" s="13160">
        <v>9.3525180000000006E-3</v>
      </c>
      <c r="Z428" s="13613">
        <v>1.172083E-2</v>
      </c>
      <c r="AA428" s="14066">
        <v>7.1804690999999997E-3</v>
      </c>
      <c r="AB428" s="14519">
        <v>6.6793892999999997E-3</v>
      </c>
      <c r="AC428" s="14972">
        <v>9.5860566000000001E-3</v>
      </c>
      <c r="AD428" s="15425">
        <v>1.6460905299999998E-2</v>
      </c>
      <c r="AE428" s="15878">
        <v>1.1960784299999999E-2</v>
      </c>
      <c r="AF428" s="16331">
        <v>2.2471910099999999E-2</v>
      </c>
      <c r="AG428" s="16784">
        <v>2.1542438600000002E-2</v>
      </c>
      <c r="AH428" s="17237">
        <v>1.6467915999999999E-2</v>
      </c>
      <c r="AI428" s="17690">
        <v>1.8843819899999999E-2</v>
      </c>
      <c r="AJ428" s="18143">
        <v>2.4061032900000001E-2</v>
      </c>
      <c r="AK428" s="18596">
        <v>2.1843970000000001E-2</v>
      </c>
      <c r="AL428" s="19049">
        <v>2.5487260000000001E-2</v>
      </c>
      <c r="AM428" s="19502">
        <v>3.6795050000000003E-2</v>
      </c>
    </row>
    <row r="429" spans="1:39" ht="15" x14ac:dyDescent="0.25">
      <c r="A429" s="8178" t="s">
        <v>904</v>
      </c>
      <c r="B429" s="8631" t="s">
        <v>738</v>
      </c>
      <c r="C429" s="9084" t="s">
        <v>738</v>
      </c>
      <c r="D429" s="9537" t="s">
        <v>488</v>
      </c>
      <c r="E429" s="9990" t="s">
        <v>892</v>
      </c>
      <c r="G429" s="10443" t="s">
        <v>935</v>
      </c>
      <c r="T429" s="10896"/>
      <c r="U429" s="11349"/>
      <c r="V429" s="11802"/>
      <c r="W429" s="12255"/>
      <c r="X429" s="12708"/>
      <c r="Y429" s="13161"/>
      <c r="Z429" s="13614"/>
      <c r="AA429" s="14067"/>
      <c r="AB429" s="14520"/>
      <c r="AC429" s="14973">
        <v>4.3572979999999999E-4</v>
      </c>
      <c r="AD429" s="15426">
        <v>1.7146775999999999E-3</v>
      </c>
      <c r="AE429" s="15879">
        <v>5.8823529999999999E-4</v>
      </c>
      <c r="AF429" s="16332">
        <v>6.2421969999999999E-4</v>
      </c>
      <c r="AG429" s="16785">
        <v>2.1542439E-3</v>
      </c>
      <c r="AH429" s="17238">
        <v>8.5178879999999997E-4</v>
      </c>
      <c r="AI429" s="17691">
        <v>2.8744809999999999E-3</v>
      </c>
      <c r="AJ429" s="18144">
        <v>2.6408451000000002E-3</v>
      </c>
      <c r="AK429" s="18597">
        <v>2.836879E-3</v>
      </c>
      <c r="AL429" s="19050">
        <v>9.7451269999999993E-3</v>
      </c>
      <c r="AM429" s="19503">
        <v>7.5653370000000001E-3</v>
      </c>
    </row>
    <row r="430" spans="1:39" ht="15" x14ac:dyDescent="0.25">
      <c r="A430" s="8179" t="s">
        <v>904</v>
      </c>
      <c r="B430" s="8632" t="s">
        <v>739</v>
      </c>
      <c r="C430" s="9085" t="s">
        <v>739</v>
      </c>
      <c r="D430" s="9538" t="s">
        <v>488</v>
      </c>
      <c r="E430" s="9991" t="s">
        <v>892</v>
      </c>
      <c r="G430" s="10444" t="s">
        <v>935</v>
      </c>
      <c r="T430" s="10897"/>
      <c r="U430" s="11350"/>
      <c r="V430" s="11803"/>
      <c r="W430" s="12256"/>
      <c r="X430" s="12709">
        <v>3.0712529999999999E-3</v>
      </c>
      <c r="Y430" s="13162">
        <v>1.079137E-3</v>
      </c>
      <c r="Z430" s="13615">
        <v>2.1310600000000002E-3</v>
      </c>
      <c r="AA430" s="14068">
        <v>4.7869794000000004E-3</v>
      </c>
      <c r="AB430" s="14521">
        <v>9.5419850000000002E-4</v>
      </c>
      <c r="AC430" s="14974">
        <v>2.6143791E-3</v>
      </c>
      <c r="AD430" s="15427">
        <v>3.0864197999999998E-3</v>
      </c>
      <c r="AE430" s="15880">
        <v>2.1568627000000001E-3</v>
      </c>
      <c r="AF430" s="16333">
        <v>0</v>
      </c>
      <c r="AG430" s="16786">
        <v>0</v>
      </c>
      <c r="AH430" s="17239">
        <v>1.7035774999999999E-3</v>
      </c>
      <c r="AI430" s="17692">
        <v>3.5132546000000001E-3</v>
      </c>
      <c r="AJ430" s="18145">
        <v>8.8028170000000003E-4</v>
      </c>
      <c r="AK430" s="18598">
        <v>2.836879E-4</v>
      </c>
      <c r="AL430" s="19051">
        <v>2.2488759999999999E-3</v>
      </c>
      <c r="AM430" s="19504">
        <v>2.407153E-3</v>
      </c>
    </row>
    <row r="431" spans="1:39" ht="15" x14ac:dyDescent="0.25">
      <c r="A431" s="8180" t="s">
        <v>905</v>
      </c>
      <c r="B431" s="8633" t="s">
        <v>486</v>
      </c>
      <c r="C431" s="9086" t="s">
        <v>33</v>
      </c>
      <c r="D431" s="9539" t="s">
        <v>486</v>
      </c>
      <c r="E431" s="9992" t="s">
        <v>891</v>
      </c>
      <c r="G431" s="10445" t="s">
        <v>934</v>
      </c>
      <c r="T431" s="10898">
        <v>149</v>
      </c>
      <c r="U431" s="11351">
        <v>162</v>
      </c>
      <c r="V431" s="11804">
        <v>296</v>
      </c>
      <c r="W431" s="12257">
        <v>236</v>
      </c>
      <c r="X431" s="12710">
        <v>324</v>
      </c>
      <c r="Y431" s="13163">
        <v>511</v>
      </c>
      <c r="Z431" s="13616">
        <v>341</v>
      </c>
      <c r="AA431" s="14069">
        <v>411</v>
      </c>
      <c r="AB431" s="14522">
        <v>682</v>
      </c>
      <c r="AC431" s="14975">
        <v>518</v>
      </c>
      <c r="AD431" s="15428">
        <v>669</v>
      </c>
      <c r="AE431" s="15881">
        <v>1032</v>
      </c>
      <c r="AF431" s="16334">
        <v>352</v>
      </c>
      <c r="AG431" s="16787">
        <v>532</v>
      </c>
      <c r="AH431" s="17240">
        <v>781</v>
      </c>
      <c r="AI431" s="17693">
        <v>494</v>
      </c>
      <c r="AJ431" s="18146">
        <v>349</v>
      </c>
      <c r="AK431" s="18599">
        <v>472</v>
      </c>
      <c r="AL431" s="19052">
        <v>376</v>
      </c>
      <c r="AM431" s="19505">
        <v>383</v>
      </c>
    </row>
    <row r="432" spans="1:39" ht="15" x14ac:dyDescent="0.25">
      <c r="A432" s="8181" t="s">
        <v>905</v>
      </c>
      <c r="B432" s="8634" t="s">
        <v>485</v>
      </c>
      <c r="C432" s="9087" t="s">
        <v>33</v>
      </c>
      <c r="D432" s="9540" t="s">
        <v>485</v>
      </c>
      <c r="E432" s="9993" t="s">
        <v>891</v>
      </c>
      <c r="G432" s="10446" t="s">
        <v>934</v>
      </c>
      <c r="T432" s="10899">
        <v>178</v>
      </c>
      <c r="U432" s="11352">
        <v>167</v>
      </c>
      <c r="V432" s="11805">
        <v>385</v>
      </c>
      <c r="W432" s="12258">
        <v>249</v>
      </c>
      <c r="X432" s="12711">
        <v>361</v>
      </c>
      <c r="Y432" s="13164">
        <v>727</v>
      </c>
      <c r="Z432" s="13617">
        <v>444</v>
      </c>
      <c r="AA432" s="14070">
        <v>522</v>
      </c>
      <c r="AB432" s="14523">
        <v>859</v>
      </c>
      <c r="AC432" s="14976">
        <v>569</v>
      </c>
      <c r="AD432" s="15429">
        <v>621</v>
      </c>
      <c r="AE432" s="15882">
        <v>1424</v>
      </c>
      <c r="AF432" s="16335">
        <v>413</v>
      </c>
      <c r="AG432" s="16788">
        <v>585</v>
      </c>
      <c r="AH432" s="17241">
        <v>936</v>
      </c>
      <c r="AI432" s="17694">
        <v>219</v>
      </c>
      <c r="AJ432" s="18147">
        <v>158</v>
      </c>
      <c r="AK432" s="18600">
        <v>281</v>
      </c>
      <c r="AL432" s="19053">
        <v>270</v>
      </c>
      <c r="AM432" s="19506">
        <v>279</v>
      </c>
    </row>
    <row r="433" spans="1:39" ht="15" x14ac:dyDescent="0.25">
      <c r="A433" s="8182" t="s">
        <v>905</v>
      </c>
      <c r="B433" s="8635" t="s">
        <v>490</v>
      </c>
      <c r="C433" s="9088" t="s">
        <v>33</v>
      </c>
      <c r="D433" s="9541" t="s">
        <v>490</v>
      </c>
      <c r="E433" s="9994" t="s">
        <v>891</v>
      </c>
      <c r="G433" s="10447" t="s">
        <v>934</v>
      </c>
      <c r="T433" s="10900"/>
      <c r="U433" s="11353"/>
      <c r="V433" s="11806"/>
      <c r="W433" s="12259"/>
      <c r="X433" s="12712"/>
      <c r="Y433" s="13165"/>
      <c r="Z433" s="13618"/>
      <c r="AA433" s="14071"/>
      <c r="AB433" s="14524"/>
      <c r="AC433" s="14977"/>
      <c r="AD433" s="15430"/>
      <c r="AE433" s="15883"/>
      <c r="AF433" s="16336"/>
      <c r="AG433" s="16789"/>
      <c r="AH433" s="17242"/>
      <c r="AI433" s="17695">
        <v>195</v>
      </c>
      <c r="AJ433" s="18148">
        <v>200</v>
      </c>
      <c r="AK433" s="18601">
        <v>301</v>
      </c>
      <c r="AL433" s="19054">
        <v>232</v>
      </c>
      <c r="AM433" s="19507">
        <v>211</v>
      </c>
    </row>
    <row r="434" spans="1:39" ht="15" x14ac:dyDescent="0.25">
      <c r="A434" s="8183" t="s">
        <v>905</v>
      </c>
      <c r="B434" s="8636" t="s">
        <v>487</v>
      </c>
      <c r="C434" s="9089" t="s">
        <v>33</v>
      </c>
      <c r="D434" s="9542" t="s">
        <v>487</v>
      </c>
      <c r="E434" s="9995" t="s">
        <v>891</v>
      </c>
      <c r="G434" s="10448" t="s">
        <v>934</v>
      </c>
      <c r="T434" s="10901"/>
      <c r="U434" s="11354"/>
      <c r="V434" s="11807"/>
      <c r="W434" s="12260"/>
      <c r="X434" s="12713"/>
      <c r="Y434" s="13166"/>
      <c r="Z434" s="13619"/>
      <c r="AA434" s="14072"/>
      <c r="AB434" s="14525"/>
      <c r="AC434" s="14978"/>
      <c r="AD434" s="15431"/>
      <c r="AE434" s="15884"/>
      <c r="AF434" s="16337"/>
      <c r="AG434" s="16790"/>
      <c r="AH434" s="17243"/>
      <c r="AI434" s="17696">
        <v>242</v>
      </c>
      <c r="AJ434" s="18149">
        <v>214</v>
      </c>
      <c r="AK434" s="18602">
        <v>292</v>
      </c>
      <c r="AL434" s="19055">
        <v>175</v>
      </c>
      <c r="AM434" s="19508">
        <v>216</v>
      </c>
    </row>
    <row r="435" spans="1:39" ht="15" x14ac:dyDescent="0.25">
      <c r="A435" s="8184" t="s">
        <v>905</v>
      </c>
      <c r="B435" s="8637" t="s">
        <v>489</v>
      </c>
      <c r="C435" s="9090" t="s">
        <v>33</v>
      </c>
      <c r="D435" s="9543" t="s">
        <v>489</v>
      </c>
      <c r="E435" s="9996" t="s">
        <v>891</v>
      </c>
      <c r="G435" s="10449" t="s">
        <v>934</v>
      </c>
      <c r="T435" s="10902"/>
      <c r="U435" s="11355"/>
      <c r="V435" s="11808"/>
      <c r="W435" s="12261"/>
      <c r="X435" s="12714"/>
      <c r="Y435" s="13167"/>
      <c r="Z435" s="13620"/>
      <c r="AA435" s="14073"/>
      <c r="AB435" s="14526"/>
      <c r="AC435" s="14979"/>
      <c r="AD435" s="15432"/>
      <c r="AE435" s="15885"/>
      <c r="AF435" s="16338"/>
      <c r="AG435" s="16791"/>
      <c r="AH435" s="17244"/>
      <c r="AI435" s="17697">
        <v>265</v>
      </c>
      <c r="AJ435" s="18150">
        <v>340</v>
      </c>
      <c r="AK435" s="18603">
        <v>293</v>
      </c>
      <c r="AL435" s="19056">
        <v>226</v>
      </c>
      <c r="AM435" s="19509">
        <v>223</v>
      </c>
    </row>
    <row r="436" spans="1:39" ht="15" x14ac:dyDescent="0.25">
      <c r="A436" s="8185" t="s">
        <v>905</v>
      </c>
      <c r="B436" s="8638" t="s">
        <v>491</v>
      </c>
      <c r="C436" s="9091" t="s">
        <v>33</v>
      </c>
      <c r="D436" s="9544" t="s">
        <v>491</v>
      </c>
      <c r="E436" s="9997" t="s">
        <v>891</v>
      </c>
      <c r="G436" s="10450" t="s">
        <v>934</v>
      </c>
      <c r="T436" s="10903"/>
      <c r="U436" s="11356"/>
      <c r="V436" s="11809"/>
      <c r="W436" s="12262"/>
      <c r="X436" s="12715"/>
      <c r="Y436" s="13168"/>
      <c r="Z436" s="13621"/>
      <c r="AA436" s="14074"/>
      <c r="AB436" s="14527"/>
      <c r="AC436" s="14980"/>
      <c r="AD436" s="15433"/>
      <c r="AE436" s="15886"/>
      <c r="AF436" s="16339"/>
      <c r="AG436" s="16792"/>
      <c r="AH436" s="17245"/>
      <c r="AI436" s="17698">
        <v>166</v>
      </c>
      <c r="AJ436" s="18151">
        <v>153</v>
      </c>
      <c r="AK436" s="18604">
        <v>162</v>
      </c>
      <c r="AL436" s="19057">
        <v>155</v>
      </c>
      <c r="AM436" s="19510">
        <v>179</v>
      </c>
    </row>
    <row r="437" spans="1:39" ht="15" x14ac:dyDescent="0.25">
      <c r="A437" s="8186" t="s">
        <v>905</v>
      </c>
      <c r="B437" s="8639" t="s">
        <v>486</v>
      </c>
      <c r="C437" s="9092" t="s">
        <v>33</v>
      </c>
      <c r="D437" s="9545" t="s">
        <v>486</v>
      </c>
      <c r="E437" s="9998" t="s">
        <v>891</v>
      </c>
      <c r="G437" s="10451" t="s">
        <v>935</v>
      </c>
      <c r="T437" s="10904">
        <v>5.1637280000000001E-2</v>
      </c>
      <c r="U437" s="11357">
        <v>3.7220839999999998E-2</v>
      </c>
      <c r="V437" s="11810">
        <v>2.0964360000000001E-2</v>
      </c>
      <c r="W437" s="12263">
        <v>2.5316459999999999E-2</v>
      </c>
      <c r="X437" s="12716">
        <v>3.3169530000000003E-2</v>
      </c>
      <c r="Y437" s="13169">
        <v>2.913669E-2</v>
      </c>
      <c r="Z437" s="13622">
        <v>2.344166E-2</v>
      </c>
      <c r="AA437" s="14075">
        <v>2.824318E-2</v>
      </c>
      <c r="AB437" s="14528">
        <v>3.4987280000000003E-2</v>
      </c>
      <c r="AC437" s="14981">
        <v>3.9215689999999997E-2</v>
      </c>
      <c r="AD437" s="15434">
        <v>4.3895749999999997E-2</v>
      </c>
      <c r="AE437" s="15887">
        <v>3.1764710000000002E-2</v>
      </c>
      <c r="AF437" s="16340">
        <v>3.9325840000000001E-2</v>
      </c>
      <c r="AG437" s="16793">
        <v>3.1021111600000002E-2</v>
      </c>
      <c r="AH437" s="17246">
        <v>3.7194775700000002E-2</v>
      </c>
      <c r="AI437" s="17699">
        <v>4.6311082699999999E-2</v>
      </c>
      <c r="AJ437" s="18152">
        <v>5.3697183099999997E-2</v>
      </c>
      <c r="AK437" s="18605">
        <v>6.0425529999999998E-2</v>
      </c>
      <c r="AL437" s="19058">
        <v>7.4212890000000004E-2</v>
      </c>
      <c r="AM437" s="19511">
        <v>7.0839059999999995E-2</v>
      </c>
    </row>
    <row r="438" spans="1:39" ht="15" x14ac:dyDescent="0.25">
      <c r="A438" s="8187" t="s">
        <v>905</v>
      </c>
      <c r="B438" s="8640" t="s">
        <v>485</v>
      </c>
      <c r="C438" s="9093" t="s">
        <v>33</v>
      </c>
      <c r="D438" s="9546" t="s">
        <v>485</v>
      </c>
      <c r="E438" s="9999" t="s">
        <v>891</v>
      </c>
      <c r="G438" s="10452" t="s">
        <v>935</v>
      </c>
      <c r="T438" s="10905">
        <v>3.1486149999999997E-2</v>
      </c>
      <c r="U438" s="11358">
        <v>1.8610419999999999E-2</v>
      </c>
      <c r="V438" s="11811">
        <v>1.9916139999999999E-2</v>
      </c>
      <c r="W438" s="12264">
        <v>1.5989340000000001E-2</v>
      </c>
      <c r="X438" s="12717">
        <v>2.2727270000000001E-2</v>
      </c>
      <c r="Y438" s="13170">
        <v>3.7410069999999997E-2</v>
      </c>
      <c r="Z438" s="13623">
        <v>4.1022910000000003E-2</v>
      </c>
      <c r="AA438" s="14076">
        <v>3.9731929999999999E-2</v>
      </c>
      <c r="AB438" s="14529">
        <v>4.7073789999999997E-2</v>
      </c>
      <c r="AC438" s="14982">
        <v>4.7058820000000001E-2</v>
      </c>
      <c r="AD438" s="15435">
        <v>4.7325100000000002E-2</v>
      </c>
      <c r="AE438" s="15888">
        <v>4.96078431E-2</v>
      </c>
      <c r="AF438" s="16341">
        <v>4.2446941299999999E-2</v>
      </c>
      <c r="AG438" s="16794">
        <v>5.1701852600000001E-2</v>
      </c>
      <c r="AH438" s="17247">
        <v>5.7637705800000001E-2</v>
      </c>
      <c r="AI438" s="17700">
        <v>1.7246885999999999E-2</v>
      </c>
      <c r="AJ438" s="18153">
        <v>1.4671361500000001E-2</v>
      </c>
      <c r="AK438" s="18606">
        <v>2.8652480000000001E-2</v>
      </c>
      <c r="AL438" s="19059">
        <v>4.235382E-2</v>
      </c>
      <c r="AM438" s="19512">
        <v>4.8830810000000002E-2</v>
      </c>
    </row>
    <row r="439" spans="1:39" ht="15" x14ac:dyDescent="0.25">
      <c r="A439" s="8188" t="s">
        <v>905</v>
      </c>
      <c r="B439" s="8641" t="s">
        <v>490</v>
      </c>
      <c r="C439" s="9094" t="s">
        <v>33</v>
      </c>
      <c r="D439" s="9547" t="s">
        <v>490</v>
      </c>
      <c r="E439" s="10000" t="s">
        <v>891</v>
      </c>
      <c r="G439" s="10453" t="s">
        <v>935</v>
      </c>
      <c r="T439" s="10906"/>
      <c r="U439" s="11359"/>
      <c r="V439" s="11812"/>
      <c r="W439" s="12265"/>
      <c r="X439" s="12718"/>
      <c r="Y439" s="13171"/>
      <c r="Z439" s="13624"/>
      <c r="AA439" s="14077"/>
      <c r="AB439" s="14530"/>
      <c r="AC439" s="14983"/>
      <c r="AD439" s="15436"/>
      <c r="AE439" s="15889"/>
      <c r="AF439" s="16342"/>
      <c r="AG439" s="16795"/>
      <c r="AH439" s="17248"/>
      <c r="AI439" s="17701">
        <v>2.0121367000000001E-2</v>
      </c>
      <c r="AJ439" s="18154">
        <v>2.08333333E-2</v>
      </c>
      <c r="AK439" s="18607">
        <v>3.2340430000000003E-2</v>
      </c>
      <c r="AL439" s="19060">
        <v>3.4107949999999998E-2</v>
      </c>
      <c r="AM439" s="19513">
        <v>3.2324619999999998E-2</v>
      </c>
    </row>
    <row r="440" spans="1:39" ht="15" x14ac:dyDescent="0.25">
      <c r="A440" s="8189" t="s">
        <v>905</v>
      </c>
      <c r="B440" s="8642" t="s">
        <v>487</v>
      </c>
      <c r="C440" s="9095" t="s">
        <v>33</v>
      </c>
      <c r="D440" s="9548" t="s">
        <v>487</v>
      </c>
      <c r="E440" s="10001" t="s">
        <v>891</v>
      </c>
      <c r="G440" s="10454" t="s">
        <v>935</v>
      </c>
      <c r="T440" s="10907"/>
      <c r="U440" s="11360"/>
      <c r="V440" s="11813"/>
      <c r="W440" s="12266"/>
      <c r="X440" s="12719"/>
      <c r="Y440" s="13172"/>
      <c r="Z440" s="13625"/>
      <c r="AA440" s="14078"/>
      <c r="AB440" s="14531"/>
      <c r="AC440" s="14984"/>
      <c r="AD440" s="15437"/>
      <c r="AE440" s="15890"/>
      <c r="AF440" s="16343"/>
      <c r="AG440" s="16796"/>
      <c r="AH440" s="17249"/>
      <c r="AI440" s="17702">
        <v>1.27754711E-2</v>
      </c>
      <c r="AJ440" s="18155">
        <v>1.67253521E-2</v>
      </c>
      <c r="AK440" s="18608">
        <v>2.241135E-2</v>
      </c>
      <c r="AL440" s="19061">
        <v>1.124438E-2</v>
      </c>
      <c r="AM440" s="19514">
        <v>1.719395E-2</v>
      </c>
    </row>
    <row r="441" spans="1:39" ht="15" x14ac:dyDescent="0.25">
      <c r="A441" s="8190" t="s">
        <v>905</v>
      </c>
      <c r="B441" s="8643" t="s">
        <v>489</v>
      </c>
      <c r="C441" s="9096" t="s">
        <v>33</v>
      </c>
      <c r="D441" s="9549" t="s">
        <v>489</v>
      </c>
      <c r="E441" s="10002" t="s">
        <v>891</v>
      </c>
      <c r="G441" s="10455" t="s">
        <v>935</v>
      </c>
      <c r="T441" s="10908"/>
      <c r="U441" s="11361"/>
      <c r="V441" s="11814"/>
      <c r="W441" s="12267"/>
      <c r="X441" s="12720"/>
      <c r="Y441" s="13173"/>
      <c r="Z441" s="13626"/>
      <c r="AA441" s="14079"/>
      <c r="AB441" s="14532"/>
      <c r="AC441" s="14985"/>
      <c r="AD441" s="15438"/>
      <c r="AE441" s="15891"/>
      <c r="AF441" s="16344"/>
      <c r="AG441" s="16797"/>
      <c r="AH441" s="17250"/>
      <c r="AI441" s="17703">
        <v>1.1497924E-2</v>
      </c>
      <c r="AJ441" s="18156">
        <v>2.23004695E-2</v>
      </c>
      <c r="AK441" s="18609">
        <v>1.4468089999999999E-2</v>
      </c>
      <c r="AL441" s="19062">
        <v>1.386807E-2</v>
      </c>
      <c r="AM441" s="19515">
        <v>1.8569459999999999E-2</v>
      </c>
    </row>
    <row r="442" spans="1:39" ht="15" x14ac:dyDescent="0.25">
      <c r="A442" s="8191" t="s">
        <v>905</v>
      </c>
      <c r="B442" s="8644" t="s">
        <v>491</v>
      </c>
      <c r="C442" s="9097" t="s">
        <v>33</v>
      </c>
      <c r="D442" s="9550" t="s">
        <v>491</v>
      </c>
      <c r="E442" s="10003" t="s">
        <v>891</v>
      </c>
      <c r="G442" s="10456" t="s">
        <v>935</v>
      </c>
      <c r="T442" s="10909"/>
      <c r="U442" s="11362"/>
      <c r="V442" s="11815"/>
      <c r="W442" s="12268"/>
      <c r="X442" s="12721"/>
      <c r="Y442" s="13174"/>
      <c r="Z442" s="13627"/>
      <c r="AA442" s="14080"/>
      <c r="AB442" s="14533"/>
      <c r="AC442" s="14986"/>
      <c r="AD442" s="15439"/>
      <c r="AE442" s="15892"/>
      <c r="AF442" s="16345"/>
      <c r="AG442" s="16798"/>
      <c r="AH442" s="17251"/>
      <c r="AI442" s="17704">
        <v>1.6288725600000001E-2</v>
      </c>
      <c r="AJ442" s="18157">
        <v>1.55516432E-2</v>
      </c>
      <c r="AK442" s="18610">
        <v>1.7588650000000001E-2</v>
      </c>
      <c r="AL442" s="19063">
        <v>1.8740630000000001E-2</v>
      </c>
      <c r="AM442" s="19516">
        <v>2.5447040000000001E-2</v>
      </c>
    </row>
    <row r="443" spans="1:39" ht="15" x14ac:dyDescent="0.25">
      <c r="A443" s="8192" t="s">
        <v>905</v>
      </c>
      <c r="B443" s="8645" t="s">
        <v>484</v>
      </c>
      <c r="C443" s="9098" t="s">
        <v>33</v>
      </c>
      <c r="D443" s="9551" t="s">
        <v>484</v>
      </c>
      <c r="E443" s="10004" t="s">
        <v>892</v>
      </c>
      <c r="G443" s="10457" t="s">
        <v>934</v>
      </c>
      <c r="T443" s="10910">
        <v>30</v>
      </c>
      <c r="U443" s="11363">
        <v>41</v>
      </c>
      <c r="V443" s="11816">
        <v>86</v>
      </c>
      <c r="W443" s="12269">
        <v>71</v>
      </c>
      <c r="X443" s="12722">
        <v>44</v>
      </c>
      <c r="Y443" s="13175">
        <v>45</v>
      </c>
      <c r="Z443" s="13628">
        <v>43</v>
      </c>
      <c r="AA443" s="14081">
        <v>37</v>
      </c>
      <c r="AB443" s="14534">
        <v>59</v>
      </c>
      <c r="AC443" s="14987">
        <v>49</v>
      </c>
      <c r="AD443" s="15440">
        <v>58</v>
      </c>
      <c r="AE443" s="15893">
        <v>111</v>
      </c>
      <c r="AF443" s="16346">
        <v>77</v>
      </c>
      <c r="AG443" s="16799">
        <v>86</v>
      </c>
      <c r="AH443" s="17252">
        <v>140</v>
      </c>
      <c r="AI443" s="17705">
        <v>129</v>
      </c>
      <c r="AJ443" s="18158">
        <v>126</v>
      </c>
      <c r="AK443" s="18611">
        <v>204</v>
      </c>
      <c r="AL443" s="19064">
        <v>180</v>
      </c>
      <c r="AM443" s="19517">
        <v>199</v>
      </c>
    </row>
    <row r="444" spans="1:39" ht="15" x14ac:dyDescent="0.25">
      <c r="A444" s="8193" t="s">
        <v>905</v>
      </c>
      <c r="B444" s="8646" t="s">
        <v>482</v>
      </c>
      <c r="C444" s="9099" t="s">
        <v>33</v>
      </c>
      <c r="D444" s="9552" t="s">
        <v>482</v>
      </c>
      <c r="E444" s="10005" t="s">
        <v>892</v>
      </c>
      <c r="G444" s="10458" t="s">
        <v>934</v>
      </c>
      <c r="T444" s="10911">
        <v>181</v>
      </c>
      <c r="U444" s="11364">
        <v>161</v>
      </c>
      <c r="V444" s="11817">
        <v>398</v>
      </c>
      <c r="W444" s="12270">
        <v>406</v>
      </c>
      <c r="X444" s="12723">
        <v>364</v>
      </c>
      <c r="Y444" s="13176">
        <v>503</v>
      </c>
      <c r="Z444" s="13629">
        <v>389</v>
      </c>
      <c r="AA444" s="14082">
        <v>349</v>
      </c>
      <c r="AB444" s="14535">
        <v>497</v>
      </c>
      <c r="AC444" s="14988">
        <v>403</v>
      </c>
      <c r="AD444" s="15441">
        <v>565</v>
      </c>
      <c r="AE444" s="15894">
        <v>884</v>
      </c>
      <c r="AF444" s="16347">
        <v>303</v>
      </c>
      <c r="AG444" s="16800">
        <v>355</v>
      </c>
      <c r="AH444" s="17253">
        <v>672</v>
      </c>
      <c r="AI444" s="17706">
        <v>650</v>
      </c>
      <c r="AJ444" s="18159">
        <v>1342</v>
      </c>
      <c r="AK444" s="18612">
        <v>984</v>
      </c>
      <c r="AL444" s="19065">
        <v>605</v>
      </c>
      <c r="AM444" s="19518">
        <v>636</v>
      </c>
    </row>
    <row r="445" spans="1:39" ht="15" x14ac:dyDescent="0.25">
      <c r="A445" s="8194" t="s">
        <v>905</v>
      </c>
      <c r="B445" s="8647" t="s">
        <v>483</v>
      </c>
      <c r="C445" s="9100" t="s">
        <v>33</v>
      </c>
      <c r="D445" s="9553" t="s">
        <v>483</v>
      </c>
      <c r="E445" s="10006" t="s">
        <v>892</v>
      </c>
      <c r="G445" s="10459" t="s">
        <v>934</v>
      </c>
      <c r="T445" s="10912">
        <v>21</v>
      </c>
      <c r="U445" s="11365">
        <v>18</v>
      </c>
      <c r="V445" s="11818">
        <v>73</v>
      </c>
      <c r="W445" s="12271">
        <v>54</v>
      </c>
      <c r="X445" s="12724">
        <v>59</v>
      </c>
      <c r="Y445" s="13177">
        <v>118</v>
      </c>
      <c r="Z445" s="13630">
        <v>95</v>
      </c>
      <c r="AA445" s="14083">
        <v>97</v>
      </c>
      <c r="AB445" s="14536">
        <v>179</v>
      </c>
      <c r="AC445" s="14989">
        <v>111</v>
      </c>
      <c r="AD445" s="15442">
        <v>179</v>
      </c>
      <c r="AE445" s="15895">
        <v>240</v>
      </c>
      <c r="AF445" s="16348">
        <v>146</v>
      </c>
      <c r="AG445" s="16801">
        <v>218</v>
      </c>
      <c r="AH445" s="17254">
        <v>253</v>
      </c>
      <c r="AI445" s="17707">
        <v>242</v>
      </c>
      <c r="AJ445" s="18160">
        <v>274</v>
      </c>
      <c r="AK445" s="18613">
        <v>284</v>
      </c>
      <c r="AL445" s="19066">
        <v>225</v>
      </c>
      <c r="AM445" s="19519">
        <v>307</v>
      </c>
    </row>
    <row r="446" spans="1:39" ht="15" x14ac:dyDescent="0.25">
      <c r="A446" s="8195" t="s">
        <v>905</v>
      </c>
      <c r="B446" s="8648" t="s">
        <v>488</v>
      </c>
      <c r="C446" s="9101" t="s">
        <v>33</v>
      </c>
      <c r="D446" s="9554" t="s">
        <v>488</v>
      </c>
      <c r="E446" s="10007" t="s">
        <v>892</v>
      </c>
      <c r="G446" s="10460" t="s">
        <v>934</v>
      </c>
      <c r="T446" s="10913"/>
      <c r="U446" s="11366"/>
      <c r="V446" s="11819"/>
      <c r="W446" s="12272"/>
      <c r="X446" s="12725">
        <v>34</v>
      </c>
      <c r="Y446" s="13178">
        <v>48</v>
      </c>
      <c r="Z446" s="13631">
        <v>39</v>
      </c>
      <c r="AA446" s="14084">
        <v>60</v>
      </c>
      <c r="AB446" s="14537">
        <v>83</v>
      </c>
      <c r="AC446" s="14990">
        <v>61</v>
      </c>
      <c r="AD446" s="15443">
        <v>129</v>
      </c>
      <c r="AE446" s="15896">
        <v>179</v>
      </c>
      <c r="AF446" s="16349">
        <v>33</v>
      </c>
      <c r="AG446" s="16802">
        <v>67</v>
      </c>
      <c r="AH446" s="17255">
        <v>116</v>
      </c>
      <c r="AI446" s="17708">
        <v>101</v>
      </c>
      <c r="AJ446" s="18161">
        <v>91</v>
      </c>
      <c r="AK446" s="18614">
        <v>63</v>
      </c>
      <c r="AL446" s="19067">
        <v>116</v>
      </c>
      <c r="AM446" s="19520">
        <v>155</v>
      </c>
    </row>
    <row r="447" spans="1:39" ht="15" x14ac:dyDescent="0.25">
      <c r="A447" s="8196" t="s">
        <v>905</v>
      </c>
      <c r="B447" s="8649" t="s">
        <v>484</v>
      </c>
      <c r="C447" s="9102" t="s">
        <v>33</v>
      </c>
      <c r="D447" s="9555" t="s">
        <v>484</v>
      </c>
      <c r="E447" s="10008" t="s">
        <v>892</v>
      </c>
      <c r="G447" s="10461" t="s">
        <v>935</v>
      </c>
      <c r="T447" s="10914">
        <v>5.0377829999999997E-3</v>
      </c>
      <c r="U447" s="11367">
        <v>3.7220840000000001E-3</v>
      </c>
      <c r="V447" s="11820">
        <v>5.2410900000000003E-3</v>
      </c>
      <c r="W447" s="12273">
        <v>3.3311130000000001E-3</v>
      </c>
      <c r="X447" s="12726">
        <v>2.4570019999999998E-3</v>
      </c>
      <c r="Y447" s="13179">
        <v>1.798561E-3</v>
      </c>
      <c r="Z447" s="13632">
        <v>2.1310600000000002E-3</v>
      </c>
      <c r="AA447" s="14085">
        <v>9.5739589999999997E-4</v>
      </c>
      <c r="AB447" s="14538">
        <v>3.180662E-4</v>
      </c>
      <c r="AC447" s="14991">
        <v>2.178649E-3</v>
      </c>
      <c r="AD447" s="15444">
        <v>6.1728399999999998E-3</v>
      </c>
      <c r="AE447" s="15897">
        <v>8.4313724999999992E-3</v>
      </c>
      <c r="AF447" s="16350">
        <v>1.49812734E-2</v>
      </c>
      <c r="AG447" s="16803">
        <v>1.0771219300000001E-2</v>
      </c>
      <c r="AH447" s="17256">
        <v>1.05053947E-2</v>
      </c>
      <c r="AI447" s="17709">
        <v>1.30948579E-2</v>
      </c>
      <c r="AJ447" s="18162">
        <v>9.0962440999999995E-3</v>
      </c>
      <c r="AK447" s="18615">
        <v>1.2198580000000001E-2</v>
      </c>
      <c r="AL447" s="19068">
        <v>1.386807E-2</v>
      </c>
      <c r="AM447" s="19521">
        <v>1.6850070000000002E-2</v>
      </c>
    </row>
    <row r="448" spans="1:39" ht="15" x14ac:dyDescent="0.25">
      <c r="A448" s="8197" t="s">
        <v>905</v>
      </c>
      <c r="B448" s="8650" t="s">
        <v>482</v>
      </c>
      <c r="C448" s="9103" t="s">
        <v>33</v>
      </c>
      <c r="D448" s="9556" t="s">
        <v>482</v>
      </c>
      <c r="E448" s="10009" t="s">
        <v>892</v>
      </c>
      <c r="G448" s="10462" t="s">
        <v>935</v>
      </c>
      <c r="T448" s="10915">
        <v>2.6448360000000001E-2</v>
      </c>
      <c r="U448" s="11368">
        <v>1.736973E-2</v>
      </c>
      <c r="V448" s="11821">
        <v>1.9392030000000001E-2</v>
      </c>
      <c r="W448" s="12274">
        <v>2.5316459999999999E-2</v>
      </c>
      <c r="X448" s="12727">
        <v>1.535627E-2</v>
      </c>
      <c r="Y448" s="13180">
        <v>1.1870500000000001E-2</v>
      </c>
      <c r="Z448" s="13633">
        <v>1.4917420000000001E-2</v>
      </c>
      <c r="AA448" s="14086">
        <v>1.6275729999999999E-2</v>
      </c>
      <c r="AB448" s="14539">
        <v>1.0814249999999999E-2</v>
      </c>
      <c r="AC448" s="14992">
        <v>9.1503269999999998E-3</v>
      </c>
      <c r="AD448" s="15445">
        <v>1.7832649999999999E-2</v>
      </c>
      <c r="AE448" s="15898">
        <v>1.64705882E-2</v>
      </c>
      <c r="AF448" s="16351">
        <v>1.18601748E-2</v>
      </c>
      <c r="AG448" s="16804">
        <v>1.2925463200000001E-2</v>
      </c>
      <c r="AH448" s="17257">
        <v>1.2492901799999999E-2</v>
      </c>
      <c r="AI448" s="17710">
        <v>1.27754711E-2</v>
      </c>
      <c r="AJ448" s="18163">
        <v>1.7018779299999998E-2</v>
      </c>
      <c r="AK448" s="18616">
        <v>1.0496449999999999E-2</v>
      </c>
      <c r="AL448" s="19069">
        <v>9.7451269999999993E-3</v>
      </c>
      <c r="AM448" s="19522">
        <v>1.3411279999999999E-2</v>
      </c>
    </row>
    <row r="449" spans="1:39" ht="15" x14ac:dyDescent="0.25">
      <c r="A449" s="8198" t="s">
        <v>905</v>
      </c>
      <c r="B449" s="8651" t="s">
        <v>483</v>
      </c>
      <c r="C449" s="9104" t="s">
        <v>33</v>
      </c>
      <c r="D449" s="9557" t="s">
        <v>483</v>
      </c>
      <c r="E449" s="10010" t="s">
        <v>892</v>
      </c>
      <c r="G449" s="10463" t="s">
        <v>935</v>
      </c>
      <c r="T449" s="10916">
        <v>5.0377829999999997E-3</v>
      </c>
      <c r="U449" s="11369">
        <v>3.7220840000000001E-3</v>
      </c>
      <c r="V449" s="11822">
        <v>7.3375259999999996E-3</v>
      </c>
      <c r="W449" s="12275">
        <v>8.6608929999999994E-3</v>
      </c>
      <c r="X449" s="12728">
        <v>3.685504E-3</v>
      </c>
      <c r="Y449" s="13181">
        <v>9.3525180000000006E-3</v>
      </c>
      <c r="Z449" s="13634">
        <v>1.172083E-2</v>
      </c>
      <c r="AA449" s="14087">
        <v>7.1804690000000001E-3</v>
      </c>
      <c r="AB449" s="14540">
        <v>6.679389E-3</v>
      </c>
      <c r="AC449" s="14993">
        <v>9.5860570000000003E-3</v>
      </c>
      <c r="AD449" s="15446">
        <v>1.6460909999999999E-2</v>
      </c>
      <c r="AE449" s="15899">
        <v>1.1960784299999999E-2</v>
      </c>
      <c r="AF449" s="16352">
        <v>2.2471910099999999E-2</v>
      </c>
      <c r="AG449" s="16805">
        <v>2.1542438600000002E-2</v>
      </c>
      <c r="AH449" s="17258">
        <v>1.6467915999999999E-2</v>
      </c>
      <c r="AI449" s="17711">
        <v>1.8843819899999999E-2</v>
      </c>
      <c r="AJ449" s="18164">
        <v>2.4061032900000001E-2</v>
      </c>
      <c r="AK449" s="18617">
        <v>2.1843970000000001E-2</v>
      </c>
      <c r="AL449" s="19070">
        <v>2.5487260000000001E-2</v>
      </c>
      <c r="AM449" s="19523">
        <v>3.6795050000000003E-2</v>
      </c>
    </row>
    <row r="450" spans="1:39" ht="15" x14ac:dyDescent="0.25">
      <c r="A450" s="8199" t="s">
        <v>905</v>
      </c>
      <c r="B450" s="8652" t="s">
        <v>488</v>
      </c>
      <c r="C450" s="9105" t="s">
        <v>33</v>
      </c>
      <c r="D450" s="9558" t="s">
        <v>488</v>
      </c>
      <c r="E450" s="10011" t="s">
        <v>892</v>
      </c>
      <c r="G450" s="10464" t="s">
        <v>935</v>
      </c>
      <c r="T450" s="10917"/>
      <c r="U450" s="11370"/>
      <c r="V450" s="11823"/>
      <c r="W450" s="12276"/>
      <c r="X450" s="12729">
        <v>3.0712529999999999E-3</v>
      </c>
      <c r="Y450" s="13182">
        <v>1.079137E-3</v>
      </c>
      <c r="Z450" s="13635">
        <v>2.1310600000000002E-3</v>
      </c>
      <c r="AA450" s="14088">
        <v>4.7869790000000002E-3</v>
      </c>
      <c r="AB450" s="14541">
        <v>9.5419850000000002E-4</v>
      </c>
      <c r="AC450" s="14994">
        <v>3.0501090000000001E-3</v>
      </c>
      <c r="AD450" s="15447">
        <v>4.8010969999999998E-3</v>
      </c>
      <c r="AE450" s="15900">
        <v>2.7450980000000001E-3</v>
      </c>
      <c r="AF450" s="16353">
        <v>6.2421969999999999E-4</v>
      </c>
      <c r="AG450" s="16806">
        <v>2.1542439E-3</v>
      </c>
      <c r="AH450" s="17259">
        <v>2.5553663E-3</v>
      </c>
      <c r="AI450" s="17712">
        <v>6.3877355E-3</v>
      </c>
      <c r="AJ450" s="18165">
        <v>3.5211268000000001E-3</v>
      </c>
      <c r="AK450" s="18618">
        <v>3.1205669999999999E-3</v>
      </c>
      <c r="AL450" s="19071">
        <v>1.1993999999999999E-2</v>
      </c>
      <c r="AM450" s="19524">
        <v>9.9724900000000005E-3</v>
      </c>
    </row>
    <row r="451" spans="1:39" ht="15" x14ac:dyDescent="0.25">
      <c r="A451" s="8200" t="s">
        <v>890</v>
      </c>
      <c r="B451" s="8653" t="s">
        <v>891</v>
      </c>
      <c r="C451" s="9106" t="s">
        <v>33</v>
      </c>
      <c r="D451" s="9559" t="s">
        <v>33</v>
      </c>
      <c r="E451" s="10012" t="s">
        <v>891</v>
      </c>
      <c r="G451" s="10465" t="s">
        <v>934</v>
      </c>
      <c r="T451" s="10918">
        <v>327</v>
      </c>
      <c r="U451" s="11371">
        <v>329</v>
      </c>
      <c r="V451" s="11824">
        <v>681</v>
      </c>
      <c r="W451" s="12277">
        <v>485</v>
      </c>
      <c r="X451" s="12730">
        <v>685</v>
      </c>
      <c r="Y451" s="13183">
        <v>1238</v>
      </c>
      <c r="Z451" s="13636">
        <v>785</v>
      </c>
      <c r="AA451" s="14089">
        <v>933</v>
      </c>
      <c r="AB451" s="14542">
        <v>1541</v>
      </c>
      <c r="AC451" s="14995">
        <v>1087</v>
      </c>
      <c r="AD451" s="15448">
        <v>1290</v>
      </c>
      <c r="AE451" s="15901">
        <v>2456</v>
      </c>
      <c r="AF451" s="16354">
        <v>765</v>
      </c>
      <c r="AG451" s="16807">
        <v>1117</v>
      </c>
      <c r="AH451" s="17260">
        <v>1717</v>
      </c>
      <c r="AI451" s="17713">
        <v>1581</v>
      </c>
      <c r="AJ451" s="18166">
        <v>1414</v>
      </c>
      <c r="AK451" s="18619">
        <v>1801</v>
      </c>
      <c r="AL451" s="19072">
        <v>1434</v>
      </c>
      <c r="AM451" s="19525">
        <v>1491</v>
      </c>
    </row>
    <row r="452" spans="1:39" ht="15" x14ac:dyDescent="0.25">
      <c r="A452" s="8201" t="s">
        <v>890</v>
      </c>
      <c r="B452" s="8654" t="s">
        <v>891</v>
      </c>
      <c r="C452" s="9107" t="s">
        <v>33</v>
      </c>
      <c r="D452" s="9560" t="s">
        <v>33</v>
      </c>
      <c r="E452" s="10013" t="s">
        <v>891</v>
      </c>
      <c r="G452" s="10466" t="s">
        <v>935</v>
      </c>
      <c r="T452" s="10919">
        <v>8.3123429999999998E-2</v>
      </c>
      <c r="U452" s="11372">
        <v>5.5831270000000002E-2</v>
      </c>
      <c r="V452" s="11825">
        <v>4.08805E-2</v>
      </c>
      <c r="W452" s="12278">
        <v>4.1305799999999997E-2</v>
      </c>
      <c r="X452" s="12731">
        <v>5.5896809999999998E-2</v>
      </c>
      <c r="Y452" s="13184">
        <v>6.6546759999999996E-2</v>
      </c>
      <c r="Z452" s="13637">
        <v>6.4464569999999999E-2</v>
      </c>
      <c r="AA452" s="14090">
        <v>6.7975110000000005E-2</v>
      </c>
      <c r="AB452" s="14543">
        <v>8.206107E-2</v>
      </c>
      <c r="AC452" s="14996">
        <v>8.6274509999999999E-2</v>
      </c>
      <c r="AD452" s="15449">
        <v>9.1220850000000006E-2</v>
      </c>
      <c r="AE452" s="15902">
        <v>8.1372550000000002E-2</v>
      </c>
      <c r="AF452" s="16355">
        <v>8.1772780000000003E-2</v>
      </c>
      <c r="AG452" s="16808">
        <v>8.2722964199999999E-2</v>
      </c>
      <c r="AH452" s="17261">
        <v>9.4832481499999996E-2</v>
      </c>
      <c r="AI452" s="17714">
        <v>0.12424145640000001</v>
      </c>
      <c r="AJ452" s="18167">
        <v>0.14377934270000001</v>
      </c>
      <c r="AK452" s="18620">
        <v>0.1758865</v>
      </c>
      <c r="AL452" s="19073">
        <v>0.1945277</v>
      </c>
      <c r="AM452" s="19526">
        <v>0.21320500000000001</v>
      </c>
    </row>
    <row r="453" spans="1:39" ht="15" x14ac:dyDescent="0.25">
      <c r="A453" s="8202" t="s">
        <v>890</v>
      </c>
      <c r="B453" s="8655" t="s">
        <v>892</v>
      </c>
      <c r="C453" s="9108" t="s">
        <v>33</v>
      </c>
      <c r="D453" s="9561" t="s">
        <v>33</v>
      </c>
      <c r="E453" s="10014" t="s">
        <v>892</v>
      </c>
      <c r="G453" s="10467" t="s">
        <v>934</v>
      </c>
      <c r="T453" s="10920">
        <v>232</v>
      </c>
      <c r="U453" s="11373">
        <v>220</v>
      </c>
      <c r="V453" s="11826">
        <v>557</v>
      </c>
      <c r="W453" s="12279">
        <v>531</v>
      </c>
      <c r="X453" s="12732">
        <v>501</v>
      </c>
      <c r="Y453" s="13185">
        <v>714</v>
      </c>
      <c r="Z453" s="13638">
        <v>566</v>
      </c>
      <c r="AA453" s="14091">
        <v>543</v>
      </c>
      <c r="AB453" s="14544">
        <v>818</v>
      </c>
      <c r="AC453" s="14997">
        <v>624</v>
      </c>
      <c r="AD453" s="15450">
        <v>931</v>
      </c>
      <c r="AE453" s="15903">
        <v>1414</v>
      </c>
      <c r="AF453" s="16356">
        <v>559</v>
      </c>
      <c r="AG453" s="16809">
        <v>726</v>
      </c>
      <c r="AH453" s="17262">
        <v>1181</v>
      </c>
      <c r="AI453" s="17715">
        <v>1122</v>
      </c>
      <c r="AJ453" s="18168">
        <v>1833</v>
      </c>
      <c r="AK453" s="18621">
        <v>1535</v>
      </c>
      <c r="AL453" s="19074">
        <v>1126</v>
      </c>
      <c r="AM453" s="19527">
        <v>1297</v>
      </c>
    </row>
    <row r="454" spans="1:39" ht="15" x14ac:dyDescent="0.25">
      <c r="A454" s="8203" t="s">
        <v>890</v>
      </c>
      <c r="B454" s="8656" t="s">
        <v>892</v>
      </c>
      <c r="C454" s="9109" t="s">
        <v>33</v>
      </c>
      <c r="D454" s="9562" t="s">
        <v>33</v>
      </c>
      <c r="E454" s="10015" t="s">
        <v>892</v>
      </c>
      <c r="G454" s="10468" t="s">
        <v>935</v>
      </c>
      <c r="T454" s="10921">
        <v>3.6523930000000003E-2</v>
      </c>
      <c r="U454" s="11374">
        <v>2.48139E-2</v>
      </c>
      <c r="V454" s="11827">
        <v>3.1970650000000003E-2</v>
      </c>
      <c r="W454" s="12280">
        <v>3.7308460000000002E-2</v>
      </c>
      <c r="X454" s="12733">
        <v>2.4570020000000001E-2</v>
      </c>
      <c r="Y454" s="13186">
        <v>2.4100719999999999E-2</v>
      </c>
      <c r="Z454" s="13639">
        <v>3.090037E-2</v>
      </c>
      <c r="AA454" s="14092">
        <v>2.9200569999999999E-2</v>
      </c>
      <c r="AB454" s="14545">
        <v>1.8765899999999999E-2</v>
      </c>
      <c r="AC454" s="14998">
        <v>2.3965139999999999E-2</v>
      </c>
      <c r="AD454" s="15451">
        <v>4.5267490000000001E-2</v>
      </c>
      <c r="AE454" s="15904">
        <v>3.9607839999999998E-2</v>
      </c>
      <c r="AF454" s="16357">
        <v>4.9937580000000002E-2</v>
      </c>
      <c r="AG454" s="16810">
        <v>4.7393364899999998E-2</v>
      </c>
      <c r="AH454" s="17263">
        <v>4.2021578599999998E-2</v>
      </c>
      <c r="AI454" s="17716">
        <v>5.1101884399999999E-2</v>
      </c>
      <c r="AJ454" s="18169">
        <v>5.3697183099999997E-2</v>
      </c>
      <c r="AK454" s="18622">
        <v>4.7659569999999998E-2</v>
      </c>
      <c r="AL454" s="19075">
        <v>6.1094450000000002E-2</v>
      </c>
      <c r="AM454" s="19528">
        <v>7.7028890000000003E-2</v>
      </c>
    </row>
    <row r="455" spans="1:39" ht="15" x14ac:dyDescent="0.25">
      <c r="A455" s="8204" t="s">
        <v>893</v>
      </c>
      <c r="B455" s="8657" t="s">
        <v>33</v>
      </c>
      <c r="C455" s="9110" t="s">
        <v>33</v>
      </c>
      <c r="D455" s="9563" t="s">
        <v>33</v>
      </c>
      <c r="E455" s="10016" t="s">
        <v>33</v>
      </c>
      <c r="G455" s="10469" t="s">
        <v>934</v>
      </c>
      <c r="T455" s="10922">
        <v>559</v>
      </c>
      <c r="U455" s="11375">
        <v>549</v>
      </c>
      <c r="V455" s="11828">
        <v>1238</v>
      </c>
      <c r="W455" s="12281">
        <v>1016</v>
      </c>
      <c r="X455" s="12734">
        <v>1186</v>
      </c>
      <c r="Y455" s="13187">
        <v>1952</v>
      </c>
      <c r="Z455" s="13640">
        <v>1351</v>
      </c>
      <c r="AA455" s="14093">
        <v>1476</v>
      </c>
      <c r="AB455" s="14546">
        <v>2359</v>
      </c>
      <c r="AC455" s="14999">
        <v>1711</v>
      </c>
      <c r="AD455" s="15452">
        <v>2221</v>
      </c>
      <c r="AE455" s="15905">
        <v>3870</v>
      </c>
      <c r="AF455" s="16358">
        <v>1324</v>
      </c>
      <c r="AG455" s="16811">
        <v>1843</v>
      </c>
      <c r="AH455" s="17264">
        <v>2898</v>
      </c>
      <c r="AI455" s="17717">
        <v>2703</v>
      </c>
      <c r="AJ455" s="18170">
        <v>3247</v>
      </c>
      <c r="AK455" s="18623">
        <v>3336</v>
      </c>
      <c r="AL455" s="19076">
        <v>2560</v>
      </c>
      <c r="AM455" s="19530">
        <v>2788</v>
      </c>
    </row>
    <row r="456" spans="1:39" ht="15" x14ac:dyDescent="0.25">
      <c r="A456" s="8205" t="s">
        <v>893</v>
      </c>
      <c r="B456" s="8658" t="s">
        <v>33</v>
      </c>
      <c r="C456" s="9111" t="s">
        <v>33</v>
      </c>
      <c r="D456" s="9564" t="s">
        <v>33</v>
      </c>
      <c r="E456" s="10017" t="s">
        <v>33</v>
      </c>
      <c r="G456" s="10470" t="s">
        <v>935</v>
      </c>
      <c r="T456" s="10923">
        <v>0.1196474</v>
      </c>
      <c r="U456" s="11376">
        <v>8.0645159999999994E-2</v>
      </c>
      <c r="V456" s="11829">
        <v>7.2851150000000003E-2</v>
      </c>
      <c r="W456" s="12282">
        <v>7.8614260000000005E-2</v>
      </c>
      <c r="X456" s="12735">
        <v>8.0466830000000003E-2</v>
      </c>
      <c r="Y456" s="13188">
        <v>9.0647480000000002E-2</v>
      </c>
      <c r="Z456" s="13641">
        <v>9.5364939999999995E-2</v>
      </c>
      <c r="AA456" s="14094">
        <v>9.717568E-2</v>
      </c>
      <c r="AB456" s="14547">
        <v>0.100827</v>
      </c>
      <c r="AC456" s="15000">
        <v>0.1102397</v>
      </c>
      <c r="AD456" s="15453">
        <v>0.13648830000000001</v>
      </c>
      <c r="AE456" s="15906">
        <v>0.1209804</v>
      </c>
      <c r="AF456" s="16359">
        <v>0.13171036</v>
      </c>
      <c r="AG456" s="16812">
        <v>0.13011632919999999</v>
      </c>
      <c r="AH456" s="17265">
        <v>0.13685406019999999</v>
      </c>
      <c r="AI456" s="17718">
        <v>0.1753433408</v>
      </c>
      <c r="AJ456" s="18171">
        <v>0.1974765258</v>
      </c>
      <c r="AK456" s="18624">
        <v>0.2235461</v>
      </c>
      <c r="AL456" s="19077">
        <v>0.25562220000000002</v>
      </c>
      <c r="AM456" s="19532">
        <v>0.29023379999999999</v>
      </c>
    </row>
  </sheetData>
  <autoFilter ref="A3:AW3"/>
  <hyperlinks>
    <hyperlink ref="G2" location="Cover!A1" display="Back to cover page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CC75"/>
  <sheetViews>
    <sheetView showGridLines="0" zoomScale="85" zoomScaleNormal="85" workbookViewId="0">
      <pane xSplit="9" ySplit="4" topLeftCell="K55" activePane="bottomRight" state="frozen"/>
      <selection pane="topRight" activeCell="J1" sqref="J1"/>
      <selection pane="bottomLeft" activeCell="A5" sqref="A5"/>
      <selection pane="bottomRight" activeCell="J5" sqref="J5"/>
    </sheetView>
  </sheetViews>
  <sheetFormatPr defaultColWidth="8" defaultRowHeight="15" outlineLevelRow="1" outlineLevelCol="1" x14ac:dyDescent="0.25"/>
  <cols>
    <col min="1" max="1" width="2.125" style="170" customWidth="1" collapsed="1"/>
    <col min="2" max="2" width="18.5" style="96" bestFit="1" customWidth="1" collapsed="1"/>
    <col min="3" max="3" width="7.5" style="96" bestFit="1" customWidth="1" collapsed="1"/>
    <col min="4" max="4" width="8" style="96" customWidth="1" collapsed="1"/>
    <col min="5" max="6" width="7.375" style="96" customWidth="1" collapsed="1"/>
    <col min="7" max="7" width="10.5" style="96" customWidth="1" collapsed="1"/>
    <col min="8" max="9" width="10.375" style="96" customWidth="1" collapsed="1"/>
    <col min="10" max="10" width="10.5" style="96" customWidth="1" collapsed="1"/>
    <col min="11" max="11" width="7.375" style="98" customWidth="1" collapsed="1"/>
    <col min="12" max="29" width="7.375" style="98" hidden="1" customWidth="1" outlineLevel="1" collapsed="1"/>
    <col min="30" max="30" width="7.375" style="98" customWidth="1" collapsed="1"/>
    <col min="31" max="41" width="7.375" style="98" hidden="1" customWidth="1" outlineLevel="1" collapsed="1"/>
    <col min="42" max="42" width="7.375" style="98" customWidth="1" collapsed="1"/>
    <col min="43" max="53" width="7.375" style="98" hidden="1" customWidth="1" outlineLevel="1" collapsed="1"/>
    <col min="54" max="54" width="7.375" style="98" customWidth="1" collapsed="1"/>
    <col min="55" max="60" width="7.375" style="98" hidden="1" customWidth="1" outlineLevel="1" collapsed="1"/>
    <col min="61" max="61" width="6.625" style="98" hidden="1" customWidth="1" outlineLevel="1" collapsed="1"/>
    <col min="62" max="65" width="7.375" style="98" hidden="1" customWidth="1" outlineLevel="1" collapsed="1"/>
    <col min="66" max="77" width="7.375" style="98" customWidth="1" collapsed="1"/>
    <col min="78" max="78" width="8" style="96" collapsed="1"/>
    <col min="79" max="81" width="8" style="96" hidden="1" customWidth="1" collapsed="1"/>
    <col min="82" max="16384" width="8" style="96" collapsed="1"/>
  </cols>
  <sheetData>
    <row r="1" spans="1:81" x14ac:dyDescent="0.25">
      <c r="B1" s="95" t="s">
        <v>268</v>
      </c>
      <c r="C1" s="170" t="s">
        <v>299</v>
      </c>
      <c r="G1" s="97" t="s">
        <v>269</v>
      </c>
      <c r="BU1" s="100">
        <v>201707</v>
      </c>
      <c r="BV1" s="100">
        <v>201708</v>
      </c>
      <c r="BW1" s="100">
        <v>201709</v>
      </c>
      <c r="BX1" s="100">
        <v>201710</v>
      </c>
      <c r="BY1" s="100">
        <v>201711</v>
      </c>
      <c r="BZ1" s="100">
        <v>201712</v>
      </c>
    </row>
    <row r="2" spans="1:81" x14ac:dyDescent="0.25">
      <c r="B2" s="180">
        <f>Cover!G5-DAY(Cover!G5)+1</f>
        <v>42948</v>
      </c>
      <c r="G2" s="99">
        <v>2</v>
      </c>
      <c r="H2" s="99">
        <v>5</v>
      </c>
      <c r="I2" s="99">
        <v>11</v>
      </c>
      <c r="L2" s="100"/>
      <c r="M2" s="100"/>
      <c r="N2" s="101"/>
      <c r="O2" s="102"/>
      <c r="P2" s="100">
        <v>6</v>
      </c>
      <c r="Q2" s="100">
        <v>7</v>
      </c>
      <c r="R2" s="100">
        <v>8</v>
      </c>
      <c r="S2" s="100">
        <v>9</v>
      </c>
      <c r="T2" s="100">
        <v>10</v>
      </c>
      <c r="U2" s="100">
        <v>11</v>
      </c>
      <c r="V2" s="100">
        <v>12</v>
      </c>
      <c r="W2" s="100">
        <v>13</v>
      </c>
      <c r="X2" s="100">
        <v>14</v>
      </c>
      <c r="Y2" s="100">
        <v>15</v>
      </c>
      <c r="Z2" s="100">
        <v>16</v>
      </c>
      <c r="AA2" s="100">
        <v>17</v>
      </c>
      <c r="AB2" s="100">
        <v>18</v>
      </c>
      <c r="AC2" s="100">
        <v>19</v>
      </c>
      <c r="AD2" s="100">
        <v>20</v>
      </c>
      <c r="AE2" s="100">
        <v>21</v>
      </c>
      <c r="AF2" s="100">
        <v>22</v>
      </c>
      <c r="AG2" s="100">
        <v>23</v>
      </c>
      <c r="AH2" s="100">
        <v>24</v>
      </c>
      <c r="AI2" s="100">
        <v>25</v>
      </c>
      <c r="AJ2" s="100">
        <v>26</v>
      </c>
      <c r="AK2" s="100">
        <v>27</v>
      </c>
      <c r="AL2" s="100">
        <v>28</v>
      </c>
      <c r="AM2" s="100">
        <v>29</v>
      </c>
      <c r="AN2" s="100">
        <v>30</v>
      </c>
      <c r="AO2" s="100">
        <v>31</v>
      </c>
      <c r="AP2" s="100">
        <v>32</v>
      </c>
      <c r="AQ2" s="100">
        <v>33</v>
      </c>
      <c r="AR2" s="100">
        <v>34</v>
      </c>
      <c r="AS2" s="100">
        <v>35</v>
      </c>
      <c r="AT2" s="100">
        <v>36</v>
      </c>
      <c r="AU2" s="100">
        <v>37</v>
      </c>
      <c r="AV2" s="100">
        <v>38</v>
      </c>
      <c r="AW2" s="100">
        <v>39</v>
      </c>
      <c r="AX2" s="100">
        <v>40</v>
      </c>
      <c r="AY2" s="100">
        <v>41</v>
      </c>
      <c r="AZ2" s="100">
        <v>42</v>
      </c>
      <c r="BA2" s="100">
        <v>43</v>
      </c>
      <c r="BB2" s="100">
        <v>44</v>
      </c>
    </row>
    <row r="3" spans="1:81" ht="63.75" customHeight="1" x14ac:dyDescent="0.25">
      <c r="B3" s="103"/>
      <c r="C3" s="104" t="s">
        <v>270</v>
      </c>
      <c r="D3" s="105" t="s">
        <v>271</v>
      </c>
      <c r="E3" s="105" t="s">
        <v>272</v>
      </c>
      <c r="F3" s="105" t="s">
        <v>273</v>
      </c>
      <c r="G3" s="106" t="s">
        <v>274</v>
      </c>
      <c r="H3" s="106" t="s">
        <v>275</v>
      </c>
      <c r="I3" s="106" t="s">
        <v>276</v>
      </c>
      <c r="J3" s="107"/>
      <c r="K3" s="108">
        <v>41030</v>
      </c>
      <c r="L3" s="109">
        <v>41061</v>
      </c>
      <c r="M3" s="108">
        <v>41091</v>
      </c>
      <c r="N3" s="108">
        <v>41122</v>
      </c>
      <c r="O3" s="109">
        <v>41153</v>
      </c>
      <c r="P3" s="108">
        <v>41183</v>
      </c>
      <c r="Q3" s="108">
        <v>41214</v>
      </c>
      <c r="R3" s="108">
        <v>41244</v>
      </c>
      <c r="S3" s="110">
        <v>41275</v>
      </c>
      <c r="T3" s="108">
        <v>41306</v>
      </c>
      <c r="U3" s="109">
        <v>41334</v>
      </c>
      <c r="V3" s="110">
        <v>41365</v>
      </c>
      <c r="W3" s="110">
        <v>41395</v>
      </c>
      <c r="X3" s="108">
        <v>41426</v>
      </c>
      <c r="Y3" s="108">
        <v>41456</v>
      </c>
      <c r="Z3" s="108">
        <v>41487</v>
      </c>
      <c r="AA3" s="108">
        <v>41518</v>
      </c>
      <c r="AB3" s="108">
        <v>41548</v>
      </c>
      <c r="AC3" s="108">
        <v>41579</v>
      </c>
      <c r="AD3" s="108">
        <v>41609</v>
      </c>
      <c r="AE3" s="108">
        <v>41640</v>
      </c>
      <c r="AF3" s="108">
        <v>41671</v>
      </c>
      <c r="AG3" s="108">
        <v>41699</v>
      </c>
      <c r="AH3" s="108">
        <v>41730</v>
      </c>
      <c r="AI3" s="108">
        <v>41760</v>
      </c>
      <c r="AJ3" s="108">
        <v>41791</v>
      </c>
      <c r="AK3" s="108">
        <v>41821</v>
      </c>
      <c r="AL3" s="108">
        <v>41852</v>
      </c>
      <c r="AM3" s="108">
        <v>41883</v>
      </c>
      <c r="AN3" s="108">
        <v>41913</v>
      </c>
      <c r="AO3" s="108">
        <v>41944</v>
      </c>
      <c r="AP3" s="108">
        <v>41974</v>
      </c>
      <c r="AQ3" s="108">
        <v>42005</v>
      </c>
      <c r="AR3" s="108">
        <v>42036</v>
      </c>
      <c r="AS3" s="108">
        <v>42064</v>
      </c>
      <c r="AT3" s="108">
        <v>42095</v>
      </c>
      <c r="AU3" s="108">
        <v>42125</v>
      </c>
      <c r="AV3" s="108">
        <v>42156</v>
      </c>
      <c r="AW3" s="108">
        <v>42186</v>
      </c>
      <c r="AX3" s="108">
        <v>42217</v>
      </c>
      <c r="AY3" s="108">
        <v>42248</v>
      </c>
      <c r="AZ3" s="108">
        <v>42278</v>
      </c>
      <c r="BA3" s="108">
        <v>42309</v>
      </c>
      <c r="BB3" s="108">
        <v>42339</v>
      </c>
      <c r="BC3" s="108">
        <v>42370</v>
      </c>
      <c r="BD3" s="108">
        <v>42401</v>
      </c>
      <c r="BE3" s="108">
        <v>42430</v>
      </c>
      <c r="BF3" s="108">
        <v>42461</v>
      </c>
      <c r="BG3" s="108">
        <v>42491</v>
      </c>
      <c r="BH3" s="108">
        <v>42522</v>
      </c>
      <c r="BI3" s="108">
        <v>42552</v>
      </c>
      <c r="BJ3" s="108">
        <v>42583</v>
      </c>
      <c r="BK3" s="108">
        <v>42614</v>
      </c>
      <c r="BL3" s="108">
        <v>42644</v>
      </c>
      <c r="BM3" s="108">
        <v>42675</v>
      </c>
      <c r="BN3" s="108">
        <v>42705</v>
      </c>
      <c r="BO3" s="108">
        <v>42736</v>
      </c>
      <c r="BP3" s="108">
        <v>42767</v>
      </c>
      <c r="BQ3" s="108">
        <v>42795</v>
      </c>
      <c r="BR3" s="108">
        <v>42826</v>
      </c>
      <c r="BS3" s="108">
        <v>42856</v>
      </c>
      <c r="BT3" s="108">
        <v>42887</v>
      </c>
      <c r="BU3" s="108">
        <v>42917</v>
      </c>
      <c r="BV3" s="108">
        <v>42948</v>
      </c>
      <c r="BW3" s="108">
        <v>42979</v>
      </c>
      <c r="BX3" s="108">
        <v>43009</v>
      </c>
      <c r="BY3" s="108">
        <v>43040</v>
      </c>
      <c r="BZ3" s="108">
        <v>43070</v>
      </c>
    </row>
    <row r="4" spans="1:81" s="114" customFormat="1" ht="15.75" customHeight="1" x14ac:dyDescent="0.25">
      <c r="A4" s="171"/>
      <c r="B4" s="111"/>
      <c r="C4" s="112">
        <f>SUM(C6:C74)</f>
        <v>28364</v>
      </c>
      <c r="D4" s="112">
        <f>SUM(D6:D74)</f>
        <v>25640</v>
      </c>
      <c r="E4" s="112">
        <f>SUM(E6:E74)</f>
        <v>15282</v>
      </c>
      <c r="F4" s="112">
        <f>SUM(F6:F74)</f>
        <v>5812</v>
      </c>
      <c r="G4" s="113">
        <f>D4/SUM(C6:INDEX(C6:C74,MATCH($B$2,B6:B74,0)-2))</f>
        <v>0.94264705882352939</v>
      </c>
      <c r="H4" s="113">
        <f>E4/SUM(C6:INDEX(C6:C74,MATCH($B$2,B6:B74,0)-5))</f>
        <v>0.64902743565786125</v>
      </c>
      <c r="I4" s="113">
        <f>F4/SUM(C6:INDEX(C6:C74,MATCH($B$2,B6:B74,0)-11))</f>
        <v>0.34556156727510551</v>
      </c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/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5"/>
      <c r="AL4" s="115"/>
      <c r="AM4" s="115"/>
      <c r="AN4" s="115"/>
      <c r="AO4" s="115"/>
      <c r="AP4" s="115"/>
      <c r="AQ4" s="115"/>
      <c r="AR4" s="115"/>
      <c r="AS4" s="115"/>
      <c r="AT4" s="115"/>
      <c r="AU4" s="115"/>
      <c r="AV4" s="115"/>
      <c r="AW4" s="115"/>
      <c r="AX4" s="115"/>
      <c r="AY4" s="115"/>
      <c r="AZ4" s="115"/>
      <c r="BA4" s="115"/>
      <c r="BB4" s="115"/>
      <c r="BC4" s="115"/>
      <c r="BD4" s="115"/>
      <c r="BE4" s="115"/>
      <c r="BF4" s="115"/>
      <c r="BG4" s="115"/>
      <c r="BH4" s="115"/>
      <c r="BI4" s="116"/>
      <c r="BJ4" s="115"/>
      <c r="BK4" s="115"/>
      <c r="BL4" s="115"/>
      <c r="BM4" s="115"/>
      <c r="BN4" s="115"/>
      <c r="BO4" s="115"/>
      <c r="BP4" s="115"/>
      <c r="BQ4" s="115"/>
      <c r="BR4" s="115"/>
      <c r="BS4" s="115"/>
      <c r="BT4" s="115"/>
      <c r="BU4" s="116"/>
      <c r="BV4" s="115"/>
      <c r="BW4" s="115"/>
      <c r="BX4" s="115"/>
      <c r="BY4" s="115"/>
      <c r="BZ4" s="115"/>
      <c r="CA4" s="113">
        <v>0.920104211897525</v>
      </c>
      <c r="CB4" s="117">
        <v>0.55971850530280498</v>
      </c>
      <c r="CC4" s="117">
        <v>0.27650367806144527</v>
      </c>
    </row>
    <row r="5" spans="1:81" s="121" customFormat="1" ht="15.75" customHeight="1" x14ac:dyDescent="0.25">
      <c r="A5" s="172"/>
      <c r="B5" s="118"/>
      <c r="C5" s="118"/>
      <c r="D5" s="118"/>
      <c r="E5" s="118"/>
      <c r="F5" s="118"/>
      <c r="G5" s="119"/>
      <c r="H5" s="119"/>
      <c r="I5" s="120"/>
      <c r="K5" s="122"/>
      <c r="L5" s="123"/>
      <c r="M5" s="123"/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4"/>
      <c r="Z5" s="125"/>
      <c r="AA5" s="125"/>
      <c r="AB5" s="125"/>
      <c r="AC5" s="125"/>
      <c r="AD5" s="125"/>
      <c r="AE5" s="125"/>
      <c r="AF5" s="125"/>
      <c r="AG5" s="125"/>
      <c r="AH5" s="125"/>
      <c r="AI5" s="125"/>
      <c r="AJ5" s="125"/>
      <c r="AK5" s="125"/>
      <c r="AL5" s="125"/>
      <c r="AM5" s="125"/>
      <c r="AN5" s="125"/>
      <c r="AO5" s="125"/>
      <c r="AP5" s="125"/>
      <c r="AQ5" s="126"/>
      <c r="AR5" s="127"/>
      <c r="AS5" s="127"/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26"/>
      <c r="BZ5" s="126"/>
      <c r="CA5" s="119"/>
      <c r="CB5" s="119"/>
      <c r="CC5" s="120"/>
    </row>
    <row r="6" spans="1:81" outlineLevel="1" x14ac:dyDescent="0.25">
      <c r="A6" s="170" t="s">
        <v>300</v>
      </c>
      <c r="B6" s="128">
        <v>41000</v>
      </c>
      <c r="C6" s="129">
        <v>22</v>
      </c>
      <c r="D6" s="130">
        <f>L6</f>
        <v>22</v>
      </c>
      <c r="E6" s="130">
        <f>O6</f>
        <v>16</v>
      </c>
      <c r="F6" s="130">
        <f>$U$6</f>
        <v>9</v>
      </c>
      <c r="G6" s="131">
        <f>IFERROR(D6/$C6,"-")</f>
        <v>1</v>
      </c>
      <c r="H6" s="131">
        <f>IFERROR(E6/$C6,"-")</f>
        <v>0.72727272727272729</v>
      </c>
      <c r="I6" s="173">
        <f>IFERROR(F6/$C6,"-")</f>
        <v>0.40909090909090912</v>
      </c>
      <c r="J6" s="174"/>
      <c r="K6" s="132">
        <v>22</v>
      </c>
      <c r="L6" s="133">
        <v>22</v>
      </c>
      <c r="M6" s="133">
        <v>21</v>
      </c>
      <c r="N6" s="133">
        <v>20</v>
      </c>
      <c r="O6" s="133">
        <v>16</v>
      </c>
      <c r="P6" s="133">
        <v>13</v>
      </c>
      <c r="Q6" s="133">
        <v>11</v>
      </c>
      <c r="R6" s="133">
        <v>10</v>
      </c>
      <c r="S6" s="133">
        <v>9</v>
      </c>
      <c r="T6" s="133">
        <v>9</v>
      </c>
      <c r="U6" s="133">
        <v>9</v>
      </c>
      <c r="V6" s="133">
        <v>7</v>
      </c>
      <c r="W6" s="133">
        <v>6</v>
      </c>
      <c r="X6" s="133">
        <v>6</v>
      </c>
      <c r="Y6" s="133">
        <v>6</v>
      </c>
      <c r="Z6" s="133">
        <v>6</v>
      </c>
      <c r="AA6" s="133">
        <v>6</v>
      </c>
      <c r="AB6" s="133">
        <v>6</v>
      </c>
      <c r="AC6" s="133">
        <v>6</v>
      </c>
      <c r="AD6" s="133">
        <v>6</v>
      </c>
      <c r="AE6" s="133">
        <v>6</v>
      </c>
      <c r="AF6" s="133">
        <v>4</v>
      </c>
      <c r="AG6" s="133">
        <v>4</v>
      </c>
      <c r="AH6" s="133">
        <v>3</v>
      </c>
      <c r="AI6" s="133">
        <v>3</v>
      </c>
      <c r="AJ6" s="133">
        <v>3</v>
      </c>
      <c r="AK6" s="133">
        <v>2</v>
      </c>
      <c r="AL6" s="133">
        <v>2</v>
      </c>
      <c r="AM6" s="133">
        <v>2</v>
      </c>
      <c r="AN6" s="133">
        <v>2</v>
      </c>
      <c r="AO6" s="133">
        <v>2</v>
      </c>
      <c r="AP6" s="133">
        <v>2</v>
      </c>
      <c r="AQ6" s="133">
        <v>2</v>
      </c>
      <c r="AR6" s="133">
        <v>2</v>
      </c>
      <c r="AS6" s="133">
        <v>2</v>
      </c>
      <c r="AT6" s="133">
        <v>2</v>
      </c>
      <c r="AU6" s="133">
        <v>2</v>
      </c>
      <c r="AV6" s="133">
        <v>2</v>
      </c>
      <c r="AW6" s="133">
        <v>2</v>
      </c>
      <c r="AX6" s="133">
        <v>2</v>
      </c>
      <c r="AY6" s="133">
        <v>2</v>
      </c>
      <c r="AZ6" s="134">
        <v>2</v>
      </c>
      <c r="BA6" s="133">
        <v>2</v>
      </c>
      <c r="BB6" s="133">
        <v>2</v>
      </c>
      <c r="BC6" s="133">
        <v>2</v>
      </c>
      <c r="BD6" s="133">
        <v>2</v>
      </c>
      <c r="BE6" s="133">
        <v>2</v>
      </c>
      <c r="BF6" s="133">
        <v>2</v>
      </c>
      <c r="BG6" s="133">
        <v>1</v>
      </c>
      <c r="BH6" s="133">
        <v>1</v>
      </c>
      <c r="BI6" s="135">
        <v>1</v>
      </c>
      <c r="BJ6" s="133">
        <v>1</v>
      </c>
      <c r="BK6" s="133">
        <v>1</v>
      </c>
      <c r="BL6" s="133">
        <v>1</v>
      </c>
      <c r="BM6" s="133">
        <v>1</v>
      </c>
      <c r="BN6" s="133">
        <v>1</v>
      </c>
      <c r="BO6" s="133">
        <v>1</v>
      </c>
      <c r="BP6" s="133">
        <v>1</v>
      </c>
      <c r="BQ6" s="133">
        <v>1</v>
      </c>
      <c r="BR6" s="133">
        <v>1</v>
      </c>
      <c r="BS6" s="133">
        <v>1</v>
      </c>
      <c r="BT6" s="133">
        <v>1</v>
      </c>
      <c r="BU6" s="135">
        <v>1</v>
      </c>
      <c r="BV6" s="133">
        <v>1</v>
      </c>
      <c r="BW6" s="133"/>
      <c r="BX6" s="133"/>
      <c r="BY6" s="133"/>
      <c r="BZ6" s="133"/>
      <c r="CA6" s="136">
        <v>1</v>
      </c>
      <c r="CB6" s="136">
        <v>0.72727272727272729</v>
      </c>
      <c r="CC6" s="136">
        <v>0.40909090909090912</v>
      </c>
    </row>
    <row r="7" spans="1:81" outlineLevel="1" x14ac:dyDescent="0.25">
      <c r="A7" s="170" t="s">
        <v>301</v>
      </c>
      <c r="B7" s="128">
        <v>41030</v>
      </c>
      <c r="C7" s="129">
        <v>8</v>
      </c>
      <c r="D7" s="130">
        <f>IFERROR(INDEX($K7:$BN7,,MATCH($B7,$K$3:$BN$3,0)+2),0)</f>
        <v>8</v>
      </c>
      <c r="E7" s="130">
        <f>IFERROR(INDEX($K7:$BN7,,MATCH($B7,$K$3:$BN$3,0)+5),0)</f>
        <v>7</v>
      </c>
      <c r="F7" s="130">
        <f>IFERROR(INDEX($K7:$BN7,,MATCH($B7,$K$3:$BN$3,0)+11),0)</f>
        <v>6</v>
      </c>
      <c r="G7" s="131">
        <f t="shared" ref="G7:I62" si="0">IFERROR(D7/$C7,"-")</f>
        <v>1</v>
      </c>
      <c r="H7" s="131">
        <f t="shared" si="0"/>
        <v>0.875</v>
      </c>
      <c r="I7" s="131">
        <f t="shared" si="0"/>
        <v>0.75</v>
      </c>
      <c r="J7" s="174"/>
      <c r="K7" s="137"/>
      <c r="L7" s="138">
        <v>8</v>
      </c>
      <c r="M7" s="138">
        <v>8</v>
      </c>
      <c r="N7" s="138">
        <v>8</v>
      </c>
      <c r="O7" s="138">
        <v>8</v>
      </c>
      <c r="P7" s="138">
        <v>7</v>
      </c>
      <c r="Q7" s="138">
        <v>6</v>
      </c>
      <c r="R7" s="138">
        <v>6</v>
      </c>
      <c r="S7" s="138">
        <v>6</v>
      </c>
      <c r="T7" s="138">
        <v>6</v>
      </c>
      <c r="U7" s="138">
        <v>6</v>
      </c>
      <c r="V7" s="138">
        <v>6</v>
      </c>
      <c r="W7" s="138">
        <v>6</v>
      </c>
      <c r="X7" s="138">
        <v>6</v>
      </c>
      <c r="Y7" s="138">
        <v>5</v>
      </c>
      <c r="Z7" s="138">
        <v>5</v>
      </c>
      <c r="AA7" s="138">
        <v>2</v>
      </c>
      <c r="AB7" s="138">
        <v>2</v>
      </c>
      <c r="AC7" s="138">
        <v>2</v>
      </c>
      <c r="AD7" s="138">
        <v>2</v>
      </c>
      <c r="AE7" s="138">
        <v>2</v>
      </c>
      <c r="AF7" s="138">
        <v>2</v>
      </c>
      <c r="AG7" s="138">
        <v>2</v>
      </c>
      <c r="AH7" s="138">
        <v>2</v>
      </c>
      <c r="AI7" s="138">
        <v>2</v>
      </c>
      <c r="AJ7" s="138">
        <v>1</v>
      </c>
      <c r="AK7" s="138">
        <v>0</v>
      </c>
      <c r="AL7" s="138">
        <v>0</v>
      </c>
      <c r="AM7" s="138">
        <v>0</v>
      </c>
      <c r="AN7" s="138">
        <v>0</v>
      </c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8"/>
      <c r="AZ7" s="139"/>
      <c r="BA7" s="138"/>
      <c r="BB7" s="138"/>
      <c r="BC7" s="138"/>
      <c r="BD7" s="138"/>
      <c r="BE7" s="138"/>
      <c r="BF7" s="138"/>
      <c r="BG7" s="138"/>
      <c r="BH7" s="138"/>
      <c r="BI7" s="140" t="s">
        <v>33</v>
      </c>
      <c r="BJ7" s="138" t="s">
        <v>33</v>
      </c>
      <c r="BK7" s="138" t="s">
        <v>33</v>
      </c>
      <c r="BL7" s="138" t="s">
        <v>33</v>
      </c>
      <c r="BM7" s="138" t="s">
        <v>33</v>
      </c>
      <c r="BN7" s="138" t="s">
        <v>33</v>
      </c>
      <c r="BO7" s="138" t="s">
        <v>33</v>
      </c>
      <c r="BP7" s="138" t="s">
        <v>33</v>
      </c>
      <c r="BQ7" s="138" t="s">
        <v>33</v>
      </c>
      <c r="BR7" s="138" t="s">
        <v>33</v>
      </c>
      <c r="BS7" s="138" t="s">
        <v>33</v>
      </c>
      <c r="BT7" s="138" t="s">
        <v>33</v>
      </c>
      <c r="BU7" s="140"/>
      <c r="BV7" s="138"/>
      <c r="BW7" s="138"/>
      <c r="BX7" s="138"/>
      <c r="BY7" s="138"/>
      <c r="BZ7" s="138"/>
      <c r="CA7" s="136">
        <v>1</v>
      </c>
      <c r="CB7" s="136">
        <v>0.875</v>
      </c>
      <c r="CC7" s="136">
        <v>0.75</v>
      </c>
    </row>
    <row r="8" spans="1:81" outlineLevel="1" x14ac:dyDescent="0.25">
      <c r="A8" s="170" t="s">
        <v>302</v>
      </c>
      <c r="B8" s="128">
        <v>41061</v>
      </c>
      <c r="C8" s="129">
        <v>18</v>
      </c>
      <c r="D8" s="130">
        <f t="shared" ref="D8:D50" si="1">IFERROR(INDEX($K8:$BN8,,MATCH($B8,$K$3:$BN$3,0)+2),0)</f>
        <v>18</v>
      </c>
      <c r="E8" s="130">
        <f t="shared" ref="E8:E50" si="2">IFERROR(INDEX($K8:$BN8,,MATCH($B8,$K$3:$BN$3,0)+5),0)</f>
        <v>12</v>
      </c>
      <c r="F8" s="130">
        <f t="shared" ref="F8:F49" si="3">IFERROR(INDEX($K8:$BN8,,MATCH($B8,$K$3:$BN$3,0)+11),0)</f>
        <v>4</v>
      </c>
      <c r="G8" s="131">
        <f t="shared" si="0"/>
        <v>1</v>
      </c>
      <c r="H8" s="131">
        <f t="shared" si="0"/>
        <v>0.66666666666666663</v>
      </c>
      <c r="I8" s="131">
        <f t="shared" si="0"/>
        <v>0.22222222222222221</v>
      </c>
      <c r="J8" s="174"/>
      <c r="K8" s="137"/>
      <c r="L8" s="138"/>
      <c r="M8" s="138">
        <v>18</v>
      </c>
      <c r="N8" s="138">
        <v>18</v>
      </c>
      <c r="O8" s="138">
        <v>16</v>
      </c>
      <c r="P8" s="138">
        <v>14</v>
      </c>
      <c r="Q8" s="138">
        <v>12</v>
      </c>
      <c r="R8" s="138">
        <v>12</v>
      </c>
      <c r="S8" s="138">
        <v>7</v>
      </c>
      <c r="T8" s="138">
        <v>7</v>
      </c>
      <c r="U8" s="138">
        <v>7</v>
      </c>
      <c r="V8" s="138">
        <v>4</v>
      </c>
      <c r="W8" s="138">
        <v>4</v>
      </c>
      <c r="X8" s="138">
        <v>4</v>
      </c>
      <c r="Y8" s="138">
        <v>4</v>
      </c>
      <c r="Z8" s="138">
        <v>4</v>
      </c>
      <c r="AA8" s="138">
        <v>4</v>
      </c>
      <c r="AB8" s="138">
        <v>4</v>
      </c>
      <c r="AC8" s="138">
        <v>4</v>
      </c>
      <c r="AD8" s="138">
        <v>4</v>
      </c>
      <c r="AE8" s="138">
        <v>4</v>
      </c>
      <c r="AF8" s="138">
        <v>3</v>
      </c>
      <c r="AG8" s="138">
        <v>3</v>
      </c>
      <c r="AH8" s="138">
        <v>3</v>
      </c>
      <c r="AI8" s="138">
        <v>2</v>
      </c>
      <c r="AJ8" s="138">
        <v>2</v>
      </c>
      <c r="AK8" s="138">
        <v>2</v>
      </c>
      <c r="AL8" s="138">
        <v>2</v>
      </c>
      <c r="AM8" s="138">
        <v>2</v>
      </c>
      <c r="AN8" s="138">
        <v>2</v>
      </c>
      <c r="AO8" s="138">
        <v>2</v>
      </c>
      <c r="AP8" s="138">
        <v>2</v>
      </c>
      <c r="AQ8" s="138">
        <v>2</v>
      </c>
      <c r="AR8" s="138">
        <v>2</v>
      </c>
      <c r="AS8" s="138">
        <v>2</v>
      </c>
      <c r="AT8" s="138">
        <v>1</v>
      </c>
      <c r="AU8" s="138">
        <v>1</v>
      </c>
      <c r="AV8" s="138">
        <v>1</v>
      </c>
      <c r="AW8" s="138">
        <v>1</v>
      </c>
      <c r="AX8" s="138">
        <v>1</v>
      </c>
      <c r="AY8" s="138">
        <v>1</v>
      </c>
      <c r="AZ8" s="141">
        <v>1</v>
      </c>
      <c r="BA8" s="138">
        <v>1</v>
      </c>
      <c r="BB8" s="138">
        <v>1</v>
      </c>
      <c r="BC8" s="138">
        <v>1</v>
      </c>
      <c r="BD8" s="138">
        <v>1</v>
      </c>
      <c r="BE8" s="138">
        <v>1</v>
      </c>
      <c r="BF8" s="138">
        <v>1</v>
      </c>
      <c r="BG8" s="138">
        <v>1</v>
      </c>
      <c r="BH8" s="138">
        <v>1</v>
      </c>
      <c r="BI8" s="140">
        <v>1</v>
      </c>
      <c r="BJ8" s="138">
        <v>1</v>
      </c>
      <c r="BK8" s="138">
        <v>1</v>
      </c>
      <c r="BL8" s="138">
        <v>1</v>
      </c>
      <c r="BM8" s="138">
        <v>1</v>
      </c>
      <c r="BN8" s="138">
        <v>1</v>
      </c>
      <c r="BO8" s="138">
        <v>1</v>
      </c>
      <c r="BP8" s="138">
        <v>1</v>
      </c>
      <c r="BQ8" s="138">
        <v>1</v>
      </c>
      <c r="BR8" s="138">
        <v>1</v>
      </c>
      <c r="BS8" s="138">
        <v>1</v>
      </c>
      <c r="BT8" s="138">
        <v>1</v>
      </c>
      <c r="BU8" s="140">
        <v>1</v>
      </c>
      <c r="BV8" s="138">
        <v>1</v>
      </c>
      <c r="BW8" s="138"/>
      <c r="BX8" s="138"/>
      <c r="BY8" s="138"/>
      <c r="BZ8" s="138"/>
      <c r="CA8" s="136">
        <v>1</v>
      </c>
      <c r="CB8" s="136">
        <v>0.66666666666666663</v>
      </c>
      <c r="CC8" s="136">
        <v>0.22222222222222221</v>
      </c>
    </row>
    <row r="9" spans="1:81" outlineLevel="1" x14ac:dyDescent="0.25">
      <c r="A9" s="170" t="s">
        <v>303</v>
      </c>
      <c r="B9" s="128">
        <v>41091</v>
      </c>
      <c r="C9" s="129">
        <v>10</v>
      </c>
      <c r="D9" s="130">
        <f t="shared" si="1"/>
        <v>8</v>
      </c>
      <c r="E9" s="130">
        <f t="shared" si="2"/>
        <v>6</v>
      </c>
      <c r="F9" s="130">
        <f t="shared" si="3"/>
        <v>1</v>
      </c>
      <c r="G9" s="131">
        <f t="shared" si="0"/>
        <v>0.8</v>
      </c>
      <c r="H9" s="131">
        <f t="shared" si="0"/>
        <v>0.6</v>
      </c>
      <c r="I9" s="131">
        <f t="shared" si="0"/>
        <v>0.1</v>
      </c>
      <c r="J9" s="174"/>
      <c r="K9" s="137"/>
      <c r="L9" s="138"/>
      <c r="M9" s="138"/>
      <c r="N9" s="138">
        <v>9</v>
      </c>
      <c r="O9" s="138">
        <v>8</v>
      </c>
      <c r="P9" s="138">
        <v>7</v>
      </c>
      <c r="Q9" s="138">
        <v>6</v>
      </c>
      <c r="R9" s="138">
        <v>6</v>
      </c>
      <c r="S9" s="138">
        <v>5</v>
      </c>
      <c r="T9" s="138">
        <v>5</v>
      </c>
      <c r="U9" s="138">
        <v>5</v>
      </c>
      <c r="V9" s="138">
        <v>1</v>
      </c>
      <c r="W9" s="138">
        <v>1</v>
      </c>
      <c r="X9" s="138">
        <v>1</v>
      </c>
      <c r="Y9" s="138">
        <v>1</v>
      </c>
      <c r="Z9" s="138">
        <v>1</v>
      </c>
      <c r="AA9" s="138">
        <v>1</v>
      </c>
      <c r="AB9" s="138">
        <v>1</v>
      </c>
      <c r="AC9" s="138">
        <v>1</v>
      </c>
      <c r="AD9" s="138">
        <v>1</v>
      </c>
      <c r="AE9" s="138">
        <v>1</v>
      </c>
      <c r="AF9" s="138">
        <v>1</v>
      </c>
      <c r="AG9" s="138">
        <v>1</v>
      </c>
      <c r="AH9" s="138">
        <v>1</v>
      </c>
      <c r="AI9" s="138">
        <v>1</v>
      </c>
      <c r="AJ9" s="138">
        <v>1</v>
      </c>
      <c r="AK9" s="138">
        <v>1</v>
      </c>
      <c r="AL9" s="138">
        <v>1</v>
      </c>
      <c r="AM9" s="138">
        <v>1</v>
      </c>
      <c r="AN9" s="138">
        <v>1</v>
      </c>
      <c r="AO9" s="138">
        <v>1</v>
      </c>
      <c r="AP9" s="138">
        <v>1</v>
      </c>
      <c r="AQ9" s="138">
        <v>1</v>
      </c>
      <c r="AR9" s="138">
        <v>1</v>
      </c>
      <c r="AS9" s="138">
        <v>1</v>
      </c>
      <c r="AT9" s="138">
        <v>1</v>
      </c>
      <c r="AU9" s="138"/>
      <c r="AV9" s="138"/>
      <c r="AW9" s="138"/>
      <c r="AX9" s="138"/>
      <c r="AY9" s="138"/>
      <c r="AZ9" s="139"/>
      <c r="BA9" s="138"/>
      <c r="BB9" s="138"/>
      <c r="BC9" s="138"/>
      <c r="BD9" s="138"/>
      <c r="BE9" s="138"/>
      <c r="BF9" s="138"/>
      <c r="BG9" s="138"/>
      <c r="BH9" s="138"/>
      <c r="BI9" s="140" t="s">
        <v>33</v>
      </c>
      <c r="BJ9" s="138" t="s">
        <v>33</v>
      </c>
      <c r="BK9" s="138" t="s">
        <v>33</v>
      </c>
      <c r="BL9" s="138" t="s">
        <v>33</v>
      </c>
      <c r="BM9" s="138" t="s">
        <v>33</v>
      </c>
      <c r="BN9" s="138" t="s">
        <v>33</v>
      </c>
      <c r="BO9" s="138" t="s">
        <v>33</v>
      </c>
      <c r="BP9" s="138" t="s">
        <v>33</v>
      </c>
      <c r="BQ9" s="138" t="s">
        <v>33</v>
      </c>
      <c r="BR9" s="138" t="s">
        <v>33</v>
      </c>
      <c r="BS9" s="138" t="s">
        <v>33</v>
      </c>
      <c r="BT9" s="138" t="s">
        <v>33</v>
      </c>
      <c r="BU9" s="140"/>
      <c r="BV9" s="138"/>
      <c r="BW9" s="138"/>
      <c r="BX9" s="138"/>
      <c r="BY9" s="138"/>
      <c r="BZ9" s="138"/>
      <c r="CA9" s="136">
        <v>0.8</v>
      </c>
      <c r="CB9" s="136">
        <v>0.6</v>
      </c>
      <c r="CC9" s="136">
        <v>0.1</v>
      </c>
    </row>
    <row r="10" spans="1:81" outlineLevel="1" x14ac:dyDescent="0.25">
      <c r="A10" s="170" t="s">
        <v>304</v>
      </c>
      <c r="B10" s="128">
        <v>41122</v>
      </c>
      <c r="C10" s="129">
        <v>4</v>
      </c>
      <c r="D10" s="130">
        <f t="shared" si="1"/>
        <v>4</v>
      </c>
      <c r="E10" s="130">
        <f t="shared" si="2"/>
        <v>4</v>
      </c>
      <c r="F10" s="130">
        <f t="shared" si="3"/>
        <v>0</v>
      </c>
      <c r="G10" s="131">
        <f t="shared" si="0"/>
        <v>1</v>
      </c>
      <c r="H10" s="131">
        <f t="shared" si="0"/>
        <v>1</v>
      </c>
      <c r="I10" s="131">
        <f t="shared" si="0"/>
        <v>0</v>
      </c>
      <c r="J10" s="174"/>
      <c r="K10" s="137"/>
      <c r="L10" s="138"/>
      <c r="M10" s="138"/>
      <c r="N10" s="138"/>
      <c r="O10" s="138">
        <v>4</v>
      </c>
      <c r="P10" s="138">
        <v>4</v>
      </c>
      <c r="Q10" s="138">
        <v>4</v>
      </c>
      <c r="R10" s="138">
        <v>4</v>
      </c>
      <c r="S10" s="138">
        <v>4</v>
      </c>
      <c r="T10" s="138">
        <v>4</v>
      </c>
      <c r="U10" s="138">
        <v>4</v>
      </c>
      <c r="V10" s="138">
        <v>2</v>
      </c>
      <c r="W10" s="138">
        <v>2</v>
      </c>
      <c r="X10" s="138">
        <v>2</v>
      </c>
      <c r="Y10" s="138">
        <v>0</v>
      </c>
      <c r="Z10" s="138">
        <v>0</v>
      </c>
      <c r="AA10" s="138">
        <v>0</v>
      </c>
      <c r="AB10" s="138">
        <v>0</v>
      </c>
      <c r="AC10" s="138">
        <v>0</v>
      </c>
      <c r="AD10" s="138">
        <v>0</v>
      </c>
      <c r="AE10" s="138">
        <v>0</v>
      </c>
      <c r="AF10" s="138">
        <v>0</v>
      </c>
      <c r="AG10" s="138">
        <v>0</v>
      </c>
      <c r="AH10" s="138">
        <v>0</v>
      </c>
      <c r="AI10" s="138">
        <v>0</v>
      </c>
      <c r="AJ10" s="138">
        <v>0</v>
      </c>
      <c r="AK10" s="138">
        <v>0</v>
      </c>
      <c r="AL10" s="138">
        <v>0</v>
      </c>
      <c r="AM10" s="138">
        <v>0</v>
      </c>
      <c r="AN10" s="138">
        <v>0</v>
      </c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9"/>
      <c r="BA10" s="138"/>
      <c r="BB10" s="138"/>
      <c r="BC10" s="138"/>
      <c r="BD10" s="138"/>
      <c r="BE10" s="138"/>
      <c r="BF10" s="138"/>
      <c r="BG10" s="138"/>
      <c r="BH10" s="138"/>
      <c r="BI10" s="140" t="s">
        <v>33</v>
      </c>
      <c r="BJ10" s="138" t="s">
        <v>33</v>
      </c>
      <c r="BK10" s="138" t="s">
        <v>33</v>
      </c>
      <c r="BL10" s="138" t="s">
        <v>33</v>
      </c>
      <c r="BM10" s="138" t="s">
        <v>33</v>
      </c>
      <c r="BN10" s="138" t="s">
        <v>33</v>
      </c>
      <c r="BO10" s="138" t="s">
        <v>33</v>
      </c>
      <c r="BP10" s="138" t="s">
        <v>33</v>
      </c>
      <c r="BQ10" s="138" t="s">
        <v>33</v>
      </c>
      <c r="BR10" s="138" t="s">
        <v>33</v>
      </c>
      <c r="BS10" s="138" t="s">
        <v>33</v>
      </c>
      <c r="BT10" s="138" t="s">
        <v>33</v>
      </c>
      <c r="BU10" s="140"/>
      <c r="BV10" s="138"/>
      <c r="BW10" s="138"/>
      <c r="BX10" s="138"/>
      <c r="BY10" s="138"/>
      <c r="BZ10" s="138"/>
      <c r="CA10" s="136">
        <v>1</v>
      </c>
      <c r="CB10" s="136">
        <v>1</v>
      </c>
      <c r="CC10" s="136">
        <v>0</v>
      </c>
    </row>
    <row r="11" spans="1:81" outlineLevel="1" x14ac:dyDescent="0.25">
      <c r="A11" s="170" t="s">
        <v>305</v>
      </c>
      <c r="B11" s="128">
        <v>41153</v>
      </c>
      <c r="C11" s="129">
        <v>2</v>
      </c>
      <c r="D11" s="130">
        <f t="shared" si="1"/>
        <v>2</v>
      </c>
      <c r="E11" s="130">
        <f t="shared" si="2"/>
        <v>2</v>
      </c>
      <c r="F11" s="130">
        <f t="shared" si="3"/>
        <v>1</v>
      </c>
      <c r="G11" s="131">
        <f t="shared" si="0"/>
        <v>1</v>
      </c>
      <c r="H11" s="131">
        <f t="shared" si="0"/>
        <v>1</v>
      </c>
      <c r="I11" s="131">
        <f t="shared" si="0"/>
        <v>0.5</v>
      </c>
      <c r="J11" s="174"/>
      <c r="K11" s="137"/>
      <c r="L11" s="138"/>
      <c r="M11" s="138"/>
      <c r="N11" s="138"/>
      <c r="O11" s="138"/>
      <c r="P11" s="138">
        <v>2</v>
      </c>
      <c r="Q11" s="138">
        <v>2</v>
      </c>
      <c r="R11" s="138">
        <v>2</v>
      </c>
      <c r="S11" s="138">
        <v>2</v>
      </c>
      <c r="T11" s="138">
        <v>2</v>
      </c>
      <c r="U11" s="138">
        <v>2</v>
      </c>
      <c r="V11" s="138">
        <v>1</v>
      </c>
      <c r="W11" s="138">
        <v>1</v>
      </c>
      <c r="X11" s="138">
        <v>1</v>
      </c>
      <c r="Y11" s="138">
        <v>1</v>
      </c>
      <c r="Z11" s="138">
        <v>1</v>
      </c>
      <c r="AA11" s="138">
        <v>1</v>
      </c>
      <c r="AB11" s="138">
        <v>1</v>
      </c>
      <c r="AC11" s="138">
        <v>1</v>
      </c>
      <c r="AD11" s="138">
        <v>1</v>
      </c>
      <c r="AE11" s="138">
        <v>1</v>
      </c>
      <c r="AF11" s="138">
        <v>1</v>
      </c>
      <c r="AG11" s="138">
        <v>1</v>
      </c>
      <c r="AH11" s="138">
        <v>1</v>
      </c>
      <c r="AI11" s="138">
        <v>0</v>
      </c>
      <c r="AJ11" s="138">
        <v>0</v>
      </c>
      <c r="AK11" s="138">
        <v>0</v>
      </c>
      <c r="AL11" s="138">
        <v>0</v>
      </c>
      <c r="AM11" s="138">
        <v>0</v>
      </c>
      <c r="AN11" s="138">
        <v>0</v>
      </c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9"/>
      <c r="BA11" s="138"/>
      <c r="BB11" s="138"/>
      <c r="BC11" s="138"/>
      <c r="BD11" s="138"/>
      <c r="BE11" s="138"/>
      <c r="BF11" s="138"/>
      <c r="BG11" s="138"/>
      <c r="BH11" s="138"/>
      <c r="BI11" s="140" t="s">
        <v>33</v>
      </c>
      <c r="BJ11" s="138" t="s">
        <v>33</v>
      </c>
      <c r="BK11" s="138" t="s">
        <v>33</v>
      </c>
      <c r="BL11" s="138" t="s">
        <v>33</v>
      </c>
      <c r="BM11" s="138" t="s">
        <v>33</v>
      </c>
      <c r="BN11" s="138" t="s">
        <v>33</v>
      </c>
      <c r="BO11" s="138" t="s">
        <v>33</v>
      </c>
      <c r="BP11" s="138" t="s">
        <v>33</v>
      </c>
      <c r="BQ11" s="138" t="s">
        <v>33</v>
      </c>
      <c r="BR11" s="138" t="s">
        <v>33</v>
      </c>
      <c r="BS11" s="138" t="s">
        <v>33</v>
      </c>
      <c r="BT11" s="138" t="s">
        <v>33</v>
      </c>
      <c r="BU11" s="140"/>
      <c r="BV11" s="138"/>
      <c r="BW11" s="138"/>
      <c r="BX11" s="138"/>
      <c r="BY11" s="138"/>
      <c r="BZ11" s="138"/>
      <c r="CA11" s="136">
        <v>1</v>
      </c>
      <c r="CB11" s="136">
        <v>1</v>
      </c>
      <c r="CC11" s="136">
        <v>0.5</v>
      </c>
    </row>
    <row r="12" spans="1:81" outlineLevel="1" x14ac:dyDescent="0.25">
      <c r="A12" s="170" t="s">
        <v>306</v>
      </c>
      <c r="B12" s="128">
        <v>41183</v>
      </c>
      <c r="C12" s="129">
        <v>7</v>
      </c>
      <c r="D12" s="130">
        <f t="shared" si="1"/>
        <v>7</v>
      </c>
      <c r="E12" s="130">
        <f t="shared" si="2"/>
        <v>4</v>
      </c>
      <c r="F12" s="130">
        <f t="shared" si="3"/>
        <v>2</v>
      </c>
      <c r="G12" s="131">
        <f t="shared" si="0"/>
        <v>1</v>
      </c>
      <c r="H12" s="131">
        <f t="shared" si="0"/>
        <v>0.5714285714285714</v>
      </c>
      <c r="I12" s="131">
        <f t="shared" si="0"/>
        <v>0.2857142857142857</v>
      </c>
      <c r="J12" s="174"/>
      <c r="K12" s="137"/>
      <c r="L12" s="138"/>
      <c r="M12" s="138"/>
      <c r="N12" s="138"/>
      <c r="O12" s="138"/>
      <c r="P12" s="138"/>
      <c r="Q12" s="138">
        <v>7</v>
      </c>
      <c r="R12" s="138">
        <v>7</v>
      </c>
      <c r="S12" s="138">
        <v>7</v>
      </c>
      <c r="T12" s="138">
        <v>4</v>
      </c>
      <c r="U12" s="138">
        <v>4</v>
      </c>
      <c r="V12" s="138">
        <v>3</v>
      </c>
      <c r="W12" s="138">
        <v>2</v>
      </c>
      <c r="X12" s="138">
        <v>2</v>
      </c>
      <c r="Y12" s="138">
        <v>2</v>
      </c>
      <c r="Z12" s="138">
        <v>2</v>
      </c>
      <c r="AA12" s="138">
        <v>2</v>
      </c>
      <c r="AB12" s="138">
        <v>1</v>
      </c>
      <c r="AC12" s="138">
        <v>1</v>
      </c>
      <c r="AD12" s="138">
        <v>1</v>
      </c>
      <c r="AE12" s="138">
        <v>1</v>
      </c>
      <c r="AF12" s="138">
        <v>1</v>
      </c>
      <c r="AG12" s="138">
        <v>1</v>
      </c>
      <c r="AH12" s="138">
        <v>1</v>
      </c>
      <c r="AI12" s="138">
        <v>1</v>
      </c>
      <c r="AJ12" s="138">
        <v>1</v>
      </c>
      <c r="AK12" s="138">
        <v>1</v>
      </c>
      <c r="AL12" s="138">
        <v>1</v>
      </c>
      <c r="AM12" s="138">
        <v>1</v>
      </c>
      <c r="AN12" s="138">
        <v>1</v>
      </c>
      <c r="AO12" s="138">
        <v>1</v>
      </c>
      <c r="AP12" s="138">
        <v>1</v>
      </c>
      <c r="AQ12" s="138"/>
      <c r="AR12" s="138"/>
      <c r="AS12" s="138"/>
      <c r="AT12" s="138"/>
      <c r="AU12" s="138"/>
      <c r="AV12" s="138"/>
      <c r="AW12" s="138"/>
      <c r="AX12" s="138"/>
      <c r="AY12" s="138"/>
      <c r="AZ12" s="139"/>
      <c r="BA12" s="138"/>
      <c r="BB12" s="138"/>
      <c r="BC12" s="138"/>
      <c r="BD12" s="138"/>
      <c r="BE12" s="138"/>
      <c r="BF12" s="138"/>
      <c r="BG12" s="138"/>
      <c r="BH12" s="138"/>
      <c r="BI12" s="140" t="s">
        <v>33</v>
      </c>
      <c r="BJ12" s="138" t="s">
        <v>33</v>
      </c>
      <c r="BK12" s="138" t="s">
        <v>33</v>
      </c>
      <c r="BL12" s="138" t="s">
        <v>33</v>
      </c>
      <c r="BM12" s="138" t="s">
        <v>33</v>
      </c>
      <c r="BN12" s="138" t="s">
        <v>33</v>
      </c>
      <c r="BO12" s="138" t="s">
        <v>33</v>
      </c>
      <c r="BP12" s="138" t="s">
        <v>33</v>
      </c>
      <c r="BQ12" s="138" t="s">
        <v>33</v>
      </c>
      <c r="BR12" s="138" t="s">
        <v>33</v>
      </c>
      <c r="BS12" s="138" t="s">
        <v>33</v>
      </c>
      <c r="BT12" s="138" t="s">
        <v>33</v>
      </c>
      <c r="BU12" s="140"/>
      <c r="BV12" s="138"/>
      <c r="BW12" s="138"/>
      <c r="BX12" s="138"/>
      <c r="BY12" s="138"/>
      <c r="BZ12" s="138"/>
      <c r="CA12" s="136">
        <v>1</v>
      </c>
      <c r="CB12" s="136">
        <v>0.5714285714285714</v>
      </c>
      <c r="CC12" s="136">
        <v>0.2857142857142857</v>
      </c>
    </row>
    <row r="13" spans="1:81" outlineLevel="1" x14ac:dyDescent="0.25">
      <c r="A13" s="170" t="s">
        <v>307</v>
      </c>
      <c r="B13" s="128">
        <v>41214</v>
      </c>
      <c r="C13" s="129">
        <v>6</v>
      </c>
      <c r="D13" s="130">
        <f t="shared" si="1"/>
        <v>6</v>
      </c>
      <c r="E13" s="130">
        <f t="shared" si="2"/>
        <v>4</v>
      </c>
      <c r="F13" s="130">
        <f t="shared" si="3"/>
        <v>2</v>
      </c>
      <c r="G13" s="131">
        <f t="shared" si="0"/>
        <v>1</v>
      </c>
      <c r="H13" s="131">
        <f t="shared" si="0"/>
        <v>0.66666666666666663</v>
      </c>
      <c r="I13" s="131">
        <f t="shared" si="0"/>
        <v>0.33333333333333331</v>
      </c>
      <c r="J13" s="174"/>
      <c r="K13" s="142"/>
      <c r="L13" s="138"/>
      <c r="M13" s="138"/>
      <c r="N13" s="138"/>
      <c r="O13" s="138"/>
      <c r="P13" s="138"/>
      <c r="Q13" s="138"/>
      <c r="R13" s="138">
        <v>6</v>
      </c>
      <c r="S13" s="138">
        <v>6</v>
      </c>
      <c r="T13" s="138">
        <v>5</v>
      </c>
      <c r="U13" s="138">
        <v>5</v>
      </c>
      <c r="V13" s="138">
        <v>4</v>
      </c>
      <c r="W13" s="138">
        <v>4</v>
      </c>
      <c r="X13" s="138">
        <v>4</v>
      </c>
      <c r="Y13" s="138">
        <v>4</v>
      </c>
      <c r="Z13" s="138">
        <v>4</v>
      </c>
      <c r="AA13" s="138">
        <v>4</v>
      </c>
      <c r="AB13" s="138">
        <v>2</v>
      </c>
      <c r="AC13" s="138">
        <v>2</v>
      </c>
      <c r="AD13" s="138">
        <v>2</v>
      </c>
      <c r="AE13" s="138">
        <v>2</v>
      </c>
      <c r="AF13" s="138">
        <v>1</v>
      </c>
      <c r="AG13" s="138">
        <v>1</v>
      </c>
      <c r="AH13" s="138">
        <v>1</v>
      </c>
      <c r="AI13" s="138">
        <v>1</v>
      </c>
      <c r="AJ13" s="138">
        <v>1</v>
      </c>
      <c r="AK13" s="138">
        <v>1</v>
      </c>
      <c r="AL13" s="138">
        <v>1</v>
      </c>
      <c r="AM13" s="138">
        <v>1</v>
      </c>
      <c r="AN13" s="138">
        <v>0</v>
      </c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9"/>
      <c r="BA13" s="138"/>
      <c r="BB13" s="138"/>
      <c r="BC13" s="138"/>
      <c r="BD13" s="138"/>
      <c r="BE13" s="138"/>
      <c r="BF13" s="138"/>
      <c r="BG13" s="138"/>
      <c r="BH13" s="138"/>
      <c r="BI13" s="140" t="s">
        <v>33</v>
      </c>
      <c r="BJ13" s="138" t="s">
        <v>33</v>
      </c>
      <c r="BK13" s="138" t="s">
        <v>33</v>
      </c>
      <c r="BL13" s="138" t="s">
        <v>33</v>
      </c>
      <c r="BM13" s="138" t="s">
        <v>33</v>
      </c>
      <c r="BN13" s="138" t="s">
        <v>33</v>
      </c>
      <c r="BO13" s="138" t="s">
        <v>33</v>
      </c>
      <c r="BP13" s="138" t="s">
        <v>33</v>
      </c>
      <c r="BQ13" s="138" t="s">
        <v>33</v>
      </c>
      <c r="BR13" s="138" t="s">
        <v>33</v>
      </c>
      <c r="BS13" s="138" t="s">
        <v>33</v>
      </c>
      <c r="BT13" s="138" t="s">
        <v>33</v>
      </c>
      <c r="BU13" s="140"/>
      <c r="BV13" s="138"/>
      <c r="BW13" s="138"/>
      <c r="BX13" s="138"/>
      <c r="BY13" s="138"/>
      <c r="BZ13" s="138"/>
      <c r="CA13" s="136">
        <v>1</v>
      </c>
      <c r="CB13" s="136">
        <v>0.66666666666666663</v>
      </c>
      <c r="CC13" s="136">
        <v>0.33333333333333331</v>
      </c>
    </row>
    <row r="14" spans="1:81" x14ac:dyDescent="0.25">
      <c r="A14" s="170" t="s">
        <v>308</v>
      </c>
      <c r="B14" s="128">
        <v>41244</v>
      </c>
      <c r="C14" s="129">
        <v>14</v>
      </c>
      <c r="D14" s="130">
        <f t="shared" si="1"/>
        <v>14</v>
      </c>
      <c r="E14" s="130">
        <f t="shared" si="2"/>
        <v>12</v>
      </c>
      <c r="F14" s="130">
        <f t="shared" si="3"/>
        <v>6</v>
      </c>
      <c r="G14" s="131">
        <f t="shared" si="0"/>
        <v>1</v>
      </c>
      <c r="H14" s="131">
        <f t="shared" si="0"/>
        <v>0.8571428571428571</v>
      </c>
      <c r="I14" s="131">
        <f t="shared" si="0"/>
        <v>0.42857142857142855</v>
      </c>
      <c r="J14" s="174"/>
      <c r="K14" s="137"/>
      <c r="L14" s="138"/>
      <c r="M14" s="138"/>
      <c r="N14" s="138"/>
      <c r="O14" s="138"/>
      <c r="P14" s="138"/>
      <c r="Q14" s="138"/>
      <c r="R14" s="138"/>
      <c r="S14" s="138">
        <v>14</v>
      </c>
      <c r="T14" s="138">
        <v>14</v>
      </c>
      <c r="U14" s="138">
        <v>13</v>
      </c>
      <c r="V14" s="138">
        <v>12</v>
      </c>
      <c r="W14" s="138">
        <v>12</v>
      </c>
      <c r="X14" s="138">
        <v>11</v>
      </c>
      <c r="Y14" s="138">
        <v>8</v>
      </c>
      <c r="Z14" s="138">
        <v>8</v>
      </c>
      <c r="AA14" s="138">
        <v>8</v>
      </c>
      <c r="AB14" s="138">
        <v>6</v>
      </c>
      <c r="AC14" s="138">
        <v>6</v>
      </c>
      <c r="AD14" s="138">
        <v>6</v>
      </c>
      <c r="AE14" s="138">
        <v>6</v>
      </c>
      <c r="AF14" s="138">
        <v>6</v>
      </c>
      <c r="AG14" s="138">
        <v>6</v>
      </c>
      <c r="AH14" s="138">
        <v>6</v>
      </c>
      <c r="AI14" s="138">
        <v>6</v>
      </c>
      <c r="AJ14" s="138">
        <v>4</v>
      </c>
      <c r="AK14" s="138">
        <v>4</v>
      </c>
      <c r="AL14" s="138">
        <v>4</v>
      </c>
      <c r="AM14" s="138">
        <v>4</v>
      </c>
      <c r="AN14" s="138">
        <v>4</v>
      </c>
      <c r="AO14" s="138">
        <v>4</v>
      </c>
      <c r="AP14" s="138">
        <v>4</v>
      </c>
      <c r="AQ14" s="138">
        <v>4</v>
      </c>
      <c r="AR14" s="138">
        <v>4</v>
      </c>
      <c r="AS14" s="138">
        <v>4</v>
      </c>
      <c r="AT14" s="138">
        <v>4</v>
      </c>
      <c r="AU14" s="138">
        <v>4</v>
      </c>
      <c r="AV14" s="138">
        <v>4</v>
      </c>
      <c r="AW14" s="138">
        <v>3</v>
      </c>
      <c r="AX14" s="138">
        <v>3</v>
      </c>
      <c r="AY14" s="138">
        <v>3</v>
      </c>
      <c r="AZ14" s="141">
        <v>3</v>
      </c>
      <c r="BA14" s="138">
        <v>2</v>
      </c>
      <c r="BB14" s="138">
        <v>2</v>
      </c>
      <c r="BC14" s="138">
        <v>2</v>
      </c>
      <c r="BD14" s="138">
        <v>2</v>
      </c>
      <c r="BE14" s="138">
        <v>2</v>
      </c>
      <c r="BF14" s="138">
        <v>2</v>
      </c>
      <c r="BG14" s="138">
        <v>2</v>
      </c>
      <c r="BH14" s="138">
        <v>2</v>
      </c>
      <c r="BI14" s="140">
        <v>2</v>
      </c>
      <c r="BJ14" s="138">
        <v>2</v>
      </c>
      <c r="BK14" s="138">
        <v>2</v>
      </c>
      <c r="BL14" s="138">
        <v>2</v>
      </c>
      <c r="BM14" s="138">
        <v>2</v>
      </c>
      <c r="BN14" s="138">
        <v>2</v>
      </c>
      <c r="BO14" s="138">
        <v>2</v>
      </c>
      <c r="BP14" s="138">
        <v>2</v>
      </c>
      <c r="BQ14" s="138">
        <v>2</v>
      </c>
      <c r="BR14" s="138">
        <v>2</v>
      </c>
      <c r="BS14" s="138">
        <v>2</v>
      </c>
      <c r="BT14" s="138">
        <v>2</v>
      </c>
      <c r="BU14" s="140">
        <v>2</v>
      </c>
      <c r="BV14" s="138">
        <v>2</v>
      </c>
      <c r="BW14" s="138"/>
      <c r="BX14" s="138"/>
      <c r="BY14" s="138"/>
      <c r="BZ14" s="138"/>
      <c r="CA14" s="136">
        <v>1</v>
      </c>
      <c r="CB14" s="136">
        <v>0.8571428571428571</v>
      </c>
      <c r="CC14" s="136">
        <v>0.42857142857142855</v>
      </c>
    </row>
    <row r="15" spans="1:81" outlineLevel="1" x14ac:dyDescent="0.25">
      <c r="A15" s="170" t="s">
        <v>309</v>
      </c>
      <c r="B15" s="128">
        <v>41275</v>
      </c>
      <c r="C15" s="129">
        <v>11</v>
      </c>
      <c r="D15" s="130">
        <f t="shared" si="1"/>
        <v>11</v>
      </c>
      <c r="E15" s="130">
        <f t="shared" si="2"/>
        <v>11</v>
      </c>
      <c r="F15" s="130">
        <f t="shared" si="3"/>
        <v>5</v>
      </c>
      <c r="G15" s="131">
        <f t="shared" si="0"/>
        <v>1</v>
      </c>
      <c r="H15" s="131">
        <f t="shared" si="0"/>
        <v>1</v>
      </c>
      <c r="I15" s="131">
        <f t="shared" si="0"/>
        <v>0.45454545454545453</v>
      </c>
      <c r="J15" s="174"/>
      <c r="K15" s="137"/>
      <c r="L15" s="138"/>
      <c r="M15" s="138"/>
      <c r="N15" s="138"/>
      <c r="O15" s="138"/>
      <c r="P15" s="138"/>
      <c r="Q15" s="138"/>
      <c r="R15" s="138"/>
      <c r="S15" s="138"/>
      <c r="T15" s="138">
        <v>11</v>
      </c>
      <c r="U15" s="138">
        <v>11</v>
      </c>
      <c r="V15" s="138">
        <v>11</v>
      </c>
      <c r="W15" s="138">
        <v>11</v>
      </c>
      <c r="X15" s="138">
        <v>11</v>
      </c>
      <c r="Y15" s="138">
        <v>6</v>
      </c>
      <c r="Z15" s="138">
        <v>6</v>
      </c>
      <c r="AA15" s="138">
        <v>6</v>
      </c>
      <c r="AB15" s="138">
        <v>5</v>
      </c>
      <c r="AC15" s="138">
        <v>5</v>
      </c>
      <c r="AD15" s="138">
        <v>5</v>
      </c>
      <c r="AE15" s="138">
        <v>5</v>
      </c>
      <c r="AF15" s="138">
        <v>4</v>
      </c>
      <c r="AG15" s="138">
        <v>4</v>
      </c>
      <c r="AH15" s="138">
        <v>4</v>
      </c>
      <c r="AI15" s="138">
        <v>3</v>
      </c>
      <c r="AJ15" s="138">
        <v>2</v>
      </c>
      <c r="AK15" s="138">
        <v>1</v>
      </c>
      <c r="AL15" s="138">
        <v>1</v>
      </c>
      <c r="AM15" s="138">
        <v>1</v>
      </c>
      <c r="AN15" s="138">
        <v>1</v>
      </c>
      <c r="AO15" s="138">
        <v>1</v>
      </c>
      <c r="AP15" s="138">
        <v>1</v>
      </c>
      <c r="AQ15" s="138">
        <v>1</v>
      </c>
      <c r="AR15" s="138">
        <v>1</v>
      </c>
      <c r="AS15" s="138">
        <v>1</v>
      </c>
      <c r="AT15" s="138">
        <v>1</v>
      </c>
      <c r="AU15" s="138">
        <v>1</v>
      </c>
      <c r="AV15" s="138">
        <v>1</v>
      </c>
      <c r="AW15" s="138">
        <v>1</v>
      </c>
      <c r="AX15" s="138">
        <v>1</v>
      </c>
      <c r="AY15" s="138">
        <v>1</v>
      </c>
      <c r="AZ15" s="141">
        <v>1</v>
      </c>
      <c r="BA15" s="138">
        <v>1</v>
      </c>
      <c r="BB15" s="138">
        <v>1</v>
      </c>
      <c r="BC15" s="138">
        <v>1</v>
      </c>
      <c r="BD15" s="138">
        <v>1</v>
      </c>
      <c r="BE15" s="138">
        <v>1</v>
      </c>
      <c r="BF15" s="138">
        <v>1</v>
      </c>
      <c r="BG15" s="138">
        <v>1</v>
      </c>
      <c r="BH15" s="138">
        <v>1</v>
      </c>
      <c r="BI15" s="140">
        <v>1</v>
      </c>
      <c r="BJ15" s="138">
        <v>1</v>
      </c>
      <c r="BK15" s="138">
        <v>1</v>
      </c>
      <c r="BL15" s="138">
        <v>1</v>
      </c>
      <c r="BM15" s="138">
        <v>1</v>
      </c>
      <c r="BN15" s="138">
        <v>1</v>
      </c>
      <c r="BO15" s="138">
        <v>1</v>
      </c>
      <c r="BP15" s="138">
        <v>1</v>
      </c>
      <c r="BQ15" s="138">
        <v>1</v>
      </c>
      <c r="BR15" s="138">
        <v>1</v>
      </c>
      <c r="BS15" s="138">
        <v>1</v>
      </c>
      <c r="BT15" s="138">
        <v>1</v>
      </c>
      <c r="BU15" s="140">
        <v>1</v>
      </c>
      <c r="BV15" s="138">
        <v>1</v>
      </c>
      <c r="BW15" s="138"/>
      <c r="BX15" s="138"/>
      <c r="BY15" s="138"/>
      <c r="BZ15" s="138"/>
      <c r="CA15" s="136">
        <v>1</v>
      </c>
      <c r="CB15" s="136">
        <v>1</v>
      </c>
      <c r="CC15" s="136">
        <v>0.45454545454545453</v>
      </c>
    </row>
    <row r="16" spans="1:81" outlineLevel="1" x14ac:dyDescent="0.25">
      <c r="A16" s="170" t="s">
        <v>310</v>
      </c>
      <c r="B16" s="128">
        <v>41306</v>
      </c>
      <c r="C16" s="129">
        <v>1</v>
      </c>
      <c r="D16" s="130">
        <f t="shared" si="1"/>
        <v>1</v>
      </c>
      <c r="E16" s="130">
        <f t="shared" si="2"/>
        <v>0</v>
      </c>
      <c r="F16" s="130">
        <f t="shared" si="3"/>
        <v>0</v>
      </c>
      <c r="G16" s="131">
        <f t="shared" si="0"/>
        <v>1</v>
      </c>
      <c r="H16" s="131">
        <f t="shared" si="0"/>
        <v>0</v>
      </c>
      <c r="I16" s="131">
        <f t="shared" si="0"/>
        <v>0</v>
      </c>
      <c r="J16" s="174"/>
      <c r="K16" s="137"/>
      <c r="L16" s="138"/>
      <c r="M16" s="138"/>
      <c r="N16" s="138"/>
      <c r="O16" s="138"/>
      <c r="P16" s="138"/>
      <c r="Q16" s="138"/>
      <c r="R16" s="138"/>
      <c r="S16" s="138"/>
      <c r="T16" s="138"/>
      <c r="U16" s="138">
        <v>1</v>
      </c>
      <c r="V16" s="138">
        <v>1</v>
      </c>
      <c r="W16" s="138">
        <v>1</v>
      </c>
      <c r="X16" s="138">
        <v>1</v>
      </c>
      <c r="Y16" s="138">
        <v>0</v>
      </c>
      <c r="Z16" s="138">
        <v>0</v>
      </c>
      <c r="AA16" s="138">
        <v>0</v>
      </c>
      <c r="AB16" s="138">
        <v>0</v>
      </c>
      <c r="AC16" s="138">
        <v>0</v>
      </c>
      <c r="AD16" s="138">
        <v>0</v>
      </c>
      <c r="AE16" s="143">
        <v>0</v>
      </c>
      <c r="AF16" s="138">
        <v>0</v>
      </c>
      <c r="AG16" s="138">
        <v>0</v>
      </c>
      <c r="AH16" s="138">
        <v>0</v>
      </c>
      <c r="AI16" s="138">
        <v>0</v>
      </c>
      <c r="AJ16" s="138">
        <v>0</v>
      </c>
      <c r="AK16" s="138">
        <v>0</v>
      </c>
      <c r="AL16" s="138">
        <v>0</v>
      </c>
      <c r="AM16" s="138">
        <v>0</v>
      </c>
      <c r="AN16" s="138">
        <v>0</v>
      </c>
      <c r="AO16" s="138"/>
      <c r="AP16" s="138"/>
      <c r="AQ16" s="138"/>
      <c r="AR16" s="138"/>
      <c r="AS16" s="138"/>
      <c r="AT16" s="138"/>
      <c r="AU16" s="138"/>
      <c r="AV16" s="138"/>
      <c r="AW16" s="138"/>
      <c r="AX16" s="138"/>
      <c r="AY16" s="138"/>
      <c r="AZ16" s="139"/>
      <c r="BA16" s="138"/>
      <c r="BB16" s="138"/>
      <c r="BC16" s="138"/>
      <c r="BD16" s="138"/>
      <c r="BE16" s="138"/>
      <c r="BF16" s="138"/>
      <c r="BG16" s="138"/>
      <c r="BH16" s="138"/>
      <c r="BI16" s="140" t="s">
        <v>33</v>
      </c>
      <c r="BJ16" s="138" t="s">
        <v>33</v>
      </c>
      <c r="BK16" s="138" t="s">
        <v>33</v>
      </c>
      <c r="BL16" s="138" t="s">
        <v>33</v>
      </c>
      <c r="BM16" s="138" t="s">
        <v>33</v>
      </c>
      <c r="BN16" s="138" t="s">
        <v>33</v>
      </c>
      <c r="BO16" s="138" t="s">
        <v>33</v>
      </c>
      <c r="BP16" s="138" t="s">
        <v>33</v>
      </c>
      <c r="BQ16" s="138" t="s">
        <v>33</v>
      </c>
      <c r="BR16" s="138" t="s">
        <v>33</v>
      </c>
      <c r="BS16" s="138" t="s">
        <v>33</v>
      </c>
      <c r="BT16" s="138" t="s">
        <v>33</v>
      </c>
      <c r="BU16" s="140"/>
      <c r="BV16" s="138"/>
      <c r="BW16" s="138"/>
      <c r="BX16" s="138"/>
      <c r="BY16" s="138"/>
      <c r="BZ16" s="138"/>
      <c r="CA16" s="136">
        <v>1</v>
      </c>
      <c r="CB16" s="136">
        <v>0</v>
      </c>
      <c r="CC16" s="136">
        <v>0</v>
      </c>
    </row>
    <row r="17" spans="1:81" outlineLevel="1" x14ac:dyDescent="0.25">
      <c r="A17" s="170" t="s">
        <v>311</v>
      </c>
      <c r="B17" s="128">
        <v>41334</v>
      </c>
      <c r="C17" s="129">
        <v>45</v>
      </c>
      <c r="D17" s="130">
        <f t="shared" si="1"/>
        <v>45</v>
      </c>
      <c r="E17" s="130">
        <f t="shared" si="2"/>
        <v>30</v>
      </c>
      <c r="F17" s="130">
        <f t="shared" si="3"/>
        <v>16</v>
      </c>
      <c r="G17" s="131">
        <f t="shared" si="0"/>
        <v>1</v>
      </c>
      <c r="H17" s="131">
        <f t="shared" si="0"/>
        <v>0.66666666666666663</v>
      </c>
      <c r="I17" s="131">
        <f t="shared" si="0"/>
        <v>0.35555555555555557</v>
      </c>
      <c r="J17" s="174"/>
      <c r="K17" s="137"/>
      <c r="L17" s="138"/>
      <c r="M17" s="138"/>
      <c r="N17" s="138"/>
      <c r="O17" s="138"/>
      <c r="P17" s="138"/>
      <c r="Q17" s="138"/>
      <c r="R17" s="138"/>
      <c r="S17" s="138"/>
      <c r="T17" s="138"/>
      <c r="U17" s="138"/>
      <c r="V17" s="138">
        <v>45</v>
      </c>
      <c r="W17" s="138">
        <v>45</v>
      </c>
      <c r="X17" s="138">
        <v>45</v>
      </c>
      <c r="Y17" s="138">
        <v>31</v>
      </c>
      <c r="Z17" s="138">
        <v>30</v>
      </c>
      <c r="AA17" s="138">
        <v>29</v>
      </c>
      <c r="AB17" s="138">
        <v>22</v>
      </c>
      <c r="AC17" s="138">
        <v>20</v>
      </c>
      <c r="AD17" s="138">
        <v>20</v>
      </c>
      <c r="AE17" s="138">
        <v>20</v>
      </c>
      <c r="AF17" s="138">
        <v>16</v>
      </c>
      <c r="AG17" s="138">
        <v>16</v>
      </c>
      <c r="AH17" s="138">
        <v>14</v>
      </c>
      <c r="AI17" s="138">
        <v>13</v>
      </c>
      <c r="AJ17" s="138">
        <v>11</v>
      </c>
      <c r="AK17" s="138">
        <v>11</v>
      </c>
      <c r="AL17" s="138">
        <v>10</v>
      </c>
      <c r="AM17" s="138">
        <v>9</v>
      </c>
      <c r="AN17" s="138">
        <v>9</v>
      </c>
      <c r="AO17" s="138">
        <v>9</v>
      </c>
      <c r="AP17" s="138">
        <v>8</v>
      </c>
      <c r="AQ17" s="138">
        <v>8</v>
      </c>
      <c r="AR17" s="138">
        <v>8</v>
      </c>
      <c r="AS17" s="138">
        <v>8</v>
      </c>
      <c r="AT17" s="138">
        <v>7</v>
      </c>
      <c r="AU17" s="138">
        <v>7</v>
      </c>
      <c r="AV17" s="138">
        <v>7</v>
      </c>
      <c r="AW17" s="138">
        <v>3</v>
      </c>
      <c r="AX17" s="138">
        <v>3</v>
      </c>
      <c r="AY17" s="138">
        <v>3</v>
      </c>
      <c r="AZ17" s="141">
        <v>3</v>
      </c>
      <c r="BA17" s="138">
        <v>3</v>
      </c>
      <c r="BB17" s="138">
        <v>3</v>
      </c>
      <c r="BC17" s="138">
        <v>3</v>
      </c>
      <c r="BD17" s="138">
        <v>3</v>
      </c>
      <c r="BE17" s="138">
        <v>3</v>
      </c>
      <c r="BF17" s="138">
        <v>3</v>
      </c>
      <c r="BG17" s="138">
        <v>3</v>
      </c>
      <c r="BH17" s="138">
        <v>3</v>
      </c>
      <c r="BI17" s="140">
        <v>3</v>
      </c>
      <c r="BJ17" s="138">
        <v>3</v>
      </c>
      <c r="BK17" s="138">
        <v>3</v>
      </c>
      <c r="BL17" s="138">
        <v>3</v>
      </c>
      <c r="BM17" s="138">
        <v>3</v>
      </c>
      <c r="BN17" s="138">
        <v>3</v>
      </c>
      <c r="BO17" s="138">
        <v>3</v>
      </c>
      <c r="BP17" s="138">
        <v>3</v>
      </c>
      <c r="BQ17" s="138">
        <v>3</v>
      </c>
      <c r="BR17" s="138">
        <v>3</v>
      </c>
      <c r="BS17" s="138">
        <v>3</v>
      </c>
      <c r="BT17" s="138">
        <v>3</v>
      </c>
      <c r="BU17" s="140">
        <v>3</v>
      </c>
      <c r="BV17" s="138">
        <v>2</v>
      </c>
      <c r="BW17" s="138"/>
      <c r="BX17" s="138"/>
      <c r="BY17" s="138"/>
      <c r="BZ17" s="138"/>
      <c r="CA17" s="136">
        <v>1</v>
      </c>
      <c r="CB17" s="136">
        <v>0.66666666666666663</v>
      </c>
      <c r="CC17" s="136">
        <v>0.35555555555555557</v>
      </c>
    </row>
    <row r="18" spans="1:81" outlineLevel="1" x14ac:dyDescent="0.25">
      <c r="A18" s="170" t="s">
        <v>312</v>
      </c>
      <c r="B18" s="128">
        <v>41365</v>
      </c>
      <c r="C18" s="129">
        <v>109</v>
      </c>
      <c r="D18" s="130">
        <f t="shared" si="1"/>
        <v>101</v>
      </c>
      <c r="E18" s="130">
        <f t="shared" si="2"/>
        <v>67</v>
      </c>
      <c r="F18" s="130">
        <f t="shared" si="3"/>
        <v>43</v>
      </c>
      <c r="G18" s="131">
        <f t="shared" si="0"/>
        <v>0.92660550458715596</v>
      </c>
      <c r="H18" s="131">
        <f t="shared" si="0"/>
        <v>0.61467889908256879</v>
      </c>
      <c r="I18" s="131">
        <f t="shared" si="0"/>
        <v>0.39449541284403672</v>
      </c>
      <c r="J18" s="174"/>
      <c r="K18" s="137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138"/>
      <c r="W18" s="138">
        <v>109</v>
      </c>
      <c r="X18" s="138">
        <v>101</v>
      </c>
      <c r="Y18" s="138">
        <v>98</v>
      </c>
      <c r="Z18" s="138">
        <v>70</v>
      </c>
      <c r="AA18" s="138">
        <v>67</v>
      </c>
      <c r="AB18" s="138">
        <v>66</v>
      </c>
      <c r="AC18" s="138">
        <v>63</v>
      </c>
      <c r="AD18" s="138">
        <v>62</v>
      </c>
      <c r="AE18" s="138">
        <v>62</v>
      </c>
      <c r="AF18" s="138">
        <v>48</v>
      </c>
      <c r="AG18" s="138">
        <v>43</v>
      </c>
      <c r="AH18" s="138">
        <v>42</v>
      </c>
      <c r="AI18" s="138">
        <v>40</v>
      </c>
      <c r="AJ18" s="138">
        <v>36</v>
      </c>
      <c r="AK18" s="138">
        <v>30</v>
      </c>
      <c r="AL18" s="138">
        <v>29</v>
      </c>
      <c r="AM18" s="138">
        <v>30</v>
      </c>
      <c r="AN18" s="138">
        <v>28</v>
      </c>
      <c r="AO18" s="138">
        <v>28</v>
      </c>
      <c r="AP18" s="138">
        <v>28</v>
      </c>
      <c r="AQ18" s="138">
        <v>25</v>
      </c>
      <c r="AR18" s="138">
        <v>24</v>
      </c>
      <c r="AS18" s="138">
        <v>23</v>
      </c>
      <c r="AT18" s="138">
        <v>20</v>
      </c>
      <c r="AU18" s="138">
        <v>20</v>
      </c>
      <c r="AV18" s="138">
        <v>20</v>
      </c>
      <c r="AW18" s="138">
        <v>10</v>
      </c>
      <c r="AX18" s="138">
        <v>9</v>
      </c>
      <c r="AY18" s="138">
        <v>8</v>
      </c>
      <c r="AZ18" s="141">
        <v>8</v>
      </c>
      <c r="BA18" s="138">
        <v>7</v>
      </c>
      <c r="BB18" s="138">
        <v>6</v>
      </c>
      <c r="BC18" s="138">
        <v>6</v>
      </c>
      <c r="BD18" s="138">
        <v>6</v>
      </c>
      <c r="BE18" s="138">
        <v>7</v>
      </c>
      <c r="BF18" s="138">
        <v>7</v>
      </c>
      <c r="BG18" s="138">
        <v>7</v>
      </c>
      <c r="BH18" s="138">
        <v>7</v>
      </c>
      <c r="BI18" s="140">
        <v>7</v>
      </c>
      <c r="BJ18" s="138">
        <v>7</v>
      </c>
      <c r="BK18" s="138">
        <v>7</v>
      </c>
      <c r="BL18" s="138">
        <v>7</v>
      </c>
      <c r="BM18" s="138">
        <v>7</v>
      </c>
      <c r="BN18" s="138">
        <v>6</v>
      </c>
      <c r="BO18" s="138">
        <v>6</v>
      </c>
      <c r="BP18" s="138">
        <v>6</v>
      </c>
      <c r="BQ18" s="138">
        <v>6</v>
      </c>
      <c r="BR18" s="138">
        <v>6</v>
      </c>
      <c r="BS18" s="138">
        <v>6</v>
      </c>
      <c r="BT18" s="138">
        <v>6</v>
      </c>
      <c r="BU18" s="140">
        <v>7</v>
      </c>
      <c r="BV18" s="138">
        <v>7</v>
      </c>
      <c r="BW18" s="138"/>
      <c r="BX18" s="138"/>
      <c r="BY18" s="138"/>
      <c r="BZ18" s="138"/>
      <c r="CA18" s="136">
        <v>0.92660550458715596</v>
      </c>
      <c r="CB18" s="136">
        <v>0.61467889908256879</v>
      </c>
      <c r="CC18" s="136">
        <v>0.39449541284403672</v>
      </c>
    </row>
    <row r="19" spans="1:81" outlineLevel="1" x14ac:dyDescent="0.25">
      <c r="A19" s="170" t="s">
        <v>313</v>
      </c>
      <c r="B19" s="128">
        <v>41395</v>
      </c>
      <c r="C19" s="129">
        <v>98</v>
      </c>
      <c r="D19" s="130">
        <f t="shared" si="1"/>
        <v>93</v>
      </c>
      <c r="E19" s="130">
        <f t="shared" si="2"/>
        <v>50</v>
      </c>
      <c r="F19" s="130">
        <f t="shared" si="3"/>
        <v>22</v>
      </c>
      <c r="G19" s="131">
        <f t="shared" si="0"/>
        <v>0.94897959183673475</v>
      </c>
      <c r="H19" s="131">
        <f t="shared" si="0"/>
        <v>0.51020408163265307</v>
      </c>
      <c r="I19" s="131">
        <f t="shared" si="0"/>
        <v>0.22448979591836735</v>
      </c>
      <c r="J19" s="174"/>
      <c r="K19" s="137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138"/>
      <c r="W19" s="138"/>
      <c r="X19" s="138">
        <v>95</v>
      </c>
      <c r="Y19" s="138">
        <v>93</v>
      </c>
      <c r="Z19" s="138">
        <v>92</v>
      </c>
      <c r="AA19" s="138">
        <v>54</v>
      </c>
      <c r="AB19" s="138">
        <v>50</v>
      </c>
      <c r="AC19" s="138">
        <v>50</v>
      </c>
      <c r="AD19" s="138">
        <v>49</v>
      </c>
      <c r="AE19" s="138">
        <v>49</v>
      </c>
      <c r="AF19" s="138">
        <v>33</v>
      </c>
      <c r="AG19" s="138">
        <v>24</v>
      </c>
      <c r="AH19" s="138">
        <v>22</v>
      </c>
      <c r="AI19" s="138">
        <v>17</v>
      </c>
      <c r="AJ19" s="138">
        <v>15</v>
      </c>
      <c r="AK19" s="138">
        <v>11</v>
      </c>
      <c r="AL19" s="138">
        <v>11</v>
      </c>
      <c r="AM19" s="138">
        <v>10</v>
      </c>
      <c r="AN19" s="138">
        <v>9</v>
      </c>
      <c r="AO19" s="138">
        <v>9</v>
      </c>
      <c r="AP19" s="138">
        <v>9</v>
      </c>
      <c r="AQ19" s="138">
        <v>9</v>
      </c>
      <c r="AR19" s="138">
        <v>9</v>
      </c>
      <c r="AS19" s="138">
        <v>9</v>
      </c>
      <c r="AT19" s="138">
        <v>9</v>
      </c>
      <c r="AU19" s="138">
        <v>9</v>
      </c>
      <c r="AV19" s="138">
        <v>9</v>
      </c>
      <c r="AW19" s="138">
        <v>2</v>
      </c>
      <c r="AX19" s="138">
        <v>2</v>
      </c>
      <c r="AY19" s="138">
        <v>1</v>
      </c>
      <c r="AZ19" s="141">
        <v>1</v>
      </c>
      <c r="BA19" s="138">
        <v>1</v>
      </c>
      <c r="BB19" s="138">
        <v>1</v>
      </c>
      <c r="BC19" s="138">
        <v>1</v>
      </c>
      <c r="BD19" s="138">
        <v>1</v>
      </c>
      <c r="BE19" s="138">
        <v>1</v>
      </c>
      <c r="BF19" s="138">
        <v>1</v>
      </c>
      <c r="BG19" s="138">
        <v>1</v>
      </c>
      <c r="BH19" s="138">
        <v>1</v>
      </c>
      <c r="BI19" s="140">
        <v>1</v>
      </c>
      <c r="BJ19" s="138">
        <v>1</v>
      </c>
      <c r="BK19" s="138">
        <v>1</v>
      </c>
      <c r="BL19" s="138">
        <v>1</v>
      </c>
      <c r="BM19" s="138">
        <v>1</v>
      </c>
      <c r="BN19" s="138">
        <v>1</v>
      </c>
      <c r="BO19" s="138">
        <v>1</v>
      </c>
      <c r="BP19" s="138">
        <v>1</v>
      </c>
      <c r="BQ19" s="138">
        <v>1</v>
      </c>
      <c r="BR19" s="138">
        <v>1</v>
      </c>
      <c r="BS19" s="138">
        <v>1</v>
      </c>
      <c r="BT19" s="138">
        <v>2</v>
      </c>
      <c r="BU19" s="140">
        <v>2</v>
      </c>
      <c r="BV19" s="138">
        <v>2</v>
      </c>
      <c r="BW19" s="138"/>
      <c r="BX19" s="138"/>
      <c r="BY19" s="138"/>
      <c r="BZ19" s="138"/>
      <c r="CA19" s="136">
        <v>0.94897959183673475</v>
      </c>
      <c r="CB19" s="136">
        <v>0.51020408163265307</v>
      </c>
      <c r="CC19" s="136">
        <v>0.22448979591836735</v>
      </c>
    </row>
    <row r="20" spans="1:81" outlineLevel="1" x14ac:dyDescent="0.25">
      <c r="A20" s="170" t="s">
        <v>314</v>
      </c>
      <c r="B20" s="128">
        <v>41426</v>
      </c>
      <c r="C20" s="129">
        <v>80</v>
      </c>
      <c r="D20" s="130">
        <f t="shared" si="1"/>
        <v>78</v>
      </c>
      <c r="E20" s="130">
        <f t="shared" si="2"/>
        <v>47</v>
      </c>
      <c r="F20" s="130">
        <f t="shared" si="3"/>
        <v>22</v>
      </c>
      <c r="G20" s="131">
        <f t="shared" si="0"/>
        <v>0.97499999999999998</v>
      </c>
      <c r="H20" s="131">
        <f t="shared" si="0"/>
        <v>0.58750000000000002</v>
      </c>
      <c r="I20" s="131">
        <f t="shared" si="0"/>
        <v>0.27500000000000002</v>
      </c>
      <c r="J20" s="174"/>
      <c r="K20" s="137"/>
      <c r="L20" s="138"/>
      <c r="M20" s="138"/>
      <c r="N20" s="138"/>
      <c r="O20" s="138"/>
      <c r="P20" s="138"/>
      <c r="Q20" s="138"/>
      <c r="R20" s="138"/>
      <c r="S20" s="138"/>
      <c r="T20" s="138"/>
      <c r="U20" s="138"/>
      <c r="V20" s="138"/>
      <c r="W20" s="138"/>
      <c r="X20" s="138"/>
      <c r="Y20" s="138">
        <v>80</v>
      </c>
      <c r="Z20" s="138">
        <v>78</v>
      </c>
      <c r="AA20" s="138">
        <v>76</v>
      </c>
      <c r="AB20" s="138">
        <v>51</v>
      </c>
      <c r="AC20" s="138">
        <v>47</v>
      </c>
      <c r="AD20" s="138">
        <v>47</v>
      </c>
      <c r="AE20" s="138">
        <v>46</v>
      </c>
      <c r="AF20" s="138">
        <v>31</v>
      </c>
      <c r="AG20" s="138">
        <v>23</v>
      </c>
      <c r="AH20" s="138">
        <v>23</v>
      </c>
      <c r="AI20" s="138">
        <v>22</v>
      </c>
      <c r="AJ20" s="138">
        <v>16</v>
      </c>
      <c r="AK20" s="138">
        <v>13</v>
      </c>
      <c r="AL20" s="138">
        <v>13</v>
      </c>
      <c r="AM20" s="138">
        <v>13</v>
      </c>
      <c r="AN20" s="138">
        <v>12</v>
      </c>
      <c r="AO20" s="138">
        <v>11</v>
      </c>
      <c r="AP20" s="138">
        <v>10</v>
      </c>
      <c r="AQ20" s="138">
        <v>10</v>
      </c>
      <c r="AR20" s="138">
        <v>10</v>
      </c>
      <c r="AS20" s="138">
        <v>9</v>
      </c>
      <c r="AT20" s="138">
        <v>8</v>
      </c>
      <c r="AU20" s="138">
        <v>7</v>
      </c>
      <c r="AV20" s="138">
        <v>7</v>
      </c>
      <c r="AW20" s="138">
        <v>4</v>
      </c>
      <c r="AX20" s="138">
        <v>4</v>
      </c>
      <c r="AY20" s="138">
        <v>4</v>
      </c>
      <c r="AZ20" s="141">
        <v>5</v>
      </c>
      <c r="BA20" s="138">
        <v>5</v>
      </c>
      <c r="BB20" s="138">
        <v>5</v>
      </c>
      <c r="BC20" s="138">
        <v>5</v>
      </c>
      <c r="BD20" s="138">
        <v>5</v>
      </c>
      <c r="BE20" s="138">
        <v>4</v>
      </c>
      <c r="BF20" s="138">
        <v>5</v>
      </c>
      <c r="BG20" s="138">
        <v>5</v>
      </c>
      <c r="BH20" s="138">
        <v>5</v>
      </c>
      <c r="BI20" s="140">
        <v>6</v>
      </c>
      <c r="BJ20" s="138">
        <v>6</v>
      </c>
      <c r="BK20" s="138">
        <v>6</v>
      </c>
      <c r="BL20" s="138">
        <v>5</v>
      </c>
      <c r="BM20" s="138">
        <v>6</v>
      </c>
      <c r="BN20" s="138">
        <v>6</v>
      </c>
      <c r="BO20" s="138">
        <v>6</v>
      </c>
      <c r="BP20" s="138">
        <v>6</v>
      </c>
      <c r="BQ20" s="138">
        <v>6</v>
      </c>
      <c r="BR20" s="138">
        <v>6</v>
      </c>
      <c r="BS20" s="138">
        <v>6</v>
      </c>
      <c r="BT20" s="138">
        <v>6</v>
      </c>
      <c r="BU20" s="140">
        <v>6</v>
      </c>
      <c r="BV20" s="138">
        <v>6</v>
      </c>
      <c r="BW20" s="138"/>
      <c r="BX20" s="138"/>
      <c r="BY20" s="138"/>
      <c r="BZ20" s="138"/>
      <c r="CA20" s="136">
        <v>0.97499999999999998</v>
      </c>
      <c r="CB20" s="136">
        <v>0.58750000000000002</v>
      </c>
      <c r="CC20" s="136">
        <v>0.27500000000000002</v>
      </c>
    </row>
    <row r="21" spans="1:81" outlineLevel="1" x14ac:dyDescent="0.25">
      <c r="A21" s="170" t="s">
        <v>315</v>
      </c>
      <c r="B21" s="128">
        <v>41456</v>
      </c>
      <c r="C21" s="129">
        <v>60</v>
      </c>
      <c r="D21" s="130">
        <f t="shared" si="1"/>
        <v>60</v>
      </c>
      <c r="E21" s="130">
        <f t="shared" si="2"/>
        <v>31</v>
      </c>
      <c r="F21" s="130">
        <f t="shared" si="3"/>
        <v>16</v>
      </c>
      <c r="G21" s="131">
        <f t="shared" si="0"/>
        <v>1</v>
      </c>
      <c r="H21" s="131">
        <f t="shared" si="0"/>
        <v>0.51666666666666672</v>
      </c>
      <c r="I21" s="131">
        <f t="shared" si="0"/>
        <v>0.26666666666666666</v>
      </c>
      <c r="J21" s="174"/>
      <c r="K21" s="137"/>
      <c r="L21" s="138"/>
      <c r="M21" s="138"/>
      <c r="N21" s="138"/>
      <c r="O21" s="138"/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>
        <v>60</v>
      </c>
      <c r="AA21" s="138">
        <v>60</v>
      </c>
      <c r="AB21" s="138">
        <v>58</v>
      </c>
      <c r="AC21" s="138">
        <v>31</v>
      </c>
      <c r="AD21" s="138">
        <v>31</v>
      </c>
      <c r="AE21" s="138">
        <v>26</v>
      </c>
      <c r="AF21" s="138">
        <v>22</v>
      </c>
      <c r="AG21" s="138">
        <v>19</v>
      </c>
      <c r="AH21" s="138">
        <v>19</v>
      </c>
      <c r="AI21" s="138">
        <v>19</v>
      </c>
      <c r="AJ21" s="138">
        <v>16</v>
      </c>
      <c r="AK21" s="138">
        <v>13</v>
      </c>
      <c r="AL21" s="138">
        <v>13</v>
      </c>
      <c r="AM21" s="138">
        <v>12</v>
      </c>
      <c r="AN21" s="138">
        <v>9</v>
      </c>
      <c r="AO21" s="138">
        <v>9</v>
      </c>
      <c r="AP21" s="138">
        <v>8</v>
      </c>
      <c r="AQ21" s="138">
        <v>8</v>
      </c>
      <c r="AR21" s="138">
        <v>8</v>
      </c>
      <c r="AS21" s="138">
        <v>7</v>
      </c>
      <c r="AT21" s="138">
        <v>7</v>
      </c>
      <c r="AU21" s="138">
        <v>5</v>
      </c>
      <c r="AV21" s="138">
        <v>5</v>
      </c>
      <c r="AW21" s="138">
        <v>5</v>
      </c>
      <c r="AX21" s="138">
        <v>5</v>
      </c>
      <c r="AY21" s="138">
        <v>5</v>
      </c>
      <c r="AZ21" s="141">
        <v>5</v>
      </c>
      <c r="BA21" s="138">
        <v>5</v>
      </c>
      <c r="BB21" s="138">
        <v>5</v>
      </c>
      <c r="BC21" s="138">
        <v>5</v>
      </c>
      <c r="BD21" s="138">
        <v>5</v>
      </c>
      <c r="BE21" s="138">
        <v>5</v>
      </c>
      <c r="BF21" s="138">
        <v>5</v>
      </c>
      <c r="BG21" s="138">
        <v>5</v>
      </c>
      <c r="BH21" s="138">
        <v>5</v>
      </c>
      <c r="BI21" s="140">
        <v>5</v>
      </c>
      <c r="BJ21" s="138">
        <v>5</v>
      </c>
      <c r="BK21" s="138">
        <v>5</v>
      </c>
      <c r="BL21" s="138">
        <v>5</v>
      </c>
      <c r="BM21" s="138">
        <v>5</v>
      </c>
      <c r="BN21" s="138">
        <v>5</v>
      </c>
      <c r="BO21" s="138">
        <v>5</v>
      </c>
      <c r="BP21" s="138">
        <v>5</v>
      </c>
      <c r="BQ21" s="138">
        <v>5</v>
      </c>
      <c r="BR21" s="138">
        <v>5</v>
      </c>
      <c r="BS21" s="138">
        <v>5</v>
      </c>
      <c r="BT21" s="138">
        <v>5</v>
      </c>
      <c r="BU21" s="140">
        <v>4</v>
      </c>
      <c r="BV21" s="138">
        <v>3</v>
      </c>
      <c r="BW21" s="138"/>
      <c r="BX21" s="138"/>
      <c r="BY21" s="138"/>
      <c r="BZ21" s="138"/>
      <c r="CA21" s="136">
        <v>1</v>
      </c>
      <c r="CB21" s="136">
        <v>0.51666666666666672</v>
      </c>
      <c r="CC21" s="136">
        <v>0.26666666666666666</v>
      </c>
    </row>
    <row r="22" spans="1:81" outlineLevel="1" x14ac:dyDescent="0.25">
      <c r="A22" s="170" t="s">
        <v>316</v>
      </c>
      <c r="B22" s="128">
        <v>41487</v>
      </c>
      <c r="C22" s="129">
        <v>79</v>
      </c>
      <c r="D22" s="130">
        <f t="shared" si="1"/>
        <v>79</v>
      </c>
      <c r="E22" s="130">
        <f t="shared" si="2"/>
        <v>54</v>
      </c>
      <c r="F22" s="130">
        <f t="shared" si="3"/>
        <v>20</v>
      </c>
      <c r="G22" s="131">
        <f t="shared" si="0"/>
        <v>1</v>
      </c>
      <c r="H22" s="131">
        <f t="shared" si="0"/>
        <v>0.68354430379746833</v>
      </c>
      <c r="I22" s="131">
        <f t="shared" si="0"/>
        <v>0.25316455696202533</v>
      </c>
      <c r="J22" s="174"/>
      <c r="K22" s="137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8">
        <v>79</v>
      </c>
      <c r="AB22" s="138">
        <v>79</v>
      </c>
      <c r="AC22" s="138">
        <v>79</v>
      </c>
      <c r="AD22" s="138">
        <v>77</v>
      </c>
      <c r="AE22" s="138">
        <v>54</v>
      </c>
      <c r="AF22" s="138">
        <v>49</v>
      </c>
      <c r="AG22" s="138">
        <v>40</v>
      </c>
      <c r="AH22" s="138">
        <v>40</v>
      </c>
      <c r="AI22" s="138">
        <v>34</v>
      </c>
      <c r="AJ22" s="138">
        <v>28</v>
      </c>
      <c r="AK22" s="138">
        <v>20</v>
      </c>
      <c r="AL22" s="138">
        <v>17</v>
      </c>
      <c r="AM22" s="138">
        <v>17</v>
      </c>
      <c r="AN22" s="138">
        <v>16</v>
      </c>
      <c r="AO22" s="138">
        <v>13</v>
      </c>
      <c r="AP22" s="138">
        <v>13</v>
      </c>
      <c r="AQ22" s="138">
        <v>13</v>
      </c>
      <c r="AR22" s="138">
        <v>13</v>
      </c>
      <c r="AS22" s="138">
        <v>12</v>
      </c>
      <c r="AT22" s="138">
        <v>12</v>
      </c>
      <c r="AU22" s="138">
        <v>9</v>
      </c>
      <c r="AV22" s="138">
        <v>9</v>
      </c>
      <c r="AW22" s="138">
        <v>6</v>
      </c>
      <c r="AX22" s="138">
        <v>6</v>
      </c>
      <c r="AY22" s="138">
        <v>6</v>
      </c>
      <c r="AZ22" s="141">
        <v>6</v>
      </c>
      <c r="BA22" s="138">
        <v>6</v>
      </c>
      <c r="BB22" s="138">
        <v>5</v>
      </c>
      <c r="BC22" s="138">
        <v>5</v>
      </c>
      <c r="BD22" s="138">
        <v>5</v>
      </c>
      <c r="BE22" s="138">
        <v>5</v>
      </c>
      <c r="BF22" s="138">
        <v>5</v>
      </c>
      <c r="BG22" s="138">
        <v>5</v>
      </c>
      <c r="BH22" s="138">
        <v>5</v>
      </c>
      <c r="BI22" s="140">
        <v>5</v>
      </c>
      <c r="BJ22" s="138">
        <v>5</v>
      </c>
      <c r="BK22" s="138">
        <v>5</v>
      </c>
      <c r="BL22" s="138">
        <v>4</v>
      </c>
      <c r="BM22" s="138">
        <v>4</v>
      </c>
      <c r="BN22" s="138">
        <v>4</v>
      </c>
      <c r="BO22" s="138">
        <v>4</v>
      </c>
      <c r="BP22" s="138">
        <v>4</v>
      </c>
      <c r="BQ22" s="138">
        <v>4</v>
      </c>
      <c r="BR22" s="138">
        <v>4</v>
      </c>
      <c r="BS22" s="138">
        <v>4</v>
      </c>
      <c r="BT22" s="138">
        <v>4</v>
      </c>
      <c r="BU22" s="140">
        <v>4</v>
      </c>
      <c r="BV22" s="138">
        <v>4</v>
      </c>
      <c r="BW22" s="138"/>
      <c r="BX22" s="138"/>
      <c r="BY22" s="138"/>
      <c r="BZ22" s="138"/>
      <c r="CA22" s="136">
        <v>1</v>
      </c>
      <c r="CB22" s="136">
        <v>0.68354430379746833</v>
      </c>
      <c r="CC22" s="136">
        <v>0.25316455696202533</v>
      </c>
    </row>
    <row r="23" spans="1:81" outlineLevel="1" x14ac:dyDescent="0.25">
      <c r="A23" s="170" t="s">
        <v>317</v>
      </c>
      <c r="B23" s="128">
        <v>41518</v>
      </c>
      <c r="C23" s="129">
        <v>113</v>
      </c>
      <c r="D23" s="130">
        <f t="shared" si="1"/>
        <v>113</v>
      </c>
      <c r="E23" s="130">
        <f t="shared" si="2"/>
        <v>69</v>
      </c>
      <c r="F23" s="130">
        <f t="shared" si="3"/>
        <v>24</v>
      </c>
      <c r="G23" s="131">
        <f t="shared" si="0"/>
        <v>1</v>
      </c>
      <c r="H23" s="131">
        <f t="shared" si="0"/>
        <v>0.61061946902654862</v>
      </c>
      <c r="I23" s="131">
        <f t="shared" si="0"/>
        <v>0.21238938053097345</v>
      </c>
      <c r="J23" s="174"/>
      <c r="K23" s="137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8"/>
      <c r="AB23" s="138">
        <v>113</v>
      </c>
      <c r="AC23" s="138">
        <v>113</v>
      </c>
      <c r="AD23" s="138">
        <v>112</v>
      </c>
      <c r="AE23" s="138">
        <v>76</v>
      </c>
      <c r="AF23" s="138">
        <v>69</v>
      </c>
      <c r="AG23" s="138">
        <v>65</v>
      </c>
      <c r="AH23" s="138">
        <v>65</v>
      </c>
      <c r="AI23" s="138">
        <v>58</v>
      </c>
      <c r="AJ23" s="138">
        <v>39</v>
      </c>
      <c r="AK23" s="138">
        <v>27</v>
      </c>
      <c r="AL23" s="138">
        <v>24</v>
      </c>
      <c r="AM23" s="138">
        <v>23</v>
      </c>
      <c r="AN23" s="138">
        <v>22</v>
      </c>
      <c r="AO23" s="138">
        <v>17</v>
      </c>
      <c r="AP23" s="138">
        <v>16</v>
      </c>
      <c r="AQ23" s="138">
        <v>15</v>
      </c>
      <c r="AR23" s="138">
        <v>15</v>
      </c>
      <c r="AS23" s="138">
        <v>13</v>
      </c>
      <c r="AT23" s="138">
        <v>11</v>
      </c>
      <c r="AU23" s="138">
        <v>11</v>
      </c>
      <c r="AV23" s="138">
        <v>10</v>
      </c>
      <c r="AW23" s="138">
        <v>6</v>
      </c>
      <c r="AX23" s="138">
        <v>6</v>
      </c>
      <c r="AY23" s="138">
        <v>6</v>
      </c>
      <c r="AZ23" s="141">
        <v>6</v>
      </c>
      <c r="BA23" s="138">
        <v>6</v>
      </c>
      <c r="BB23" s="138">
        <v>6</v>
      </c>
      <c r="BC23" s="138">
        <v>6</v>
      </c>
      <c r="BD23" s="138">
        <v>6</v>
      </c>
      <c r="BE23" s="138">
        <v>6</v>
      </c>
      <c r="BF23" s="138">
        <v>5</v>
      </c>
      <c r="BG23" s="138">
        <v>5</v>
      </c>
      <c r="BH23" s="138">
        <v>5</v>
      </c>
      <c r="BI23" s="140">
        <v>5</v>
      </c>
      <c r="BJ23" s="138">
        <v>5</v>
      </c>
      <c r="BK23" s="138">
        <v>4</v>
      </c>
      <c r="BL23" s="138">
        <v>4</v>
      </c>
      <c r="BM23" s="138">
        <v>4</v>
      </c>
      <c r="BN23" s="138">
        <v>4</v>
      </c>
      <c r="BO23" s="138">
        <v>4</v>
      </c>
      <c r="BP23" s="138">
        <v>4</v>
      </c>
      <c r="BQ23" s="138">
        <v>4</v>
      </c>
      <c r="BR23" s="138">
        <v>4</v>
      </c>
      <c r="BS23" s="138">
        <v>4</v>
      </c>
      <c r="BT23" s="138">
        <v>4</v>
      </c>
      <c r="BU23" s="140">
        <v>4</v>
      </c>
      <c r="BV23" s="138">
        <v>4</v>
      </c>
      <c r="BW23" s="138"/>
      <c r="BX23" s="138"/>
      <c r="BY23" s="138"/>
      <c r="BZ23" s="138"/>
      <c r="CA23" s="136">
        <v>1</v>
      </c>
      <c r="CB23" s="136">
        <v>0.61061946902654862</v>
      </c>
      <c r="CC23" s="136">
        <v>0.21238938053097345</v>
      </c>
    </row>
    <row r="24" spans="1:81" outlineLevel="1" x14ac:dyDescent="0.25">
      <c r="A24" s="170" t="s">
        <v>318</v>
      </c>
      <c r="B24" s="128">
        <v>41548</v>
      </c>
      <c r="C24" s="129">
        <v>98</v>
      </c>
      <c r="D24" s="130">
        <f t="shared" si="1"/>
        <v>98</v>
      </c>
      <c r="E24" s="130">
        <f t="shared" si="2"/>
        <v>64</v>
      </c>
      <c r="F24" s="130">
        <f t="shared" si="3"/>
        <v>20</v>
      </c>
      <c r="G24" s="131">
        <f t="shared" si="0"/>
        <v>1</v>
      </c>
      <c r="H24" s="131">
        <f t="shared" si="0"/>
        <v>0.65306122448979587</v>
      </c>
      <c r="I24" s="131">
        <f t="shared" si="0"/>
        <v>0.20408163265306123</v>
      </c>
      <c r="J24" s="174"/>
      <c r="K24" s="137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8"/>
      <c r="AB24" s="138"/>
      <c r="AC24" s="138">
        <v>98</v>
      </c>
      <c r="AD24" s="138">
        <v>98</v>
      </c>
      <c r="AE24" s="138">
        <v>97</v>
      </c>
      <c r="AF24" s="138">
        <v>65</v>
      </c>
      <c r="AG24" s="138">
        <v>64</v>
      </c>
      <c r="AH24" s="138">
        <v>64</v>
      </c>
      <c r="AI24" s="138">
        <v>53</v>
      </c>
      <c r="AJ24" s="138">
        <v>32</v>
      </c>
      <c r="AK24" s="138">
        <v>24</v>
      </c>
      <c r="AL24" s="138">
        <v>24</v>
      </c>
      <c r="AM24" s="138">
        <v>20</v>
      </c>
      <c r="AN24" s="138">
        <v>19</v>
      </c>
      <c r="AO24" s="138">
        <v>17</v>
      </c>
      <c r="AP24" s="138">
        <v>17</v>
      </c>
      <c r="AQ24" s="138">
        <v>15</v>
      </c>
      <c r="AR24" s="138">
        <v>15</v>
      </c>
      <c r="AS24" s="138">
        <v>14</v>
      </c>
      <c r="AT24" s="138">
        <v>12</v>
      </c>
      <c r="AU24" s="138">
        <v>10</v>
      </c>
      <c r="AV24" s="138">
        <v>8</v>
      </c>
      <c r="AW24" s="138">
        <v>8</v>
      </c>
      <c r="AX24" s="138">
        <v>7</v>
      </c>
      <c r="AY24" s="138">
        <v>7</v>
      </c>
      <c r="AZ24" s="141">
        <v>7</v>
      </c>
      <c r="BA24" s="138">
        <v>7</v>
      </c>
      <c r="BB24" s="138">
        <v>7</v>
      </c>
      <c r="BC24" s="138">
        <v>7</v>
      </c>
      <c r="BD24" s="138">
        <v>7</v>
      </c>
      <c r="BE24" s="138">
        <v>6</v>
      </c>
      <c r="BF24" s="138">
        <v>5</v>
      </c>
      <c r="BG24" s="138">
        <v>5</v>
      </c>
      <c r="BH24" s="138">
        <v>5</v>
      </c>
      <c r="BI24" s="140">
        <v>5</v>
      </c>
      <c r="BJ24" s="138">
        <v>5</v>
      </c>
      <c r="BK24" s="138">
        <v>5</v>
      </c>
      <c r="BL24" s="138">
        <v>5</v>
      </c>
      <c r="BM24" s="138">
        <v>5</v>
      </c>
      <c r="BN24" s="138">
        <v>5</v>
      </c>
      <c r="BO24" s="138">
        <v>5</v>
      </c>
      <c r="BP24" s="138">
        <v>5</v>
      </c>
      <c r="BQ24" s="138">
        <v>5</v>
      </c>
      <c r="BR24" s="138">
        <v>5</v>
      </c>
      <c r="BS24" s="138">
        <v>4</v>
      </c>
      <c r="BT24" s="138">
        <v>4</v>
      </c>
      <c r="BU24" s="140">
        <v>4</v>
      </c>
      <c r="BV24" s="138">
        <v>4</v>
      </c>
      <c r="BW24" s="138"/>
      <c r="BX24" s="138"/>
      <c r="BY24" s="138"/>
      <c r="BZ24" s="138"/>
      <c r="CA24" s="136">
        <v>1</v>
      </c>
      <c r="CB24" s="136">
        <v>0.65306122448979587</v>
      </c>
      <c r="CC24" s="136">
        <v>0.20408163265306123</v>
      </c>
    </row>
    <row r="25" spans="1:81" outlineLevel="1" x14ac:dyDescent="0.25">
      <c r="A25" s="170" t="s">
        <v>319</v>
      </c>
      <c r="B25" s="128">
        <v>41579</v>
      </c>
      <c r="C25" s="129">
        <v>98</v>
      </c>
      <c r="D25" s="130">
        <f t="shared" si="1"/>
        <v>98</v>
      </c>
      <c r="E25" s="130">
        <f t="shared" si="2"/>
        <v>69</v>
      </c>
      <c r="F25" s="130">
        <f t="shared" si="3"/>
        <v>28</v>
      </c>
      <c r="G25" s="131">
        <f t="shared" si="0"/>
        <v>1</v>
      </c>
      <c r="H25" s="131">
        <f t="shared" si="0"/>
        <v>0.70408163265306123</v>
      </c>
      <c r="I25" s="131">
        <f t="shared" si="0"/>
        <v>0.2857142857142857</v>
      </c>
      <c r="J25" s="174"/>
      <c r="K25" s="137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8"/>
      <c r="AB25" s="138"/>
      <c r="AC25" s="138"/>
      <c r="AD25" s="138">
        <v>98</v>
      </c>
      <c r="AE25" s="138">
        <v>98</v>
      </c>
      <c r="AF25" s="138">
        <v>93</v>
      </c>
      <c r="AG25" s="138">
        <v>69</v>
      </c>
      <c r="AH25" s="138">
        <v>69</v>
      </c>
      <c r="AI25" s="138">
        <v>59</v>
      </c>
      <c r="AJ25" s="138">
        <v>37</v>
      </c>
      <c r="AK25" s="138">
        <v>29</v>
      </c>
      <c r="AL25" s="138">
        <v>28</v>
      </c>
      <c r="AM25" s="138">
        <v>29</v>
      </c>
      <c r="AN25" s="138">
        <v>28</v>
      </c>
      <c r="AO25" s="138">
        <v>22</v>
      </c>
      <c r="AP25" s="138">
        <v>21</v>
      </c>
      <c r="AQ25" s="138">
        <v>20</v>
      </c>
      <c r="AR25" s="138">
        <v>20</v>
      </c>
      <c r="AS25" s="138">
        <v>20</v>
      </c>
      <c r="AT25" s="138">
        <v>17</v>
      </c>
      <c r="AU25" s="138">
        <v>14</v>
      </c>
      <c r="AV25" s="138">
        <v>11</v>
      </c>
      <c r="AW25" s="138">
        <v>9</v>
      </c>
      <c r="AX25" s="138">
        <v>9</v>
      </c>
      <c r="AY25" s="138">
        <v>9</v>
      </c>
      <c r="AZ25" s="141">
        <v>9</v>
      </c>
      <c r="BA25" s="138">
        <v>9</v>
      </c>
      <c r="BB25" s="138">
        <v>9</v>
      </c>
      <c r="BC25" s="138">
        <v>9</v>
      </c>
      <c r="BD25" s="138">
        <v>9</v>
      </c>
      <c r="BE25" s="138">
        <v>9</v>
      </c>
      <c r="BF25" s="138">
        <v>9</v>
      </c>
      <c r="BG25" s="138">
        <v>9</v>
      </c>
      <c r="BH25" s="138">
        <v>8</v>
      </c>
      <c r="BI25" s="140">
        <v>8</v>
      </c>
      <c r="BJ25" s="138">
        <v>9</v>
      </c>
      <c r="BK25" s="138">
        <v>9</v>
      </c>
      <c r="BL25" s="138">
        <v>9</v>
      </c>
      <c r="BM25" s="138">
        <v>9</v>
      </c>
      <c r="BN25" s="138">
        <v>7</v>
      </c>
      <c r="BO25" s="138">
        <v>7</v>
      </c>
      <c r="BP25" s="138">
        <v>7</v>
      </c>
      <c r="BQ25" s="138">
        <v>7</v>
      </c>
      <c r="BR25" s="138">
        <v>6</v>
      </c>
      <c r="BS25" s="138">
        <v>6</v>
      </c>
      <c r="BT25" s="138">
        <v>6</v>
      </c>
      <c r="BU25" s="140">
        <v>6</v>
      </c>
      <c r="BV25" s="138">
        <v>6</v>
      </c>
      <c r="BW25" s="138"/>
      <c r="BX25" s="138"/>
      <c r="BY25" s="138"/>
      <c r="BZ25" s="138"/>
      <c r="CA25" s="136">
        <v>1</v>
      </c>
      <c r="CB25" s="136">
        <v>0.70408163265306123</v>
      </c>
      <c r="CC25" s="136">
        <v>0.2857142857142857</v>
      </c>
    </row>
    <row r="26" spans="1:81" x14ac:dyDescent="0.25">
      <c r="A26" s="170" t="s">
        <v>320</v>
      </c>
      <c r="B26" s="128">
        <v>41609</v>
      </c>
      <c r="C26" s="129">
        <v>155</v>
      </c>
      <c r="D26" s="130">
        <f t="shared" si="1"/>
        <v>154</v>
      </c>
      <c r="E26" s="130">
        <f t="shared" si="2"/>
        <v>100</v>
      </c>
      <c r="F26" s="130">
        <f t="shared" si="3"/>
        <v>31</v>
      </c>
      <c r="G26" s="131">
        <f t="shared" si="0"/>
        <v>0.99354838709677418</v>
      </c>
      <c r="H26" s="131">
        <f t="shared" si="0"/>
        <v>0.64516129032258063</v>
      </c>
      <c r="I26" s="131">
        <f t="shared" si="0"/>
        <v>0.2</v>
      </c>
      <c r="J26" s="174"/>
      <c r="K26" s="137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8"/>
      <c r="AB26" s="138"/>
      <c r="AC26" s="138"/>
      <c r="AD26" s="138"/>
      <c r="AE26" s="138">
        <v>154</v>
      </c>
      <c r="AF26" s="138">
        <v>154</v>
      </c>
      <c r="AG26" s="138">
        <v>139</v>
      </c>
      <c r="AH26" s="138">
        <v>127</v>
      </c>
      <c r="AI26" s="138">
        <v>100</v>
      </c>
      <c r="AJ26" s="138">
        <v>58</v>
      </c>
      <c r="AK26" s="138">
        <v>47</v>
      </c>
      <c r="AL26" s="138">
        <v>45</v>
      </c>
      <c r="AM26" s="138">
        <v>38</v>
      </c>
      <c r="AN26" s="138">
        <v>34</v>
      </c>
      <c r="AO26" s="138">
        <v>31</v>
      </c>
      <c r="AP26" s="138">
        <v>30</v>
      </c>
      <c r="AQ26" s="138">
        <v>30</v>
      </c>
      <c r="AR26" s="138">
        <v>29</v>
      </c>
      <c r="AS26" s="138">
        <v>29</v>
      </c>
      <c r="AT26" s="138">
        <v>26</v>
      </c>
      <c r="AU26" s="138">
        <v>22</v>
      </c>
      <c r="AV26" s="138">
        <v>20</v>
      </c>
      <c r="AW26" s="138">
        <v>16</v>
      </c>
      <c r="AX26" s="138">
        <v>16</v>
      </c>
      <c r="AY26" s="138">
        <v>15</v>
      </c>
      <c r="AZ26" s="141">
        <v>14</v>
      </c>
      <c r="BA26" s="138">
        <v>13</v>
      </c>
      <c r="BB26" s="138">
        <v>13</v>
      </c>
      <c r="BC26" s="138">
        <v>13</v>
      </c>
      <c r="BD26" s="138">
        <v>13</v>
      </c>
      <c r="BE26" s="138">
        <v>11</v>
      </c>
      <c r="BF26" s="138">
        <v>11</v>
      </c>
      <c r="BG26" s="138">
        <v>11</v>
      </c>
      <c r="BH26" s="138">
        <v>11</v>
      </c>
      <c r="BI26" s="140">
        <v>11</v>
      </c>
      <c r="BJ26" s="138">
        <v>10</v>
      </c>
      <c r="BK26" s="138">
        <v>10</v>
      </c>
      <c r="BL26" s="138">
        <v>10</v>
      </c>
      <c r="BM26" s="138">
        <v>10</v>
      </c>
      <c r="BN26" s="138">
        <v>10</v>
      </c>
      <c r="BO26" s="138">
        <v>10</v>
      </c>
      <c r="BP26" s="138">
        <v>10</v>
      </c>
      <c r="BQ26" s="138">
        <v>10</v>
      </c>
      <c r="BR26" s="138">
        <v>9</v>
      </c>
      <c r="BS26" s="138">
        <v>9</v>
      </c>
      <c r="BT26" s="138">
        <v>9</v>
      </c>
      <c r="BU26" s="140">
        <v>9</v>
      </c>
      <c r="BV26" s="138">
        <v>9</v>
      </c>
      <c r="BW26" s="138"/>
      <c r="BX26" s="138"/>
      <c r="BY26" s="138"/>
      <c r="BZ26" s="138"/>
      <c r="CA26" s="136">
        <v>0.99354838709677418</v>
      </c>
      <c r="CB26" s="136">
        <v>0.64516129032258063</v>
      </c>
      <c r="CC26" s="136">
        <v>0.2</v>
      </c>
    </row>
    <row r="27" spans="1:81" outlineLevel="1" x14ac:dyDescent="0.25">
      <c r="A27" s="170" t="s">
        <v>321</v>
      </c>
      <c r="B27" s="128">
        <v>41640</v>
      </c>
      <c r="C27" s="129">
        <v>51</v>
      </c>
      <c r="D27" s="130">
        <f t="shared" si="1"/>
        <v>49</v>
      </c>
      <c r="E27" s="130">
        <f t="shared" si="2"/>
        <v>26</v>
      </c>
      <c r="F27" s="130">
        <f t="shared" si="3"/>
        <v>11</v>
      </c>
      <c r="G27" s="131">
        <f t="shared" si="0"/>
        <v>0.96078431372549022</v>
      </c>
      <c r="H27" s="131">
        <f t="shared" si="0"/>
        <v>0.50980392156862742</v>
      </c>
      <c r="I27" s="131">
        <f t="shared" si="0"/>
        <v>0.21568627450980393</v>
      </c>
      <c r="J27" s="174"/>
      <c r="K27" s="137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8"/>
      <c r="AB27" s="138"/>
      <c r="AC27" s="138"/>
      <c r="AD27" s="138"/>
      <c r="AE27" s="138"/>
      <c r="AF27" s="138">
        <v>51</v>
      </c>
      <c r="AG27" s="138">
        <v>49</v>
      </c>
      <c r="AH27" s="138">
        <v>48</v>
      </c>
      <c r="AI27" s="138">
        <v>36</v>
      </c>
      <c r="AJ27" s="138">
        <v>26</v>
      </c>
      <c r="AK27" s="138">
        <v>18</v>
      </c>
      <c r="AL27" s="138">
        <v>16</v>
      </c>
      <c r="AM27" s="138">
        <v>15</v>
      </c>
      <c r="AN27" s="138">
        <v>14</v>
      </c>
      <c r="AO27" s="138">
        <v>13</v>
      </c>
      <c r="AP27" s="138">
        <v>11</v>
      </c>
      <c r="AQ27" s="138">
        <v>9</v>
      </c>
      <c r="AR27" s="138">
        <v>8</v>
      </c>
      <c r="AS27" s="138">
        <v>7</v>
      </c>
      <c r="AT27" s="138">
        <v>5</v>
      </c>
      <c r="AU27" s="138">
        <v>4</v>
      </c>
      <c r="AV27" s="138">
        <v>5</v>
      </c>
      <c r="AW27" s="138">
        <v>4</v>
      </c>
      <c r="AX27" s="138">
        <v>4</v>
      </c>
      <c r="AY27" s="138">
        <v>4</v>
      </c>
      <c r="AZ27" s="141">
        <v>4</v>
      </c>
      <c r="BA27" s="138">
        <v>4</v>
      </c>
      <c r="BB27" s="138">
        <v>4</v>
      </c>
      <c r="BC27" s="138">
        <v>4</v>
      </c>
      <c r="BD27" s="138">
        <v>4</v>
      </c>
      <c r="BE27" s="138">
        <v>4</v>
      </c>
      <c r="BF27" s="138">
        <v>3</v>
      </c>
      <c r="BG27" s="138">
        <v>3</v>
      </c>
      <c r="BH27" s="138">
        <v>3</v>
      </c>
      <c r="BI27" s="140">
        <v>3</v>
      </c>
      <c r="BJ27" s="138">
        <v>3</v>
      </c>
      <c r="BK27" s="138">
        <v>2</v>
      </c>
      <c r="BL27" s="138">
        <v>2</v>
      </c>
      <c r="BM27" s="138">
        <v>2</v>
      </c>
      <c r="BN27" s="138">
        <v>2</v>
      </c>
      <c r="BO27" s="138">
        <v>2</v>
      </c>
      <c r="BP27" s="138">
        <v>2</v>
      </c>
      <c r="BQ27" s="138">
        <v>2</v>
      </c>
      <c r="BR27" s="138">
        <v>2</v>
      </c>
      <c r="BS27" s="138">
        <v>2</v>
      </c>
      <c r="BT27" s="138">
        <v>2</v>
      </c>
      <c r="BU27" s="140">
        <v>2</v>
      </c>
      <c r="BV27" s="138">
        <v>2</v>
      </c>
      <c r="BW27" s="138"/>
      <c r="BX27" s="138"/>
      <c r="BY27" s="138"/>
      <c r="BZ27" s="138"/>
      <c r="CA27" s="136">
        <v>0.96078431372549022</v>
      </c>
      <c r="CB27" s="136">
        <v>0.50980392156862742</v>
      </c>
      <c r="CC27" s="136">
        <v>0.21568627450980393</v>
      </c>
    </row>
    <row r="28" spans="1:81" outlineLevel="1" x14ac:dyDescent="0.25">
      <c r="A28" s="170" t="s">
        <v>322</v>
      </c>
      <c r="B28" s="128">
        <v>41671</v>
      </c>
      <c r="C28" s="129">
        <v>48</v>
      </c>
      <c r="D28" s="130">
        <f t="shared" si="1"/>
        <v>48</v>
      </c>
      <c r="E28" s="130">
        <f t="shared" si="2"/>
        <v>17</v>
      </c>
      <c r="F28" s="130">
        <f t="shared" si="3"/>
        <v>9</v>
      </c>
      <c r="G28" s="131">
        <f t="shared" si="0"/>
        <v>1</v>
      </c>
      <c r="H28" s="131">
        <f t="shared" si="0"/>
        <v>0.35416666666666669</v>
      </c>
      <c r="I28" s="131">
        <f t="shared" si="0"/>
        <v>0.1875</v>
      </c>
      <c r="J28" s="174"/>
      <c r="K28" s="137"/>
      <c r="L28" s="138"/>
      <c r="M28" s="138"/>
      <c r="N28" s="138"/>
      <c r="O28" s="138"/>
      <c r="P28" s="138"/>
      <c r="Q28" s="138"/>
      <c r="R28" s="138"/>
      <c r="S28" s="138"/>
      <c r="T28" s="138"/>
      <c r="U28" s="138"/>
      <c r="V28" s="138"/>
      <c r="W28" s="138"/>
      <c r="X28" s="138"/>
      <c r="Y28" s="138"/>
      <c r="Z28" s="138"/>
      <c r="AA28" s="138"/>
      <c r="AB28" s="138"/>
      <c r="AC28" s="138"/>
      <c r="AD28" s="138"/>
      <c r="AE28" s="138"/>
      <c r="AF28" s="138"/>
      <c r="AG28" s="138">
        <v>48</v>
      </c>
      <c r="AH28" s="138">
        <v>48</v>
      </c>
      <c r="AI28" s="138">
        <v>44</v>
      </c>
      <c r="AJ28" s="138">
        <v>27</v>
      </c>
      <c r="AK28" s="138">
        <v>17</v>
      </c>
      <c r="AL28" s="138">
        <v>15</v>
      </c>
      <c r="AM28" s="138">
        <v>13</v>
      </c>
      <c r="AN28" s="138">
        <v>13</v>
      </c>
      <c r="AO28" s="138">
        <v>9</v>
      </c>
      <c r="AP28" s="138">
        <v>9</v>
      </c>
      <c r="AQ28" s="138">
        <v>9</v>
      </c>
      <c r="AR28" s="138">
        <v>8</v>
      </c>
      <c r="AS28" s="138">
        <v>7</v>
      </c>
      <c r="AT28" s="138">
        <v>4</v>
      </c>
      <c r="AU28" s="138">
        <v>4</v>
      </c>
      <c r="AV28" s="138">
        <v>2</v>
      </c>
      <c r="AW28" s="138"/>
      <c r="AX28" s="138"/>
      <c r="AY28" s="138"/>
      <c r="AZ28" s="139"/>
      <c r="BA28" s="138"/>
      <c r="BB28" s="138"/>
      <c r="BC28" s="138"/>
      <c r="BD28" s="138"/>
      <c r="BE28" s="138"/>
      <c r="BF28" s="138"/>
      <c r="BG28" s="138"/>
      <c r="BH28" s="138"/>
      <c r="BI28" s="140" t="s">
        <v>33</v>
      </c>
      <c r="BJ28" s="138" t="s">
        <v>33</v>
      </c>
      <c r="BK28" s="138" t="s">
        <v>33</v>
      </c>
      <c r="BL28" s="138" t="s">
        <v>33</v>
      </c>
      <c r="BM28" s="138" t="s">
        <v>33</v>
      </c>
      <c r="BN28" s="138" t="s">
        <v>33</v>
      </c>
      <c r="BO28" s="138" t="s">
        <v>33</v>
      </c>
      <c r="BP28" s="138" t="s">
        <v>33</v>
      </c>
      <c r="BQ28" s="138" t="s">
        <v>33</v>
      </c>
      <c r="BR28" s="138" t="s">
        <v>33</v>
      </c>
      <c r="BS28" s="138" t="s">
        <v>33</v>
      </c>
      <c r="BT28" s="138" t="s">
        <v>33</v>
      </c>
      <c r="BU28" s="140"/>
      <c r="BV28" s="138"/>
      <c r="BW28" s="138"/>
      <c r="BX28" s="138"/>
      <c r="BY28" s="138"/>
      <c r="BZ28" s="138"/>
      <c r="CA28" s="136">
        <v>1</v>
      </c>
      <c r="CB28" s="136">
        <v>0.35416666666666669</v>
      </c>
      <c r="CC28" s="144">
        <v>0.1875</v>
      </c>
    </row>
    <row r="29" spans="1:81" outlineLevel="1" x14ac:dyDescent="0.25">
      <c r="A29" s="170" t="s">
        <v>323</v>
      </c>
      <c r="B29" s="128">
        <v>41699</v>
      </c>
      <c r="C29" s="129">
        <v>83</v>
      </c>
      <c r="D29" s="130">
        <f t="shared" si="1"/>
        <v>71</v>
      </c>
      <c r="E29" s="130">
        <f t="shared" si="2"/>
        <v>34</v>
      </c>
      <c r="F29" s="130">
        <f t="shared" si="3"/>
        <v>26</v>
      </c>
      <c r="G29" s="131">
        <f t="shared" si="0"/>
        <v>0.85542168674698793</v>
      </c>
      <c r="H29" s="131">
        <f t="shared" si="0"/>
        <v>0.40963855421686746</v>
      </c>
      <c r="I29" s="131">
        <f t="shared" si="0"/>
        <v>0.31325301204819278</v>
      </c>
      <c r="J29" s="174"/>
      <c r="K29" s="137"/>
      <c r="L29" s="138"/>
      <c r="M29" s="138"/>
      <c r="N29" s="138"/>
      <c r="O29" s="138"/>
      <c r="P29" s="138"/>
      <c r="Q29" s="138"/>
      <c r="R29" s="138"/>
      <c r="S29" s="138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8">
        <v>83</v>
      </c>
      <c r="AI29" s="138">
        <v>71</v>
      </c>
      <c r="AJ29" s="138">
        <v>59</v>
      </c>
      <c r="AK29" s="138">
        <v>39</v>
      </c>
      <c r="AL29" s="138">
        <v>34</v>
      </c>
      <c r="AM29" s="138">
        <v>32</v>
      </c>
      <c r="AN29" s="138">
        <v>31</v>
      </c>
      <c r="AO29" s="138">
        <v>30</v>
      </c>
      <c r="AP29" s="138">
        <v>29</v>
      </c>
      <c r="AQ29" s="138">
        <v>29</v>
      </c>
      <c r="AR29" s="138">
        <v>26</v>
      </c>
      <c r="AS29" s="138">
        <v>22</v>
      </c>
      <c r="AT29" s="138">
        <v>20</v>
      </c>
      <c r="AU29" s="138">
        <v>18</v>
      </c>
      <c r="AV29" s="138">
        <v>14</v>
      </c>
      <c r="AW29" s="138">
        <v>11</v>
      </c>
      <c r="AX29" s="138">
        <v>11</v>
      </c>
      <c r="AY29" s="138">
        <v>10</v>
      </c>
      <c r="AZ29" s="141">
        <v>9</v>
      </c>
      <c r="BA29" s="138">
        <v>7</v>
      </c>
      <c r="BB29" s="138">
        <v>7</v>
      </c>
      <c r="BC29" s="138">
        <v>7</v>
      </c>
      <c r="BD29" s="138">
        <v>6</v>
      </c>
      <c r="BE29" s="138">
        <v>5</v>
      </c>
      <c r="BF29" s="138">
        <v>4</v>
      </c>
      <c r="BG29" s="138">
        <v>1</v>
      </c>
      <c r="BH29" s="138">
        <v>1</v>
      </c>
      <c r="BI29" s="140">
        <v>1</v>
      </c>
      <c r="BJ29" s="138">
        <v>1</v>
      </c>
      <c r="BK29" s="138">
        <v>1</v>
      </c>
      <c r="BL29" s="138">
        <v>1</v>
      </c>
      <c r="BM29" s="138">
        <v>1</v>
      </c>
      <c r="BN29" s="138">
        <v>1</v>
      </c>
      <c r="BO29" s="138">
        <v>1</v>
      </c>
      <c r="BP29" s="138">
        <v>1</v>
      </c>
      <c r="BQ29" s="138">
        <v>1</v>
      </c>
      <c r="BR29" s="138">
        <v>1</v>
      </c>
      <c r="BS29" s="138">
        <v>1</v>
      </c>
      <c r="BT29" s="138">
        <v>1</v>
      </c>
      <c r="BU29" s="140">
        <v>1</v>
      </c>
      <c r="BV29" s="138"/>
      <c r="BW29" s="138"/>
      <c r="BX29" s="138"/>
      <c r="BY29" s="138"/>
      <c r="BZ29" s="138"/>
      <c r="CA29" s="136">
        <v>0.85542168674698793</v>
      </c>
      <c r="CB29" s="136">
        <v>0.40963855421686746</v>
      </c>
      <c r="CC29" s="144">
        <v>0.31325301204819278</v>
      </c>
    </row>
    <row r="30" spans="1:81" outlineLevel="1" x14ac:dyDescent="0.25">
      <c r="A30" s="170" t="s">
        <v>324</v>
      </c>
      <c r="B30" s="128">
        <v>41730</v>
      </c>
      <c r="C30" s="129">
        <v>180</v>
      </c>
      <c r="D30" s="130">
        <f t="shared" si="1"/>
        <v>154</v>
      </c>
      <c r="E30" s="130">
        <f t="shared" si="2"/>
        <v>91</v>
      </c>
      <c r="F30" s="130">
        <f t="shared" si="3"/>
        <v>60</v>
      </c>
      <c r="G30" s="131">
        <f t="shared" si="0"/>
        <v>0.85555555555555551</v>
      </c>
      <c r="H30" s="131">
        <f t="shared" si="0"/>
        <v>0.50555555555555554</v>
      </c>
      <c r="I30" s="131">
        <f t="shared" si="0"/>
        <v>0.33333333333333331</v>
      </c>
      <c r="J30" s="174"/>
      <c r="K30" s="137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38"/>
      <c r="AG30" s="138"/>
      <c r="AH30" s="138"/>
      <c r="AI30" s="138">
        <v>175</v>
      </c>
      <c r="AJ30" s="138">
        <v>154</v>
      </c>
      <c r="AK30" s="138">
        <v>141</v>
      </c>
      <c r="AL30" s="138">
        <v>101</v>
      </c>
      <c r="AM30" s="138">
        <v>91</v>
      </c>
      <c r="AN30" s="138">
        <v>81</v>
      </c>
      <c r="AO30" s="138">
        <v>76</v>
      </c>
      <c r="AP30" s="138">
        <v>69</v>
      </c>
      <c r="AQ30" s="138">
        <v>66</v>
      </c>
      <c r="AR30" s="138">
        <v>64</v>
      </c>
      <c r="AS30" s="138">
        <v>60</v>
      </c>
      <c r="AT30" s="138">
        <v>59</v>
      </c>
      <c r="AU30" s="138">
        <v>47</v>
      </c>
      <c r="AV30" s="138">
        <v>43</v>
      </c>
      <c r="AW30" s="138">
        <v>36</v>
      </c>
      <c r="AX30" s="138">
        <v>28</v>
      </c>
      <c r="AY30" s="138">
        <v>27</v>
      </c>
      <c r="AZ30" s="141">
        <v>23</v>
      </c>
      <c r="BA30" s="138">
        <v>17</v>
      </c>
      <c r="BB30" s="138">
        <v>16</v>
      </c>
      <c r="BC30" s="138">
        <v>16</v>
      </c>
      <c r="BD30" s="138">
        <v>16</v>
      </c>
      <c r="BE30" s="138">
        <v>15</v>
      </c>
      <c r="BF30" s="138">
        <v>14</v>
      </c>
      <c r="BG30" s="138">
        <v>13</v>
      </c>
      <c r="BH30" s="138">
        <v>13</v>
      </c>
      <c r="BI30" s="140">
        <v>13</v>
      </c>
      <c r="BJ30" s="138">
        <v>13</v>
      </c>
      <c r="BK30" s="138">
        <v>13</v>
      </c>
      <c r="BL30" s="138">
        <v>11</v>
      </c>
      <c r="BM30" s="138">
        <v>10</v>
      </c>
      <c r="BN30" s="138">
        <v>10</v>
      </c>
      <c r="BO30" s="138">
        <v>10</v>
      </c>
      <c r="BP30" s="138">
        <v>10</v>
      </c>
      <c r="BQ30" s="138">
        <v>10</v>
      </c>
      <c r="BR30" s="138">
        <v>9</v>
      </c>
      <c r="BS30" s="138">
        <v>9</v>
      </c>
      <c r="BT30" s="138">
        <v>9</v>
      </c>
      <c r="BU30" s="140">
        <v>9</v>
      </c>
      <c r="BV30" s="138">
        <v>9</v>
      </c>
      <c r="BW30" s="138"/>
      <c r="BX30" s="138"/>
      <c r="BY30" s="138"/>
      <c r="BZ30" s="138"/>
      <c r="CA30" s="136">
        <v>0.85555555555555551</v>
      </c>
      <c r="CB30" s="136">
        <v>0.50555555555555554</v>
      </c>
      <c r="CC30" s="144">
        <v>0.33333333333333331</v>
      </c>
    </row>
    <row r="31" spans="1:81" outlineLevel="1" x14ac:dyDescent="0.25">
      <c r="A31" s="170" t="s">
        <v>325</v>
      </c>
      <c r="B31" s="128">
        <v>41760</v>
      </c>
      <c r="C31" s="129">
        <v>226</v>
      </c>
      <c r="D31" s="130">
        <f t="shared" si="1"/>
        <v>216</v>
      </c>
      <c r="E31" s="130">
        <f t="shared" si="2"/>
        <v>142</v>
      </c>
      <c r="F31" s="130">
        <f t="shared" si="3"/>
        <v>95</v>
      </c>
      <c r="G31" s="131">
        <f t="shared" si="0"/>
        <v>0.95575221238938057</v>
      </c>
      <c r="H31" s="131">
        <f t="shared" si="0"/>
        <v>0.62831858407079644</v>
      </c>
      <c r="I31" s="131">
        <f t="shared" si="0"/>
        <v>0.42035398230088494</v>
      </c>
      <c r="J31" s="174"/>
      <c r="K31" s="137"/>
      <c r="L31" s="138"/>
      <c r="M31" s="138"/>
      <c r="N31" s="138"/>
      <c r="O31" s="138"/>
      <c r="P31" s="138"/>
      <c r="Q31" s="138"/>
      <c r="R31" s="138"/>
      <c r="S31" s="138"/>
      <c r="T31" s="138"/>
      <c r="U31" s="138"/>
      <c r="V31" s="138"/>
      <c r="W31" s="138"/>
      <c r="X31" s="138"/>
      <c r="Y31" s="138"/>
      <c r="Z31" s="138"/>
      <c r="AA31" s="138"/>
      <c r="AB31" s="138"/>
      <c r="AC31" s="138"/>
      <c r="AD31" s="138"/>
      <c r="AE31" s="138"/>
      <c r="AF31" s="138"/>
      <c r="AG31" s="138"/>
      <c r="AH31" s="138"/>
      <c r="AI31" s="138"/>
      <c r="AJ31" s="138">
        <v>222</v>
      </c>
      <c r="AK31" s="138">
        <v>216</v>
      </c>
      <c r="AL31" s="138">
        <v>203</v>
      </c>
      <c r="AM31" s="138">
        <v>155</v>
      </c>
      <c r="AN31" s="138">
        <v>142</v>
      </c>
      <c r="AO31" s="138">
        <v>128</v>
      </c>
      <c r="AP31" s="138">
        <v>121</v>
      </c>
      <c r="AQ31" s="138">
        <v>118</v>
      </c>
      <c r="AR31" s="138">
        <v>111</v>
      </c>
      <c r="AS31" s="138">
        <v>100</v>
      </c>
      <c r="AT31" s="138">
        <v>95</v>
      </c>
      <c r="AU31" s="138">
        <v>79</v>
      </c>
      <c r="AV31" s="138">
        <v>67</v>
      </c>
      <c r="AW31" s="138">
        <v>54</v>
      </c>
      <c r="AX31" s="138">
        <v>44</v>
      </c>
      <c r="AY31" s="138">
        <v>42</v>
      </c>
      <c r="AZ31" s="141">
        <v>41</v>
      </c>
      <c r="BA31" s="138">
        <v>35</v>
      </c>
      <c r="BB31" s="138">
        <v>34</v>
      </c>
      <c r="BC31" s="138">
        <v>33</v>
      </c>
      <c r="BD31" s="138">
        <v>32</v>
      </c>
      <c r="BE31" s="138">
        <v>33</v>
      </c>
      <c r="BF31" s="138">
        <v>32</v>
      </c>
      <c r="BG31" s="138">
        <v>30</v>
      </c>
      <c r="BH31" s="138">
        <v>26</v>
      </c>
      <c r="BI31" s="140">
        <v>23</v>
      </c>
      <c r="BJ31" s="138">
        <v>21</v>
      </c>
      <c r="BK31" s="138">
        <v>20</v>
      </c>
      <c r="BL31" s="138">
        <v>20</v>
      </c>
      <c r="BM31" s="138">
        <v>17</v>
      </c>
      <c r="BN31" s="138">
        <v>15</v>
      </c>
      <c r="BO31" s="138">
        <v>14</v>
      </c>
      <c r="BP31" s="138">
        <v>14</v>
      </c>
      <c r="BQ31" s="138">
        <v>13</v>
      </c>
      <c r="BR31" s="138">
        <v>12</v>
      </c>
      <c r="BS31" s="138">
        <v>12</v>
      </c>
      <c r="BT31" s="138">
        <v>12</v>
      </c>
      <c r="BU31" s="140">
        <v>11</v>
      </c>
      <c r="BV31" s="138">
        <v>12</v>
      </c>
      <c r="BW31" s="138"/>
      <c r="BX31" s="138"/>
      <c r="BY31" s="138"/>
      <c r="BZ31" s="138"/>
      <c r="CA31" s="136">
        <v>0.95575221238938057</v>
      </c>
      <c r="CB31" s="136">
        <v>0.62831858407079644</v>
      </c>
      <c r="CC31" s="144">
        <v>0.42035398230088494</v>
      </c>
    </row>
    <row r="32" spans="1:81" outlineLevel="1" x14ac:dyDescent="0.25">
      <c r="A32" s="170" t="s">
        <v>326</v>
      </c>
      <c r="B32" s="128">
        <v>41791</v>
      </c>
      <c r="C32" s="129">
        <v>294</v>
      </c>
      <c r="D32" s="130">
        <f t="shared" si="1"/>
        <v>256</v>
      </c>
      <c r="E32" s="130">
        <f t="shared" si="2"/>
        <v>171</v>
      </c>
      <c r="F32" s="130">
        <f t="shared" si="3"/>
        <v>101</v>
      </c>
      <c r="G32" s="131">
        <f t="shared" si="0"/>
        <v>0.87074829931972786</v>
      </c>
      <c r="H32" s="131">
        <f t="shared" si="0"/>
        <v>0.58163265306122447</v>
      </c>
      <c r="I32" s="131">
        <f t="shared" si="0"/>
        <v>0.34353741496598639</v>
      </c>
      <c r="J32" s="174"/>
      <c r="K32" s="137"/>
      <c r="L32" s="138"/>
      <c r="M32" s="138"/>
      <c r="N32" s="138"/>
      <c r="O32" s="138"/>
      <c r="P32" s="138"/>
      <c r="Q32" s="138"/>
      <c r="R32" s="138"/>
      <c r="S32" s="138"/>
      <c r="T32" s="138"/>
      <c r="U32" s="138"/>
      <c r="V32" s="138"/>
      <c r="W32" s="138"/>
      <c r="X32" s="138"/>
      <c r="Y32" s="138"/>
      <c r="Z32" s="138"/>
      <c r="AA32" s="138"/>
      <c r="AB32" s="138"/>
      <c r="AC32" s="138"/>
      <c r="AD32" s="138"/>
      <c r="AE32" s="138"/>
      <c r="AF32" s="138"/>
      <c r="AG32" s="138"/>
      <c r="AH32" s="138"/>
      <c r="AI32" s="138"/>
      <c r="AJ32" s="138"/>
      <c r="AK32" s="138">
        <v>276</v>
      </c>
      <c r="AL32" s="138">
        <v>256</v>
      </c>
      <c r="AM32" s="138">
        <v>224</v>
      </c>
      <c r="AN32" s="138">
        <v>197</v>
      </c>
      <c r="AO32" s="138">
        <v>171</v>
      </c>
      <c r="AP32" s="138">
        <v>153</v>
      </c>
      <c r="AQ32" s="138">
        <v>147</v>
      </c>
      <c r="AR32" s="138">
        <v>138</v>
      </c>
      <c r="AS32" s="138">
        <v>121</v>
      </c>
      <c r="AT32" s="138">
        <v>114</v>
      </c>
      <c r="AU32" s="138">
        <v>101</v>
      </c>
      <c r="AV32" s="138">
        <v>86</v>
      </c>
      <c r="AW32" s="138">
        <v>64</v>
      </c>
      <c r="AX32" s="138">
        <v>57</v>
      </c>
      <c r="AY32" s="138">
        <v>52</v>
      </c>
      <c r="AZ32" s="141">
        <v>49</v>
      </c>
      <c r="BA32" s="138">
        <v>48</v>
      </c>
      <c r="BB32" s="138">
        <v>48</v>
      </c>
      <c r="BC32" s="138">
        <v>48</v>
      </c>
      <c r="BD32" s="138">
        <v>45</v>
      </c>
      <c r="BE32" s="138">
        <v>43</v>
      </c>
      <c r="BF32" s="138">
        <v>40</v>
      </c>
      <c r="BG32" s="138">
        <v>36</v>
      </c>
      <c r="BH32" s="138">
        <v>35</v>
      </c>
      <c r="BI32" s="140">
        <v>33</v>
      </c>
      <c r="BJ32" s="138">
        <v>30</v>
      </c>
      <c r="BK32" s="138">
        <v>28</v>
      </c>
      <c r="BL32" s="138">
        <v>26</v>
      </c>
      <c r="BM32" s="138">
        <v>27</v>
      </c>
      <c r="BN32" s="138">
        <v>27</v>
      </c>
      <c r="BO32" s="138">
        <v>26</v>
      </c>
      <c r="BP32" s="138">
        <v>26</v>
      </c>
      <c r="BQ32" s="138">
        <v>24</v>
      </c>
      <c r="BR32" s="138">
        <v>22</v>
      </c>
      <c r="BS32" s="138">
        <v>21</v>
      </c>
      <c r="BT32" s="138">
        <v>21</v>
      </c>
      <c r="BU32" s="140">
        <v>20</v>
      </c>
      <c r="BV32" s="138">
        <v>21</v>
      </c>
      <c r="BW32" s="138"/>
      <c r="BX32" s="138"/>
      <c r="BY32" s="138"/>
      <c r="BZ32" s="138"/>
      <c r="CA32" s="136">
        <v>0.87074829931972786</v>
      </c>
      <c r="CB32" s="136">
        <v>0.58163265306122447</v>
      </c>
      <c r="CC32" s="144">
        <v>0.34353741496598639</v>
      </c>
    </row>
    <row r="33" spans="1:81" outlineLevel="1" x14ac:dyDescent="0.25">
      <c r="A33" s="170" t="s">
        <v>327</v>
      </c>
      <c r="B33" s="128">
        <v>41821</v>
      </c>
      <c r="C33" s="129">
        <v>190</v>
      </c>
      <c r="D33" s="130">
        <f t="shared" si="1"/>
        <v>176</v>
      </c>
      <c r="E33" s="130">
        <f t="shared" si="2"/>
        <v>128</v>
      </c>
      <c r="F33" s="130">
        <f t="shared" si="3"/>
        <v>62</v>
      </c>
      <c r="G33" s="131">
        <f t="shared" si="0"/>
        <v>0.9263157894736842</v>
      </c>
      <c r="H33" s="131">
        <f t="shared" si="0"/>
        <v>0.67368421052631577</v>
      </c>
      <c r="I33" s="131">
        <f t="shared" si="0"/>
        <v>0.32631578947368423</v>
      </c>
      <c r="J33" s="174"/>
      <c r="K33" s="137"/>
      <c r="L33" s="138"/>
      <c r="M33" s="138"/>
      <c r="N33" s="138"/>
      <c r="O33" s="138"/>
      <c r="P33" s="138"/>
      <c r="Q33" s="138"/>
      <c r="R33" s="138"/>
      <c r="S33" s="138"/>
      <c r="T33" s="138"/>
      <c r="U33" s="138"/>
      <c r="V33" s="138"/>
      <c r="W33" s="138"/>
      <c r="X33" s="138"/>
      <c r="Y33" s="138"/>
      <c r="Z33" s="138"/>
      <c r="AA33" s="138"/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>
        <v>190</v>
      </c>
      <c r="AM33" s="138">
        <v>176</v>
      </c>
      <c r="AN33" s="138">
        <v>170</v>
      </c>
      <c r="AO33" s="138">
        <v>141</v>
      </c>
      <c r="AP33" s="138">
        <v>128</v>
      </c>
      <c r="AQ33" s="138">
        <v>116</v>
      </c>
      <c r="AR33" s="138">
        <v>105</v>
      </c>
      <c r="AS33" s="138">
        <v>91</v>
      </c>
      <c r="AT33" s="138">
        <v>85</v>
      </c>
      <c r="AU33" s="138">
        <v>71</v>
      </c>
      <c r="AV33" s="138">
        <v>62</v>
      </c>
      <c r="AW33" s="138">
        <v>50</v>
      </c>
      <c r="AX33" s="138">
        <v>47</v>
      </c>
      <c r="AY33" s="138">
        <v>42</v>
      </c>
      <c r="AZ33" s="141">
        <v>38</v>
      </c>
      <c r="BA33" s="138">
        <v>33</v>
      </c>
      <c r="BB33" s="138">
        <v>29</v>
      </c>
      <c r="BC33" s="138">
        <v>27</v>
      </c>
      <c r="BD33" s="138">
        <v>26</v>
      </c>
      <c r="BE33" s="138">
        <v>26</v>
      </c>
      <c r="BF33" s="138">
        <v>26</v>
      </c>
      <c r="BG33" s="138">
        <v>25</v>
      </c>
      <c r="BH33" s="138">
        <v>24</v>
      </c>
      <c r="BI33" s="140">
        <v>23</v>
      </c>
      <c r="BJ33" s="138">
        <v>22</v>
      </c>
      <c r="BK33" s="138">
        <v>22</v>
      </c>
      <c r="BL33" s="138">
        <v>21</v>
      </c>
      <c r="BM33" s="138">
        <v>20</v>
      </c>
      <c r="BN33" s="138">
        <v>19</v>
      </c>
      <c r="BO33" s="138">
        <v>19</v>
      </c>
      <c r="BP33" s="138">
        <v>19</v>
      </c>
      <c r="BQ33" s="138">
        <v>19</v>
      </c>
      <c r="BR33" s="138">
        <v>16</v>
      </c>
      <c r="BS33" s="138">
        <v>16</v>
      </c>
      <c r="BT33" s="138">
        <v>16</v>
      </c>
      <c r="BU33" s="140">
        <v>16</v>
      </c>
      <c r="BV33" s="138">
        <v>16</v>
      </c>
      <c r="BW33" s="138"/>
      <c r="BX33" s="138"/>
      <c r="BY33" s="138"/>
      <c r="BZ33" s="138"/>
      <c r="CA33" s="136">
        <v>0.9263157894736842</v>
      </c>
      <c r="CB33" s="136">
        <v>0.67368421052631577</v>
      </c>
      <c r="CC33" s="144">
        <v>0.32631578947368423</v>
      </c>
    </row>
    <row r="34" spans="1:81" outlineLevel="1" x14ac:dyDescent="0.25">
      <c r="A34" s="170" t="s">
        <v>328</v>
      </c>
      <c r="B34" s="128">
        <v>41852</v>
      </c>
      <c r="C34" s="129">
        <v>288</v>
      </c>
      <c r="D34" s="130">
        <f t="shared" si="1"/>
        <v>278</v>
      </c>
      <c r="E34" s="130">
        <f t="shared" si="2"/>
        <v>191</v>
      </c>
      <c r="F34" s="130">
        <f t="shared" si="3"/>
        <v>71</v>
      </c>
      <c r="G34" s="131">
        <f t="shared" si="0"/>
        <v>0.96527777777777779</v>
      </c>
      <c r="H34" s="131">
        <f t="shared" si="0"/>
        <v>0.66319444444444442</v>
      </c>
      <c r="I34" s="131">
        <f t="shared" si="0"/>
        <v>0.24652777777777779</v>
      </c>
      <c r="J34" s="174"/>
      <c r="K34" s="137"/>
      <c r="L34" s="138"/>
      <c r="M34" s="138"/>
      <c r="N34" s="138"/>
      <c r="O34" s="138"/>
      <c r="P34" s="138"/>
      <c r="Q34" s="138"/>
      <c r="R34" s="138"/>
      <c r="S34" s="138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8"/>
      <c r="AI34" s="138"/>
      <c r="AJ34" s="138"/>
      <c r="AK34" s="138"/>
      <c r="AL34" s="138"/>
      <c r="AM34" s="138">
        <v>286</v>
      </c>
      <c r="AN34" s="138">
        <v>278</v>
      </c>
      <c r="AO34" s="138">
        <v>256</v>
      </c>
      <c r="AP34" s="138">
        <v>213</v>
      </c>
      <c r="AQ34" s="138">
        <v>191</v>
      </c>
      <c r="AR34" s="138">
        <v>169</v>
      </c>
      <c r="AS34" s="138">
        <v>148</v>
      </c>
      <c r="AT34" s="138">
        <v>138</v>
      </c>
      <c r="AU34" s="138">
        <v>115</v>
      </c>
      <c r="AV34" s="138">
        <v>90</v>
      </c>
      <c r="AW34" s="138">
        <v>71</v>
      </c>
      <c r="AX34" s="138">
        <v>60</v>
      </c>
      <c r="AY34" s="138">
        <v>52</v>
      </c>
      <c r="AZ34" s="141">
        <v>50</v>
      </c>
      <c r="BA34" s="138">
        <v>46</v>
      </c>
      <c r="BB34" s="138">
        <v>42</v>
      </c>
      <c r="BC34" s="138">
        <v>40</v>
      </c>
      <c r="BD34" s="138">
        <v>39</v>
      </c>
      <c r="BE34" s="138">
        <v>34</v>
      </c>
      <c r="BF34" s="138">
        <v>33</v>
      </c>
      <c r="BG34" s="138">
        <v>30</v>
      </c>
      <c r="BH34" s="138">
        <v>28</v>
      </c>
      <c r="BI34" s="140">
        <v>28</v>
      </c>
      <c r="BJ34" s="138">
        <v>28</v>
      </c>
      <c r="BK34" s="138">
        <v>24</v>
      </c>
      <c r="BL34" s="138">
        <v>24</v>
      </c>
      <c r="BM34" s="138">
        <v>24</v>
      </c>
      <c r="BN34" s="138">
        <v>22</v>
      </c>
      <c r="BO34" s="138">
        <v>22</v>
      </c>
      <c r="BP34" s="138">
        <v>22</v>
      </c>
      <c r="BQ34" s="138">
        <v>21</v>
      </c>
      <c r="BR34" s="138">
        <v>20</v>
      </c>
      <c r="BS34" s="138">
        <v>20</v>
      </c>
      <c r="BT34" s="138">
        <v>20</v>
      </c>
      <c r="BU34" s="140">
        <v>20</v>
      </c>
      <c r="BV34" s="138">
        <v>19</v>
      </c>
      <c r="BW34" s="138"/>
      <c r="BX34" s="138"/>
      <c r="BY34" s="138"/>
      <c r="BZ34" s="138"/>
      <c r="CA34" s="136">
        <v>0.96527777777777779</v>
      </c>
      <c r="CB34" s="144">
        <v>0.66319444444444442</v>
      </c>
      <c r="CC34" s="144">
        <v>0.24652777777777779</v>
      </c>
    </row>
    <row r="35" spans="1:81" outlineLevel="1" x14ac:dyDescent="0.25">
      <c r="A35" s="170" t="s">
        <v>329</v>
      </c>
      <c r="B35" s="128">
        <v>41883</v>
      </c>
      <c r="C35" s="129">
        <v>294</v>
      </c>
      <c r="D35" s="130">
        <f t="shared" si="1"/>
        <v>273</v>
      </c>
      <c r="E35" s="130">
        <f t="shared" si="2"/>
        <v>185</v>
      </c>
      <c r="F35" s="130">
        <f t="shared" si="3"/>
        <v>64</v>
      </c>
      <c r="G35" s="131">
        <f t="shared" si="0"/>
        <v>0.9285714285714286</v>
      </c>
      <c r="H35" s="131">
        <f t="shared" si="0"/>
        <v>0.62925170068027214</v>
      </c>
      <c r="I35" s="131">
        <f t="shared" si="0"/>
        <v>0.21768707482993196</v>
      </c>
      <c r="J35" s="174"/>
      <c r="K35" s="137"/>
      <c r="L35" s="138"/>
      <c r="M35" s="138"/>
      <c r="N35" s="138"/>
      <c r="O35" s="138"/>
      <c r="P35" s="138"/>
      <c r="Q35" s="138"/>
      <c r="R35" s="138"/>
      <c r="S35" s="138"/>
      <c r="T35" s="138"/>
      <c r="U35" s="138"/>
      <c r="V35" s="138"/>
      <c r="W35" s="138"/>
      <c r="X35" s="138"/>
      <c r="Y35" s="138"/>
      <c r="Z35" s="138"/>
      <c r="AA35" s="138"/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>
        <v>285</v>
      </c>
      <c r="AO35" s="138">
        <v>273</v>
      </c>
      <c r="AP35" s="138">
        <v>250</v>
      </c>
      <c r="AQ35" s="138">
        <v>212</v>
      </c>
      <c r="AR35" s="138">
        <v>185</v>
      </c>
      <c r="AS35" s="138">
        <v>151</v>
      </c>
      <c r="AT35" s="138">
        <v>128</v>
      </c>
      <c r="AU35" s="138">
        <v>105</v>
      </c>
      <c r="AV35" s="138">
        <v>87</v>
      </c>
      <c r="AW35" s="138">
        <v>69</v>
      </c>
      <c r="AX35" s="138">
        <v>64</v>
      </c>
      <c r="AY35" s="138">
        <v>55</v>
      </c>
      <c r="AZ35" s="141">
        <v>50</v>
      </c>
      <c r="BA35" s="138">
        <v>43</v>
      </c>
      <c r="BB35" s="138">
        <v>40</v>
      </c>
      <c r="BC35" s="138">
        <v>40</v>
      </c>
      <c r="BD35" s="138">
        <v>38</v>
      </c>
      <c r="BE35" s="138">
        <v>34</v>
      </c>
      <c r="BF35" s="138">
        <v>31</v>
      </c>
      <c r="BG35" s="138">
        <v>30</v>
      </c>
      <c r="BH35" s="138">
        <v>29</v>
      </c>
      <c r="BI35" s="140">
        <v>29</v>
      </c>
      <c r="BJ35" s="138">
        <v>28</v>
      </c>
      <c r="BK35" s="138">
        <v>26</v>
      </c>
      <c r="BL35" s="138">
        <v>25</v>
      </c>
      <c r="BM35" s="138">
        <v>24</v>
      </c>
      <c r="BN35" s="138">
        <v>23</v>
      </c>
      <c r="BO35" s="138">
        <v>23</v>
      </c>
      <c r="BP35" s="138">
        <v>23</v>
      </c>
      <c r="BQ35" s="138">
        <v>21</v>
      </c>
      <c r="BR35" s="138">
        <v>22</v>
      </c>
      <c r="BS35" s="138">
        <v>21</v>
      </c>
      <c r="BT35" s="138">
        <v>21</v>
      </c>
      <c r="BU35" s="140">
        <v>19</v>
      </c>
      <c r="BV35" s="138">
        <v>18</v>
      </c>
      <c r="BW35" s="138"/>
      <c r="BX35" s="138"/>
      <c r="BY35" s="138"/>
      <c r="BZ35" s="138"/>
      <c r="CA35" s="136">
        <v>0.9285714285714286</v>
      </c>
      <c r="CB35" s="144">
        <v>0.62925170068027214</v>
      </c>
      <c r="CC35" s="144">
        <v>0.21768707482993196</v>
      </c>
    </row>
    <row r="36" spans="1:81" outlineLevel="1" x14ac:dyDescent="0.25">
      <c r="A36" s="170" t="s">
        <v>330</v>
      </c>
      <c r="B36" s="128">
        <v>41913</v>
      </c>
      <c r="C36" s="129">
        <v>223</v>
      </c>
      <c r="D36" s="130">
        <f t="shared" si="1"/>
        <v>201</v>
      </c>
      <c r="E36" s="130">
        <f t="shared" si="2"/>
        <v>142</v>
      </c>
      <c r="F36" s="130">
        <f t="shared" si="3"/>
        <v>58</v>
      </c>
      <c r="G36" s="131">
        <f t="shared" si="0"/>
        <v>0.90134529147982068</v>
      </c>
      <c r="H36" s="131">
        <f t="shared" si="0"/>
        <v>0.63677130044843044</v>
      </c>
      <c r="I36" s="131">
        <f t="shared" si="0"/>
        <v>0.26008968609865468</v>
      </c>
      <c r="J36" s="174"/>
      <c r="K36" s="137"/>
      <c r="L36" s="138"/>
      <c r="M36" s="138"/>
      <c r="N36" s="138"/>
      <c r="O36" s="138"/>
      <c r="P36" s="138"/>
      <c r="Q36" s="138"/>
      <c r="R36" s="138"/>
      <c r="S36" s="138"/>
      <c r="T36" s="138"/>
      <c r="U36" s="138"/>
      <c r="V36" s="138"/>
      <c r="W36" s="138"/>
      <c r="X36" s="138"/>
      <c r="Y36" s="138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>
        <v>217</v>
      </c>
      <c r="AP36" s="138">
        <v>201</v>
      </c>
      <c r="AQ36" s="138">
        <v>188</v>
      </c>
      <c r="AR36" s="138">
        <v>168</v>
      </c>
      <c r="AS36" s="138">
        <v>142</v>
      </c>
      <c r="AT36" s="138">
        <v>127</v>
      </c>
      <c r="AU36" s="138">
        <v>101</v>
      </c>
      <c r="AV36" s="138">
        <v>85</v>
      </c>
      <c r="AW36" s="138">
        <v>68</v>
      </c>
      <c r="AX36" s="138">
        <v>63</v>
      </c>
      <c r="AY36" s="138">
        <v>58</v>
      </c>
      <c r="AZ36" s="141">
        <v>56</v>
      </c>
      <c r="BA36" s="138">
        <v>53</v>
      </c>
      <c r="BB36" s="138">
        <v>48</v>
      </c>
      <c r="BC36" s="138">
        <v>48</v>
      </c>
      <c r="BD36" s="138">
        <v>48</v>
      </c>
      <c r="BE36" s="138">
        <v>47</v>
      </c>
      <c r="BF36" s="138">
        <v>46</v>
      </c>
      <c r="BG36" s="138">
        <v>43</v>
      </c>
      <c r="BH36" s="138">
        <v>39</v>
      </c>
      <c r="BI36" s="140">
        <v>38</v>
      </c>
      <c r="BJ36" s="138">
        <v>37</v>
      </c>
      <c r="BK36" s="138">
        <v>35</v>
      </c>
      <c r="BL36" s="138">
        <v>33</v>
      </c>
      <c r="BM36" s="138">
        <v>33</v>
      </c>
      <c r="BN36" s="138">
        <v>31</v>
      </c>
      <c r="BO36" s="138">
        <v>31</v>
      </c>
      <c r="BP36" s="138">
        <v>31</v>
      </c>
      <c r="BQ36" s="138">
        <v>29</v>
      </c>
      <c r="BR36" s="138">
        <v>28</v>
      </c>
      <c r="BS36" s="138">
        <v>28</v>
      </c>
      <c r="BT36" s="138">
        <v>28</v>
      </c>
      <c r="BU36" s="140">
        <v>28</v>
      </c>
      <c r="BV36" s="138">
        <v>27</v>
      </c>
      <c r="BW36" s="138"/>
      <c r="BX36" s="138"/>
      <c r="BY36" s="138"/>
      <c r="BZ36" s="138"/>
      <c r="CA36" s="136">
        <v>0.90134529147982068</v>
      </c>
      <c r="CB36" s="144">
        <v>0.63677130044843044</v>
      </c>
      <c r="CC36" s="144">
        <v>0.26008968609865468</v>
      </c>
    </row>
    <row r="37" spans="1:81" outlineLevel="1" x14ac:dyDescent="0.25">
      <c r="A37" s="170" t="s">
        <v>331</v>
      </c>
      <c r="B37" s="128">
        <v>41944</v>
      </c>
      <c r="C37" s="129">
        <v>399</v>
      </c>
      <c r="D37" s="130">
        <f>IFERROR(INDEX($K37:$BN37,,MATCH($B37,$K$3:$BN$3,0)+2),0)</f>
        <v>390</v>
      </c>
      <c r="E37" s="130">
        <f t="shared" si="2"/>
        <v>258</v>
      </c>
      <c r="F37" s="130">
        <f t="shared" si="3"/>
        <v>98</v>
      </c>
      <c r="G37" s="131">
        <f t="shared" si="0"/>
        <v>0.97744360902255634</v>
      </c>
      <c r="H37" s="131">
        <f t="shared" si="0"/>
        <v>0.64661654135338342</v>
      </c>
      <c r="I37" s="131">
        <f t="shared" si="0"/>
        <v>0.24561403508771928</v>
      </c>
      <c r="J37" s="174"/>
      <c r="K37" s="137"/>
      <c r="L37" s="138"/>
      <c r="M37" s="138"/>
      <c r="N37" s="138"/>
      <c r="O37" s="138"/>
      <c r="P37" s="138"/>
      <c r="Q37" s="138"/>
      <c r="R37" s="138"/>
      <c r="S37" s="138"/>
      <c r="T37" s="138"/>
      <c r="U37" s="138"/>
      <c r="V37" s="138"/>
      <c r="W37" s="138"/>
      <c r="X37" s="138"/>
      <c r="Y37" s="138"/>
      <c r="Z37" s="138"/>
      <c r="AA37" s="138"/>
      <c r="AB37" s="138"/>
      <c r="AC37" s="138"/>
      <c r="AD37" s="138"/>
      <c r="AE37" s="138"/>
      <c r="AF37" s="138"/>
      <c r="AG37" s="138"/>
      <c r="AH37" s="138"/>
      <c r="AI37" s="138"/>
      <c r="AJ37" s="138"/>
      <c r="AK37" s="138"/>
      <c r="AL37" s="138"/>
      <c r="AM37" s="138"/>
      <c r="AN37" s="138"/>
      <c r="AO37" s="138"/>
      <c r="AP37" s="138">
        <v>395</v>
      </c>
      <c r="AQ37" s="138">
        <v>390</v>
      </c>
      <c r="AR37" s="138">
        <v>374</v>
      </c>
      <c r="AS37" s="138">
        <v>311</v>
      </c>
      <c r="AT37" s="138">
        <v>258</v>
      </c>
      <c r="AU37" s="138">
        <v>196</v>
      </c>
      <c r="AV37" s="138">
        <v>164</v>
      </c>
      <c r="AW37" s="138">
        <v>137</v>
      </c>
      <c r="AX37" s="138">
        <v>122</v>
      </c>
      <c r="AY37" s="138">
        <v>104</v>
      </c>
      <c r="AZ37" s="141">
        <v>98</v>
      </c>
      <c r="BA37" s="138">
        <v>94</v>
      </c>
      <c r="BB37" s="138">
        <v>82</v>
      </c>
      <c r="BC37" s="138">
        <v>81</v>
      </c>
      <c r="BD37" s="138">
        <v>80</v>
      </c>
      <c r="BE37" s="138">
        <v>74</v>
      </c>
      <c r="BF37" s="138">
        <v>71</v>
      </c>
      <c r="BG37" s="138">
        <v>69</v>
      </c>
      <c r="BH37" s="138">
        <v>60</v>
      </c>
      <c r="BI37" s="140">
        <v>53</v>
      </c>
      <c r="BJ37" s="138">
        <v>52</v>
      </c>
      <c r="BK37" s="138">
        <v>51</v>
      </c>
      <c r="BL37" s="138">
        <v>47</v>
      </c>
      <c r="BM37" s="138">
        <v>44</v>
      </c>
      <c r="BN37" s="138">
        <v>40</v>
      </c>
      <c r="BO37" s="138">
        <v>39</v>
      </c>
      <c r="BP37" s="138">
        <v>39</v>
      </c>
      <c r="BQ37" s="138">
        <v>37</v>
      </c>
      <c r="BR37" s="138">
        <v>37</v>
      </c>
      <c r="BS37" s="138">
        <v>37</v>
      </c>
      <c r="BT37" s="138">
        <v>38</v>
      </c>
      <c r="BU37" s="140">
        <v>38</v>
      </c>
      <c r="BV37" s="138">
        <v>37</v>
      </c>
      <c r="BW37" s="138"/>
      <c r="BX37" s="138"/>
      <c r="BY37" s="138"/>
      <c r="BZ37" s="138"/>
      <c r="CA37" s="144">
        <v>0.97744360902255634</v>
      </c>
      <c r="CB37" s="144">
        <v>0.64661654135338342</v>
      </c>
      <c r="CC37" s="144">
        <v>0.24561403508771928</v>
      </c>
    </row>
    <row r="38" spans="1:81" x14ac:dyDescent="0.25">
      <c r="A38" s="170" t="s">
        <v>332</v>
      </c>
      <c r="B38" s="128">
        <v>41974</v>
      </c>
      <c r="C38" s="129">
        <v>424</v>
      </c>
      <c r="D38" s="130">
        <f t="shared" si="1"/>
        <v>411</v>
      </c>
      <c r="E38" s="130">
        <f t="shared" si="2"/>
        <v>225</v>
      </c>
      <c r="F38" s="130">
        <f t="shared" si="3"/>
        <v>109</v>
      </c>
      <c r="G38" s="131">
        <f t="shared" si="0"/>
        <v>0.96933962264150941</v>
      </c>
      <c r="H38" s="131">
        <f t="shared" si="0"/>
        <v>0.53066037735849059</v>
      </c>
      <c r="I38" s="131">
        <f t="shared" si="0"/>
        <v>0.25707547169811323</v>
      </c>
      <c r="J38" s="174"/>
      <c r="K38" s="137"/>
      <c r="L38" s="138"/>
      <c r="M38" s="138"/>
      <c r="N38" s="138"/>
      <c r="O38" s="138"/>
      <c r="P38" s="138"/>
      <c r="Q38" s="138"/>
      <c r="R38" s="138"/>
      <c r="S38" s="138"/>
      <c r="T38" s="138"/>
      <c r="U38" s="138"/>
      <c r="V38" s="138"/>
      <c r="W38" s="138"/>
      <c r="X38" s="138"/>
      <c r="Y38" s="138"/>
      <c r="Z38" s="138"/>
      <c r="AA38" s="138"/>
      <c r="AB38" s="138"/>
      <c r="AC38" s="138"/>
      <c r="AD38" s="138"/>
      <c r="AE38" s="138"/>
      <c r="AF38" s="138"/>
      <c r="AG38" s="138"/>
      <c r="AH38" s="138"/>
      <c r="AI38" s="138"/>
      <c r="AJ38" s="138"/>
      <c r="AK38" s="138"/>
      <c r="AL38" s="138"/>
      <c r="AM38" s="138"/>
      <c r="AN38" s="138"/>
      <c r="AO38" s="138"/>
      <c r="AP38" s="138"/>
      <c r="AQ38" s="138">
        <v>414</v>
      </c>
      <c r="AR38" s="138">
        <v>411</v>
      </c>
      <c r="AS38" s="138">
        <v>388</v>
      </c>
      <c r="AT38" s="138">
        <v>293</v>
      </c>
      <c r="AU38" s="138">
        <v>225</v>
      </c>
      <c r="AV38" s="138">
        <v>188</v>
      </c>
      <c r="AW38" s="138">
        <v>159</v>
      </c>
      <c r="AX38" s="138">
        <v>143</v>
      </c>
      <c r="AY38" s="138">
        <v>128</v>
      </c>
      <c r="AZ38" s="141">
        <v>124</v>
      </c>
      <c r="BA38" s="138">
        <v>109</v>
      </c>
      <c r="BB38" s="138">
        <v>102</v>
      </c>
      <c r="BC38" s="138">
        <v>100</v>
      </c>
      <c r="BD38" s="138">
        <v>94</v>
      </c>
      <c r="BE38" s="138">
        <v>90</v>
      </c>
      <c r="BF38" s="138">
        <v>87</v>
      </c>
      <c r="BG38" s="138">
        <v>81</v>
      </c>
      <c r="BH38" s="138">
        <v>79</v>
      </c>
      <c r="BI38" s="140">
        <v>77</v>
      </c>
      <c r="BJ38" s="138">
        <v>76</v>
      </c>
      <c r="BK38" s="138">
        <v>72</v>
      </c>
      <c r="BL38" s="138">
        <v>69</v>
      </c>
      <c r="BM38" s="138">
        <v>65</v>
      </c>
      <c r="BN38" s="138">
        <v>62</v>
      </c>
      <c r="BO38" s="138">
        <v>62</v>
      </c>
      <c r="BP38" s="138">
        <v>62</v>
      </c>
      <c r="BQ38" s="138">
        <v>58</v>
      </c>
      <c r="BR38" s="138">
        <v>55</v>
      </c>
      <c r="BS38" s="138">
        <v>54</v>
      </c>
      <c r="BT38" s="138">
        <v>53</v>
      </c>
      <c r="BU38" s="140">
        <v>50</v>
      </c>
      <c r="BV38" s="138">
        <v>50</v>
      </c>
      <c r="BW38" s="138"/>
      <c r="BX38" s="138"/>
      <c r="BY38" s="138"/>
      <c r="BZ38" s="138"/>
      <c r="CA38" s="144">
        <v>0.96933962264150941</v>
      </c>
      <c r="CB38" s="144">
        <v>0.53066037735849059</v>
      </c>
      <c r="CC38" s="144">
        <v>0.25707547169811323</v>
      </c>
    </row>
    <row r="39" spans="1:81" outlineLevel="1" x14ac:dyDescent="0.25">
      <c r="A39" s="170" t="s">
        <v>333</v>
      </c>
      <c r="B39" s="128">
        <v>42005</v>
      </c>
      <c r="C39" s="129">
        <v>440</v>
      </c>
      <c r="D39" s="130">
        <f t="shared" si="1"/>
        <v>429</v>
      </c>
      <c r="E39" s="130">
        <f t="shared" si="2"/>
        <v>213</v>
      </c>
      <c r="F39" s="130">
        <f t="shared" si="3"/>
        <v>102</v>
      </c>
      <c r="G39" s="131">
        <f t="shared" si="0"/>
        <v>0.97499999999999998</v>
      </c>
      <c r="H39" s="131">
        <f t="shared" si="0"/>
        <v>0.48409090909090907</v>
      </c>
      <c r="I39" s="131">
        <f t="shared" si="0"/>
        <v>0.23181818181818181</v>
      </c>
      <c r="J39" s="174"/>
      <c r="K39" s="142"/>
      <c r="L39" s="138"/>
      <c r="M39" s="138"/>
      <c r="N39" s="138"/>
      <c r="O39" s="138"/>
      <c r="P39" s="138"/>
      <c r="Q39" s="138"/>
      <c r="R39" s="138"/>
      <c r="S39" s="138"/>
      <c r="T39" s="138"/>
      <c r="U39" s="138"/>
      <c r="V39" s="138"/>
      <c r="W39" s="138"/>
      <c r="X39" s="138"/>
      <c r="Y39" s="138"/>
      <c r="Z39" s="138"/>
      <c r="AA39" s="138"/>
      <c r="AB39" s="138"/>
      <c r="AC39" s="138"/>
      <c r="AD39" s="138"/>
      <c r="AE39" s="138"/>
      <c r="AF39" s="138"/>
      <c r="AG39" s="138"/>
      <c r="AH39" s="138"/>
      <c r="AI39" s="138"/>
      <c r="AJ39" s="138"/>
      <c r="AK39" s="138"/>
      <c r="AL39" s="138"/>
      <c r="AM39" s="138"/>
      <c r="AN39" s="138"/>
      <c r="AO39" s="138"/>
      <c r="AP39" s="138"/>
      <c r="AQ39" s="138"/>
      <c r="AR39" s="138">
        <v>438</v>
      </c>
      <c r="AS39" s="138">
        <v>429</v>
      </c>
      <c r="AT39" s="138">
        <v>421</v>
      </c>
      <c r="AU39" s="138">
        <v>267</v>
      </c>
      <c r="AV39" s="138">
        <v>213</v>
      </c>
      <c r="AW39" s="138">
        <v>168</v>
      </c>
      <c r="AX39" s="138">
        <v>138</v>
      </c>
      <c r="AY39" s="138">
        <v>125</v>
      </c>
      <c r="AZ39" s="141">
        <v>123</v>
      </c>
      <c r="BA39" s="138">
        <v>112</v>
      </c>
      <c r="BB39" s="138">
        <v>102</v>
      </c>
      <c r="BC39" s="138">
        <v>102</v>
      </c>
      <c r="BD39" s="138">
        <v>97</v>
      </c>
      <c r="BE39" s="138">
        <v>92</v>
      </c>
      <c r="BF39" s="138">
        <v>89</v>
      </c>
      <c r="BG39" s="138">
        <v>85</v>
      </c>
      <c r="BH39" s="138">
        <v>80</v>
      </c>
      <c r="BI39" s="140">
        <v>69</v>
      </c>
      <c r="BJ39" s="138">
        <v>66</v>
      </c>
      <c r="BK39" s="138">
        <v>63</v>
      </c>
      <c r="BL39" s="138">
        <v>62</v>
      </c>
      <c r="BM39" s="138">
        <v>59</v>
      </c>
      <c r="BN39" s="138">
        <v>57</v>
      </c>
      <c r="BO39" s="138">
        <v>57</v>
      </c>
      <c r="BP39" s="138">
        <v>57</v>
      </c>
      <c r="BQ39" s="138">
        <v>54</v>
      </c>
      <c r="BR39" s="138">
        <v>55</v>
      </c>
      <c r="BS39" s="138">
        <v>55</v>
      </c>
      <c r="BT39" s="138">
        <v>55</v>
      </c>
      <c r="BU39" s="140">
        <v>54</v>
      </c>
      <c r="BV39" s="138">
        <v>53</v>
      </c>
      <c r="BW39" s="138"/>
      <c r="BX39" s="138"/>
      <c r="BY39" s="138"/>
      <c r="BZ39" s="138"/>
      <c r="CA39" s="144">
        <v>0.97499999999999998</v>
      </c>
      <c r="CB39" s="144">
        <v>0.48409090909090907</v>
      </c>
      <c r="CC39" s="144">
        <v>0.23181818181818181</v>
      </c>
    </row>
    <row r="40" spans="1:81" outlineLevel="1" x14ac:dyDescent="0.25">
      <c r="A40" s="170" t="s">
        <v>334</v>
      </c>
      <c r="B40" s="128">
        <v>42036</v>
      </c>
      <c r="C40" s="129">
        <v>217</v>
      </c>
      <c r="D40" s="130">
        <f t="shared" si="1"/>
        <v>203</v>
      </c>
      <c r="E40" s="130">
        <f t="shared" si="2"/>
        <v>99</v>
      </c>
      <c r="F40" s="130">
        <f t="shared" si="3"/>
        <v>55</v>
      </c>
      <c r="G40" s="131">
        <f t="shared" si="0"/>
        <v>0.93548387096774188</v>
      </c>
      <c r="H40" s="131">
        <f t="shared" si="0"/>
        <v>0.45622119815668205</v>
      </c>
      <c r="I40" s="131">
        <f t="shared" si="0"/>
        <v>0.25345622119815669</v>
      </c>
      <c r="J40" s="174"/>
      <c r="K40" s="142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8"/>
      <c r="AO40" s="138"/>
      <c r="AP40" s="138"/>
      <c r="AQ40" s="138"/>
      <c r="AR40" s="138"/>
      <c r="AS40" s="138">
        <v>213</v>
      </c>
      <c r="AT40" s="138">
        <v>203</v>
      </c>
      <c r="AU40" s="138">
        <v>151</v>
      </c>
      <c r="AV40" s="138">
        <v>112</v>
      </c>
      <c r="AW40" s="138">
        <v>99</v>
      </c>
      <c r="AX40" s="138">
        <v>86</v>
      </c>
      <c r="AY40" s="138">
        <v>76</v>
      </c>
      <c r="AZ40" s="141">
        <v>71</v>
      </c>
      <c r="BA40" s="138">
        <v>64</v>
      </c>
      <c r="BB40" s="138">
        <v>56</v>
      </c>
      <c r="BC40" s="138">
        <v>55</v>
      </c>
      <c r="BD40" s="138">
        <v>54</v>
      </c>
      <c r="BE40" s="138">
        <v>54</v>
      </c>
      <c r="BF40" s="138">
        <v>54</v>
      </c>
      <c r="BG40" s="138">
        <v>52</v>
      </c>
      <c r="BH40" s="138">
        <v>44</v>
      </c>
      <c r="BI40" s="140">
        <v>41</v>
      </c>
      <c r="BJ40" s="138">
        <v>38</v>
      </c>
      <c r="BK40" s="138">
        <v>38</v>
      </c>
      <c r="BL40" s="138">
        <v>38</v>
      </c>
      <c r="BM40" s="138">
        <v>38</v>
      </c>
      <c r="BN40" s="138">
        <v>36</v>
      </c>
      <c r="BO40" s="138">
        <v>36</v>
      </c>
      <c r="BP40" s="138">
        <v>36</v>
      </c>
      <c r="BQ40" s="138">
        <v>34</v>
      </c>
      <c r="BR40" s="138">
        <v>34</v>
      </c>
      <c r="BS40" s="138">
        <v>34</v>
      </c>
      <c r="BT40" s="138">
        <v>34</v>
      </c>
      <c r="BU40" s="140">
        <v>34</v>
      </c>
      <c r="BV40" s="138">
        <v>33</v>
      </c>
      <c r="BW40" s="138"/>
      <c r="BX40" s="138"/>
      <c r="BY40" s="138"/>
      <c r="BZ40" s="138"/>
      <c r="CA40" s="144">
        <v>0.93548387096774188</v>
      </c>
      <c r="CB40" s="144">
        <v>0.45622119815668205</v>
      </c>
      <c r="CC40" s="144">
        <v>0.25345622119815669</v>
      </c>
    </row>
    <row r="41" spans="1:81" outlineLevel="1" x14ac:dyDescent="0.25">
      <c r="A41" s="170" t="s">
        <v>335</v>
      </c>
      <c r="B41" s="128">
        <v>42064</v>
      </c>
      <c r="C41" s="129">
        <v>459</v>
      </c>
      <c r="D41" s="130">
        <f t="shared" si="1"/>
        <v>393</v>
      </c>
      <c r="E41" s="130">
        <f t="shared" si="2"/>
        <v>208</v>
      </c>
      <c r="F41" s="130">
        <f t="shared" si="3"/>
        <v>123</v>
      </c>
      <c r="G41" s="131">
        <f t="shared" si="0"/>
        <v>0.85620915032679734</v>
      </c>
      <c r="H41" s="131">
        <f t="shared" si="0"/>
        <v>0.45315904139433549</v>
      </c>
      <c r="I41" s="131">
        <f t="shared" si="0"/>
        <v>0.26797385620915032</v>
      </c>
      <c r="J41" s="174"/>
      <c r="K41" s="142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8"/>
      <c r="AN41" s="138"/>
      <c r="AO41" s="138"/>
      <c r="AP41" s="138"/>
      <c r="AQ41" s="138"/>
      <c r="AR41" s="138"/>
      <c r="AS41" s="138"/>
      <c r="AT41" s="138">
        <v>455</v>
      </c>
      <c r="AU41" s="138">
        <v>393</v>
      </c>
      <c r="AV41" s="138">
        <v>314</v>
      </c>
      <c r="AW41" s="138">
        <v>238</v>
      </c>
      <c r="AX41" s="138">
        <v>208</v>
      </c>
      <c r="AY41" s="138">
        <v>181</v>
      </c>
      <c r="AZ41" s="141">
        <v>166</v>
      </c>
      <c r="BA41" s="138">
        <v>138</v>
      </c>
      <c r="BB41" s="138">
        <v>129</v>
      </c>
      <c r="BC41" s="138">
        <v>126</v>
      </c>
      <c r="BD41" s="138">
        <v>123</v>
      </c>
      <c r="BE41" s="138">
        <v>114</v>
      </c>
      <c r="BF41" s="138">
        <v>105</v>
      </c>
      <c r="BG41" s="138">
        <v>100</v>
      </c>
      <c r="BH41" s="138">
        <v>96</v>
      </c>
      <c r="BI41" s="140">
        <v>90</v>
      </c>
      <c r="BJ41" s="138">
        <v>90</v>
      </c>
      <c r="BK41" s="138">
        <v>88</v>
      </c>
      <c r="BL41" s="138">
        <v>83</v>
      </c>
      <c r="BM41" s="138">
        <v>78</v>
      </c>
      <c r="BN41" s="138">
        <v>76</v>
      </c>
      <c r="BO41" s="138">
        <v>74</v>
      </c>
      <c r="BP41" s="138">
        <v>74</v>
      </c>
      <c r="BQ41" s="138">
        <v>73</v>
      </c>
      <c r="BR41" s="138">
        <v>72</v>
      </c>
      <c r="BS41" s="138">
        <v>69</v>
      </c>
      <c r="BT41" s="138">
        <v>69</v>
      </c>
      <c r="BU41" s="140">
        <v>69</v>
      </c>
      <c r="BV41" s="138">
        <v>68</v>
      </c>
      <c r="BW41" s="138"/>
      <c r="BX41" s="138"/>
      <c r="BY41" s="138"/>
      <c r="BZ41" s="138"/>
      <c r="CA41" s="144">
        <v>0.85620915032679734</v>
      </c>
      <c r="CB41" s="144">
        <v>0.45315904139433549</v>
      </c>
      <c r="CC41" s="144">
        <v>0.26797385620915032</v>
      </c>
    </row>
    <row r="42" spans="1:81" outlineLevel="1" x14ac:dyDescent="0.25">
      <c r="A42" s="170" t="s">
        <v>336</v>
      </c>
      <c r="B42" s="128">
        <v>42095</v>
      </c>
      <c r="C42" s="129">
        <v>591</v>
      </c>
      <c r="D42" s="130">
        <f t="shared" si="1"/>
        <v>506</v>
      </c>
      <c r="E42" s="130">
        <f t="shared" si="2"/>
        <v>292</v>
      </c>
      <c r="F42" s="130">
        <f t="shared" si="3"/>
        <v>183</v>
      </c>
      <c r="G42" s="131">
        <f t="shared" si="0"/>
        <v>0.85617597292724201</v>
      </c>
      <c r="H42" s="131">
        <f t="shared" si="0"/>
        <v>0.49407783417935702</v>
      </c>
      <c r="I42" s="131">
        <f t="shared" si="0"/>
        <v>0.30964467005076141</v>
      </c>
      <c r="J42" s="174"/>
      <c r="K42" s="142"/>
      <c r="L42" s="138"/>
      <c r="M42" s="138"/>
      <c r="N42" s="138"/>
      <c r="O42" s="138"/>
      <c r="P42" s="138"/>
      <c r="Q42" s="138"/>
      <c r="R42" s="138"/>
      <c r="S42" s="138"/>
      <c r="T42" s="138"/>
      <c r="U42" s="138"/>
      <c r="V42" s="138"/>
      <c r="W42" s="138"/>
      <c r="X42" s="138"/>
      <c r="Y42" s="138"/>
      <c r="Z42" s="138"/>
      <c r="AA42" s="138"/>
      <c r="AB42" s="138"/>
      <c r="AC42" s="138"/>
      <c r="AD42" s="138"/>
      <c r="AE42" s="138"/>
      <c r="AF42" s="138"/>
      <c r="AG42" s="138"/>
      <c r="AH42" s="138"/>
      <c r="AI42" s="138"/>
      <c r="AJ42" s="138"/>
      <c r="AK42" s="138"/>
      <c r="AL42" s="138"/>
      <c r="AM42" s="138"/>
      <c r="AN42" s="138"/>
      <c r="AO42" s="138"/>
      <c r="AP42" s="138"/>
      <c r="AQ42" s="138"/>
      <c r="AR42" s="138"/>
      <c r="AS42" s="138"/>
      <c r="AT42" s="138"/>
      <c r="AU42" s="138">
        <v>570</v>
      </c>
      <c r="AV42" s="138">
        <v>506</v>
      </c>
      <c r="AW42" s="138">
        <v>442</v>
      </c>
      <c r="AX42" s="138">
        <v>357</v>
      </c>
      <c r="AY42" s="138">
        <v>292</v>
      </c>
      <c r="AZ42" s="141">
        <v>257</v>
      </c>
      <c r="BA42" s="138">
        <v>233</v>
      </c>
      <c r="BB42" s="138">
        <v>216</v>
      </c>
      <c r="BC42" s="138">
        <v>211</v>
      </c>
      <c r="BD42" s="138">
        <v>201</v>
      </c>
      <c r="BE42" s="138">
        <v>183</v>
      </c>
      <c r="BF42" s="138">
        <v>173</v>
      </c>
      <c r="BG42" s="138">
        <v>168</v>
      </c>
      <c r="BH42" s="138">
        <v>151</v>
      </c>
      <c r="BI42" s="140">
        <v>139</v>
      </c>
      <c r="BJ42" s="138">
        <v>132</v>
      </c>
      <c r="BK42" s="138">
        <v>126</v>
      </c>
      <c r="BL42" s="138">
        <v>123</v>
      </c>
      <c r="BM42" s="138">
        <v>114</v>
      </c>
      <c r="BN42" s="138">
        <v>112</v>
      </c>
      <c r="BO42" s="138">
        <v>106</v>
      </c>
      <c r="BP42" s="138">
        <v>106</v>
      </c>
      <c r="BQ42" s="138">
        <v>98</v>
      </c>
      <c r="BR42" s="138">
        <v>95</v>
      </c>
      <c r="BS42" s="138">
        <v>96</v>
      </c>
      <c r="BT42" s="138">
        <v>96</v>
      </c>
      <c r="BU42" s="140">
        <v>95</v>
      </c>
      <c r="BV42" s="138">
        <v>88</v>
      </c>
      <c r="BW42" s="138"/>
      <c r="BX42" s="138"/>
      <c r="BY42" s="138"/>
      <c r="BZ42" s="138"/>
      <c r="CA42" s="144">
        <v>0.85617597292724201</v>
      </c>
      <c r="CB42" s="144">
        <v>0.49407783417935702</v>
      </c>
      <c r="CC42" s="144">
        <v>0.30964467005076141</v>
      </c>
    </row>
    <row r="43" spans="1:81" outlineLevel="1" x14ac:dyDescent="0.25">
      <c r="A43" s="170" t="s">
        <v>337</v>
      </c>
      <c r="B43" s="128">
        <v>42125</v>
      </c>
      <c r="C43" s="129">
        <v>474</v>
      </c>
      <c r="D43" s="130">
        <f t="shared" si="1"/>
        <v>398</v>
      </c>
      <c r="E43" s="130">
        <f t="shared" si="2"/>
        <v>225</v>
      </c>
      <c r="F43" s="130">
        <f t="shared" si="3"/>
        <v>109</v>
      </c>
      <c r="G43" s="131">
        <f t="shared" si="0"/>
        <v>0.83966244725738393</v>
      </c>
      <c r="H43" s="131">
        <f t="shared" si="0"/>
        <v>0.47468354430379744</v>
      </c>
      <c r="I43" s="131">
        <f t="shared" si="0"/>
        <v>0.22995780590717299</v>
      </c>
      <c r="J43" s="174"/>
      <c r="K43" s="142"/>
      <c r="L43" s="138"/>
      <c r="M43" s="138"/>
      <c r="N43" s="138"/>
      <c r="O43" s="138"/>
      <c r="P43" s="138"/>
      <c r="Q43" s="138"/>
      <c r="R43" s="138"/>
      <c r="S43" s="138"/>
      <c r="T43" s="138"/>
      <c r="U43" s="138"/>
      <c r="V43" s="138"/>
      <c r="W43" s="138"/>
      <c r="X43" s="138"/>
      <c r="Y43" s="138"/>
      <c r="Z43" s="138"/>
      <c r="AA43" s="138"/>
      <c r="AB43" s="138"/>
      <c r="AC43" s="138"/>
      <c r="AD43" s="138"/>
      <c r="AE43" s="138"/>
      <c r="AF43" s="138"/>
      <c r="AG43" s="138"/>
      <c r="AH43" s="138"/>
      <c r="AI43" s="138"/>
      <c r="AJ43" s="138"/>
      <c r="AK43" s="138"/>
      <c r="AL43" s="138"/>
      <c r="AM43" s="138"/>
      <c r="AN43" s="138"/>
      <c r="AO43" s="138"/>
      <c r="AP43" s="138"/>
      <c r="AQ43" s="138"/>
      <c r="AR43" s="138"/>
      <c r="AS43" s="138"/>
      <c r="AT43" s="138"/>
      <c r="AU43" s="138"/>
      <c r="AV43" s="138">
        <v>445</v>
      </c>
      <c r="AW43" s="138">
        <v>398</v>
      </c>
      <c r="AX43" s="138">
        <v>369</v>
      </c>
      <c r="AY43" s="138">
        <v>255</v>
      </c>
      <c r="AZ43" s="141">
        <v>225</v>
      </c>
      <c r="BA43" s="138">
        <v>183</v>
      </c>
      <c r="BB43" s="138">
        <v>146</v>
      </c>
      <c r="BC43" s="138">
        <v>142</v>
      </c>
      <c r="BD43" s="138">
        <v>129</v>
      </c>
      <c r="BE43" s="138">
        <v>116</v>
      </c>
      <c r="BF43" s="138">
        <v>109</v>
      </c>
      <c r="BG43" s="138">
        <v>103</v>
      </c>
      <c r="BH43" s="138">
        <v>95</v>
      </c>
      <c r="BI43" s="140">
        <v>86</v>
      </c>
      <c r="BJ43" s="138">
        <v>77</v>
      </c>
      <c r="BK43" s="138">
        <v>73</v>
      </c>
      <c r="BL43" s="138">
        <v>73</v>
      </c>
      <c r="BM43" s="138">
        <v>72</v>
      </c>
      <c r="BN43" s="138">
        <v>65</v>
      </c>
      <c r="BO43" s="138">
        <v>65</v>
      </c>
      <c r="BP43" s="138">
        <v>65</v>
      </c>
      <c r="BQ43" s="138">
        <v>64</v>
      </c>
      <c r="BR43" s="138">
        <v>63</v>
      </c>
      <c r="BS43" s="138">
        <v>63</v>
      </c>
      <c r="BT43" s="138">
        <v>61</v>
      </c>
      <c r="BU43" s="140">
        <v>58</v>
      </c>
      <c r="BV43" s="138">
        <v>57</v>
      </c>
      <c r="BW43" s="138"/>
      <c r="BX43" s="138"/>
      <c r="BY43" s="138"/>
      <c r="BZ43" s="138"/>
      <c r="CA43" s="144">
        <v>0.83966244725738393</v>
      </c>
      <c r="CB43" s="144">
        <v>0.47468354430379744</v>
      </c>
      <c r="CC43" s="144">
        <v>0.22995780590717299</v>
      </c>
    </row>
    <row r="44" spans="1:81" outlineLevel="1" x14ac:dyDescent="0.25">
      <c r="A44" s="170" t="s">
        <v>338</v>
      </c>
      <c r="B44" s="128">
        <v>42156</v>
      </c>
      <c r="C44" s="129">
        <v>507</v>
      </c>
      <c r="D44" s="130">
        <f t="shared" si="1"/>
        <v>462</v>
      </c>
      <c r="E44" s="130">
        <f t="shared" si="2"/>
        <v>255</v>
      </c>
      <c r="F44" s="130">
        <f t="shared" si="3"/>
        <v>160</v>
      </c>
      <c r="G44" s="131">
        <f t="shared" si="0"/>
        <v>0.91124260355029585</v>
      </c>
      <c r="H44" s="131">
        <f t="shared" si="0"/>
        <v>0.50295857988165682</v>
      </c>
      <c r="I44" s="131">
        <f t="shared" si="0"/>
        <v>0.31558185404339251</v>
      </c>
      <c r="J44" s="174"/>
      <c r="K44" s="142"/>
      <c r="L44" s="138"/>
      <c r="M44" s="138"/>
      <c r="N44" s="138"/>
      <c r="O44" s="138"/>
      <c r="P44" s="138"/>
      <c r="Q44" s="138"/>
      <c r="R44" s="138"/>
      <c r="S44" s="138"/>
      <c r="T44" s="138"/>
      <c r="U44" s="138"/>
      <c r="V44" s="138"/>
      <c r="W44" s="138"/>
      <c r="X44" s="138"/>
      <c r="Y44" s="138"/>
      <c r="Z44" s="138"/>
      <c r="AA44" s="138"/>
      <c r="AB44" s="138"/>
      <c r="AC44" s="138"/>
      <c r="AD44" s="138"/>
      <c r="AE44" s="138"/>
      <c r="AF44" s="138"/>
      <c r="AG44" s="138"/>
      <c r="AH44" s="138"/>
      <c r="AI44" s="138"/>
      <c r="AJ44" s="138"/>
      <c r="AK44" s="138"/>
      <c r="AL44" s="138"/>
      <c r="AM44" s="138"/>
      <c r="AN44" s="138"/>
      <c r="AO44" s="138"/>
      <c r="AP44" s="138"/>
      <c r="AQ44" s="138"/>
      <c r="AR44" s="138"/>
      <c r="AS44" s="138"/>
      <c r="AT44" s="138"/>
      <c r="AU44" s="138"/>
      <c r="AV44" s="138"/>
      <c r="AW44" s="138">
        <v>484</v>
      </c>
      <c r="AX44" s="138">
        <v>462</v>
      </c>
      <c r="AY44" s="138">
        <v>385</v>
      </c>
      <c r="AZ44" s="141">
        <v>312</v>
      </c>
      <c r="BA44" s="138">
        <v>255</v>
      </c>
      <c r="BB44" s="138">
        <v>219</v>
      </c>
      <c r="BC44" s="138">
        <v>209</v>
      </c>
      <c r="BD44" s="138">
        <v>198</v>
      </c>
      <c r="BE44" s="138">
        <v>185</v>
      </c>
      <c r="BF44" s="138">
        <v>174</v>
      </c>
      <c r="BG44" s="138">
        <v>160</v>
      </c>
      <c r="BH44" s="138">
        <v>143</v>
      </c>
      <c r="BI44" s="140">
        <v>131</v>
      </c>
      <c r="BJ44" s="138">
        <v>125</v>
      </c>
      <c r="BK44" s="138">
        <v>117</v>
      </c>
      <c r="BL44" s="138">
        <v>108</v>
      </c>
      <c r="BM44" s="138">
        <v>101</v>
      </c>
      <c r="BN44" s="138">
        <v>97</v>
      </c>
      <c r="BO44" s="138">
        <v>94</v>
      </c>
      <c r="BP44" s="138">
        <v>94</v>
      </c>
      <c r="BQ44" s="138">
        <v>83</v>
      </c>
      <c r="BR44" s="138">
        <v>78</v>
      </c>
      <c r="BS44" s="138">
        <v>77</v>
      </c>
      <c r="BT44" s="138">
        <v>76</v>
      </c>
      <c r="BU44" s="140">
        <v>75</v>
      </c>
      <c r="BV44" s="138">
        <v>73</v>
      </c>
      <c r="BW44" s="138"/>
      <c r="BX44" s="138"/>
      <c r="BY44" s="138"/>
      <c r="BZ44" s="138"/>
      <c r="CA44" s="144">
        <v>0.91124260355029585</v>
      </c>
      <c r="CB44" s="144">
        <v>0.50295857988165682</v>
      </c>
      <c r="CC44" s="144">
        <v>0.31558185404339251</v>
      </c>
    </row>
    <row r="45" spans="1:81" outlineLevel="1" x14ac:dyDescent="0.25">
      <c r="A45" s="170" t="s">
        <v>339</v>
      </c>
      <c r="B45" s="128">
        <v>42186</v>
      </c>
      <c r="C45" s="129">
        <v>507</v>
      </c>
      <c r="D45" s="130">
        <f t="shared" si="1"/>
        <v>457</v>
      </c>
      <c r="E45" s="130">
        <f t="shared" si="2"/>
        <v>249</v>
      </c>
      <c r="F45" s="130">
        <f t="shared" si="3"/>
        <v>143</v>
      </c>
      <c r="G45" s="131">
        <f t="shared" si="0"/>
        <v>0.90138067061143989</v>
      </c>
      <c r="H45" s="131">
        <f t="shared" si="0"/>
        <v>0.4911242603550296</v>
      </c>
      <c r="I45" s="131">
        <f t="shared" si="0"/>
        <v>0.28205128205128205</v>
      </c>
      <c r="J45" s="174"/>
      <c r="K45" s="142"/>
      <c r="L45" s="138"/>
      <c r="M45" s="138"/>
      <c r="N45" s="138"/>
      <c r="O45" s="138"/>
      <c r="P45" s="138"/>
      <c r="Q45" s="138"/>
      <c r="R45" s="138"/>
      <c r="S45" s="138"/>
      <c r="T45" s="138"/>
      <c r="U45" s="138"/>
      <c r="V45" s="138"/>
      <c r="W45" s="138"/>
      <c r="X45" s="138"/>
      <c r="Y45" s="138"/>
      <c r="Z45" s="138"/>
      <c r="AA45" s="138"/>
      <c r="AB45" s="138"/>
      <c r="AC45" s="138"/>
      <c r="AD45" s="138"/>
      <c r="AE45" s="138"/>
      <c r="AF45" s="138"/>
      <c r="AG45" s="138"/>
      <c r="AH45" s="138"/>
      <c r="AI45" s="138"/>
      <c r="AJ45" s="138"/>
      <c r="AK45" s="138"/>
      <c r="AL45" s="138"/>
      <c r="AM45" s="138"/>
      <c r="AN45" s="138"/>
      <c r="AO45" s="138"/>
      <c r="AP45" s="138"/>
      <c r="AQ45" s="138"/>
      <c r="AR45" s="138"/>
      <c r="AS45" s="138"/>
      <c r="AT45" s="138"/>
      <c r="AU45" s="138"/>
      <c r="AV45" s="138"/>
      <c r="AW45" s="138"/>
      <c r="AX45" s="138">
        <v>495</v>
      </c>
      <c r="AY45" s="138">
        <v>457</v>
      </c>
      <c r="AZ45" s="141">
        <v>409</v>
      </c>
      <c r="BA45" s="138">
        <v>295</v>
      </c>
      <c r="BB45" s="138">
        <v>249</v>
      </c>
      <c r="BC45" s="138">
        <v>235</v>
      </c>
      <c r="BD45" s="138">
        <v>216</v>
      </c>
      <c r="BE45" s="138">
        <v>189</v>
      </c>
      <c r="BF45" s="138">
        <v>176</v>
      </c>
      <c r="BG45" s="138">
        <v>162</v>
      </c>
      <c r="BH45" s="138">
        <v>143</v>
      </c>
      <c r="BI45" s="140">
        <v>135</v>
      </c>
      <c r="BJ45" s="138">
        <v>128</v>
      </c>
      <c r="BK45" s="138">
        <v>125</v>
      </c>
      <c r="BL45" s="138">
        <v>118</v>
      </c>
      <c r="BM45" s="138">
        <v>108</v>
      </c>
      <c r="BN45" s="138">
        <v>106</v>
      </c>
      <c r="BO45" s="138">
        <v>104</v>
      </c>
      <c r="BP45" s="138">
        <v>104</v>
      </c>
      <c r="BQ45" s="138">
        <v>102</v>
      </c>
      <c r="BR45" s="138">
        <v>99</v>
      </c>
      <c r="BS45" s="138">
        <v>99</v>
      </c>
      <c r="BT45" s="138">
        <v>96</v>
      </c>
      <c r="BU45" s="140">
        <v>93</v>
      </c>
      <c r="BV45" s="138">
        <v>87</v>
      </c>
      <c r="BW45" s="138"/>
      <c r="BX45" s="138"/>
      <c r="BY45" s="138"/>
      <c r="BZ45" s="138"/>
      <c r="CA45" s="144">
        <v>0.90138067061143989</v>
      </c>
      <c r="CB45" s="144">
        <v>0.4911242603550296</v>
      </c>
      <c r="CC45" s="144">
        <v>0.28205128205128205</v>
      </c>
    </row>
    <row r="46" spans="1:81" outlineLevel="1" x14ac:dyDescent="0.25">
      <c r="A46" s="170" t="s">
        <v>340</v>
      </c>
      <c r="B46" s="128">
        <v>42217</v>
      </c>
      <c r="C46" s="129">
        <v>492</v>
      </c>
      <c r="D46" s="130">
        <f t="shared" si="1"/>
        <v>444</v>
      </c>
      <c r="E46" s="130">
        <f t="shared" si="2"/>
        <v>256</v>
      </c>
      <c r="F46" s="130">
        <f t="shared" si="3"/>
        <v>141</v>
      </c>
      <c r="G46" s="131">
        <f t="shared" si="0"/>
        <v>0.90243902439024393</v>
      </c>
      <c r="H46" s="131">
        <f t="shared" si="0"/>
        <v>0.52032520325203258</v>
      </c>
      <c r="I46" s="131">
        <f t="shared" si="0"/>
        <v>0.28658536585365851</v>
      </c>
      <c r="J46" s="174"/>
      <c r="K46" s="142"/>
      <c r="L46" s="138"/>
      <c r="M46" s="138"/>
      <c r="N46" s="138"/>
      <c r="O46" s="138"/>
      <c r="P46" s="138"/>
      <c r="Q46" s="138"/>
      <c r="R46" s="138"/>
      <c r="S46" s="138"/>
      <c r="T46" s="138"/>
      <c r="U46" s="138"/>
      <c r="V46" s="138"/>
      <c r="W46" s="138"/>
      <c r="X46" s="138"/>
      <c r="Y46" s="138"/>
      <c r="Z46" s="138"/>
      <c r="AA46" s="138"/>
      <c r="AB46" s="138"/>
      <c r="AC46" s="138"/>
      <c r="AD46" s="138"/>
      <c r="AE46" s="138"/>
      <c r="AF46" s="138"/>
      <c r="AG46" s="138"/>
      <c r="AH46" s="138"/>
      <c r="AI46" s="138"/>
      <c r="AJ46" s="138"/>
      <c r="AK46" s="138"/>
      <c r="AL46" s="138"/>
      <c r="AM46" s="138"/>
      <c r="AN46" s="138"/>
      <c r="AO46" s="138"/>
      <c r="AP46" s="138"/>
      <c r="AQ46" s="138"/>
      <c r="AR46" s="138"/>
      <c r="AS46" s="138"/>
      <c r="AT46" s="138"/>
      <c r="AU46" s="138"/>
      <c r="AV46" s="138"/>
      <c r="AW46" s="138"/>
      <c r="AX46" s="138"/>
      <c r="AY46" s="138">
        <v>472</v>
      </c>
      <c r="AZ46" s="141">
        <v>444</v>
      </c>
      <c r="BA46" s="138">
        <v>384</v>
      </c>
      <c r="BB46" s="138">
        <v>273</v>
      </c>
      <c r="BC46" s="138">
        <v>256</v>
      </c>
      <c r="BD46" s="138">
        <v>230</v>
      </c>
      <c r="BE46" s="138">
        <v>196</v>
      </c>
      <c r="BF46" s="138">
        <v>183</v>
      </c>
      <c r="BG46" s="138">
        <v>169</v>
      </c>
      <c r="BH46" s="138">
        <v>159</v>
      </c>
      <c r="BI46" s="140">
        <v>141</v>
      </c>
      <c r="BJ46" s="138">
        <v>134</v>
      </c>
      <c r="BK46" s="138">
        <v>126</v>
      </c>
      <c r="BL46" s="138">
        <v>121</v>
      </c>
      <c r="BM46" s="138">
        <v>113</v>
      </c>
      <c r="BN46" s="138">
        <v>110</v>
      </c>
      <c r="BO46" s="138">
        <v>109</v>
      </c>
      <c r="BP46" s="138">
        <v>109</v>
      </c>
      <c r="BQ46" s="138">
        <v>103</v>
      </c>
      <c r="BR46" s="138">
        <v>101</v>
      </c>
      <c r="BS46" s="138">
        <v>101</v>
      </c>
      <c r="BT46" s="138">
        <v>101</v>
      </c>
      <c r="BU46" s="140">
        <v>99</v>
      </c>
      <c r="BV46" s="138">
        <v>97</v>
      </c>
      <c r="BW46" s="138"/>
      <c r="BX46" s="138"/>
      <c r="BY46" s="138"/>
      <c r="BZ46" s="138"/>
      <c r="CA46" s="144">
        <v>0.90243902439024393</v>
      </c>
      <c r="CB46" s="144">
        <v>0.52032520325203258</v>
      </c>
      <c r="CC46" s="144">
        <v>0.28658536585365851</v>
      </c>
    </row>
    <row r="47" spans="1:81" outlineLevel="1" x14ac:dyDescent="0.25">
      <c r="A47" s="170" t="s">
        <v>341</v>
      </c>
      <c r="B47" s="128">
        <v>42248</v>
      </c>
      <c r="C47" s="129">
        <v>575</v>
      </c>
      <c r="D47" s="130">
        <f t="shared" si="1"/>
        <v>523</v>
      </c>
      <c r="E47" s="130">
        <f t="shared" si="2"/>
        <v>366</v>
      </c>
      <c r="F47" s="130">
        <f t="shared" si="3"/>
        <v>206</v>
      </c>
      <c r="G47" s="131">
        <f t="shared" si="0"/>
        <v>0.90956521739130436</v>
      </c>
      <c r="H47" s="131">
        <f t="shared" si="0"/>
        <v>0.63652173913043475</v>
      </c>
      <c r="I47" s="131">
        <f t="shared" si="0"/>
        <v>0.35826086956521741</v>
      </c>
      <c r="J47" s="174"/>
      <c r="K47" s="142"/>
      <c r="L47" s="138"/>
      <c r="M47" s="138"/>
      <c r="N47" s="138"/>
      <c r="O47" s="138"/>
      <c r="P47" s="138"/>
      <c r="Q47" s="138"/>
      <c r="R47" s="138"/>
      <c r="S47" s="138"/>
      <c r="T47" s="138"/>
      <c r="U47" s="138"/>
      <c r="V47" s="138"/>
      <c r="W47" s="138"/>
      <c r="X47" s="138"/>
      <c r="Y47" s="138"/>
      <c r="Z47" s="138"/>
      <c r="AA47" s="138"/>
      <c r="AB47" s="138"/>
      <c r="AC47" s="138"/>
      <c r="AD47" s="138"/>
      <c r="AE47" s="138"/>
      <c r="AF47" s="138"/>
      <c r="AG47" s="138"/>
      <c r="AH47" s="138"/>
      <c r="AI47" s="138"/>
      <c r="AJ47" s="138"/>
      <c r="AK47" s="138"/>
      <c r="AL47" s="138"/>
      <c r="AM47" s="138"/>
      <c r="AN47" s="138"/>
      <c r="AO47" s="138"/>
      <c r="AP47" s="138"/>
      <c r="AQ47" s="138"/>
      <c r="AR47" s="138"/>
      <c r="AS47" s="138"/>
      <c r="AT47" s="138"/>
      <c r="AU47" s="138"/>
      <c r="AV47" s="138"/>
      <c r="AW47" s="138"/>
      <c r="AX47" s="138"/>
      <c r="AY47" s="138"/>
      <c r="AZ47" s="138">
        <v>567</v>
      </c>
      <c r="BA47" s="138">
        <v>523</v>
      </c>
      <c r="BB47" s="138">
        <v>453</v>
      </c>
      <c r="BC47" s="138">
        <v>416</v>
      </c>
      <c r="BD47" s="138">
        <v>366</v>
      </c>
      <c r="BE47" s="138">
        <v>329</v>
      </c>
      <c r="BF47" s="138">
        <v>299</v>
      </c>
      <c r="BG47" s="138">
        <v>267</v>
      </c>
      <c r="BH47" s="138">
        <v>242</v>
      </c>
      <c r="BI47" s="140">
        <v>222</v>
      </c>
      <c r="BJ47" s="138">
        <v>206</v>
      </c>
      <c r="BK47" s="138">
        <v>195</v>
      </c>
      <c r="BL47" s="138">
        <v>180</v>
      </c>
      <c r="BM47" s="138">
        <v>174</v>
      </c>
      <c r="BN47" s="138">
        <v>164</v>
      </c>
      <c r="BO47" s="138">
        <v>160</v>
      </c>
      <c r="BP47" s="138">
        <v>160</v>
      </c>
      <c r="BQ47" s="138">
        <v>147</v>
      </c>
      <c r="BR47" s="138">
        <v>144</v>
      </c>
      <c r="BS47" s="138">
        <v>141</v>
      </c>
      <c r="BT47" s="138">
        <v>136</v>
      </c>
      <c r="BU47" s="140">
        <v>134</v>
      </c>
      <c r="BV47" s="138">
        <v>131</v>
      </c>
      <c r="BW47" s="138"/>
      <c r="BX47" s="138"/>
      <c r="BY47" s="138"/>
      <c r="BZ47" s="138"/>
      <c r="CA47" s="144">
        <v>0.90956521739130436</v>
      </c>
      <c r="CB47" s="144">
        <v>0.63652173913043475</v>
      </c>
      <c r="CC47" s="103"/>
    </row>
    <row r="48" spans="1:81" outlineLevel="1" x14ac:dyDescent="0.25">
      <c r="A48" s="170" t="s">
        <v>342</v>
      </c>
      <c r="B48" s="128">
        <v>42278</v>
      </c>
      <c r="C48" s="129">
        <v>464</v>
      </c>
      <c r="D48" s="130">
        <f t="shared" si="1"/>
        <v>385</v>
      </c>
      <c r="E48" s="130">
        <f t="shared" si="2"/>
        <v>244</v>
      </c>
      <c r="F48" s="130">
        <f t="shared" si="3"/>
        <v>127</v>
      </c>
      <c r="G48" s="131">
        <f t="shared" si="0"/>
        <v>0.82974137931034486</v>
      </c>
      <c r="H48" s="131">
        <f t="shared" si="0"/>
        <v>0.52586206896551724</v>
      </c>
      <c r="I48" s="131">
        <f t="shared" si="0"/>
        <v>0.27370689655172414</v>
      </c>
      <c r="J48" s="174"/>
      <c r="K48" s="142"/>
      <c r="L48" s="138"/>
      <c r="M48" s="138"/>
      <c r="N48" s="138"/>
      <c r="O48" s="138"/>
      <c r="P48" s="138"/>
      <c r="Q48" s="138"/>
      <c r="R48" s="138"/>
      <c r="S48" s="138"/>
      <c r="T48" s="138"/>
      <c r="U48" s="138"/>
      <c r="V48" s="138"/>
      <c r="W48" s="138"/>
      <c r="X48" s="138"/>
      <c r="Y48" s="138"/>
      <c r="Z48" s="138"/>
      <c r="AA48" s="138"/>
      <c r="AB48" s="138"/>
      <c r="AC48" s="138"/>
      <c r="AD48" s="138"/>
      <c r="AE48" s="138"/>
      <c r="AF48" s="138"/>
      <c r="AG48" s="138"/>
      <c r="AH48" s="138"/>
      <c r="AI48" s="138"/>
      <c r="AJ48" s="138"/>
      <c r="AK48" s="138"/>
      <c r="AL48" s="138"/>
      <c r="AM48" s="138"/>
      <c r="AN48" s="138"/>
      <c r="AO48" s="138"/>
      <c r="AP48" s="138"/>
      <c r="AQ48" s="138"/>
      <c r="AR48" s="138"/>
      <c r="AS48" s="138"/>
      <c r="AT48" s="138"/>
      <c r="AU48" s="138"/>
      <c r="AV48" s="138"/>
      <c r="AW48" s="138"/>
      <c r="AX48" s="138"/>
      <c r="AY48" s="138"/>
      <c r="AZ48" s="138"/>
      <c r="BA48" s="138">
        <v>452</v>
      </c>
      <c r="BB48" s="138">
        <v>385</v>
      </c>
      <c r="BC48" s="138">
        <v>359</v>
      </c>
      <c r="BD48" s="138">
        <v>308</v>
      </c>
      <c r="BE48" s="138">
        <v>244</v>
      </c>
      <c r="BF48" s="138">
        <v>204</v>
      </c>
      <c r="BG48" s="138">
        <v>189</v>
      </c>
      <c r="BH48" s="138">
        <v>168</v>
      </c>
      <c r="BI48" s="140">
        <v>145</v>
      </c>
      <c r="BJ48" s="138">
        <v>136</v>
      </c>
      <c r="BK48" s="138">
        <v>127</v>
      </c>
      <c r="BL48" s="138">
        <v>110</v>
      </c>
      <c r="BM48" s="138">
        <v>98</v>
      </c>
      <c r="BN48" s="138">
        <v>89</v>
      </c>
      <c r="BO48" s="138">
        <v>86</v>
      </c>
      <c r="BP48" s="138">
        <v>86</v>
      </c>
      <c r="BQ48" s="138">
        <v>81</v>
      </c>
      <c r="BR48" s="138">
        <v>82</v>
      </c>
      <c r="BS48" s="138">
        <v>82</v>
      </c>
      <c r="BT48" s="138">
        <v>83</v>
      </c>
      <c r="BU48" s="140">
        <v>82</v>
      </c>
      <c r="BV48" s="138">
        <v>80</v>
      </c>
      <c r="BW48" s="138"/>
      <c r="BX48" s="138"/>
      <c r="BY48" s="138"/>
      <c r="BZ48" s="138"/>
      <c r="CA48" s="144">
        <v>0.82974137931034486</v>
      </c>
      <c r="CB48" s="144">
        <v>0.52586206896551724</v>
      </c>
      <c r="CC48" s="103"/>
    </row>
    <row r="49" spans="1:81" outlineLevel="1" x14ac:dyDescent="0.25">
      <c r="A49" s="170" t="s">
        <v>343</v>
      </c>
      <c r="B49" s="128">
        <v>42309</v>
      </c>
      <c r="C49" s="129">
        <v>809</v>
      </c>
      <c r="D49" s="130">
        <f t="shared" si="1"/>
        <v>734</v>
      </c>
      <c r="E49" s="130">
        <f t="shared" si="2"/>
        <v>479</v>
      </c>
      <c r="F49" s="130">
        <f t="shared" si="3"/>
        <v>231</v>
      </c>
      <c r="G49" s="131">
        <f t="shared" si="0"/>
        <v>0.90729295426452405</v>
      </c>
      <c r="H49" s="131">
        <f t="shared" si="0"/>
        <v>0.59208899876390608</v>
      </c>
      <c r="I49" s="131">
        <f t="shared" si="0"/>
        <v>0.28553770086526575</v>
      </c>
      <c r="J49" s="174"/>
      <c r="K49" s="142"/>
      <c r="L49" s="138"/>
      <c r="M49" s="138"/>
      <c r="N49" s="138"/>
      <c r="O49" s="138"/>
      <c r="P49" s="138"/>
      <c r="Q49" s="138"/>
      <c r="R49" s="138"/>
      <c r="S49" s="138"/>
      <c r="T49" s="138"/>
      <c r="U49" s="138"/>
      <c r="V49" s="138"/>
      <c r="W49" s="138"/>
      <c r="X49" s="138"/>
      <c r="Y49" s="138"/>
      <c r="Z49" s="138"/>
      <c r="AA49" s="138"/>
      <c r="AB49" s="138"/>
      <c r="AC49" s="138"/>
      <c r="AD49" s="138"/>
      <c r="AE49" s="138"/>
      <c r="AF49" s="138"/>
      <c r="AG49" s="138"/>
      <c r="AH49" s="138"/>
      <c r="AI49" s="138"/>
      <c r="AJ49" s="138"/>
      <c r="AK49" s="138"/>
      <c r="AL49" s="138"/>
      <c r="AM49" s="138"/>
      <c r="AN49" s="138"/>
      <c r="AO49" s="138"/>
      <c r="AP49" s="138"/>
      <c r="AQ49" s="138"/>
      <c r="AR49" s="138"/>
      <c r="AS49" s="138"/>
      <c r="AT49" s="138"/>
      <c r="AU49" s="138"/>
      <c r="AV49" s="138"/>
      <c r="AW49" s="138"/>
      <c r="AX49" s="138"/>
      <c r="AY49" s="138"/>
      <c r="AZ49" s="138"/>
      <c r="BA49" s="138"/>
      <c r="BB49" s="138">
        <v>774</v>
      </c>
      <c r="BC49" s="138">
        <v>734</v>
      </c>
      <c r="BD49" s="138">
        <v>686</v>
      </c>
      <c r="BE49" s="138">
        <v>566</v>
      </c>
      <c r="BF49" s="138">
        <v>479</v>
      </c>
      <c r="BG49" s="138">
        <v>431</v>
      </c>
      <c r="BH49" s="138">
        <v>362</v>
      </c>
      <c r="BI49" s="140">
        <v>321</v>
      </c>
      <c r="BJ49" s="138">
        <v>279</v>
      </c>
      <c r="BK49" s="138">
        <v>261</v>
      </c>
      <c r="BL49" s="138">
        <v>231</v>
      </c>
      <c r="BM49" s="138">
        <v>219</v>
      </c>
      <c r="BN49" s="138">
        <v>210</v>
      </c>
      <c r="BO49" s="138">
        <v>202</v>
      </c>
      <c r="BP49" s="138">
        <v>202</v>
      </c>
      <c r="BQ49" s="138">
        <v>174</v>
      </c>
      <c r="BR49" s="138">
        <v>170</v>
      </c>
      <c r="BS49" s="138">
        <v>172</v>
      </c>
      <c r="BT49" s="138">
        <v>172</v>
      </c>
      <c r="BU49" s="140">
        <v>169</v>
      </c>
      <c r="BV49" s="138">
        <v>167</v>
      </c>
      <c r="BW49" s="138"/>
      <c r="BX49" s="138"/>
      <c r="BY49" s="138"/>
      <c r="BZ49" s="138"/>
      <c r="CA49" s="144">
        <v>0.90729295426452405</v>
      </c>
      <c r="CB49" s="144">
        <v>0.59208899876390608</v>
      </c>
      <c r="CC49" s="103"/>
    </row>
    <row r="50" spans="1:81" x14ac:dyDescent="0.25">
      <c r="A50" s="170" t="s">
        <v>344</v>
      </c>
      <c r="B50" s="128">
        <v>42339</v>
      </c>
      <c r="C50" s="129">
        <v>610</v>
      </c>
      <c r="D50" s="130">
        <f t="shared" si="1"/>
        <v>561</v>
      </c>
      <c r="E50" s="130">
        <f t="shared" si="2"/>
        <v>354</v>
      </c>
      <c r="F50" s="130">
        <f>IFERROR(INDEX($K50:$BN50,,MATCH($B50,$K$3:$BN$3,0)+11),0)</f>
        <v>187</v>
      </c>
      <c r="G50" s="131">
        <f t="shared" si="0"/>
        <v>0.91967213114754098</v>
      </c>
      <c r="H50" s="131">
        <f t="shared" si="0"/>
        <v>0.58032786885245902</v>
      </c>
      <c r="I50" s="131">
        <f t="shared" si="0"/>
        <v>0.30655737704918035</v>
      </c>
      <c r="J50" s="174"/>
      <c r="K50" s="142"/>
      <c r="L50" s="138"/>
      <c r="M50" s="138"/>
      <c r="N50" s="138"/>
      <c r="O50" s="138"/>
      <c r="P50" s="138"/>
      <c r="Q50" s="138"/>
      <c r="R50" s="138"/>
      <c r="S50" s="138"/>
      <c r="T50" s="138"/>
      <c r="U50" s="138"/>
      <c r="V50" s="138"/>
      <c r="W50" s="138"/>
      <c r="X50" s="138"/>
      <c r="Y50" s="138"/>
      <c r="Z50" s="138"/>
      <c r="AA50" s="138"/>
      <c r="AB50" s="138"/>
      <c r="AC50" s="138"/>
      <c r="AD50" s="138"/>
      <c r="AE50" s="138"/>
      <c r="AF50" s="138"/>
      <c r="AG50" s="138"/>
      <c r="AH50" s="138"/>
      <c r="AI50" s="138"/>
      <c r="AJ50" s="138"/>
      <c r="AK50" s="138"/>
      <c r="AL50" s="138"/>
      <c r="AM50" s="138"/>
      <c r="AN50" s="138"/>
      <c r="AO50" s="138"/>
      <c r="AP50" s="138"/>
      <c r="AQ50" s="138"/>
      <c r="AR50" s="138"/>
      <c r="AS50" s="138"/>
      <c r="AT50" s="138"/>
      <c r="AU50" s="138"/>
      <c r="AV50" s="138"/>
      <c r="AW50" s="138"/>
      <c r="AX50" s="138"/>
      <c r="AY50" s="138"/>
      <c r="AZ50" s="138"/>
      <c r="BA50" s="138"/>
      <c r="BB50" s="138"/>
      <c r="BC50" s="138">
        <v>594</v>
      </c>
      <c r="BD50" s="138">
        <v>561</v>
      </c>
      <c r="BE50" s="138">
        <v>509</v>
      </c>
      <c r="BF50" s="138">
        <v>416</v>
      </c>
      <c r="BG50" s="138">
        <v>354</v>
      </c>
      <c r="BH50" s="138">
        <v>301</v>
      </c>
      <c r="BI50" s="140">
        <v>262</v>
      </c>
      <c r="BJ50" s="138">
        <v>242</v>
      </c>
      <c r="BK50" s="138">
        <v>221</v>
      </c>
      <c r="BL50" s="138">
        <v>197</v>
      </c>
      <c r="BM50" s="138">
        <v>187</v>
      </c>
      <c r="BN50" s="138">
        <v>177</v>
      </c>
      <c r="BO50" s="138">
        <v>173</v>
      </c>
      <c r="BP50" s="138">
        <v>173</v>
      </c>
      <c r="BQ50" s="138">
        <v>153</v>
      </c>
      <c r="BR50" s="138">
        <v>148</v>
      </c>
      <c r="BS50" s="138">
        <v>148</v>
      </c>
      <c r="BT50" s="138">
        <v>146</v>
      </c>
      <c r="BU50" s="140">
        <v>144</v>
      </c>
      <c r="BV50" s="138">
        <v>142</v>
      </c>
      <c r="BW50" s="138"/>
      <c r="BX50" s="138"/>
      <c r="BY50" s="138"/>
      <c r="BZ50" s="138"/>
      <c r="CA50" s="144">
        <v>0.91967213114754098</v>
      </c>
      <c r="CB50" s="144">
        <v>0.58032786885245902</v>
      </c>
      <c r="CC50" s="103"/>
    </row>
    <row r="51" spans="1:81" ht="14.25" customHeight="1" x14ac:dyDescent="0.25">
      <c r="A51" s="170" t="s">
        <v>345</v>
      </c>
      <c r="B51" s="128">
        <v>42370</v>
      </c>
      <c r="C51" s="129">
        <v>206</v>
      </c>
      <c r="D51" s="130">
        <f t="shared" ref="D51:D68" si="4">IFERROR(INDEX($K51:$BZ51,,MATCH($B51,$K$3:$BZ$3,0)+2),0)</f>
        <v>202</v>
      </c>
      <c r="E51" s="130">
        <f t="shared" ref="E51:E68" si="5">IFERROR(INDEX($K51:$BZ51,,MATCH($B51,$K$3:$BZ$3,0)+5),0)</f>
        <v>138</v>
      </c>
      <c r="F51" s="130">
        <f t="shared" ref="F51:F68" si="6">IFERROR(INDEX($K51:$BZ51,,MATCH($B51,$K$3:$BZ$3,0)+11),0)</f>
        <v>65</v>
      </c>
      <c r="G51" s="131">
        <f t="shared" si="0"/>
        <v>0.98058252427184467</v>
      </c>
      <c r="H51" s="131">
        <f t="shared" si="0"/>
        <v>0.66990291262135926</v>
      </c>
      <c r="I51" s="131">
        <f t="shared" si="0"/>
        <v>0.3155339805825243</v>
      </c>
      <c r="J51" s="174"/>
      <c r="K51" s="142"/>
      <c r="L51" s="142"/>
      <c r="M51" s="142"/>
      <c r="N51" s="142"/>
      <c r="O51" s="142"/>
      <c r="P51" s="142"/>
      <c r="Q51" s="142"/>
      <c r="R51" s="142"/>
      <c r="S51" s="142"/>
      <c r="T51" s="142"/>
      <c r="U51" s="142"/>
      <c r="V51" s="142"/>
      <c r="W51" s="142"/>
      <c r="X51" s="142"/>
      <c r="Y51" s="142"/>
      <c r="Z51" s="142"/>
      <c r="AA51" s="142"/>
      <c r="AB51" s="142"/>
      <c r="AC51" s="142"/>
      <c r="AD51" s="142"/>
      <c r="AE51" s="142"/>
      <c r="AF51" s="142"/>
      <c r="AG51" s="142"/>
      <c r="AH51" s="142"/>
      <c r="AI51" s="142"/>
      <c r="AJ51" s="142"/>
      <c r="AK51" s="142"/>
      <c r="AL51" s="142"/>
      <c r="AM51" s="142"/>
      <c r="AN51" s="142"/>
      <c r="AO51" s="142"/>
      <c r="AP51" s="142"/>
      <c r="AQ51" s="142"/>
      <c r="AR51" s="142"/>
      <c r="AS51" s="142"/>
      <c r="AT51" s="142"/>
      <c r="AU51" s="142"/>
      <c r="AV51" s="142"/>
      <c r="AW51" s="142"/>
      <c r="AX51" s="142"/>
      <c r="AY51" s="142"/>
      <c r="AZ51" s="142"/>
      <c r="BA51" s="142"/>
      <c r="BB51" s="142"/>
      <c r="BC51" s="138"/>
      <c r="BD51" s="138">
        <v>205</v>
      </c>
      <c r="BE51" s="138">
        <v>202</v>
      </c>
      <c r="BF51" s="138">
        <v>186</v>
      </c>
      <c r="BG51" s="138">
        <v>158</v>
      </c>
      <c r="BH51" s="138">
        <v>138</v>
      </c>
      <c r="BI51" s="140">
        <v>117</v>
      </c>
      <c r="BJ51" s="138">
        <v>101</v>
      </c>
      <c r="BK51" s="138">
        <v>88</v>
      </c>
      <c r="BL51" s="138">
        <v>76</v>
      </c>
      <c r="BM51" s="138">
        <v>70</v>
      </c>
      <c r="BN51" s="138">
        <v>65</v>
      </c>
      <c r="BO51" s="138">
        <v>63</v>
      </c>
      <c r="BP51" s="138">
        <v>63</v>
      </c>
      <c r="BQ51" s="138">
        <v>55</v>
      </c>
      <c r="BR51" s="138">
        <v>55</v>
      </c>
      <c r="BS51" s="138">
        <v>55</v>
      </c>
      <c r="BT51" s="138">
        <v>55</v>
      </c>
      <c r="BU51" s="140">
        <v>53</v>
      </c>
      <c r="BV51" s="138">
        <v>52</v>
      </c>
      <c r="BW51" s="138"/>
      <c r="BX51" s="138"/>
      <c r="BY51" s="138"/>
      <c r="BZ51" s="138"/>
      <c r="CA51" s="144">
        <v>0.98058252427184467</v>
      </c>
      <c r="CB51" s="144">
        <v>0.66990291262135926</v>
      </c>
      <c r="CC51" s="103"/>
    </row>
    <row r="52" spans="1:81" ht="14.25" customHeight="1" x14ac:dyDescent="0.25">
      <c r="A52" s="170" t="s">
        <v>346</v>
      </c>
      <c r="B52" s="128">
        <v>42401</v>
      </c>
      <c r="C52" s="129">
        <v>196</v>
      </c>
      <c r="D52" s="130">
        <f t="shared" si="4"/>
        <v>184</v>
      </c>
      <c r="E52" s="130">
        <f t="shared" si="5"/>
        <v>112</v>
      </c>
      <c r="F52" s="130">
        <f t="shared" si="6"/>
        <v>58</v>
      </c>
      <c r="G52" s="131">
        <f t="shared" si="0"/>
        <v>0.93877551020408168</v>
      </c>
      <c r="H52" s="131">
        <f t="shared" si="0"/>
        <v>0.5714285714285714</v>
      </c>
      <c r="I52" s="131">
        <f t="shared" si="0"/>
        <v>0.29591836734693877</v>
      </c>
      <c r="J52" s="174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2"/>
      <c r="AI52" s="142"/>
      <c r="AJ52" s="142"/>
      <c r="AK52" s="142"/>
      <c r="AL52" s="142"/>
      <c r="AM52" s="142"/>
      <c r="AN52" s="142"/>
      <c r="AO52" s="142"/>
      <c r="AP52" s="142"/>
      <c r="AQ52" s="142"/>
      <c r="AR52" s="142"/>
      <c r="AS52" s="142"/>
      <c r="AT52" s="142"/>
      <c r="AU52" s="142"/>
      <c r="AV52" s="142"/>
      <c r="AW52" s="142"/>
      <c r="AX52" s="142"/>
      <c r="AY52" s="142"/>
      <c r="AZ52" s="142"/>
      <c r="BA52" s="142"/>
      <c r="BB52" s="142"/>
      <c r="BC52" s="138"/>
      <c r="BD52" s="138"/>
      <c r="BE52" s="138">
        <v>192</v>
      </c>
      <c r="BF52" s="138">
        <v>184</v>
      </c>
      <c r="BG52" s="138">
        <v>167</v>
      </c>
      <c r="BH52" s="138">
        <v>132</v>
      </c>
      <c r="BI52" s="140">
        <v>112</v>
      </c>
      <c r="BJ52" s="138">
        <v>97</v>
      </c>
      <c r="BK52" s="138">
        <v>78</v>
      </c>
      <c r="BL52" s="138">
        <v>68</v>
      </c>
      <c r="BM52" s="138">
        <v>65</v>
      </c>
      <c r="BN52" s="138">
        <v>59</v>
      </c>
      <c r="BO52" s="138">
        <v>58</v>
      </c>
      <c r="BP52" s="138">
        <v>58</v>
      </c>
      <c r="BQ52" s="138">
        <v>56</v>
      </c>
      <c r="BR52" s="138">
        <v>55</v>
      </c>
      <c r="BS52" s="138">
        <v>55</v>
      </c>
      <c r="BT52" s="138">
        <v>55</v>
      </c>
      <c r="BU52" s="140">
        <v>54</v>
      </c>
      <c r="BV52" s="138">
        <v>54</v>
      </c>
      <c r="BW52" s="138"/>
      <c r="BX52" s="138"/>
      <c r="BY52" s="138"/>
      <c r="BZ52" s="138"/>
      <c r="CA52" s="144">
        <v>0.93877551020408168</v>
      </c>
      <c r="CB52" s="144">
        <v>0.5714285714285714</v>
      </c>
      <c r="CC52" s="103"/>
    </row>
    <row r="53" spans="1:81" ht="14.25" customHeight="1" x14ac:dyDescent="0.25">
      <c r="A53" s="170" t="s">
        <v>347</v>
      </c>
      <c r="B53" s="128">
        <v>42430</v>
      </c>
      <c r="C53" s="129">
        <v>685</v>
      </c>
      <c r="D53" s="130">
        <f t="shared" si="4"/>
        <v>647</v>
      </c>
      <c r="E53" s="130">
        <f t="shared" si="5"/>
        <v>451</v>
      </c>
      <c r="F53" s="130">
        <f t="shared" si="6"/>
        <v>278</v>
      </c>
      <c r="G53" s="131">
        <f t="shared" si="0"/>
        <v>0.94452554744525552</v>
      </c>
      <c r="H53" s="131">
        <f t="shared" si="0"/>
        <v>0.65839416058394162</v>
      </c>
      <c r="I53" s="131">
        <f t="shared" si="0"/>
        <v>0.40583941605839419</v>
      </c>
      <c r="J53" s="174"/>
      <c r="K53" s="142"/>
      <c r="L53" s="142"/>
      <c r="M53" s="142"/>
      <c r="N53" s="142"/>
      <c r="O53" s="142"/>
      <c r="P53" s="142"/>
      <c r="Q53" s="142"/>
      <c r="R53" s="142"/>
      <c r="S53" s="142"/>
      <c r="T53" s="142"/>
      <c r="U53" s="142"/>
      <c r="V53" s="142"/>
      <c r="W53" s="142"/>
      <c r="X53" s="142"/>
      <c r="Y53" s="142"/>
      <c r="Z53" s="142"/>
      <c r="AA53" s="142"/>
      <c r="AB53" s="142"/>
      <c r="AC53" s="142"/>
      <c r="AD53" s="142"/>
      <c r="AE53" s="142"/>
      <c r="AF53" s="142"/>
      <c r="AG53" s="142"/>
      <c r="AH53" s="142"/>
      <c r="AI53" s="142"/>
      <c r="AJ53" s="142"/>
      <c r="AK53" s="142"/>
      <c r="AL53" s="142"/>
      <c r="AM53" s="142"/>
      <c r="AN53" s="142"/>
      <c r="AO53" s="142"/>
      <c r="AP53" s="142"/>
      <c r="AQ53" s="142"/>
      <c r="AR53" s="142"/>
      <c r="AS53" s="142"/>
      <c r="AT53" s="142"/>
      <c r="AU53" s="142"/>
      <c r="AV53" s="142"/>
      <c r="AW53" s="142"/>
      <c r="AX53" s="142"/>
      <c r="AY53" s="142"/>
      <c r="AZ53" s="142"/>
      <c r="BA53" s="142"/>
      <c r="BB53" s="142"/>
      <c r="BC53" s="138"/>
      <c r="BD53" s="138"/>
      <c r="BE53" s="138"/>
      <c r="BF53" s="138">
        <v>678</v>
      </c>
      <c r="BG53" s="138">
        <v>647</v>
      </c>
      <c r="BH53" s="138">
        <v>602</v>
      </c>
      <c r="BI53" s="140">
        <v>501</v>
      </c>
      <c r="BJ53" s="138">
        <v>451</v>
      </c>
      <c r="BK53" s="138">
        <v>381</v>
      </c>
      <c r="BL53" s="138">
        <v>346</v>
      </c>
      <c r="BM53" s="138">
        <v>313</v>
      </c>
      <c r="BN53" s="138">
        <v>286</v>
      </c>
      <c r="BO53" s="138">
        <v>278</v>
      </c>
      <c r="BP53" s="138">
        <v>278</v>
      </c>
      <c r="BQ53" s="138">
        <v>246</v>
      </c>
      <c r="BR53" s="138">
        <v>238</v>
      </c>
      <c r="BS53" s="138">
        <v>236</v>
      </c>
      <c r="BT53" s="138">
        <v>231</v>
      </c>
      <c r="BU53" s="140">
        <v>228</v>
      </c>
      <c r="BV53" s="138">
        <v>219</v>
      </c>
      <c r="BW53" s="138"/>
      <c r="BX53" s="138"/>
      <c r="BY53" s="138"/>
      <c r="BZ53" s="138"/>
      <c r="CA53" s="144">
        <v>0.94452554744525552</v>
      </c>
      <c r="CB53" s="103"/>
      <c r="CC53" s="103"/>
    </row>
    <row r="54" spans="1:81" ht="14.25" customHeight="1" x14ac:dyDescent="0.25">
      <c r="A54" s="170" t="s">
        <v>348</v>
      </c>
      <c r="B54" s="128">
        <v>42461</v>
      </c>
      <c r="C54" s="129">
        <v>545</v>
      </c>
      <c r="D54" s="130">
        <f t="shared" si="4"/>
        <v>524</v>
      </c>
      <c r="E54" s="130">
        <f t="shared" si="5"/>
        <v>360</v>
      </c>
      <c r="F54" s="130">
        <f t="shared" si="6"/>
        <v>206</v>
      </c>
      <c r="G54" s="131">
        <f t="shared" si="0"/>
        <v>0.96146788990825693</v>
      </c>
      <c r="H54" s="131">
        <f t="shared" si="0"/>
        <v>0.66055045871559637</v>
      </c>
      <c r="I54" s="131">
        <f t="shared" si="0"/>
        <v>0.37798165137614681</v>
      </c>
      <c r="J54" s="174"/>
      <c r="K54" s="142"/>
      <c r="L54" s="142"/>
      <c r="M54" s="142"/>
      <c r="N54" s="142"/>
      <c r="O54" s="142"/>
      <c r="P54" s="142"/>
      <c r="Q54" s="142"/>
      <c r="R54" s="142"/>
      <c r="S54" s="142"/>
      <c r="T54" s="142"/>
      <c r="U54" s="142"/>
      <c r="V54" s="142"/>
      <c r="W54" s="142"/>
      <c r="X54" s="142"/>
      <c r="Y54" s="142"/>
      <c r="Z54" s="142"/>
      <c r="AA54" s="142"/>
      <c r="AB54" s="142"/>
      <c r="AC54" s="142"/>
      <c r="AD54" s="142"/>
      <c r="AE54" s="142"/>
      <c r="AF54" s="142"/>
      <c r="AG54" s="142"/>
      <c r="AH54" s="142"/>
      <c r="AI54" s="142"/>
      <c r="AJ54" s="142"/>
      <c r="AK54" s="142"/>
      <c r="AL54" s="142"/>
      <c r="AM54" s="142"/>
      <c r="AN54" s="142"/>
      <c r="AO54" s="142"/>
      <c r="AP54" s="142"/>
      <c r="AQ54" s="142"/>
      <c r="AR54" s="142"/>
      <c r="AS54" s="142"/>
      <c r="AT54" s="142"/>
      <c r="AU54" s="142"/>
      <c r="AV54" s="142"/>
      <c r="AW54" s="142"/>
      <c r="AX54" s="142"/>
      <c r="AY54" s="142"/>
      <c r="AZ54" s="142"/>
      <c r="BA54" s="142"/>
      <c r="BB54" s="142"/>
      <c r="BC54" s="138"/>
      <c r="BD54" s="138"/>
      <c r="BE54" s="138"/>
      <c r="BF54" s="138"/>
      <c r="BG54" s="138">
        <v>544</v>
      </c>
      <c r="BH54" s="138">
        <v>524</v>
      </c>
      <c r="BI54" s="140">
        <v>511</v>
      </c>
      <c r="BJ54" s="138">
        <v>424</v>
      </c>
      <c r="BK54" s="138">
        <v>360</v>
      </c>
      <c r="BL54" s="138">
        <v>317</v>
      </c>
      <c r="BM54" s="138">
        <v>282</v>
      </c>
      <c r="BN54" s="138">
        <v>254</v>
      </c>
      <c r="BO54" s="138">
        <v>248</v>
      </c>
      <c r="BP54" s="138">
        <v>248</v>
      </c>
      <c r="BQ54" s="138">
        <v>206</v>
      </c>
      <c r="BR54" s="138">
        <v>197</v>
      </c>
      <c r="BS54" s="138">
        <v>195</v>
      </c>
      <c r="BT54" s="138">
        <v>192</v>
      </c>
      <c r="BU54" s="140">
        <v>190</v>
      </c>
      <c r="BV54" s="138">
        <v>182</v>
      </c>
      <c r="BW54" s="138"/>
      <c r="BX54" s="138"/>
      <c r="BY54" s="138"/>
      <c r="BZ54" s="138"/>
      <c r="CA54" s="144">
        <v>0.96146788990825693</v>
      </c>
      <c r="CB54" s="103"/>
      <c r="CC54" s="103"/>
    </row>
    <row r="55" spans="1:81" ht="14.25" customHeight="1" x14ac:dyDescent="0.25">
      <c r="A55" s="170" t="s">
        <v>349</v>
      </c>
      <c r="B55" s="128">
        <v>42491</v>
      </c>
      <c r="C55" s="129">
        <v>749</v>
      </c>
      <c r="D55" s="130">
        <f t="shared" si="4"/>
        <v>711</v>
      </c>
      <c r="E55" s="130">
        <f t="shared" si="5"/>
        <v>472</v>
      </c>
      <c r="F55" s="130">
        <f t="shared" si="6"/>
        <v>286</v>
      </c>
      <c r="G55" s="131">
        <f t="shared" si="0"/>
        <v>0.94926568758344454</v>
      </c>
      <c r="H55" s="131">
        <f t="shared" si="0"/>
        <v>0.63017356475300401</v>
      </c>
      <c r="I55" s="131">
        <f t="shared" si="0"/>
        <v>0.38184245660881178</v>
      </c>
      <c r="J55" s="174"/>
      <c r="K55" s="142"/>
      <c r="L55" s="142"/>
      <c r="M55" s="142"/>
      <c r="N55" s="142"/>
      <c r="O55" s="142"/>
      <c r="P55" s="142"/>
      <c r="Q55" s="142"/>
      <c r="R55" s="142"/>
      <c r="S55" s="142"/>
      <c r="T55" s="142"/>
      <c r="U55" s="142"/>
      <c r="V55" s="142"/>
      <c r="W55" s="142"/>
      <c r="X55" s="142"/>
      <c r="Y55" s="142"/>
      <c r="Z55" s="142"/>
      <c r="AA55" s="142"/>
      <c r="AB55" s="142"/>
      <c r="AC55" s="142"/>
      <c r="AD55" s="142"/>
      <c r="AE55" s="142"/>
      <c r="AF55" s="142"/>
      <c r="AG55" s="142"/>
      <c r="AH55" s="142"/>
      <c r="AI55" s="142"/>
      <c r="AJ55" s="142"/>
      <c r="AK55" s="142"/>
      <c r="AL55" s="142"/>
      <c r="AM55" s="142"/>
      <c r="AN55" s="142"/>
      <c r="AO55" s="142"/>
      <c r="AP55" s="142"/>
      <c r="AQ55" s="142"/>
      <c r="AR55" s="142"/>
      <c r="AS55" s="142"/>
      <c r="AT55" s="142"/>
      <c r="AU55" s="142"/>
      <c r="AV55" s="142"/>
      <c r="AW55" s="142"/>
      <c r="AX55" s="142"/>
      <c r="AY55" s="142"/>
      <c r="AZ55" s="142"/>
      <c r="BA55" s="142"/>
      <c r="BB55" s="142"/>
      <c r="BC55" s="138"/>
      <c r="BD55" s="138"/>
      <c r="BE55" s="138"/>
      <c r="BF55" s="138"/>
      <c r="BG55" s="138"/>
      <c r="BH55" s="138">
        <v>736</v>
      </c>
      <c r="BI55" s="140">
        <v>711</v>
      </c>
      <c r="BJ55" s="138">
        <v>680</v>
      </c>
      <c r="BK55" s="138">
        <v>541</v>
      </c>
      <c r="BL55" s="138">
        <v>472</v>
      </c>
      <c r="BM55" s="138">
        <v>401</v>
      </c>
      <c r="BN55" s="138">
        <v>367</v>
      </c>
      <c r="BO55" s="138">
        <v>342</v>
      </c>
      <c r="BP55" s="138">
        <v>342</v>
      </c>
      <c r="BQ55" s="138">
        <v>298</v>
      </c>
      <c r="BR55" s="138">
        <v>286</v>
      </c>
      <c r="BS55" s="138">
        <v>283</v>
      </c>
      <c r="BT55" s="138">
        <v>282</v>
      </c>
      <c r="BU55" s="140">
        <v>275</v>
      </c>
      <c r="BV55" s="138">
        <v>271</v>
      </c>
      <c r="BW55" s="138"/>
      <c r="BX55" s="138"/>
      <c r="BY55" s="138"/>
      <c r="BZ55" s="138"/>
      <c r="CA55" s="144">
        <v>0.94926568758344454</v>
      </c>
      <c r="CB55" s="103"/>
      <c r="CC55" s="103"/>
    </row>
    <row r="56" spans="1:81" ht="14.25" customHeight="1" x14ac:dyDescent="0.25">
      <c r="A56" s="170" t="s">
        <v>350</v>
      </c>
      <c r="B56" s="128">
        <v>42522</v>
      </c>
      <c r="C56" s="129">
        <v>1300</v>
      </c>
      <c r="D56" s="130">
        <f t="shared" si="4"/>
        <v>1223</v>
      </c>
      <c r="E56" s="130">
        <f t="shared" si="5"/>
        <v>864</v>
      </c>
      <c r="F56" s="130">
        <f t="shared" si="6"/>
        <v>544</v>
      </c>
      <c r="G56" s="131">
        <f t="shared" si="0"/>
        <v>0.9407692307692308</v>
      </c>
      <c r="H56" s="131">
        <f t="shared" si="0"/>
        <v>0.66461538461538461</v>
      </c>
      <c r="I56" s="131">
        <f t="shared" si="0"/>
        <v>0.41846153846153844</v>
      </c>
      <c r="J56" s="174"/>
      <c r="K56" s="142"/>
      <c r="L56" s="142"/>
      <c r="M56" s="142"/>
      <c r="N56" s="142"/>
      <c r="O56" s="142"/>
      <c r="P56" s="142"/>
      <c r="Q56" s="142"/>
      <c r="R56" s="142"/>
      <c r="S56" s="142"/>
      <c r="T56" s="142"/>
      <c r="U56" s="142"/>
      <c r="V56" s="142"/>
      <c r="W56" s="142"/>
      <c r="X56" s="142"/>
      <c r="Y56" s="142"/>
      <c r="Z56" s="142"/>
      <c r="AA56" s="142"/>
      <c r="AB56" s="142"/>
      <c r="AC56" s="142"/>
      <c r="AD56" s="142"/>
      <c r="AE56" s="142"/>
      <c r="AF56" s="142"/>
      <c r="AG56" s="142"/>
      <c r="AH56" s="142"/>
      <c r="AI56" s="142"/>
      <c r="AJ56" s="142"/>
      <c r="AK56" s="142"/>
      <c r="AL56" s="142"/>
      <c r="AM56" s="142"/>
      <c r="AN56" s="142"/>
      <c r="AO56" s="142"/>
      <c r="AP56" s="142"/>
      <c r="AQ56" s="142"/>
      <c r="AR56" s="142"/>
      <c r="AS56" s="142"/>
      <c r="AT56" s="142"/>
      <c r="AU56" s="142"/>
      <c r="AV56" s="142"/>
      <c r="AW56" s="142"/>
      <c r="AX56" s="142"/>
      <c r="AY56" s="142"/>
      <c r="AZ56" s="142"/>
      <c r="BA56" s="142"/>
      <c r="BB56" s="142"/>
      <c r="BC56" s="138"/>
      <c r="BD56" s="138"/>
      <c r="BE56" s="138"/>
      <c r="BF56" s="138"/>
      <c r="BG56" s="138"/>
      <c r="BH56" s="138"/>
      <c r="BI56" s="140">
        <v>1290</v>
      </c>
      <c r="BJ56" s="138">
        <v>1223</v>
      </c>
      <c r="BK56" s="138">
        <v>1161</v>
      </c>
      <c r="BL56" s="138">
        <v>1044</v>
      </c>
      <c r="BM56" s="138">
        <v>864</v>
      </c>
      <c r="BN56" s="138">
        <v>762</v>
      </c>
      <c r="BO56" s="138">
        <v>713</v>
      </c>
      <c r="BP56" s="138">
        <v>713</v>
      </c>
      <c r="BQ56" s="138">
        <v>577</v>
      </c>
      <c r="BR56" s="138">
        <v>549</v>
      </c>
      <c r="BS56" s="138">
        <v>544</v>
      </c>
      <c r="BT56" s="138">
        <v>539</v>
      </c>
      <c r="BU56" s="140">
        <v>534</v>
      </c>
      <c r="BV56" s="138">
        <v>522</v>
      </c>
      <c r="BW56" s="138"/>
      <c r="BX56" s="138"/>
      <c r="BY56" s="138"/>
      <c r="BZ56" s="138"/>
      <c r="CA56" s="144"/>
      <c r="CB56" s="103"/>
      <c r="CC56" s="103"/>
    </row>
    <row r="57" spans="1:81" ht="14.25" customHeight="1" x14ac:dyDescent="0.25">
      <c r="A57" s="170" t="s">
        <v>351</v>
      </c>
      <c r="B57" s="128">
        <v>42552</v>
      </c>
      <c r="C57" s="129">
        <v>926</v>
      </c>
      <c r="D57" s="130">
        <f t="shared" si="4"/>
        <v>871</v>
      </c>
      <c r="E57" s="130">
        <f t="shared" si="5"/>
        <v>569</v>
      </c>
      <c r="F57" s="130">
        <f t="shared" si="6"/>
        <v>396</v>
      </c>
      <c r="G57" s="131">
        <f t="shared" si="0"/>
        <v>0.94060475161987045</v>
      </c>
      <c r="H57" s="131">
        <f t="shared" si="0"/>
        <v>0.6144708423326134</v>
      </c>
      <c r="I57" s="131">
        <f t="shared" si="0"/>
        <v>0.42764578833693306</v>
      </c>
      <c r="J57" s="174"/>
      <c r="K57" s="142"/>
      <c r="L57" s="142"/>
      <c r="M57" s="142"/>
      <c r="N57" s="142"/>
      <c r="O57" s="142"/>
      <c r="P57" s="142"/>
      <c r="Q57" s="142"/>
      <c r="R57" s="142"/>
      <c r="S57" s="142"/>
      <c r="T57" s="142"/>
      <c r="U57" s="142"/>
      <c r="V57" s="142"/>
      <c r="W57" s="142"/>
      <c r="X57" s="142"/>
      <c r="Y57" s="142"/>
      <c r="Z57" s="142"/>
      <c r="AA57" s="142"/>
      <c r="AB57" s="142"/>
      <c r="AC57" s="142"/>
      <c r="AD57" s="142"/>
      <c r="AE57" s="142"/>
      <c r="AF57" s="142"/>
      <c r="AG57" s="142"/>
      <c r="AH57" s="142"/>
      <c r="AI57" s="142"/>
      <c r="AJ57" s="142"/>
      <c r="AK57" s="142"/>
      <c r="AL57" s="142"/>
      <c r="AM57" s="142"/>
      <c r="AN57" s="142"/>
      <c r="AO57" s="142"/>
      <c r="AP57" s="142"/>
      <c r="AQ57" s="142"/>
      <c r="AR57" s="142"/>
      <c r="AS57" s="142"/>
      <c r="AT57" s="142"/>
      <c r="AU57" s="142"/>
      <c r="AV57" s="142"/>
      <c r="AW57" s="142"/>
      <c r="AX57" s="142"/>
      <c r="AY57" s="142"/>
      <c r="AZ57" s="142"/>
      <c r="BA57" s="142"/>
      <c r="BB57" s="142"/>
      <c r="BC57" s="138"/>
      <c r="BD57" s="138"/>
      <c r="BE57" s="138"/>
      <c r="BF57" s="138"/>
      <c r="BG57" s="138"/>
      <c r="BH57" s="138"/>
      <c r="BI57" s="140">
        <v>926</v>
      </c>
      <c r="BJ57" s="138">
        <v>914</v>
      </c>
      <c r="BK57" s="138">
        <v>871</v>
      </c>
      <c r="BL57" s="138">
        <v>843</v>
      </c>
      <c r="BM57" s="138">
        <v>699</v>
      </c>
      <c r="BN57" s="138">
        <v>569</v>
      </c>
      <c r="BO57" s="138">
        <v>530</v>
      </c>
      <c r="BP57" s="138">
        <v>530</v>
      </c>
      <c r="BQ57" s="138">
        <v>420</v>
      </c>
      <c r="BR57" s="138">
        <v>407</v>
      </c>
      <c r="BS57" s="138">
        <v>401</v>
      </c>
      <c r="BT57" s="138">
        <v>396</v>
      </c>
      <c r="BU57" s="140">
        <v>391</v>
      </c>
      <c r="BV57" s="138">
        <v>385</v>
      </c>
      <c r="BW57" s="138"/>
      <c r="BX57" s="138"/>
      <c r="BY57" s="138"/>
      <c r="BZ57" s="138"/>
      <c r="CA57" s="144" t="e">
        <v>#DIV/0!</v>
      </c>
      <c r="CB57" s="103"/>
      <c r="CC57" s="103"/>
    </row>
    <row r="58" spans="1:81" ht="14.25" customHeight="1" x14ac:dyDescent="0.25">
      <c r="A58" s="170" t="s">
        <v>352</v>
      </c>
      <c r="B58" s="128">
        <v>42583</v>
      </c>
      <c r="C58" s="129">
        <v>1054</v>
      </c>
      <c r="D58" s="130">
        <f t="shared" si="4"/>
        <v>1009</v>
      </c>
      <c r="E58" s="130">
        <f t="shared" si="5"/>
        <v>730</v>
      </c>
      <c r="F58" s="130">
        <f t="shared" si="6"/>
        <v>480</v>
      </c>
      <c r="G58" s="131">
        <f t="shared" si="0"/>
        <v>0.95730550284629978</v>
      </c>
      <c r="H58" s="131">
        <f t="shared" si="0"/>
        <v>0.69259962049335866</v>
      </c>
      <c r="I58" s="131">
        <f t="shared" si="0"/>
        <v>0.45540796963946867</v>
      </c>
      <c r="J58" s="174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  <c r="AA58" s="142"/>
      <c r="AB58" s="142"/>
      <c r="AC58" s="142"/>
      <c r="AD58" s="142"/>
      <c r="AE58" s="142"/>
      <c r="AF58" s="142"/>
      <c r="AG58" s="142"/>
      <c r="AH58" s="142"/>
      <c r="AI58" s="142"/>
      <c r="AJ58" s="142"/>
      <c r="AK58" s="142"/>
      <c r="AL58" s="142"/>
      <c r="AM58" s="142"/>
      <c r="AN58" s="142"/>
      <c r="AO58" s="142"/>
      <c r="AP58" s="142"/>
      <c r="AQ58" s="142"/>
      <c r="AR58" s="142"/>
      <c r="AS58" s="142"/>
      <c r="AT58" s="142"/>
      <c r="AU58" s="142"/>
      <c r="AV58" s="142"/>
      <c r="AW58" s="142"/>
      <c r="AX58" s="142"/>
      <c r="AY58" s="142"/>
      <c r="AZ58" s="142"/>
      <c r="BA58" s="142"/>
      <c r="BB58" s="142"/>
      <c r="BC58" s="138"/>
      <c r="BD58" s="138"/>
      <c r="BE58" s="138"/>
      <c r="BF58" s="138"/>
      <c r="BG58" s="138"/>
      <c r="BH58" s="138"/>
      <c r="BI58" s="140" t="s">
        <v>33</v>
      </c>
      <c r="BJ58" s="138">
        <v>1052</v>
      </c>
      <c r="BK58" s="138">
        <v>1042</v>
      </c>
      <c r="BL58" s="138">
        <v>1009</v>
      </c>
      <c r="BM58" s="138">
        <v>940</v>
      </c>
      <c r="BN58" s="138">
        <v>792</v>
      </c>
      <c r="BO58" s="138">
        <v>730</v>
      </c>
      <c r="BP58" s="138">
        <v>730</v>
      </c>
      <c r="BQ58" s="138">
        <v>518</v>
      </c>
      <c r="BR58" s="138">
        <v>505</v>
      </c>
      <c r="BS58" s="138">
        <v>503</v>
      </c>
      <c r="BT58" s="138">
        <v>487</v>
      </c>
      <c r="BU58" s="140">
        <v>480</v>
      </c>
      <c r="BV58" s="138">
        <v>469</v>
      </c>
      <c r="BW58" s="138"/>
      <c r="BX58" s="138"/>
      <c r="BY58" s="138"/>
      <c r="BZ58" s="138"/>
      <c r="CA58" s="144" t="e">
        <v>#DIV/0!</v>
      </c>
      <c r="CB58" s="103"/>
      <c r="CC58" s="103"/>
    </row>
    <row r="59" spans="1:81" ht="14.25" customHeight="1" x14ac:dyDescent="0.25">
      <c r="A59" s="170" t="s">
        <v>353</v>
      </c>
      <c r="B59" s="128">
        <v>42614</v>
      </c>
      <c r="C59" s="129">
        <v>1275</v>
      </c>
      <c r="D59" s="130">
        <f t="shared" si="4"/>
        <v>1238</v>
      </c>
      <c r="E59" s="130">
        <f t="shared" si="5"/>
        <v>1103</v>
      </c>
      <c r="F59" s="130">
        <f t="shared" si="6"/>
        <v>690</v>
      </c>
      <c r="G59" s="131">
        <f t="shared" si="0"/>
        <v>0.97098039215686271</v>
      </c>
      <c r="H59" s="131">
        <f t="shared" si="0"/>
        <v>0.86509803921568629</v>
      </c>
      <c r="I59" s="131">
        <f t="shared" si="0"/>
        <v>0.54117647058823526</v>
      </c>
      <c r="J59" s="174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  <c r="AA59" s="142"/>
      <c r="AB59" s="142"/>
      <c r="AC59" s="142"/>
      <c r="AD59" s="142"/>
      <c r="AE59" s="142"/>
      <c r="AF59" s="142"/>
      <c r="AG59" s="142"/>
      <c r="AH59" s="142"/>
      <c r="AI59" s="142"/>
      <c r="AJ59" s="142"/>
      <c r="AK59" s="142"/>
      <c r="AL59" s="142"/>
      <c r="AM59" s="142"/>
      <c r="AN59" s="142"/>
      <c r="AO59" s="142"/>
      <c r="AP59" s="142"/>
      <c r="AQ59" s="142"/>
      <c r="AR59" s="142"/>
      <c r="AS59" s="142"/>
      <c r="AT59" s="142"/>
      <c r="AU59" s="142"/>
      <c r="AV59" s="142"/>
      <c r="AW59" s="142"/>
      <c r="AX59" s="142"/>
      <c r="AY59" s="142"/>
      <c r="AZ59" s="142"/>
      <c r="BA59" s="142"/>
      <c r="BB59" s="142"/>
      <c r="BC59" s="138"/>
      <c r="BD59" s="138"/>
      <c r="BE59" s="138"/>
      <c r="BF59" s="138"/>
      <c r="BG59" s="138"/>
      <c r="BH59" s="138"/>
      <c r="BI59" s="140" t="s">
        <v>33</v>
      </c>
      <c r="BJ59" s="138" t="s">
        <v>33</v>
      </c>
      <c r="BK59" s="138">
        <v>1267</v>
      </c>
      <c r="BL59" s="138">
        <v>1263</v>
      </c>
      <c r="BM59" s="138">
        <v>1238</v>
      </c>
      <c r="BN59" s="138">
        <v>1165</v>
      </c>
      <c r="BO59" s="138">
        <v>1103</v>
      </c>
      <c r="BP59" s="138">
        <v>1103</v>
      </c>
      <c r="BQ59" s="138">
        <v>753</v>
      </c>
      <c r="BR59" s="138">
        <v>738</v>
      </c>
      <c r="BS59" s="138">
        <v>735</v>
      </c>
      <c r="BT59" s="138">
        <v>727</v>
      </c>
      <c r="BU59" s="140">
        <v>708</v>
      </c>
      <c r="BV59" s="138">
        <v>690</v>
      </c>
      <c r="BW59" s="138"/>
      <c r="BX59" s="138"/>
      <c r="BY59" s="138"/>
      <c r="BZ59" s="138"/>
      <c r="CA59" s="144" t="e">
        <v>#DIV/0!</v>
      </c>
      <c r="CB59" s="103"/>
      <c r="CC59" s="103"/>
    </row>
    <row r="60" spans="1:81" ht="14.25" customHeight="1" x14ac:dyDescent="0.25">
      <c r="A60" s="170" t="s">
        <v>354</v>
      </c>
      <c r="B60" s="128">
        <v>42644</v>
      </c>
      <c r="C60" s="145">
        <v>1190</v>
      </c>
      <c r="D60" s="130">
        <f t="shared" si="4"/>
        <v>1128</v>
      </c>
      <c r="E60" s="130">
        <f t="shared" si="5"/>
        <v>746</v>
      </c>
      <c r="F60" s="130">
        <f t="shared" si="6"/>
        <v>0</v>
      </c>
      <c r="G60" s="131">
        <f t="shared" si="0"/>
        <v>0.94789915966386551</v>
      </c>
      <c r="H60" s="131">
        <f t="shared" si="0"/>
        <v>0.626890756302521</v>
      </c>
      <c r="I60" s="131">
        <f t="shared" si="0"/>
        <v>0</v>
      </c>
      <c r="J60" s="174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 s="142"/>
      <c r="V60" s="142"/>
      <c r="W60" s="142"/>
      <c r="X60" s="142"/>
      <c r="Y60" s="142"/>
      <c r="Z60" s="142"/>
      <c r="AA60" s="142"/>
      <c r="AB60" s="142"/>
      <c r="AC60" s="142"/>
      <c r="AD60" s="142"/>
      <c r="AE60" s="142"/>
      <c r="AF60" s="142"/>
      <c r="AG60" s="142"/>
      <c r="AH60" s="142"/>
      <c r="AI60" s="142"/>
      <c r="AJ60" s="142"/>
      <c r="AK60" s="142"/>
      <c r="AL60" s="142"/>
      <c r="AM60" s="142"/>
      <c r="AN60" s="142"/>
      <c r="AO60" s="142"/>
      <c r="AP60" s="142"/>
      <c r="AQ60" s="142"/>
      <c r="AR60" s="142"/>
      <c r="AS60" s="142"/>
      <c r="AT60" s="142"/>
      <c r="AU60" s="142"/>
      <c r="AV60" s="142"/>
      <c r="AW60" s="142"/>
      <c r="AX60" s="142"/>
      <c r="AY60" s="142"/>
      <c r="AZ60" s="142"/>
      <c r="BA60" s="142"/>
      <c r="BB60" s="142"/>
      <c r="BC60" s="138"/>
      <c r="BD60" s="138"/>
      <c r="BE60" s="138"/>
      <c r="BF60" s="138"/>
      <c r="BG60" s="138"/>
      <c r="BH60" s="138"/>
      <c r="BI60" s="140" t="s">
        <v>33</v>
      </c>
      <c r="BJ60" s="138" t="s">
        <v>33</v>
      </c>
      <c r="BK60" s="138"/>
      <c r="BL60" s="138">
        <v>1186</v>
      </c>
      <c r="BM60" s="138">
        <v>1177</v>
      </c>
      <c r="BN60" s="138">
        <v>1128</v>
      </c>
      <c r="BO60" s="138">
        <v>1109</v>
      </c>
      <c r="BP60" s="138">
        <v>1109</v>
      </c>
      <c r="BQ60" s="138">
        <v>746</v>
      </c>
      <c r="BR60" s="138">
        <v>721</v>
      </c>
      <c r="BS60" s="138">
        <v>715</v>
      </c>
      <c r="BT60" s="138">
        <v>705</v>
      </c>
      <c r="BU60" s="140">
        <v>694</v>
      </c>
      <c r="BV60" s="138">
        <v>670</v>
      </c>
      <c r="BW60" s="138"/>
      <c r="BX60" s="138"/>
      <c r="BY60" s="138"/>
      <c r="BZ60" s="138"/>
      <c r="CA60" s="144" t="e">
        <v>#DIV/0!</v>
      </c>
      <c r="CB60" s="103"/>
      <c r="CC60" s="103"/>
    </row>
    <row r="61" spans="1:81" ht="14.25" customHeight="1" x14ac:dyDescent="0.25">
      <c r="A61" s="170" t="s">
        <v>355</v>
      </c>
      <c r="B61" s="128">
        <v>42675</v>
      </c>
      <c r="C61" s="129">
        <v>1260</v>
      </c>
      <c r="D61" s="130">
        <f t="shared" si="4"/>
        <v>1278</v>
      </c>
      <c r="E61" s="130">
        <f t="shared" si="5"/>
        <v>798</v>
      </c>
      <c r="F61" s="130">
        <f t="shared" si="6"/>
        <v>0</v>
      </c>
      <c r="G61" s="131">
        <f t="shared" si="0"/>
        <v>1.0142857142857142</v>
      </c>
      <c r="H61" s="131">
        <f t="shared" si="0"/>
        <v>0.6333333333333333</v>
      </c>
      <c r="I61" s="131">
        <f t="shared" si="0"/>
        <v>0</v>
      </c>
      <c r="J61" s="174"/>
      <c r="K61" s="142"/>
      <c r="L61" s="142"/>
      <c r="M61" s="142"/>
      <c r="N61" s="142"/>
      <c r="O61" s="142"/>
      <c r="P61" s="142"/>
      <c r="Q61" s="142"/>
      <c r="R61" s="142"/>
      <c r="S61" s="142"/>
      <c r="T61" s="142"/>
      <c r="U61" s="142"/>
      <c r="V61" s="142"/>
      <c r="W61" s="142"/>
      <c r="X61" s="142"/>
      <c r="Y61" s="142"/>
      <c r="Z61" s="142"/>
      <c r="AA61" s="142"/>
      <c r="AB61" s="142"/>
      <c r="AC61" s="142"/>
      <c r="AD61" s="142"/>
      <c r="AE61" s="142"/>
      <c r="AF61" s="142"/>
      <c r="AG61" s="142"/>
      <c r="AH61" s="142"/>
      <c r="AI61" s="142"/>
      <c r="AJ61" s="142"/>
      <c r="AK61" s="142"/>
      <c r="AL61" s="142"/>
      <c r="AM61" s="142"/>
      <c r="AN61" s="142"/>
      <c r="AO61" s="142"/>
      <c r="AP61" s="142"/>
      <c r="AQ61" s="142"/>
      <c r="AR61" s="142"/>
      <c r="AS61" s="142"/>
      <c r="AT61" s="142"/>
      <c r="AU61" s="142"/>
      <c r="AV61" s="142"/>
      <c r="AW61" s="142"/>
      <c r="AX61" s="142"/>
      <c r="AY61" s="142"/>
      <c r="AZ61" s="142"/>
      <c r="BA61" s="142"/>
      <c r="BB61" s="142"/>
      <c r="BC61" s="138"/>
      <c r="BD61" s="138"/>
      <c r="BE61" s="138"/>
      <c r="BF61" s="138"/>
      <c r="BG61" s="138"/>
      <c r="BH61" s="138"/>
      <c r="BI61" s="140" t="s">
        <v>33</v>
      </c>
      <c r="BJ61" s="138" t="s">
        <v>33</v>
      </c>
      <c r="BK61" s="138"/>
      <c r="BL61" s="138" t="s">
        <v>33</v>
      </c>
      <c r="BM61" s="138">
        <v>1312</v>
      </c>
      <c r="BN61" s="138">
        <v>1291</v>
      </c>
      <c r="BO61" s="138">
        <v>1278</v>
      </c>
      <c r="BP61" s="138">
        <v>1278</v>
      </c>
      <c r="BQ61" s="138">
        <v>879</v>
      </c>
      <c r="BR61" s="138">
        <v>798</v>
      </c>
      <c r="BS61" s="138">
        <v>793</v>
      </c>
      <c r="BT61" s="138">
        <v>779</v>
      </c>
      <c r="BU61" s="140">
        <v>773</v>
      </c>
      <c r="BV61" s="138">
        <v>750</v>
      </c>
      <c r="BW61" s="138"/>
      <c r="BX61" s="138"/>
      <c r="BY61" s="138"/>
      <c r="BZ61" s="138"/>
      <c r="CA61" s="144" t="e">
        <v>#N/A</v>
      </c>
      <c r="CB61" s="103"/>
      <c r="CC61" s="103"/>
    </row>
    <row r="62" spans="1:81" ht="14.25" customHeight="1" x14ac:dyDescent="0.25">
      <c r="A62" s="170" t="s">
        <v>356</v>
      </c>
      <c r="B62" s="146">
        <v>42705</v>
      </c>
      <c r="C62" s="147">
        <v>1507</v>
      </c>
      <c r="D62" s="148">
        <f t="shared" si="4"/>
        <v>1495</v>
      </c>
      <c r="E62" s="148">
        <f t="shared" si="5"/>
        <v>996</v>
      </c>
      <c r="F62" s="148">
        <f t="shared" si="6"/>
        <v>0</v>
      </c>
      <c r="G62" s="149">
        <f t="shared" si="0"/>
        <v>0.99203715992037156</v>
      </c>
      <c r="H62" s="149">
        <f t="shared" si="0"/>
        <v>0.66091572660915732</v>
      </c>
      <c r="I62" s="149">
        <f t="shared" si="0"/>
        <v>0</v>
      </c>
      <c r="J62" s="174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0"/>
      <c r="AT62" s="150"/>
      <c r="AU62" s="150"/>
      <c r="AV62" s="150"/>
      <c r="AW62" s="150"/>
      <c r="AX62" s="150"/>
      <c r="AY62" s="150"/>
      <c r="AZ62" s="150"/>
      <c r="BA62" s="150"/>
      <c r="BB62" s="150"/>
      <c r="BC62" s="151"/>
      <c r="BD62" s="151"/>
      <c r="BE62" s="151"/>
      <c r="BF62" s="151"/>
      <c r="BG62" s="151"/>
      <c r="BH62" s="151"/>
      <c r="BI62" s="152" t="s">
        <v>33</v>
      </c>
      <c r="BJ62" s="151" t="s">
        <v>33</v>
      </c>
      <c r="BK62" s="151"/>
      <c r="BL62" s="151" t="s">
        <v>33</v>
      </c>
      <c r="BM62" s="151"/>
      <c r="BN62" s="151">
        <v>1497</v>
      </c>
      <c r="BO62" s="151">
        <v>1495</v>
      </c>
      <c r="BP62" s="151">
        <v>1495</v>
      </c>
      <c r="BQ62" s="151">
        <v>1432</v>
      </c>
      <c r="BR62" s="151">
        <v>1004</v>
      </c>
      <c r="BS62" s="151">
        <v>996</v>
      </c>
      <c r="BT62" s="151">
        <v>975</v>
      </c>
      <c r="BU62" s="152">
        <v>959</v>
      </c>
      <c r="BV62" s="151">
        <v>935</v>
      </c>
      <c r="BW62" s="151"/>
      <c r="BX62" s="151"/>
      <c r="BY62" s="151"/>
      <c r="BZ62" s="151"/>
      <c r="CA62" s="144" t="e">
        <v>#N/A</v>
      </c>
      <c r="CB62" s="103"/>
      <c r="CC62" s="103"/>
    </row>
    <row r="63" spans="1:81" x14ac:dyDescent="0.25">
      <c r="A63" s="170" t="s">
        <v>357</v>
      </c>
      <c r="B63" s="146">
        <v>42736</v>
      </c>
      <c r="C63" s="129">
        <v>509</v>
      </c>
      <c r="D63" s="130">
        <f t="shared" si="4"/>
        <v>502</v>
      </c>
      <c r="E63" s="130">
        <f t="shared" si="5"/>
        <v>434</v>
      </c>
      <c r="F63" s="130">
        <f t="shared" si="6"/>
        <v>0</v>
      </c>
      <c r="G63" s="131">
        <f t="shared" ref="G63:I67" si="7">IFERROR(D63/$C63,"-")</f>
        <v>0.98624754420432215</v>
      </c>
      <c r="H63" s="131">
        <f t="shared" si="7"/>
        <v>0.8526522593320236</v>
      </c>
      <c r="I63" s="131">
        <f t="shared" si="7"/>
        <v>0</v>
      </c>
      <c r="J63" s="174"/>
      <c r="K63" s="142"/>
      <c r="L63" s="142"/>
      <c r="M63" s="142"/>
      <c r="N63" s="142"/>
      <c r="O63" s="142"/>
      <c r="P63" s="142"/>
      <c r="Q63" s="142"/>
      <c r="R63" s="142"/>
      <c r="S63" s="142"/>
      <c r="T63" s="142"/>
      <c r="U63" s="142"/>
      <c r="V63" s="142"/>
      <c r="W63" s="142"/>
      <c r="X63" s="142"/>
      <c r="Y63" s="142"/>
      <c r="Z63" s="142"/>
      <c r="AA63" s="142"/>
      <c r="AB63" s="142"/>
      <c r="AC63" s="142"/>
      <c r="AD63" s="142"/>
      <c r="AE63" s="142"/>
      <c r="AF63" s="142"/>
      <c r="AG63" s="142"/>
      <c r="AH63" s="142"/>
      <c r="AI63" s="142"/>
      <c r="AJ63" s="142"/>
      <c r="AK63" s="142"/>
      <c r="AL63" s="142"/>
      <c r="AM63" s="142"/>
      <c r="AN63" s="142"/>
      <c r="AO63" s="142"/>
      <c r="AP63" s="142"/>
      <c r="AQ63" s="142"/>
      <c r="AR63" s="142"/>
      <c r="AS63" s="142"/>
      <c r="AT63" s="142"/>
      <c r="AU63" s="142"/>
      <c r="AV63" s="142"/>
      <c r="AW63" s="142"/>
      <c r="AX63" s="142"/>
      <c r="AY63" s="142"/>
      <c r="AZ63" s="142"/>
      <c r="BA63" s="142"/>
      <c r="BB63" s="142"/>
      <c r="BC63" s="138"/>
      <c r="BD63" s="138"/>
      <c r="BE63" s="138"/>
      <c r="BF63" s="138"/>
      <c r="BG63" s="138"/>
      <c r="BH63" s="138"/>
      <c r="BI63" s="140"/>
      <c r="BJ63" s="138"/>
      <c r="BK63" s="138"/>
      <c r="BL63" s="138"/>
      <c r="BM63" s="138"/>
      <c r="BN63" s="138"/>
      <c r="BO63" s="138">
        <v>509</v>
      </c>
      <c r="BP63" s="138">
        <v>509</v>
      </c>
      <c r="BQ63" s="138">
        <v>502</v>
      </c>
      <c r="BR63" s="138">
        <v>449</v>
      </c>
      <c r="BS63" s="138">
        <v>444</v>
      </c>
      <c r="BT63" s="138">
        <v>434</v>
      </c>
      <c r="BU63" s="140">
        <v>407</v>
      </c>
      <c r="BV63" s="138">
        <v>400</v>
      </c>
      <c r="BW63" s="138"/>
      <c r="BX63" s="138"/>
      <c r="BY63" s="138"/>
      <c r="BZ63" s="138"/>
      <c r="CA63" s="144"/>
      <c r="CB63" s="144"/>
      <c r="CC63" s="103"/>
    </row>
    <row r="64" spans="1:81" x14ac:dyDescent="0.25">
      <c r="A64" s="170" t="s">
        <v>358</v>
      </c>
      <c r="B64" s="146">
        <v>42767</v>
      </c>
      <c r="C64" s="129">
        <v>1052</v>
      </c>
      <c r="D64" s="130">
        <f t="shared" si="4"/>
        <v>1009</v>
      </c>
      <c r="E64" s="130">
        <f t="shared" si="5"/>
        <v>926</v>
      </c>
      <c r="F64" s="130">
        <f t="shared" si="6"/>
        <v>0</v>
      </c>
      <c r="G64" s="131">
        <f t="shared" si="7"/>
        <v>0.95912547528517111</v>
      </c>
      <c r="H64" s="131">
        <f t="shared" si="7"/>
        <v>0.88022813688212931</v>
      </c>
      <c r="I64" s="131">
        <f t="shared" si="7"/>
        <v>0</v>
      </c>
      <c r="J64" s="174"/>
      <c r="K64" s="142"/>
      <c r="L64" s="142"/>
      <c r="M64" s="142"/>
      <c r="N64" s="142"/>
      <c r="O64" s="142"/>
      <c r="P64" s="142"/>
      <c r="Q64" s="142"/>
      <c r="R64" s="142"/>
      <c r="S64" s="142"/>
      <c r="T64" s="142"/>
      <c r="U64" s="142"/>
      <c r="V64" s="142"/>
      <c r="W64" s="142"/>
      <c r="X64" s="142"/>
      <c r="Y64" s="142"/>
      <c r="Z64" s="142"/>
      <c r="AA64" s="142"/>
      <c r="AB64" s="142"/>
      <c r="AC64" s="142"/>
      <c r="AD64" s="142"/>
      <c r="AE64" s="142"/>
      <c r="AF64" s="142"/>
      <c r="AG64" s="142"/>
      <c r="AH64" s="142"/>
      <c r="AI64" s="142"/>
      <c r="AJ64" s="142"/>
      <c r="AK64" s="142"/>
      <c r="AL64" s="142"/>
      <c r="AM64" s="142"/>
      <c r="AN64" s="142"/>
      <c r="AO64" s="142"/>
      <c r="AP64" s="142"/>
      <c r="AQ64" s="142"/>
      <c r="AR64" s="142"/>
      <c r="AS64" s="142"/>
      <c r="AT64" s="142"/>
      <c r="AU64" s="142"/>
      <c r="AV64" s="142"/>
      <c r="AW64" s="142"/>
      <c r="AX64" s="142"/>
      <c r="AY64" s="142"/>
      <c r="AZ64" s="142"/>
      <c r="BA64" s="142"/>
      <c r="BB64" s="142"/>
      <c r="BC64" s="138"/>
      <c r="BD64" s="138"/>
      <c r="BE64" s="138"/>
      <c r="BF64" s="138"/>
      <c r="BG64" s="138"/>
      <c r="BH64" s="138"/>
      <c r="BI64" s="140"/>
      <c r="BJ64" s="138"/>
      <c r="BK64" s="138"/>
      <c r="BL64" s="138"/>
      <c r="BM64" s="138"/>
      <c r="BN64" s="138"/>
      <c r="BO64" s="138"/>
      <c r="BP64" s="138">
        <v>1052</v>
      </c>
      <c r="BQ64" s="138">
        <v>1040</v>
      </c>
      <c r="BR64" s="138">
        <v>1009</v>
      </c>
      <c r="BS64" s="138">
        <v>1003</v>
      </c>
      <c r="BT64" s="138">
        <v>962</v>
      </c>
      <c r="BU64" s="140">
        <v>926</v>
      </c>
      <c r="BV64" s="138">
        <v>913</v>
      </c>
      <c r="BW64" s="138"/>
      <c r="BX64" s="138"/>
      <c r="BY64" s="138"/>
      <c r="BZ64" s="138"/>
      <c r="CA64" s="144"/>
      <c r="CB64" s="144"/>
      <c r="CC64" s="103"/>
    </row>
    <row r="65" spans="1:81" x14ac:dyDescent="0.25">
      <c r="A65" s="170" t="s">
        <v>359</v>
      </c>
      <c r="B65" s="146">
        <v>42795</v>
      </c>
      <c r="C65" s="129">
        <v>1209</v>
      </c>
      <c r="D65" s="130">
        <f t="shared" si="4"/>
        <v>1180</v>
      </c>
      <c r="E65" s="130">
        <f t="shared" si="5"/>
        <v>1074</v>
      </c>
      <c r="F65" s="130">
        <f t="shared" si="6"/>
        <v>0</v>
      </c>
      <c r="G65" s="131">
        <f t="shared" si="7"/>
        <v>0.9760132340777502</v>
      </c>
      <c r="H65" s="131">
        <f t="shared" si="7"/>
        <v>0.88833746898263022</v>
      </c>
      <c r="I65" s="131">
        <f t="shared" si="7"/>
        <v>0</v>
      </c>
      <c r="J65" s="174"/>
      <c r="K65" s="142"/>
      <c r="L65" s="142"/>
      <c r="M65" s="142"/>
      <c r="N65" s="142"/>
      <c r="O65" s="142"/>
      <c r="P65" s="142"/>
      <c r="Q65" s="142"/>
      <c r="R65" s="142"/>
      <c r="S65" s="142"/>
      <c r="T65" s="142"/>
      <c r="U65" s="142"/>
      <c r="V65" s="142"/>
      <c r="W65" s="142"/>
      <c r="X65" s="142"/>
      <c r="Y65" s="142"/>
      <c r="Z65" s="142"/>
      <c r="AA65" s="142"/>
      <c r="AB65" s="142"/>
      <c r="AC65" s="142"/>
      <c r="AD65" s="142"/>
      <c r="AE65" s="142"/>
      <c r="AF65" s="142"/>
      <c r="AG65" s="142"/>
      <c r="AH65" s="142"/>
      <c r="AI65" s="142"/>
      <c r="AJ65" s="142"/>
      <c r="AK65" s="142"/>
      <c r="AL65" s="142"/>
      <c r="AM65" s="142"/>
      <c r="AN65" s="142"/>
      <c r="AO65" s="142"/>
      <c r="AP65" s="142"/>
      <c r="AQ65" s="142"/>
      <c r="AR65" s="142"/>
      <c r="AS65" s="142"/>
      <c r="AT65" s="142"/>
      <c r="AU65" s="142"/>
      <c r="AV65" s="142"/>
      <c r="AW65" s="142"/>
      <c r="AX65" s="142"/>
      <c r="AY65" s="142"/>
      <c r="AZ65" s="142"/>
      <c r="BA65" s="142"/>
      <c r="BB65" s="142"/>
      <c r="BC65" s="138"/>
      <c r="BD65" s="138"/>
      <c r="BE65" s="138"/>
      <c r="BF65" s="138"/>
      <c r="BG65" s="138"/>
      <c r="BH65" s="138"/>
      <c r="BI65" s="140"/>
      <c r="BJ65" s="138"/>
      <c r="BK65" s="138"/>
      <c r="BL65" s="138"/>
      <c r="BM65" s="138"/>
      <c r="BN65" s="138"/>
      <c r="BO65" s="138"/>
      <c r="BP65" s="138"/>
      <c r="BQ65" s="138">
        <v>1201</v>
      </c>
      <c r="BR65" s="138">
        <v>1182</v>
      </c>
      <c r="BS65" s="138">
        <v>1180</v>
      </c>
      <c r="BT65" s="138">
        <v>1142</v>
      </c>
      <c r="BU65" s="140">
        <v>1092</v>
      </c>
      <c r="BV65" s="138">
        <v>1074</v>
      </c>
      <c r="BW65" s="138"/>
      <c r="BX65" s="138"/>
      <c r="BY65" s="138"/>
      <c r="BZ65" s="138"/>
      <c r="CA65" s="144"/>
      <c r="CB65" s="103"/>
      <c r="CC65" s="103"/>
    </row>
    <row r="66" spans="1:81" ht="17.25" customHeight="1" x14ac:dyDescent="0.25">
      <c r="A66" s="170" t="s">
        <v>360</v>
      </c>
      <c r="B66" s="146">
        <v>42826</v>
      </c>
      <c r="C66" s="129">
        <v>962</v>
      </c>
      <c r="D66" s="130">
        <f t="shared" si="4"/>
        <v>897</v>
      </c>
      <c r="E66" s="130">
        <f t="shared" si="5"/>
        <v>0</v>
      </c>
      <c r="F66" s="130">
        <f t="shared" si="6"/>
        <v>0</v>
      </c>
      <c r="G66" s="131">
        <f t="shared" si="7"/>
        <v>0.93243243243243246</v>
      </c>
      <c r="H66" s="131">
        <f t="shared" si="7"/>
        <v>0</v>
      </c>
      <c r="I66" s="131">
        <f t="shared" si="7"/>
        <v>0</v>
      </c>
      <c r="J66" s="174"/>
      <c r="K66" s="142"/>
      <c r="L66" s="142"/>
      <c r="M66" s="142"/>
      <c r="N66" s="142"/>
      <c r="O66" s="142"/>
      <c r="P66" s="142"/>
      <c r="Q66" s="142"/>
      <c r="R66" s="142"/>
      <c r="S66" s="142"/>
      <c r="T66" s="142"/>
      <c r="U66" s="142"/>
      <c r="V66" s="142"/>
      <c r="W66" s="142"/>
      <c r="X66" s="142"/>
      <c r="Y66" s="142"/>
      <c r="Z66" s="142"/>
      <c r="AA66" s="142"/>
      <c r="AB66" s="142"/>
      <c r="AC66" s="142"/>
      <c r="AD66" s="142"/>
      <c r="AE66" s="142"/>
      <c r="AF66" s="142"/>
      <c r="AG66" s="142"/>
      <c r="AH66" s="142"/>
      <c r="AI66" s="142"/>
      <c r="AJ66" s="142"/>
      <c r="AK66" s="142"/>
      <c r="AL66" s="142"/>
      <c r="AM66" s="142"/>
      <c r="AN66" s="142"/>
      <c r="AO66" s="142"/>
      <c r="AP66" s="142"/>
      <c r="AQ66" s="142"/>
      <c r="AR66" s="142"/>
      <c r="AS66" s="142"/>
      <c r="AT66" s="142"/>
      <c r="AU66" s="142"/>
      <c r="AV66" s="142"/>
      <c r="AW66" s="142"/>
      <c r="AX66" s="142"/>
      <c r="AY66" s="142"/>
      <c r="AZ66" s="142"/>
      <c r="BA66" s="142"/>
      <c r="BB66" s="142"/>
      <c r="BC66" s="138"/>
      <c r="BD66" s="138"/>
      <c r="BE66" s="138"/>
      <c r="BF66" s="138"/>
      <c r="BG66" s="138"/>
      <c r="BH66" s="138"/>
      <c r="BI66" s="140"/>
      <c r="BJ66" s="138"/>
      <c r="BK66" s="138"/>
      <c r="BL66" s="138"/>
      <c r="BM66" s="138"/>
      <c r="BN66" s="138"/>
      <c r="BO66" s="138"/>
      <c r="BP66" s="138"/>
      <c r="BQ66" s="138"/>
      <c r="BR66" s="138">
        <v>939</v>
      </c>
      <c r="BS66" s="138">
        <v>936</v>
      </c>
      <c r="BT66" s="138">
        <v>897</v>
      </c>
      <c r="BU66" s="140">
        <v>851</v>
      </c>
      <c r="BV66" s="138">
        <v>832</v>
      </c>
      <c r="BW66" s="138"/>
      <c r="BX66" s="138"/>
      <c r="BY66" s="138"/>
      <c r="BZ66" s="138"/>
      <c r="CA66" s="144"/>
      <c r="CB66" s="103"/>
      <c r="CC66" s="103"/>
    </row>
    <row r="67" spans="1:81" x14ac:dyDescent="0.25">
      <c r="A67" s="170" t="s">
        <v>361</v>
      </c>
      <c r="B67" s="146">
        <v>42856</v>
      </c>
      <c r="C67" s="129">
        <v>953</v>
      </c>
      <c r="D67" s="130">
        <f t="shared" si="4"/>
        <v>857</v>
      </c>
      <c r="E67" s="130">
        <f t="shared" si="5"/>
        <v>0</v>
      </c>
      <c r="F67" s="130">
        <f t="shared" si="6"/>
        <v>0</v>
      </c>
      <c r="G67" s="131">
        <f t="shared" si="7"/>
        <v>0.89926547743966423</v>
      </c>
      <c r="H67" s="131">
        <f t="shared" si="7"/>
        <v>0</v>
      </c>
      <c r="I67" s="131">
        <f t="shared" si="7"/>
        <v>0</v>
      </c>
      <c r="J67" s="174"/>
      <c r="K67" s="142"/>
      <c r="L67" s="142"/>
      <c r="M67" s="142"/>
      <c r="N67" s="142"/>
      <c r="O67" s="142"/>
      <c r="P67" s="142"/>
      <c r="Q67" s="142"/>
      <c r="R67" s="142"/>
      <c r="S67" s="142"/>
      <c r="T67" s="142"/>
      <c r="U67" s="142"/>
      <c r="V67" s="142"/>
      <c r="W67" s="142"/>
      <c r="X67" s="142"/>
      <c r="Y67" s="142"/>
      <c r="Z67" s="142"/>
      <c r="AA67" s="142"/>
      <c r="AB67" s="142"/>
      <c r="AC67" s="142"/>
      <c r="AD67" s="142"/>
      <c r="AE67" s="142"/>
      <c r="AF67" s="142"/>
      <c r="AG67" s="142"/>
      <c r="AH67" s="142"/>
      <c r="AI67" s="142"/>
      <c r="AJ67" s="142"/>
      <c r="AK67" s="142"/>
      <c r="AL67" s="142"/>
      <c r="AM67" s="142"/>
      <c r="AN67" s="142"/>
      <c r="AO67" s="142"/>
      <c r="AP67" s="142"/>
      <c r="AQ67" s="142"/>
      <c r="AR67" s="142"/>
      <c r="AS67" s="142"/>
      <c r="AT67" s="142"/>
      <c r="AU67" s="142"/>
      <c r="AV67" s="142"/>
      <c r="AW67" s="142"/>
      <c r="AX67" s="142"/>
      <c r="AY67" s="142"/>
      <c r="AZ67" s="142"/>
      <c r="BA67" s="142"/>
      <c r="BB67" s="142"/>
      <c r="BC67" s="138"/>
      <c r="BD67" s="138"/>
      <c r="BE67" s="138"/>
      <c r="BF67" s="138"/>
      <c r="BG67" s="138"/>
      <c r="BH67" s="138"/>
      <c r="BI67" s="140"/>
      <c r="BJ67" s="138"/>
      <c r="BK67" s="138"/>
      <c r="BL67" s="138"/>
      <c r="BM67" s="138"/>
      <c r="BN67" s="138"/>
      <c r="BO67" s="138"/>
      <c r="BP67" s="138"/>
      <c r="BQ67" s="138"/>
      <c r="BR67" s="138"/>
      <c r="BS67" s="138">
        <v>934</v>
      </c>
      <c r="BT67" s="138">
        <v>887</v>
      </c>
      <c r="BU67" s="140">
        <v>857</v>
      </c>
      <c r="BV67" s="138">
        <v>814</v>
      </c>
      <c r="BW67" s="138"/>
      <c r="BX67" s="138"/>
      <c r="BY67" s="138"/>
      <c r="BZ67" s="138"/>
      <c r="CA67" s="144"/>
      <c r="CB67" s="103"/>
      <c r="CC67" s="103"/>
    </row>
    <row r="68" spans="1:81" x14ac:dyDescent="0.25">
      <c r="A68" s="170" t="s">
        <v>362</v>
      </c>
      <c r="B68" s="146">
        <v>42887</v>
      </c>
      <c r="C68" s="129">
        <v>1739</v>
      </c>
      <c r="D68" s="130">
        <f t="shared" si="4"/>
        <v>1647</v>
      </c>
      <c r="E68" s="130">
        <f t="shared" si="5"/>
        <v>0</v>
      </c>
      <c r="F68" s="130">
        <f t="shared" si="6"/>
        <v>0</v>
      </c>
      <c r="G68" s="131"/>
      <c r="H68" s="131"/>
      <c r="I68" s="131"/>
      <c r="J68" s="174"/>
      <c r="K68" s="142"/>
      <c r="L68" s="142"/>
      <c r="M68" s="142"/>
      <c r="N68" s="142"/>
      <c r="O68" s="142"/>
      <c r="P68" s="142"/>
      <c r="Q68" s="142"/>
      <c r="R68" s="142"/>
      <c r="S68" s="142"/>
      <c r="T68" s="142"/>
      <c r="U68" s="142"/>
      <c r="V68" s="142"/>
      <c r="W68" s="142"/>
      <c r="X68" s="142"/>
      <c r="Y68" s="142"/>
      <c r="Z68" s="142"/>
      <c r="AA68" s="142"/>
      <c r="AB68" s="142"/>
      <c r="AC68" s="142"/>
      <c r="AD68" s="142"/>
      <c r="AE68" s="142"/>
      <c r="AF68" s="142"/>
      <c r="AG68" s="142"/>
      <c r="AH68" s="142"/>
      <c r="AI68" s="142"/>
      <c r="AJ68" s="142"/>
      <c r="AK68" s="142"/>
      <c r="AL68" s="142"/>
      <c r="AM68" s="142"/>
      <c r="AN68" s="142"/>
      <c r="AO68" s="142"/>
      <c r="AP68" s="142"/>
      <c r="AQ68" s="142"/>
      <c r="AR68" s="142"/>
      <c r="AS68" s="142"/>
      <c r="AT68" s="142"/>
      <c r="AU68" s="142"/>
      <c r="AV68" s="142"/>
      <c r="AW68" s="142"/>
      <c r="AX68" s="142"/>
      <c r="AY68" s="142"/>
      <c r="AZ68" s="142"/>
      <c r="BA68" s="142"/>
      <c r="BB68" s="142"/>
      <c r="BC68" s="138"/>
      <c r="BD68" s="138"/>
      <c r="BE68" s="138"/>
      <c r="BF68" s="138"/>
      <c r="BG68" s="138"/>
      <c r="BH68" s="138"/>
      <c r="BI68" s="140"/>
      <c r="BJ68" s="138"/>
      <c r="BK68" s="138"/>
      <c r="BL68" s="138"/>
      <c r="BM68" s="138"/>
      <c r="BN68" s="138"/>
      <c r="BO68" s="138"/>
      <c r="BP68" s="138"/>
      <c r="BQ68" s="138"/>
      <c r="BR68" s="138"/>
      <c r="BS68" s="138"/>
      <c r="BT68" s="138">
        <v>1717</v>
      </c>
      <c r="BU68" s="140">
        <v>1705</v>
      </c>
      <c r="BV68" s="138">
        <v>1647</v>
      </c>
      <c r="BW68" s="138"/>
      <c r="BX68" s="138"/>
      <c r="BY68" s="138"/>
      <c r="BZ68" s="138"/>
      <c r="CA68" s="144"/>
      <c r="CB68" s="103"/>
      <c r="CC68" s="103"/>
    </row>
    <row r="69" spans="1:81" x14ac:dyDescent="0.25">
      <c r="A69" s="170" t="s">
        <v>363</v>
      </c>
      <c r="B69" s="146">
        <v>42917</v>
      </c>
      <c r="C69" s="129">
        <v>1164</v>
      </c>
      <c r="D69" s="130"/>
      <c r="E69" s="130"/>
      <c r="F69" s="130"/>
      <c r="G69" s="131"/>
      <c r="H69" s="131"/>
      <c r="I69" s="131"/>
      <c r="J69" s="174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V69" s="142"/>
      <c r="W69" s="142"/>
      <c r="X69" s="142"/>
      <c r="Y69" s="142"/>
      <c r="Z69" s="142"/>
      <c r="AA69" s="142"/>
      <c r="AB69" s="142"/>
      <c r="AC69" s="142"/>
      <c r="AD69" s="142"/>
      <c r="AE69" s="142"/>
      <c r="AF69" s="142"/>
      <c r="AG69" s="142"/>
      <c r="AH69" s="142"/>
      <c r="AI69" s="142"/>
      <c r="AJ69" s="142"/>
      <c r="AK69" s="142"/>
      <c r="AL69" s="142"/>
      <c r="AM69" s="142"/>
      <c r="AN69" s="142"/>
      <c r="AO69" s="142"/>
      <c r="AP69" s="142"/>
      <c r="AQ69" s="142"/>
      <c r="AR69" s="142"/>
      <c r="AS69" s="142"/>
      <c r="AT69" s="142"/>
      <c r="AU69" s="142"/>
      <c r="AV69" s="142"/>
      <c r="AW69" s="142"/>
      <c r="AX69" s="142"/>
      <c r="AY69" s="142"/>
      <c r="AZ69" s="142"/>
      <c r="BA69" s="142"/>
      <c r="BB69" s="142"/>
      <c r="BC69" s="138"/>
      <c r="BD69" s="138"/>
      <c r="BE69" s="138"/>
      <c r="BF69" s="138"/>
      <c r="BG69" s="138"/>
      <c r="BH69" s="138"/>
      <c r="BI69" s="140"/>
      <c r="BJ69" s="138"/>
      <c r="BK69" s="138"/>
      <c r="BL69" s="138"/>
      <c r="BM69" s="138"/>
      <c r="BN69" s="138"/>
      <c r="BO69" s="138"/>
      <c r="BP69" s="138"/>
      <c r="BQ69" s="138"/>
      <c r="BR69" s="138"/>
      <c r="BS69" s="138"/>
      <c r="BT69" s="138"/>
      <c r="BU69" s="140">
        <v>1163</v>
      </c>
      <c r="BV69" s="138">
        <v>1160</v>
      </c>
      <c r="BW69" s="138"/>
      <c r="BX69" s="138"/>
      <c r="BY69" s="138"/>
      <c r="BZ69" s="138"/>
      <c r="CA69" s="144"/>
      <c r="CB69" s="103"/>
      <c r="CC69" s="103"/>
    </row>
    <row r="70" spans="1:81" x14ac:dyDescent="0.25">
      <c r="A70" s="170" t="s">
        <v>364</v>
      </c>
      <c r="B70" s="146">
        <v>42948</v>
      </c>
      <c r="C70" s="129"/>
      <c r="D70" s="130"/>
      <c r="E70" s="130"/>
      <c r="F70" s="130"/>
      <c r="G70" s="131"/>
      <c r="H70" s="131"/>
      <c r="I70" s="131"/>
      <c r="J70" s="174"/>
      <c r="K70" s="142"/>
      <c r="L70" s="142"/>
      <c r="M70" s="142"/>
      <c r="N70" s="142"/>
      <c r="O70" s="142"/>
      <c r="P70" s="142"/>
      <c r="Q70" s="142"/>
      <c r="R70" s="142"/>
      <c r="S70" s="142"/>
      <c r="T70" s="142"/>
      <c r="U70" s="142"/>
      <c r="V70" s="142"/>
      <c r="W70" s="142"/>
      <c r="X70" s="142"/>
      <c r="Y70" s="142"/>
      <c r="Z70" s="142"/>
      <c r="AA70" s="142"/>
      <c r="AB70" s="142"/>
      <c r="AC70" s="142"/>
      <c r="AD70" s="142"/>
      <c r="AE70" s="142"/>
      <c r="AF70" s="142"/>
      <c r="AG70" s="142"/>
      <c r="AH70" s="142"/>
      <c r="AI70" s="142"/>
      <c r="AJ70" s="142"/>
      <c r="AK70" s="142"/>
      <c r="AL70" s="142"/>
      <c r="AM70" s="142"/>
      <c r="AN70" s="142"/>
      <c r="AO70" s="142"/>
      <c r="AP70" s="142"/>
      <c r="AQ70" s="142"/>
      <c r="AR70" s="142"/>
      <c r="AS70" s="142"/>
      <c r="AT70" s="142"/>
      <c r="AU70" s="142"/>
      <c r="AV70" s="142"/>
      <c r="AW70" s="142"/>
      <c r="AX70" s="142"/>
      <c r="AY70" s="142"/>
      <c r="AZ70" s="142"/>
      <c r="BA70" s="142"/>
      <c r="BB70" s="142"/>
      <c r="BC70" s="138"/>
      <c r="BD70" s="138"/>
      <c r="BE70" s="138"/>
      <c r="BF70" s="138"/>
      <c r="BG70" s="138"/>
      <c r="BH70" s="138"/>
      <c r="BI70" s="140"/>
      <c r="BJ70" s="138"/>
      <c r="BK70" s="138"/>
      <c r="BL70" s="138"/>
      <c r="BM70" s="138"/>
      <c r="BN70" s="138"/>
      <c r="BO70" s="138"/>
      <c r="BP70" s="138"/>
      <c r="BQ70" s="138"/>
      <c r="BR70" s="138"/>
      <c r="BS70" s="138"/>
      <c r="BT70" s="138"/>
      <c r="BU70" s="140"/>
      <c r="BV70" s="138">
        <v>1329</v>
      </c>
      <c r="BW70" s="138"/>
      <c r="BX70" s="138"/>
      <c r="BY70" s="138"/>
      <c r="BZ70" s="138"/>
      <c r="CA70" s="144"/>
      <c r="CB70" s="103"/>
      <c r="CC70" s="103"/>
    </row>
    <row r="71" spans="1:81" x14ac:dyDescent="0.25">
      <c r="A71" s="170" t="s">
        <v>365</v>
      </c>
      <c r="B71" s="146">
        <v>42979</v>
      </c>
      <c r="C71" s="129"/>
      <c r="D71" s="130"/>
      <c r="E71" s="130"/>
      <c r="F71" s="130"/>
      <c r="G71" s="131"/>
      <c r="H71" s="131"/>
      <c r="I71" s="131"/>
      <c r="J71" s="174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42"/>
      <c r="AP71" s="142"/>
      <c r="AQ71" s="142"/>
      <c r="AR71" s="142"/>
      <c r="AS71" s="142"/>
      <c r="AT71" s="142"/>
      <c r="AU71" s="142"/>
      <c r="AV71" s="142"/>
      <c r="AW71" s="142"/>
      <c r="AX71" s="142"/>
      <c r="AY71" s="142"/>
      <c r="AZ71" s="142"/>
      <c r="BA71" s="142"/>
      <c r="BB71" s="142"/>
      <c r="BC71" s="138"/>
      <c r="BD71" s="138"/>
      <c r="BE71" s="138"/>
      <c r="BF71" s="138"/>
      <c r="BG71" s="138"/>
      <c r="BH71" s="138"/>
      <c r="BI71" s="140"/>
      <c r="BJ71" s="138"/>
      <c r="BK71" s="138"/>
      <c r="BL71" s="138"/>
      <c r="BM71" s="138"/>
      <c r="BN71" s="138"/>
      <c r="BO71" s="138"/>
      <c r="BP71" s="138"/>
      <c r="BQ71" s="138"/>
      <c r="BR71" s="138"/>
      <c r="BS71" s="138"/>
      <c r="BT71" s="138"/>
      <c r="BU71" s="140"/>
      <c r="BV71" s="138"/>
      <c r="BW71" s="138"/>
      <c r="BX71" s="138"/>
      <c r="BY71" s="138"/>
      <c r="BZ71" s="138"/>
      <c r="CA71" s="144"/>
      <c r="CB71" s="103"/>
      <c r="CC71" s="103"/>
    </row>
    <row r="72" spans="1:81" x14ac:dyDescent="0.25">
      <c r="A72" s="170" t="s">
        <v>366</v>
      </c>
      <c r="B72" s="146">
        <v>43009</v>
      </c>
      <c r="C72" s="145"/>
      <c r="D72" s="130"/>
      <c r="E72" s="130"/>
      <c r="F72" s="130"/>
      <c r="G72" s="131"/>
      <c r="H72" s="131"/>
      <c r="I72" s="131"/>
      <c r="J72" s="174"/>
      <c r="K72" s="142"/>
      <c r="L72" s="142"/>
      <c r="M72" s="142"/>
      <c r="N72" s="142"/>
      <c r="O72" s="142"/>
      <c r="P72" s="142"/>
      <c r="Q72" s="142"/>
      <c r="R72" s="142"/>
      <c r="S72" s="142"/>
      <c r="T72" s="142"/>
      <c r="U72" s="142"/>
      <c r="V72" s="142"/>
      <c r="W72" s="142"/>
      <c r="X72" s="142"/>
      <c r="Y72" s="142"/>
      <c r="Z72" s="142"/>
      <c r="AA72" s="142"/>
      <c r="AB72" s="142"/>
      <c r="AC72" s="142"/>
      <c r="AD72" s="142"/>
      <c r="AE72" s="142"/>
      <c r="AF72" s="142"/>
      <c r="AG72" s="142"/>
      <c r="AH72" s="142"/>
      <c r="AI72" s="142"/>
      <c r="AJ72" s="142"/>
      <c r="AK72" s="142"/>
      <c r="AL72" s="142"/>
      <c r="AM72" s="142"/>
      <c r="AN72" s="142"/>
      <c r="AO72" s="142"/>
      <c r="AP72" s="142"/>
      <c r="AQ72" s="142"/>
      <c r="AR72" s="142"/>
      <c r="AS72" s="142"/>
      <c r="AT72" s="142"/>
      <c r="AU72" s="142"/>
      <c r="AV72" s="142"/>
      <c r="AW72" s="142"/>
      <c r="AX72" s="142"/>
      <c r="AY72" s="142"/>
      <c r="AZ72" s="142"/>
      <c r="BA72" s="142"/>
      <c r="BB72" s="142"/>
      <c r="BC72" s="138"/>
      <c r="BD72" s="138"/>
      <c r="BE72" s="138"/>
      <c r="BF72" s="138"/>
      <c r="BG72" s="138"/>
      <c r="BH72" s="138"/>
      <c r="BI72" s="140"/>
      <c r="BJ72" s="138"/>
      <c r="BK72" s="138"/>
      <c r="BL72" s="138"/>
      <c r="BM72" s="138"/>
      <c r="BN72" s="138"/>
      <c r="BO72" s="138"/>
      <c r="BP72" s="138"/>
      <c r="BQ72" s="138"/>
      <c r="BR72" s="138"/>
      <c r="BS72" s="138"/>
      <c r="BT72" s="138"/>
      <c r="BU72" s="140"/>
      <c r="BV72" s="138"/>
      <c r="BW72" s="138"/>
      <c r="BX72" s="138"/>
      <c r="BY72" s="138"/>
      <c r="BZ72" s="138"/>
      <c r="CA72" s="144"/>
      <c r="CB72" s="103"/>
      <c r="CC72" s="103"/>
    </row>
    <row r="73" spans="1:81" x14ac:dyDescent="0.25">
      <c r="A73" s="170" t="s">
        <v>367</v>
      </c>
      <c r="B73" s="146">
        <v>43040</v>
      </c>
      <c r="C73" s="129"/>
      <c r="D73" s="130"/>
      <c r="E73" s="130"/>
      <c r="F73" s="130"/>
      <c r="G73" s="131"/>
      <c r="H73" s="131"/>
      <c r="I73" s="131"/>
      <c r="J73" s="174"/>
      <c r="K73" s="142"/>
      <c r="L73" s="142"/>
      <c r="M73" s="142"/>
      <c r="N73" s="142"/>
      <c r="O73" s="142"/>
      <c r="P73" s="142"/>
      <c r="Q73" s="142"/>
      <c r="R73" s="142"/>
      <c r="S73" s="142"/>
      <c r="T73" s="142"/>
      <c r="U73" s="142"/>
      <c r="V73" s="142"/>
      <c r="W73" s="142"/>
      <c r="X73" s="142"/>
      <c r="Y73" s="142"/>
      <c r="Z73" s="142"/>
      <c r="AA73" s="142"/>
      <c r="AB73" s="142"/>
      <c r="AC73" s="142"/>
      <c r="AD73" s="142"/>
      <c r="AE73" s="142"/>
      <c r="AF73" s="142"/>
      <c r="AG73" s="142"/>
      <c r="AH73" s="142"/>
      <c r="AI73" s="142"/>
      <c r="AJ73" s="142"/>
      <c r="AK73" s="142"/>
      <c r="AL73" s="142"/>
      <c r="AM73" s="142"/>
      <c r="AN73" s="142"/>
      <c r="AO73" s="142"/>
      <c r="AP73" s="142"/>
      <c r="AQ73" s="142"/>
      <c r="AR73" s="142"/>
      <c r="AS73" s="142"/>
      <c r="AT73" s="142"/>
      <c r="AU73" s="142"/>
      <c r="AV73" s="142"/>
      <c r="AW73" s="142"/>
      <c r="AX73" s="142"/>
      <c r="AY73" s="142"/>
      <c r="AZ73" s="142"/>
      <c r="BA73" s="142"/>
      <c r="BB73" s="142"/>
      <c r="BC73" s="138"/>
      <c r="BD73" s="138"/>
      <c r="BE73" s="138"/>
      <c r="BF73" s="138"/>
      <c r="BG73" s="138"/>
      <c r="BH73" s="138"/>
      <c r="BI73" s="140"/>
      <c r="BJ73" s="138"/>
      <c r="BK73" s="138"/>
      <c r="BL73" s="138"/>
      <c r="BM73" s="138"/>
      <c r="BN73" s="138"/>
      <c r="BO73" s="138"/>
      <c r="BP73" s="138"/>
      <c r="BQ73" s="138"/>
      <c r="BR73" s="138"/>
      <c r="BS73" s="138"/>
      <c r="BT73" s="138"/>
      <c r="BU73" s="140"/>
      <c r="BV73" s="138"/>
      <c r="BW73" s="138"/>
      <c r="BX73" s="138"/>
      <c r="BY73" s="138"/>
      <c r="BZ73" s="138"/>
      <c r="CA73" s="144"/>
      <c r="CB73" s="103"/>
      <c r="CC73" s="103"/>
    </row>
    <row r="74" spans="1:81" x14ac:dyDescent="0.25">
      <c r="A74" s="170" t="s">
        <v>368</v>
      </c>
      <c r="B74" s="146">
        <v>43070</v>
      </c>
      <c r="C74" s="147"/>
      <c r="D74" s="148"/>
      <c r="E74" s="148"/>
      <c r="F74" s="148"/>
      <c r="G74" s="149"/>
      <c r="H74" s="149"/>
      <c r="I74" s="149"/>
      <c r="J74" s="174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  <c r="AA74" s="150"/>
      <c r="AB74" s="150"/>
      <c r="AC74" s="150"/>
      <c r="AD74" s="150"/>
      <c r="AE74" s="150"/>
      <c r="AF74" s="150"/>
      <c r="AG74" s="150"/>
      <c r="AH74" s="150"/>
      <c r="AI74" s="150"/>
      <c r="AJ74" s="150"/>
      <c r="AK74" s="150"/>
      <c r="AL74" s="150"/>
      <c r="AM74" s="150"/>
      <c r="AN74" s="150"/>
      <c r="AO74" s="150"/>
      <c r="AP74" s="150"/>
      <c r="AQ74" s="150"/>
      <c r="AR74" s="150"/>
      <c r="AS74" s="150"/>
      <c r="AT74" s="150"/>
      <c r="AU74" s="150"/>
      <c r="AV74" s="150"/>
      <c r="AW74" s="150"/>
      <c r="AX74" s="150"/>
      <c r="AY74" s="150"/>
      <c r="AZ74" s="150"/>
      <c r="BA74" s="150"/>
      <c r="BB74" s="150"/>
      <c r="BC74" s="151"/>
      <c r="BD74" s="151"/>
      <c r="BE74" s="151"/>
      <c r="BF74" s="151"/>
      <c r="BG74" s="151"/>
      <c r="BH74" s="151"/>
      <c r="BI74" s="152"/>
      <c r="BJ74" s="151"/>
      <c r="BK74" s="151"/>
      <c r="BL74" s="151"/>
      <c r="BM74" s="151"/>
      <c r="BN74" s="151"/>
      <c r="BO74" s="151"/>
      <c r="BP74" s="151"/>
      <c r="BQ74" s="151"/>
      <c r="BR74" s="151"/>
      <c r="BS74" s="151"/>
      <c r="BT74" s="151"/>
      <c r="BU74" s="152"/>
      <c r="BV74" s="151"/>
      <c r="BW74" s="151"/>
      <c r="BX74" s="151"/>
      <c r="BY74" s="151"/>
      <c r="BZ74" s="151"/>
      <c r="CA74" s="144"/>
      <c r="CB74" s="103"/>
      <c r="CC74" s="103"/>
    </row>
    <row r="75" spans="1:81" x14ac:dyDescent="0.25">
      <c r="G75" s="175">
        <f>AVERAGE(G6:G67)</f>
        <v>0.94913125365296569</v>
      </c>
      <c r="H75" s="175">
        <f t="shared" ref="H75:I75" si="8">AVERAGE(H6:H67)</f>
        <v>0.60817239864506456</v>
      </c>
      <c r="I75" s="175">
        <f t="shared" si="8"/>
        <v>0.26682174988078755</v>
      </c>
    </row>
  </sheetData>
  <conditionalFormatting sqref="BI6:BN62">
    <cfRule type="expression" dxfId="34" priority="4">
      <formula>IF($B$2=BI$3,TRUE,FALSE)</formula>
    </cfRule>
  </conditionalFormatting>
  <conditionalFormatting sqref="BU6:BZ62">
    <cfRule type="expression" dxfId="33" priority="3">
      <formula>IF($B$2=BU$3,TRUE,FALSE)</formula>
    </cfRule>
  </conditionalFormatting>
  <conditionalFormatting sqref="BI63:BN74">
    <cfRule type="expression" dxfId="32" priority="2">
      <formula>IF($B$2=BI$3,TRUE,FALSE)</formula>
    </cfRule>
  </conditionalFormatting>
  <conditionalFormatting sqref="BU63:BZ74">
    <cfRule type="expression" dxfId="31" priority="1">
      <formula>IF($B$2=BU$3,TRUE,FALSE)</formula>
    </cfRule>
  </conditionalFormatting>
  <hyperlinks>
    <hyperlink ref="G1" location="Cover!A1" display="Back to cover page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27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AF26" sqref="AF26"/>
    </sheetView>
  </sheetViews>
  <sheetFormatPr defaultRowHeight="15" outlineLevelCol="1" x14ac:dyDescent="0.25"/>
  <cols>
    <col min="3" max="3" width="31.5" bestFit="1" customWidth="1" collapsed="1"/>
    <col min="4" max="14" width="9" hidden="1" customWidth="1" outlineLevel="1" collapsed="1"/>
    <col min="15" max="15" width="9" collapsed="1"/>
    <col min="24" max="27" width="9" hidden="1" customWidth="1" outlineLevel="1" collapsed="1"/>
    <col min="28" max="28" width="9" collapsed="1"/>
  </cols>
  <sheetData>
    <row r="1" spans="2:28" s="85" customFormat="1" x14ac:dyDescent="0.25">
      <c r="B1" s="261" t="s">
        <v>429</v>
      </c>
      <c r="C1" s="261" t="s">
        <v>430</v>
      </c>
      <c r="D1" s="261">
        <v>201601</v>
      </c>
      <c r="E1" s="261">
        <v>201602</v>
      </c>
      <c r="F1" s="261">
        <v>201603</v>
      </c>
      <c r="G1" s="261">
        <v>201604</v>
      </c>
      <c r="H1" s="261">
        <v>201605</v>
      </c>
      <c r="I1" s="261">
        <v>201606</v>
      </c>
      <c r="J1" s="261">
        <v>201607</v>
      </c>
      <c r="K1" s="261">
        <v>201608</v>
      </c>
      <c r="L1" s="261">
        <v>201609</v>
      </c>
      <c r="M1" s="261">
        <v>201610</v>
      </c>
      <c r="N1" s="261">
        <v>201611</v>
      </c>
      <c r="O1" s="261">
        <v>201612</v>
      </c>
      <c r="P1" s="261">
        <v>201701</v>
      </c>
      <c r="Q1" s="261">
        <v>201702</v>
      </c>
      <c r="R1" s="261">
        <v>201703</v>
      </c>
      <c r="S1" s="261">
        <v>201704</v>
      </c>
      <c r="T1" s="261">
        <v>201705</v>
      </c>
      <c r="U1" s="261">
        <v>201706</v>
      </c>
      <c r="V1" s="261">
        <v>201707</v>
      </c>
      <c r="W1" s="261">
        <v>201708</v>
      </c>
      <c r="X1" s="261">
        <v>201709</v>
      </c>
      <c r="Y1" s="261">
        <v>201710</v>
      </c>
      <c r="Z1" s="261">
        <v>201711</v>
      </c>
      <c r="AA1" s="261">
        <v>201712</v>
      </c>
      <c r="AB1" s="261">
        <v>2017</v>
      </c>
    </row>
    <row r="2" spans="2:28" x14ac:dyDescent="0.25">
      <c r="B2" s="280"/>
      <c r="C2" s="155" t="s">
        <v>269</v>
      </c>
      <c r="D2" s="280"/>
      <c r="E2" s="280"/>
      <c r="F2" s="280"/>
      <c r="G2" s="280"/>
      <c r="H2" s="280"/>
      <c r="I2" s="280"/>
      <c r="J2" s="280"/>
      <c r="K2" s="280"/>
      <c r="L2" s="280"/>
      <c r="M2" s="280"/>
      <c r="N2" s="280"/>
      <c r="O2" s="280"/>
      <c r="P2" s="280"/>
      <c r="Q2" s="280"/>
      <c r="R2" s="280"/>
      <c r="S2" s="280"/>
      <c r="T2" s="280"/>
      <c r="U2" s="280"/>
      <c r="V2" s="280"/>
      <c r="W2" s="280"/>
      <c r="X2" s="280"/>
      <c r="Y2" s="280"/>
      <c r="Z2" s="280"/>
      <c r="AA2" s="280"/>
      <c r="AB2" s="280"/>
    </row>
    <row r="3" spans="2:28" ht="15.75" x14ac:dyDescent="0.25">
      <c r="B3" s="271" t="s">
        <v>421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</row>
    <row r="4" spans="2:28" x14ac:dyDescent="0.25"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</row>
    <row r="5" spans="2:28" x14ac:dyDescent="0.25">
      <c r="B5" s="272" t="s">
        <v>422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</row>
    <row r="6" spans="2:28" x14ac:dyDescent="0.25">
      <c r="B6" s="273" t="s">
        <v>432</v>
      </c>
      <c r="C6" s="273" t="s">
        <v>423</v>
      </c>
      <c r="D6" s="274">
        <v>42400</v>
      </c>
      <c r="E6" s="274">
        <v>42429</v>
      </c>
      <c r="F6" s="274">
        <v>42460</v>
      </c>
      <c r="G6" s="274">
        <v>42490</v>
      </c>
      <c r="H6" s="274">
        <v>42521</v>
      </c>
      <c r="I6" s="274">
        <v>42551</v>
      </c>
      <c r="J6" s="274">
        <v>42582</v>
      </c>
      <c r="K6" s="274">
        <v>42613</v>
      </c>
      <c r="L6" s="274">
        <v>42643</v>
      </c>
      <c r="M6" s="274">
        <v>42674</v>
      </c>
      <c r="N6" s="274">
        <v>42704</v>
      </c>
      <c r="O6" s="274">
        <v>42735</v>
      </c>
      <c r="P6" s="274">
        <v>42736</v>
      </c>
      <c r="Q6" s="274">
        <v>42767</v>
      </c>
      <c r="R6" s="274">
        <v>42795</v>
      </c>
      <c r="S6" s="274">
        <v>42826</v>
      </c>
      <c r="T6" s="274">
        <v>42856</v>
      </c>
      <c r="U6" s="274">
        <v>42887</v>
      </c>
      <c r="V6" s="274">
        <v>42917</v>
      </c>
      <c r="W6" s="274">
        <v>42948</v>
      </c>
      <c r="X6" s="274">
        <v>42979</v>
      </c>
      <c r="Y6" s="274">
        <v>43009</v>
      </c>
      <c r="Z6" s="274">
        <v>43040</v>
      </c>
      <c r="AA6" s="274">
        <v>43070</v>
      </c>
      <c r="AB6" s="274" t="s">
        <v>61</v>
      </c>
    </row>
    <row r="7" spans="2:28" x14ac:dyDescent="0.25">
      <c r="B7" s="275" t="s">
        <v>424</v>
      </c>
      <c r="C7" s="276"/>
      <c r="D7" s="279"/>
      <c r="E7" s="279"/>
      <c r="F7" s="279"/>
      <c r="G7" s="279"/>
      <c r="H7" s="279"/>
      <c r="I7" s="279"/>
      <c r="J7" s="279"/>
      <c r="K7" s="279"/>
      <c r="L7" s="279"/>
      <c r="M7" s="279"/>
      <c r="N7" s="279"/>
      <c r="O7" s="279"/>
      <c r="P7" s="279"/>
      <c r="Q7" s="279"/>
      <c r="R7" s="279"/>
      <c r="S7" s="279"/>
      <c r="T7" s="279"/>
      <c r="U7" s="279"/>
      <c r="V7" s="279"/>
      <c r="W7" s="279"/>
      <c r="X7" s="279"/>
      <c r="Y7" s="279"/>
      <c r="Z7" s="279"/>
      <c r="AA7" s="279"/>
      <c r="AB7" s="279"/>
    </row>
    <row r="8" spans="2:28" x14ac:dyDescent="0.25">
      <c r="B8" s="282" t="s">
        <v>452</v>
      </c>
      <c r="C8" s="296" t="s">
        <v>466</v>
      </c>
      <c r="D8" s="310">
        <v>0.66724652085539504</v>
      </c>
      <c r="E8" s="324">
        <v>0.64359773135192699</v>
      </c>
      <c r="F8" s="338">
        <v>0.64232027068209896</v>
      </c>
      <c r="G8" s="352">
        <v>0.55676767566742902</v>
      </c>
      <c r="H8" s="366">
        <v>0.63571686620123602</v>
      </c>
      <c r="I8" s="380">
        <v>0.68192462261150899</v>
      </c>
      <c r="J8" s="394">
        <v>0.64905108084296703</v>
      </c>
      <c r="K8" s="408">
        <v>0.68362319087616596</v>
      </c>
      <c r="L8" s="422">
        <v>0.66340912325107304</v>
      </c>
      <c r="M8" s="436">
        <v>0.61891939292463305</v>
      </c>
      <c r="N8" s="450">
        <v>0.53226673509551603</v>
      </c>
      <c r="O8" s="464">
        <v>0.533932587784125</v>
      </c>
      <c r="P8" s="478">
        <v>0.59765719355849001</v>
      </c>
      <c r="Q8" s="492">
        <v>0.57077762985830205</v>
      </c>
      <c r="R8" s="506">
        <v>0.614206693529746</v>
      </c>
      <c r="S8" s="520">
        <v>0.371498008542957</v>
      </c>
      <c r="T8" s="534">
        <v>-1.6391278009244899E-2</v>
      </c>
      <c r="U8" s="548">
        <v>4.0380152901935102E-4</v>
      </c>
      <c r="V8" s="562">
        <v>-1.4384994999999999E-3</v>
      </c>
      <c r="W8" s="576">
        <v>-9.1214409999999997E-4</v>
      </c>
      <c r="X8" s="279"/>
      <c r="Y8" s="279"/>
      <c r="Z8" s="279"/>
      <c r="AA8" s="279"/>
      <c r="AB8" s="590">
        <v>0.44230529709999999</v>
      </c>
    </row>
    <row r="9" spans="2:28" x14ac:dyDescent="0.25">
      <c r="B9" s="283" t="s">
        <v>453</v>
      </c>
      <c r="C9" s="297" t="s">
        <v>467</v>
      </c>
      <c r="D9" s="311">
        <v>0</v>
      </c>
      <c r="E9" s="325">
        <v>0</v>
      </c>
      <c r="F9" s="339">
        <v>0</v>
      </c>
      <c r="G9" s="353">
        <v>0</v>
      </c>
      <c r="H9" s="367">
        <v>0</v>
      </c>
      <c r="I9" s="381">
        <v>0</v>
      </c>
      <c r="J9" s="395">
        <v>0</v>
      </c>
      <c r="K9" s="409">
        <v>0</v>
      </c>
      <c r="L9" s="423">
        <v>0</v>
      </c>
      <c r="M9" s="437">
        <v>0</v>
      </c>
      <c r="N9" s="451">
        <v>0</v>
      </c>
      <c r="O9" s="465">
        <v>0</v>
      </c>
      <c r="P9" s="479">
        <v>0</v>
      </c>
      <c r="Q9" s="493">
        <v>0</v>
      </c>
      <c r="R9" s="507">
        <v>0.106412305339968</v>
      </c>
      <c r="S9" s="521">
        <v>0.41047055708497898</v>
      </c>
      <c r="T9" s="535">
        <v>0.55532337647696794</v>
      </c>
      <c r="U9" s="549">
        <v>0.70969505448765702</v>
      </c>
      <c r="V9" s="563">
        <v>0.66300455780000001</v>
      </c>
      <c r="W9" s="577">
        <v>0.66410692739999999</v>
      </c>
      <c r="X9" s="279"/>
      <c r="Y9" s="279"/>
      <c r="Z9" s="279"/>
      <c r="AA9" s="279"/>
      <c r="AB9" s="591">
        <v>0.19129924870000001</v>
      </c>
    </row>
    <row r="10" spans="2:28" x14ac:dyDescent="0.25">
      <c r="B10" s="284" t="s">
        <v>454</v>
      </c>
      <c r="C10" s="298" t="s">
        <v>468</v>
      </c>
      <c r="D10" s="312">
        <v>5.6446246519687E-2</v>
      </c>
      <c r="E10" s="326">
        <v>4.5237554682740398E-2</v>
      </c>
      <c r="F10" s="340">
        <v>4.9555469371022703E-2</v>
      </c>
      <c r="G10" s="354">
        <v>9.1083352435644402E-2</v>
      </c>
      <c r="H10" s="368">
        <v>5.1644938777103501E-2</v>
      </c>
      <c r="I10" s="382">
        <v>4.1701152565331197E-2</v>
      </c>
      <c r="J10" s="396">
        <v>7.65378333188617E-2</v>
      </c>
      <c r="K10" s="410">
        <v>6.8261778592992498E-2</v>
      </c>
      <c r="L10" s="424">
        <v>6.4436151138658901E-2</v>
      </c>
      <c r="M10" s="438">
        <v>6.7270207803377405E-2</v>
      </c>
      <c r="N10" s="452">
        <v>0.11050157140667501</v>
      </c>
      <c r="O10" s="466">
        <v>0.11013376693733599</v>
      </c>
      <c r="P10" s="480">
        <v>6.2694124014087901E-2</v>
      </c>
      <c r="Q10" s="494">
        <v>6.9819378755618097E-2</v>
      </c>
      <c r="R10" s="508">
        <v>5.4989507599633301E-2</v>
      </c>
      <c r="S10" s="522">
        <v>6.4691585557426198E-2</v>
      </c>
      <c r="T10" s="536">
        <v>0.20948094392935801</v>
      </c>
      <c r="U10" s="550">
        <v>7.71061514388557E-2</v>
      </c>
      <c r="V10" s="564">
        <v>9.0684994599999999E-2</v>
      </c>
      <c r="W10" s="578">
        <v>0.1039608823</v>
      </c>
      <c r="X10" s="279"/>
      <c r="Y10" s="279"/>
      <c r="Z10" s="279"/>
      <c r="AA10" s="279"/>
      <c r="AB10" s="592">
        <v>8.4897999700000004E-2</v>
      </c>
    </row>
    <row r="11" spans="2:28" x14ac:dyDescent="0.25">
      <c r="B11" s="285" t="s">
        <v>455</v>
      </c>
      <c r="C11" s="299" t="s">
        <v>469</v>
      </c>
      <c r="D11" s="313">
        <v>-6.20020508969849E-4</v>
      </c>
      <c r="E11" s="327">
        <v>2.6852145159265602E-2</v>
      </c>
      <c r="F11" s="341">
        <v>4.1917070990631397E-2</v>
      </c>
      <c r="G11" s="355">
        <v>0.113883682827011</v>
      </c>
      <c r="H11" s="369">
        <v>3.0678242545243199E-2</v>
      </c>
      <c r="I11" s="383">
        <v>4.2281739298700202E-2</v>
      </c>
      <c r="J11" s="397">
        <v>4.4056634810679701E-2</v>
      </c>
      <c r="K11" s="411">
        <v>4.7523371003371701E-2</v>
      </c>
      <c r="L11" s="425">
        <v>6.5473522159592401E-2</v>
      </c>
      <c r="M11" s="439">
        <v>0.10654802433893</v>
      </c>
      <c r="N11" s="453">
        <v>0.180262056650519</v>
      </c>
      <c r="O11" s="467">
        <v>0.174377248442565</v>
      </c>
      <c r="P11" s="481">
        <v>0.15835435703372</v>
      </c>
      <c r="Q11" s="495">
        <v>0.193666970624953</v>
      </c>
      <c r="R11" s="509">
        <v>6.4249291794582802E-2</v>
      </c>
      <c r="S11" s="523">
        <v>2.54622467997502E-3</v>
      </c>
      <c r="T11" s="537">
        <v>8.9700487608681805E-3</v>
      </c>
      <c r="U11" s="551">
        <v>2.41344276796365E-2</v>
      </c>
      <c r="V11" s="565">
        <v>1.8430763700000002E-2</v>
      </c>
      <c r="W11" s="579">
        <v>1.4015578399999999E-2</v>
      </c>
      <c r="X11" s="279"/>
      <c r="Y11" s="279"/>
      <c r="Z11" s="279"/>
      <c r="AA11" s="279"/>
      <c r="AB11" s="593">
        <v>7.5403943400000006E-2</v>
      </c>
    </row>
    <row r="12" spans="2:28" x14ac:dyDescent="0.25">
      <c r="B12" s="286" t="s">
        <v>456</v>
      </c>
      <c r="C12" s="300" t="s">
        <v>33</v>
      </c>
      <c r="D12" s="314">
        <v>0.14346495657324901</v>
      </c>
      <c r="E12" s="328">
        <v>0.108364922803976</v>
      </c>
      <c r="F12" s="342">
        <v>0.118135163544902</v>
      </c>
      <c r="G12" s="356">
        <v>7.0910404309935296E-2</v>
      </c>
      <c r="H12" s="370">
        <v>0.112037639519009</v>
      </c>
      <c r="I12" s="384">
        <v>0.104247723646122</v>
      </c>
      <c r="J12" s="398">
        <v>9.1129551553008503E-2</v>
      </c>
      <c r="K12" s="412">
        <v>9.8722239806658896E-2</v>
      </c>
      <c r="L12" s="426">
        <v>8.1179918723030403E-2</v>
      </c>
      <c r="M12" s="440">
        <v>6.3933610441726699E-2</v>
      </c>
      <c r="N12" s="454">
        <v>6.3855381004460504E-2</v>
      </c>
      <c r="O12" s="468">
        <v>5.6300777531305003E-2</v>
      </c>
      <c r="P12" s="482">
        <v>6.0121026752775003E-2</v>
      </c>
      <c r="Q12" s="496">
        <v>5.83459768310199E-2</v>
      </c>
      <c r="R12" s="510">
        <v>5.6894906928611502E-2</v>
      </c>
      <c r="S12" s="524">
        <v>5.1889219423753297E-2</v>
      </c>
      <c r="T12" s="538">
        <v>6.7859023854187794E-2</v>
      </c>
      <c r="U12" s="552">
        <v>4.6696954247394201E-2</v>
      </c>
      <c r="V12" s="566">
        <v>6.2871197099999998E-2</v>
      </c>
      <c r="W12" s="580">
        <v>6.0387454299999997E-2</v>
      </c>
      <c r="X12" s="279"/>
      <c r="Y12" s="279"/>
      <c r="Z12" s="279"/>
      <c r="AA12" s="279"/>
      <c r="AB12" s="594">
        <v>7.1560321400000002E-2</v>
      </c>
    </row>
    <row r="13" spans="2:28" x14ac:dyDescent="0.25">
      <c r="B13" s="287" t="s">
        <v>457</v>
      </c>
      <c r="C13" s="301" t="s">
        <v>470</v>
      </c>
      <c r="D13" s="315">
        <v>2.9826180054423199E-2</v>
      </c>
      <c r="E13" s="329">
        <v>3.5190080992133103E-2</v>
      </c>
      <c r="F13" s="343">
        <v>1.9645578361953901E-2</v>
      </c>
      <c r="G13" s="357">
        <v>4.7194135530548097E-2</v>
      </c>
      <c r="H13" s="371">
        <v>2.37201628310354E-2</v>
      </c>
      <c r="I13" s="385">
        <v>1.7969186668725101E-2</v>
      </c>
      <c r="J13" s="399">
        <v>1.51985930792544E-2</v>
      </c>
      <c r="K13" s="413">
        <v>1.47513385387242E-2</v>
      </c>
      <c r="L13" s="427">
        <v>1.6482396563927099E-2</v>
      </c>
      <c r="M13" s="441">
        <v>1.9761296866483001E-2</v>
      </c>
      <c r="N13" s="455">
        <v>1.5118345386346901E-2</v>
      </c>
      <c r="O13" s="469">
        <v>1.06437116134886E-2</v>
      </c>
      <c r="P13" s="483">
        <v>1.6753282582528301E-2</v>
      </c>
      <c r="Q13" s="497">
        <v>1.34481094277177E-2</v>
      </c>
      <c r="R13" s="511">
        <v>1.17452453735913E-2</v>
      </c>
      <c r="S13" s="525">
        <v>9.5301608105517101E-3</v>
      </c>
      <c r="T13" s="539">
        <v>1.94506048831922E-2</v>
      </c>
      <c r="U13" s="553">
        <v>8.5029728446654705E-3</v>
      </c>
      <c r="V13" s="567">
        <v>1.3563271599999999E-2</v>
      </c>
      <c r="W13" s="581">
        <v>1.27147956E-2</v>
      </c>
      <c r="X13" s="279"/>
      <c r="Y13" s="279"/>
      <c r="Z13" s="279"/>
      <c r="AA13" s="279"/>
      <c r="AB13" s="595">
        <v>1.6227782900000001E-2</v>
      </c>
    </row>
    <row r="14" spans="2:28" x14ac:dyDescent="0.25">
      <c r="B14" s="288" t="s">
        <v>458</v>
      </c>
      <c r="C14" s="302" t="s">
        <v>470</v>
      </c>
      <c r="D14" s="316">
        <v>7.9513735674196402E-3</v>
      </c>
      <c r="E14" s="330">
        <v>1.0048780565721499E-2</v>
      </c>
      <c r="F14" s="344">
        <v>1.18451500694192E-2</v>
      </c>
      <c r="G14" s="358">
        <v>1.79656708211316E-2</v>
      </c>
      <c r="H14" s="372">
        <v>2.4857388580594001E-2</v>
      </c>
      <c r="I14" s="386">
        <v>1.5967380145939899E-2</v>
      </c>
      <c r="J14" s="400">
        <v>3.0773092714043299E-2</v>
      </c>
      <c r="K14" s="414">
        <v>9.1716047751524005E-3</v>
      </c>
      <c r="L14" s="428">
        <v>1.5790421781521801E-2</v>
      </c>
      <c r="M14" s="442">
        <v>1.4668734693324101E-2</v>
      </c>
      <c r="N14" s="456">
        <v>1.07156944164556E-2</v>
      </c>
      <c r="O14" s="470">
        <v>1.0997912842156E-2</v>
      </c>
      <c r="P14" s="484">
        <v>1.2418435579182501E-2</v>
      </c>
      <c r="Q14" s="498">
        <v>1.13262772919429E-2</v>
      </c>
      <c r="R14" s="512">
        <v>1.23994738061434E-2</v>
      </c>
      <c r="S14" s="526">
        <v>6.4122170977014897E-3</v>
      </c>
      <c r="T14" s="540">
        <v>1.2120602210562201E-2</v>
      </c>
      <c r="U14" s="554">
        <v>1.3208043485588E-2</v>
      </c>
      <c r="V14" s="568">
        <v>1.04626341E-2</v>
      </c>
      <c r="W14" s="582">
        <v>9.8262288999999992E-3</v>
      </c>
      <c r="X14" s="279"/>
      <c r="Y14" s="279"/>
      <c r="Z14" s="279"/>
      <c r="AA14" s="279"/>
      <c r="AB14" s="596">
        <v>1.3011738700000001E-2</v>
      </c>
    </row>
    <row r="15" spans="2:28" x14ac:dyDescent="0.25">
      <c r="B15" s="289" t="s">
        <v>459</v>
      </c>
      <c r="C15" s="303" t="s">
        <v>468</v>
      </c>
      <c r="D15" s="317">
        <v>-9.9234438244673196E-5</v>
      </c>
      <c r="E15" s="331">
        <v>2.80273889078103E-3</v>
      </c>
      <c r="F15" s="345">
        <v>4.1172388652043904E-3</v>
      </c>
      <c r="G15" s="359">
        <v>1.71531458775009E-2</v>
      </c>
      <c r="H15" s="373">
        <v>2.24971221265798E-2</v>
      </c>
      <c r="I15" s="387">
        <v>7.8100689575690101E-3</v>
      </c>
      <c r="J15" s="401">
        <v>9.1412397746053406E-3</v>
      </c>
      <c r="K15" s="415">
        <v>8.4527094749810398E-3</v>
      </c>
      <c r="L15" s="429">
        <v>1.83307882851723E-2</v>
      </c>
      <c r="M15" s="443">
        <v>1.3871114984562101E-2</v>
      </c>
      <c r="N15" s="457">
        <v>1.1288094895094299E-2</v>
      </c>
      <c r="O15" s="471">
        <v>2.3761359092586899E-2</v>
      </c>
      <c r="P15" s="485">
        <v>8.5630229743418693E-3</v>
      </c>
      <c r="Q15" s="499">
        <v>6.7505937904762201E-3</v>
      </c>
      <c r="R15" s="513">
        <v>9.0345814553722606E-3</v>
      </c>
      <c r="S15" s="527">
        <v>7.9365733440233902E-3</v>
      </c>
      <c r="T15" s="541">
        <v>1.9210175436345001E-2</v>
      </c>
      <c r="U15" s="555">
        <v>1.0251552179871899E-2</v>
      </c>
      <c r="V15" s="569">
        <v>9.4197130999999993E-3</v>
      </c>
      <c r="W15" s="583">
        <v>6.5468323000000004E-3</v>
      </c>
      <c r="X15" s="279"/>
      <c r="Y15" s="279"/>
      <c r="Z15" s="279"/>
      <c r="AA15" s="279"/>
      <c r="AB15" s="597">
        <v>1.2262477799999999E-2</v>
      </c>
    </row>
    <row r="16" spans="2:28" x14ac:dyDescent="0.25">
      <c r="B16" s="290" t="s">
        <v>460</v>
      </c>
      <c r="C16" s="304" t="s">
        <v>471</v>
      </c>
      <c r="D16" s="318">
        <v>1.1188799750122399E-2</v>
      </c>
      <c r="E16" s="332">
        <v>1.85142093263981E-2</v>
      </c>
      <c r="F16" s="346">
        <v>1.23987839595126E-2</v>
      </c>
      <c r="G16" s="360">
        <v>1.6031806993037599E-2</v>
      </c>
      <c r="H16" s="374">
        <v>1.12186714587594E-2</v>
      </c>
      <c r="I16" s="388">
        <v>9.7384573319854503E-3</v>
      </c>
      <c r="J16" s="402">
        <v>1.0883231135751599E-2</v>
      </c>
      <c r="K16" s="416">
        <v>1.3506259970508999E-2</v>
      </c>
      <c r="L16" s="430">
        <v>9.5004146324474594E-3</v>
      </c>
      <c r="M16" s="444">
        <v>1.63635301318736E-2</v>
      </c>
      <c r="N16" s="458">
        <v>7.1324101958070898E-3</v>
      </c>
      <c r="O16" s="472">
        <v>8.6465787035794606E-3</v>
      </c>
      <c r="P16" s="486">
        <v>9.9900113931997696E-3</v>
      </c>
      <c r="Q16" s="500">
        <v>7.0937218335127804E-3</v>
      </c>
      <c r="R16" s="514">
        <v>5.4691271789485399E-3</v>
      </c>
      <c r="S16" s="528">
        <v>4.9032889653324802E-3</v>
      </c>
      <c r="T16" s="542">
        <v>5.2493292127573704E-3</v>
      </c>
      <c r="U16" s="556">
        <v>1.0581836711298601E-2</v>
      </c>
      <c r="V16" s="570">
        <v>1.7376759799999999E-2</v>
      </c>
      <c r="W16" s="584">
        <v>1.3488032400000001E-2</v>
      </c>
      <c r="X16" s="279"/>
      <c r="Y16" s="279"/>
      <c r="Z16" s="279"/>
      <c r="AA16" s="279"/>
      <c r="AB16" s="598">
        <v>1.01975825E-2</v>
      </c>
    </row>
    <row r="17" spans="2:28" x14ac:dyDescent="0.25">
      <c r="B17" s="291" t="s">
        <v>461</v>
      </c>
      <c r="C17" s="305" t="s">
        <v>472</v>
      </c>
      <c r="D17" s="319">
        <v>0</v>
      </c>
      <c r="E17" s="333">
        <v>0</v>
      </c>
      <c r="F17" s="347">
        <v>0</v>
      </c>
      <c r="G17" s="361">
        <v>3.23531716303662E-4</v>
      </c>
      <c r="H17" s="375">
        <v>1.3324760836100501E-3</v>
      </c>
      <c r="I17" s="389">
        <v>7.3494032759766005E-4</v>
      </c>
      <c r="J17" s="403">
        <v>1.5789941204376399E-3</v>
      </c>
      <c r="K17" s="417">
        <v>1.7552835947941799E-3</v>
      </c>
      <c r="L17" s="431">
        <v>6.1685762358948697E-4</v>
      </c>
      <c r="M17" s="445">
        <v>2.3580369526824299E-4</v>
      </c>
      <c r="N17" s="459">
        <v>5.9313451405368801E-4</v>
      </c>
      <c r="O17" s="473">
        <v>5.8137684958714097E-4</v>
      </c>
      <c r="P17" s="487">
        <v>0</v>
      </c>
      <c r="Q17" s="501">
        <v>1.8382033841058201E-4</v>
      </c>
      <c r="R17" s="515">
        <v>0</v>
      </c>
      <c r="S17" s="529">
        <v>1.54906075790473E-4</v>
      </c>
      <c r="T17" s="543">
        <v>1.77129719505188E-3</v>
      </c>
      <c r="U17" s="557">
        <v>1.1107552924367E-4</v>
      </c>
      <c r="V17" s="571">
        <v>1.4685598E-3</v>
      </c>
      <c r="W17" s="585">
        <v>1.5032938E-3</v>
      </c>
      <c r="X17" s="279"/>
      <c r="Y17" s="279"/>
      <c r="Z17" s="279"/>
      <c r="AA17" s="279"/>
      <c r="AB17" s="599">
        <v>6.7149530000000003E-4</v>
      </c>
    </row>
    <row r="18" spans="2:28" x14ac:dyDescent="0.25">
      <c r="B18" s="292" t="s">
        <v>462</v>
      </c>
      <c r="C18" s="306" t="s">
        <v>473</v>
      </c>
      <c r="D18" s="320">
        <v>2.9965061532751399E-3</v>
      </c>
      <c r="E18" s="334">
        <v>0</v>
      </c>
      <c r="F18" s="348">
        <v>2.88488715211909E-4</v>
      </c>
      <c r="G18" s="362">
        <v>0</v>
      </c>
      <c r="H18" s="376">
        <v>3.8808534652458901E-4</v>
      </c>
      <c r="I18" s="390">
        <v>2.2867286974136001E-4</v>
      </c>
      <c r="J18" s="404">
        <v>2.00681189858533E-4</v>
      </c>
      <c r="K18" s="418">
        <v>3.4436406457708299E-4</v>
      </c>
      <c r="L18" s="432">
        <v>3.4918776947516299E-4</v>
      </c>
      <c r="M18" s="446">
        <v>5.1208785577069502E-4</v>
      </c>
      <c r="N18" s="460">
        <v>2.18922409849129E-4</v>
      </c>
      <c r="O18" s="474">
        <v>2.34434523782326E-4</v>
      </c>
      <c r="P18" s="488">
        <v>4.9071015869130304E-4</v>
      </c>
      <c r="Q18" s="502">
        <v>8.6817205652037297E-4</v>
      </c>
      <c r="R18" s="516">
        <v>1.4511399079431E-3</v>
      </c>
      <c r="S18" s="530">
        <v>-1.8177833502997E-4</v>
      </c>
      <c r="T18" s="544">
        <v>1.6484009974030301E-4</v>
      </c>
      <c r="U18" s="558">
        <v>3.01534963681003E-4</v>
      </c>
      <c r="V18" s="572">
        <v>9.1287189999999998E-4</v>
      </c>
      <c r="W18" s="586">
        <v>0</v>
      </c>
      <c r="X18" s="279"/>
      <c r="Y18" s="279"/>
      <c r="Z18" s="279"/>
      <c r="AA18" s="279"/>
      <c r="AB18" s="600">
        <v>4.1231489999999998E-4</v>
      </c>
    </row>
    <row r="19" spans="2:28" x14ac:dyDescent="0.25">
      <c r="B19" s="293" t="s">
        <v>463</v>
      </c>
      <c r="C19" s="307" t="s">
        <v>474</v>
      </c>
      <c r="D19" s="321">
        <v>0</v>
      </c>
      <c r="E19" s="335">
        <v>3.5314669753021602E-4</v>
      </c>
      <c r="F19" s="349">
        <v>2.9138471833561397E-4</v>
      </c>
      <c r="G19" s="363">
        <v>0</v>
      </c>
      <c r="H19" s="377">
        <v>6.2571036649983105E-4</v>
      </c>
      <c r="I19" s="391">
        <v>1.69981036016392E-4</v>
      </c>
      <c r="J19" s="405">
        <v>2.7135108919274301E-4</v>
      </c>
      <c r="K19" s="419">
        <v>3.1912534917872599E-4</v>
      </c>
      <c r="L19" s="433">
        <v>5.7584385872176799E-4</v>
      </c>
      <c r="M19" s="447">
        <v>1.32927478448888E-3</v>
      </c>
      <c r="N19" s="461">
        <v>3.2566937667825901E-4</v>
      </c>
      <c r="O19" s="475">
        <v>1.7954101801429101E-4</v>
      </c>
      <c r="P19" s="489">
        <v>9.9218886344278E-5</v>
      </c>
      <c r="Q19" s="503">
        <v>3.5623888401498203E-4</v>
      </c>
      <c r="R19" s="517">
        <v>0</v>
      </c>
      <c r="S19" s="531">
        <v>0</v>
      </c>
      <c r="T19" s="545">
        <v>6.4844632843046295E-4</v>
      </c>
      <c r="U19" s="559">
        <v>0</v>
      </c>
      <c r="V19" s="573">
        <v>0</v>
      </c>
      <c r="W19" s="587">
        <v>0</v>
      </c>
      <c r="X19" s="279"/>
      <c r="Y19" s="279"/>
      <c r="Z19" s="279"/>
      <c r="AA19" s="279"/>
      <c r="AB19" s="601">
        <v>2.6722820000000001E-4</v>
      </c>
    </row>
    <row r="20" spans="2:28" x14ac:dyDescent="0.25">
      <c r="B20" s="294" t="s">
        <v>464</v>
      </c>
      <c r="C20" s="308" t="s">
        <v>475</v>
      </c>
      <c r="D20" s="322">
        <v>7.5181381313781397E-4</v>
      </c>
      <c r="E20" s="336">
        <v>1.1719765607592001E-3</v>
      </c>
      <c r="F20" s="350">
        <v>4.2030073617569497E-4</v>
      </c>
      <c r="G20" s="364">
        <v>2.40120182631385E-4</v>
      </c>
      <c r="H20" s="378">
        <v>0</v>
      </c>
      <c r="I20" s="392">
        <v>3.2414491926730801E-4</v>
      </c>
      <c r="J20" s="406">
        <v>-1.75825110224718E-4</v>
      </c>
      <c r="K20" s="420">
        <v>4.8565692279599402E-4</v>
      </c>
      <c r="L20" s="434">
        <v>8.3087527634603895E-5</v>
      </c>
      <c r="M20" s="448">
        <v>8.5223343987539198E-5</v>
      </c>
      <c r="N20" s="462">
        <v>0</v>
      </c>
      <c r="O20" s="476">
        <v>6.2588565884211605E-5</v>
      </c>
      <c r="P20" s="490">
        <v>1.50213414245171E-4</v>
      </c>
      <c r="Q20" s="504">
        <v>0</v>
      </c>
      <c r="R20" s="518">
        <v>4.8639885490841801E-4</v>
      </c>
      <c r="S20" s="532">
        <v>0</v>
      </c>
      <c r="T20" s="546">
        <v>4.9239393720371203E-4</v>
      </c>
      <c r="U20" s="560">
        <v>4.3012519068955198E-5</v>
      </c>
      <c r="V20" s="574">
        <v>2.5869070000000003E-4</v>
      </c>
      <c r="W20" s="588">
        <v>2.9441899999999997E-4</v>
      </c>
      <c r="X20" s="279"/>
      <c r="Y20" s="279"/>
      <c r="Z20" s="279"/>
      <c r="AA20" s="279"/>
      <c r="AB20" s="602">
        <v>2.0401419999999999E-4</v>
      </c>
    </row>
    <row r="21" spans="2:28" x14ac:dyDescent="0.25">
      <c r="B21" s="295" t="s">
        <v>465</v>
      </c>
      <c r="C21" s="309" t="s">
        <v>476</v>
      </c>
      <c r="D21" s="323"/>
      <c r="E21" s="337"/>
      <c r="F21" s="351"/>
      <c r="G21" s="365"/>
      <c r="H21" s="379"/>
      <c r="I21" s="393"/>
      <c r="J21" s="407"/>
      <c r="K21" s="421"/>
      <c r="L21" s="435"/>
      <c r="M21" s="449"/>
      <c r="N21" s="463"/>
      <c r="O21" s="477"/>
      <c r="P21" s="491"/>
      <c r="Q21" s="505"/>
      <c r="R21" s="519"/>
      <c r="S21" s="533"/>
      <c r="T21" s="547"/>
      <c r="U21" s="561"/>
      <c r="V21" s="575">
        <v>0</v>
      </c>
      <c r="W21" s="589">
        <v>0</v>
      </c>
      <c r="X21" s="279"/>
      <c r="Y21" s="279"/>
      <c r="Z21" s="279"/>
      <c r="AA21" s="279"/>
      <c r="AB21" s="603">
        <v>0</v>
      </c>
    </row>
    <row r="22" spans="2:28" x14ac:dyDescent="0.25">
      <c r="B22" s="277"/>
      <c r="C22" s="278"/>
      <c r="D22" s="279"/>
      <c r="E22" s="279"/>
      <c r="F22" s="279"/>
      <c r="G22" s="279"/>
      <c r="H22" s="279"/>
      <c r="I22" s="279"/>
      <c r="J22" s="279"/>
      <c r="K22" s="279"/>
      <c r="L22" s="279"/>
      <c r="M22" s="279"/>
      <c r="N22" s="279"/>
      <c r="O22" s="279"/>
      <c r="P22" s="279"/>
      <c r="Q22" s="279"/>
      <c r="R22" s="279"/>
      <c r="S22" s="279"/>
      <c r="T22" s="279"/>
      <c r="U22" s="279"/>
      <c r="V22" s="279"/>
      <c r="W22" s="279"/>
      <c r="X22" s="279"/>
      <c r="Y22" s="279"/>
      <c r="Z22" s="279"/>
      <c r="AA22" s="279"/>
      <c r="AB22" s="279"/>
    </row>
    <row r="23" spans="2:28" x14ac:dyDescent="0.25">
      <c r="B23" s="604" t="s">
        <v>477</v>
      </c>
      <c r="C23" s="607" t="s">
        <v>33</v>
      </c>
      <c r="D23" s="610">
        <v>0.91915314233949474</v>
      </c>
      <c r="E23" s="613">
        <v>0.89213328703123218</v>
      </c>
      <c r="F23" s="616">
        <v>0.90093490001446841</v>
      </c>
      <c r="G23" s="619">
        <v>0.93155352636117295</v>
      </c>
      <c r="H23" s="622">
        <v>0.91471730383619476</v>
      </c>
      <c r="I23" s="625">
        <v>0.92309807037850455</v>
      </c>
      <c r="J23" s="628">
        <v>0.92864645851843575</v>
      </c>
      <c r="K23" s="631">
        <v>0.94691692296990171</v>
      </c>
      <c r="L23" s="634">
        <v>0.93622771331484445</v>
      </c>
      <c r="M23" s="637">
        <v>0.92349830186442528</v>
      </c>
      <c r="N23" s="640">
        <v>0.93227801535145549</v>
      </c>
      <c r="O23" s="643">
        <v>0.92985188390440987</v>
      </c>
      <c r="P23" s="646">
        <v>0.92729159634760605</v>
      </c>
      <c r="Q23" s="649">
        <v>0.93263688969248859</v>
      </c>
      <c r="R23" s="652">
        <v>0.93733867176944863</v>
      </c>
      <c r="S23" s="655">
        <v>0.92985096324746008</v>
      </c>
      <c r="T23" s="658">
        <v>0.88434980431542021</v>
      </c>
      <c r="U23" s="661">
        <v>0.90103641761598041</v>
      </c>
      <c r="V23" s="664">
        <v>0.88701551469999995</v>
      </c>
      <c r="W23" s="667">
        <v>0.88593230030000003</v>
      </c>
      <c r="X23" s="279"/>
      <c r="Y23" s="279"/>
      <c r="Z23" s="279"/>
      <c r="AA23" s="279"/>
      <c r="AB23" s="670">
        <v>0.91872144480000006</v>
      </c>
    </row>
    <row r="24" spans="2:28" x14ac:dyDescent="0.25">
      <c r="B24" s="605" t="s">
        <v>478</v>
      </c>
      <c r="C24" s="608" t="s">
        <v>33</v>
      </c>
      <c r="D24" s="611">
        <v>6.4239888739033205E-2</v>
      </c>
      <c r="E24" s="614">
        <v>6.7871905619221698E-2</v>
      </c>
      <c r="F24" s="617">
        <v>7.5575004345467295E-2</v>
      </c>
      <c r="G24" s="620">
        <v>6.7606652732758704E-2</v>
      </c>
      <c r="H24" s="623">
        <v>8.5019852344998301E-2</v>
      </c>
      <c r="I24" s="626">
        <v>7.5129981662062501E-2</v>
      </c>
      <c r="J24" s="629">
        <v>7.0860418185880694E-2</v>
      </c>
      <c r="K24" s="632">
        <v>5.2426995995488501E-2</v>
      </c>
      <c r="L24" s="635">
        <v>6.2740827190968004E-2</v>
      </c>
      <c r="M24" s="638">
        <v>7.5811236998267806E-2</v>
      </c>
      <c r="N24" s="641">
        <v>6.7490735482289899E-2</v>
      </c>
      <c r="O24" s="644">
        <v>6.9980818634764894E-2</v>
      </c>
      <c r="P24" s="647">
        <v>7.2708403652394199E-2</v>
      </c>
      <c r="Q24" s="650">
        <v>6.7001768693953398E-2</v>
      </c>
      <c r="R24" s="653">
        <v>6.2493917180532703E-2</v>
      </c>
      <c r="S24" s="656">
        <v>6.9434265903583106E-2</v>
      </c>
      <c r="T24" s="659">
        <v>0.115650195684581</v>
      </c>
      <c r="U24" s="662">
        <v>9.8963582384020005E-2</v>
      </c>
      <c r="V24" s="665">
        <v>0.11298448530000001</v>
      </c>
      <c r="W24" s="668">
        <v>0.1140676997</v>
      </c>
      <c r="X24" s="279"/>
      <c r="Y24" s="279"/>
      <c r="Z24" s="279"/>
      <c r="AA24" s="279"/>
      <c r="AB24" s="671">
        <v>7.9048044200000001E-2</v>
      </c>
    </row>
    <row r="25" spans="2:28" x14ac:dyDescent="0.25">
      <c r="B25" s="606" t="s">
        <v>479</v>
      </c>
      <c r="C25" s="609" t="s">
        <v>33</v>
      </c>
      <c r="D25" s="612">
        <v>1.6606968921471999E-2</v>
      </c>
      <c r="E25" s="615">
        <v>3.9994807349546198E-2</v>
      </c>
      <c r="F25" s="618">
        <v>2.34900956400644E-2</v>
      </c>
      <c r="G25" s="621">
        <v>8.3982090606840197E-4</v>
      </c>
      <c r="H25" s="624">
        <v>2.6284381880669602E-4</v>
      </c>
      <c r="I25" s="627">
        <v>1.7719479594331599E-3</v>
      </c>
      <c r="J25" s="630">
        <v>4.9312329568425804E-4</v>
      </c>
      <c r="K25" s="633">
        <v>6.5608103460902797E-4</v>
      </c>
      <c r="L25" s="636">
        <v>1.03145949418816E-3</v>
      </c>
      <c r="M25" s="639">
        <v>6.9046113730764503E-4</v>
      </c>
      <c r="N25" s="642">
        <v>2.31249166253668E-4</v>
      </c>
      <c r="O25" s="645">
        <v>1.6729746082539399E-4</v>
      </c>
      <c r="P25" s="648">
        <v>0</v>
      </c>
      <c r="Q25" s="651">
        <v>3.6134161355779202E-4</v>
      </c>
      <c r="R25" s="654">
        <v>1.67411050018672E-4</v>
      </c>
      <c r="S25" s="657">
        <v>7.1477084895755398E-4</v>
      </c>
      <c r="T25" s="660">
        <v>0</v>
      </c>
      <c r="U25" s="663">
        <v>0</v>
      </c>
      <c r="V25" s="666">
        <v>0</v>
      </c>
      <c r="W25" s="669"/>
      <c r="X25" s="60"/>
      <c r="Y25" s="60"/>
      <c r="Z25" s="60"/>
      <c r="AA25" s="60"/>
      <c r="AB25" s="672">
        <v>2.2305112000000002E-3</v>
      </c>
    </row>
    <row r="26" spans="2:28" x14ac:dyDescent="0.25">
      <c r="B26" s="673" t="s">
        <v>480</v>
      </c>
      <c r="C26" s="674" t="s">
        <v>33</v>
      </c>
      <c r="D26" s="675">
        <v>1</v>
      </c>
      <c r="E26" s="676">
        <v>1</v>
      </c>
      <c r="F26" s="677">
        <v>1</v>
      </c>
      <c r="G26" s="678">
        <v>1</v>
      </c>
      <c r="H26" s="679">
        <v>0.99999999999999978</v>
      </c>
      <c r="I26" s="680">
        <v>1.0000000000000002</v>
      </c>
      <c r="J26" s="681">
        <v>1.0000000000000007</v>
      </c>
      <c r="K26" s="682">
        <v>0.99999999999999922</v>
      </c>
      <c r="L26" s="683">
        <v>1.0000000000000007</v>
      </c>
      <c r="M26" s="684">
        <v>1.0000000000000007</v>
      </c>
      <c r="N26" s="685">
        <v>0.99999999999999911</v>
      </c>
      <c r="O26" s="686">
        <v>1.0000000000000002</v>
      </c>
      <c r="P26" s="687">
        <v>1.0000000000000002</v>
      </c>
      <c r="Q26" s="688">
        <v>0.99999999999999978</v>
      </c>
      <c r="R26" s="689">
        <v>1</v>
      </c>
      <c r="S26" s="690">
        <v>1.0000000000000007</v>
      </c>
      <c r="T26" s="691">
        <v>1.0000000000000011</v>
      </c>
      <c r="U26" s="692">
        <v>1.0000000000000004</v>
      </c>
      <c r="V26" s="693">
        <v>1</v>
      </c>
      <c r="W26" s="694">
        <v>1</v>
      </c>
      <c r="AB26" s="695">
        <v>1.0000000002</v>
      </c>
    </row>
    <row r="27" spans="2:28" x14ac:dyDescent="0.25">
      <c r="B27" s="696" t="s">
        <v>481</v>
      </c>
      <c r="C27" s="697" t="s">
        <v>33</v>
      </c>
      <c r="D27" s="698">
        <v>12838.285</v>
      </c>
      <c r="E27" s="699">
        <v>13773.312999999969</v>
      </c>
      <c r="F27" s="700">
        <v>34185.046000000002</v>
      </c>
      <c r="G27" s="701">
        <v>30847.053</v>
      </c>
      <c r="H27" s="702">
        <v>28153.601000000002</v>
      </c>
      <c r="I27" s="703">
        <v>42170.820000000094</v>
      </c>
      <c r="J27" s="704">
        <v>30013.258000000002</v>
      </c>
      <c r="K27" s="705">
        <v>31855.821</v>
      </c>
      <c r="L27" s="706">
        <v>49057.181000000099</v>
      </c>
      <c r="M27" s="707">
        <v>40118.116000000002</v>
      </c>
      <c r="N27" s="708">
        <v>51027.211000000098</v>
      </c>
      <c r="O27" s="709">
        <v>96296.744000000297</v>
      </c>
      <c r="P27" s="710">
        <v>25630.201000000001</v>
      </c>
      <c r="Q27" s="711">
        <v>40963.5</v>
      </c>
      <c r="R27" s="712">
        <v>57343.9</v>
      </c>
      <c r="S27" s="713">
        <v>51205.24</v>
      </c>
      <c r="T27" s="714">
        <v>53142.41</v>
      </c>
      <c r="U27" s="715">
        <v>58123.47</v>
      </c>
      <c r="V27" s="716">
        <v>45475.164000000004</v>
      </c>
      <c r="W27" s="717">
        <v>49745.432000000001</v>
      </c>
    </row>
  </sheetData>
  <conditionalFormatting sqref="D6:AA6">
    <cfRule type="expression" dxfId="30" priority="5">
      <formula>D6=$C$4</formula>
    </cfRule>
  </conditionalFormatting>
  <conditionalFormatting sqref="AB6">
    <cfRule type="expression" dxfId="29" priority="2">
      <formula>AB6=$C$4</formula>
    </cfRule>
  </conditionalFormatting>
  <conditionalFormatting sqref="L6:AA6">
    <cfRule type="expression" dxfId="28" priority="4">
      <formula>A$7=#REF!</formula>
    </cfRule>
  </conditionalFormatting>
  <conditionalFormatting sqref="O6:AA6">
    <cfRule type="expression" dxfId="27" priority="6">
      <formula>C$7=#REF!</formula>
    </cfRule>
  </conditionalFormatting>
  <conditionalFormatting sqref="AB6">
    <cfRule type="expression" dxfId="26" priority="1">
      <formula>F$7=#REF!</formula>
    </cfRule>
  </conditionalFormatting>
  <conditionalFormatting sqref="AB6">
    <cfRule type="expression" dxfId="25" priority="3">
      <formula>E$7=#REF!</formula>
    </cfRule>
  </conditionalFormatting>
  <conditionalFormatting sqref="K6">
    <cfRule type="expression" dxfId="24" priority="7">
      <formula>A$7=#REF!</formula>
    </cfRule>
  </conditionalFormatting>
  <conditionalFormatting sqref="V6:X6 Z6">
    <cfRule type="expression" dxfId="23" priority="8">
      <formula>E$7=#REF!</formula>
    </cfRule>
  </conditionalFormatting>
  <conditionalFormatting sqref="V6:X6 Z6">
    <cfRule type="expression" dxfId="22" priority="9">
      <formula>D$7=#REF!</formula>
    </cfRule>
  </conditionalFormatting>
  <conditionalFormatting sqref="I6:J6">
    <cfRule type="expression" dxfId="21" priority="10">
      <formula>A$7=#REF!</formula>
    </cfRule>
  </conditionalFormatting>
  <conditionalFormatting sqref="G6:H6">
    <cfRule type="expression" dxfId="20" priority="11">
      <formula>A$7=#REF!</formula>
    </cfRule>
  </conditionalFormatting>
  <conditionalFormatting sqref="T6:U6 W6 Y6 AA6">
    <cfRule type="expression" dxfId="19" priority="12">
      <formula>G$7=#REF!</formula>
    </cfRule>
  </conditionalFormatting>
  <conditionalFormatting sqref="T6:U6 W6 Y6 AA6">
    <cfRule type="expression" dxfId="18" priority="13">
      <formula>F$7=#REF!</formula>
    </cfRule>
  </conditionalFormatting>
  <conditionalFormatting sqref="E6:F6">
    <cfRule type="expression" dxfId="17" priority="14">
      <formula>A$7=#REF!</formula>
    </cfRule>
  </conditionalFormatting>
  <conditionalFormatting sqref="AA6">
    <cfRule type="expression" dxfId="16" priority="15">
      <formula>L$7=#REF!</formula>
    </cfRule>
  </conditionalFormatting>
  <conditionalFormatting sqref="AA6">
    <cfRule type="expression" dxfId="15" priority="16">
      <formula>K$7=#REF!</formula>
    </cfRule>
  </conditionalFormatting>
  <conditionalFormatting sqref="AA6">
    <cfRule type="expression" dxfId="14" priority="17">
      <formula>F$7=#REF!</formula>
    </cfRule>
  </conditionalFormatting>
  <conditionalFormatting sqref="AA6">
    <cfRule type="expression" dxfId="13" priority="18">
      <formula>E$7=#REF!</formula>
    </cfRule>
  </conditionalFormatting>
  <conditionalFormatting sqref="D6">
    <cfRule type="expression" dxfId="12" priority="19">
      <formula>#REF!=#REF!</formula>
    </cfRule>
  </conditionalFormatting>
  <conditionalFormatting sqref="Z6">
    <cfRule type="expression" dxfId="11" priority="20">
      <formula>L$7=#REF!</formula>
    </cfRule>
  </conditionalFormatting>
  <conditionalFormatting sqref="Z6">
    <cfRule type="expression" dxfId="10" priority="21">
      <formula>K$7=#REF!</formula>
    </cfRule>
  </conditionalFormatting>
  <conditionalFormatting sqref="Z6">
    <cfRule type="expression" dxfId="9" priority="22">
      <formula>F$7=#REF!</formula>
    </cfRule>
  </conditionalFormatting>
  <conditionalFormatting sqref="Z6">
    <cfRule type="expression" dxfId="8" priority="23">
      <formula>E$7=#REF!</formula>
    </cfRule>
  </conditionalFormatting>
  <conditionalFormatting sqref="Y6">
    <cfRule type="expression" dxfId="7" priority="24">
      <formula>L$7=#REF!</formula>
    </cfRule>
  </conditionalFormatting>
  <conditionalFormatting sqref="Y6">
    <cfRule type="expression" dxfId="6" priority="25">
      <formula>K$7=#REF!</formula>
    </cfRule>
  </conditionalFormatting>
  <conditionalFormatting sqref="Y6">
    <cfRule type="expression" dxfId="5" priority="26">
      <formula>F$7=#REF!</formula>
    </cfRule>
  </conditionalFormatting>
  <conditionalFormatting sqref="Y6">
    <cfRule type="expression" dxfId="4" priority="27">
      <formula>E$7=#REF!</formula>
    </cfRule>
  </conditionalFormatting>
  <conditionalFormatting sqref="X6">
    <cfRule type="expression" dxfId="3" priority="28">
      <formula>L$7=#REF!</formula>
    </cfRule>
  </conditionalFormatting>
  <conditionalFormatting sqref="X6">
    <cfRule type="expression" dxfId="2" priority="29">
      <formula>K$7=#REF!</formula>
    </cfRule>
  </conditionalFormatting>
  <conditionalFormatting sqref="X6">
    <cfRule type="expression" dxfId="1" priority="30">
      <formula>F$7=#REF!</formula>
    </cfRule>
  </conditionalFormatting>
  <conditionalFormatting sqref="X6">
    <cfRule type="expression" dxfId="0" priority="31">
      <formula>E$7=#REF!</formula>
    </cfRule>
  </conditionalFormatting>
  <hyperlinks>
    <hyperlink ref="C2" location="Cover!A1" display="Back to cover page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5"/>
  <sheetViews>
    <sheetView showGridLines="0" zoomScale="80" zoomScaleNormal="80" workbookViewId="0">
      <pane xSplit="4" ySplit="7" topLeftCell="X8" activePane="bottomRight" state="frozen"/>
      <selection pane="topRight" activeCell="E1" sqref="E1"/>
      <selection pane="bottomLeft" activeCell="A8" sqref="A8"/>
      <selection pane="bottomRight" activeCell="AG1" sqref="AG1"/>
    </sheetView>
  </sheetViews>
  <sheetFormatPr defaultRowHeight="15" outlineLevelCol="1" x14ac:dyDescent="0.25"/>
  <cols>
    <col min="4" max="4" width="18.75" bestFit="1" customWidth="1" collapsed="1"/>
    <col min="29" max="32" width="0" hidden="1" customWidth="1" outlineLevel="1" collapsed="1"/>
    <col min="33" max="33" width="9" collapsed="1"/>
  </cols>
  <sheetData>
    <row r="1" spans="1:35" s="262" customFormat="1" ht="14.25" x14ac:dyDescent="0.2">
      <c r="A1" s="260" t="s">
        <v>403</v>
      </c>
      <c r="B1" s="260" t="s">
        <v>404</v>
      </c>
      <c r="C1" s="260" t="s">
        <v>405</v>
      </c>
      <c r="D1" s="260" t="s">
        <v>406</v>
      </c>
      <c r="E1" s="260" t="s">
        <v>251</v>
      </c>
      <c r="F1" s="261" t="s">
        <v>252</v>
      </c>
      <c r="G1" s="261" t="s">
        <v>50</v>
      </c>
      <c r="H1" s="261" t="s">
        <v>36</v>
      </c>
      <c r="I1" s="261" t="s">
        <v>37</v>
      </c>
      <c r="J1" s="261" t="s">
        <v>254</v>
      </c>
      <c r="K1" s="261" t="s">
        <v>285</v>
      </c>
      <c r="L1" s="260" t="s">
        <v>253</v>
      </c>
      <c r="M1" s="260" t="s">
        <v>407</v>
      </c>
      <c r="N1" s="260" t="s">
        <v>408</v>
      </c>
      <c r="O1" s="260" t="s">
        <v>409</v>
      </c>
      <c r="P1" s="261" t="s">
        <v>410</v>
      </c>
      <c r="Q1" s="261" t="s">
        <v>411</v>
      </c>
      <c r="R1" s="261" t="s">
        <v>412</v>
      </c>
      <c r="S1" s="261" t="s">
        <v>385</v>
      </c>
      <c r="T1" s="261" t="s">
        <v>386</v>
      </c>
      <c r="U1" s="261" t="s">
        <v>387</v>
      </c>
      <c r="V1" s="261" t="s">
        <v>388</v>
      </c>
      <c r="W1" s="261" t="s">
        <v>389</v>
      </c>
      <c r="X1" s="261" t="s">
        <v>390</v>
      </c>
      <c r="Y1" s="261" t="s">
        <v>391</v>
      </c>
      <c r="Z1" s="261" t="s">
        <v>392</v>
      </c>
      <c r="AA1" s="261" t="s">
        <v>393</v>
      </c>
      <c r="AB1" s="261" t="s">
        <v>397</v>
      </c>
      <c r="AC1" s="261" t="s">
        <v>398</v>
      </c>
      <c r="AD1" s="261" t="s">
        <v>399</v>
      </c>
      <c r="AE1" s="261" t="s">
        <v>400</v>
      </c>
      <c r="AF1" s="261" t="s">
        <v>401</v>
      </c>
      <c r="AG1" s="261" t="str">
        <f>TEXT(B2,"yyyymm") &amp; "_CASECOUNT"</f>
        <v>201708_CASECOUNT</v>
      </c>
      <c r="AH1" s="261" t="s">
        <v>293</v>
      </c>
      <c r="AI1" s="261" t="s">
        <v>413</v>
      </c>
    </row>
    <row r="2" spans="1:35" s="156" customFormat="1" ht="14.25" x14ac:dyDescent="0.2">
      <c r="A2" s="153"/>
      <c r="B2" s="180">
        <f>+Cover!$G$5</f>
        <v>42978</v>
      </c>
      <c r="C2" s="154"/>
      <c r="D2" s="155" t="s">
        <v>269</v>
      </c>
      <c r="E2" s="154"/>
    </row>
    <row r="3" spans="1:35" s="156" customFormat="1" ht="18" x14ac:dyDescent="0.25">
      <c r="A3" s="154"/>
      <c r="B3" s="157"/>
      <c r="C3" s="255"/>
      <c r="D3" s="154"/>
      <c r="E3" s="154"/>
    </row>
    <row r="4" spans="1:35" s="156" customFormat="1" ht="14.25" x14ac:dyDescent="0.2">
      <c r="A4" s="154"/>
      <c r="B4" s="158"/>
      <c r="C4" s="158"/>
      <c r="D4" s="154"/>
      <c r="E4" s="154"/>
    </row>
    <row r="5" spans="1:35" s="156" customFormat="1" x14ac:dyDescent="0.2">
      <c r="A5" s="159" t="s">
        <v>277</v>
      </c>
      <c r="B5" s="158"/>
      <c r="C5" s="158"/>
      <c r="D5" s="160" t="s">
        <v>278</v>
      </c>
      <c r="E5" s="161"/>
    </row>
    <row r="6" spans="1:35" s="156" customFormat="1" x14ac:dyDescent="0.25">
      <c r="E6" s="162" t="s">
        <v>279</v>
      </c>
      <c r="F6" s="163"/>
      <c r="G6" s="163"/>
      <c r="H6" s="163"/>
      <c r="I6" s="163"/>
      <c r="J6" s="163"/>
      <c r="K6" s="163"/>
      <c r="L6" s="164" t="s">
        <v>280</v>
      </c>
      <c r="M6" s="165"/>
      <c r="N6" s="165"/>
      <c r="O6" s="166" t="s">
        <v>281</v>
      </c>
      <c r="P6" s="167"/>
      <c r="Q6" s="167"/>
      <c r="R6" s="167"/>
      <c r="S6" s="162" t="s">
        <v>282</v>
      </c>
      <c r="T6" s="162"/>
      <c r="U6" s="168" t="s">
        <v>242</v>
      </c>
      <c r="V6" s="168"/>
      <c r="W6" s="168"/>
      <c r="X6" s="168"/>
      <c r="Y6" s="168"/>
      <c r="Z6" s="168"/>
      <c r="AA6" s="168"/>
      <c r="AB6" s="168"/>
      <c r="AC6" s="168"/>
      <c r="AD6" s="168"/>
      <c r="AE6" s="168"/>
      <c r="AF6" s="168"/>
      <c r="AG6" s="168"/>
      <c r="AH6" s="168"/>
      <c r="AI6" s="168"/>
    </row>
    <row r="7" spans="1:35" s="156" customFormat="1" x14ac:dyDescent="0.25">
      <c r="A7" s="256" t="s">
        <v>235</v>
      </c>
      <c r="B7" s="256" t="s">
        <v>234</v>
      </c>
      <c r="C7" s="256" t="s">
        <v>283</v>
      </c>
      <c r="D7" s="256" t="s">
        <v>284</v>
      </c>
      <c r="E7" s="257" t="s">
        <v>251</v>
      </c>
      <c r="F7" s="258" t="s">
        <v>252</v>
      </c>
      <c r="G7" s="257" t="s">
        <v>50</v>
      </c>
      <c r="H7" s="259" t="s">
        <v>36</v>
      </c>
      <c r="I7" s="259" t="s">
        <v>37</v>
      </c>
      <c r="J7" s="258" t="s">
        <v>254</v>
      </c>
      <c r="K7" s="257" t="s">
        <v>285</v>
      </c>
      <c r="L7" s="257" t="s">
        <v>253</v>
      </c>
      <c r="M7" s="259" t="s">
        <v>286</v>
      </c>
      <c r="N7" s="258" t="s">
        <v>287</v>
      </c>
      <c r="O7" s="256" t="s">
        <v>288</v>
      </c>
      <c r="P7" s="256" t="s">
        <v>289</v>
      </c>
      <c r="Q7" s="256" t="s">
        <v>290</v>
      </c>
      <c r="R7" s="256" t="s">
        <v>291</v>
      </c>
      <c r="S7" s="257" t="s">
        <v>255</v>
      </c>
      <c r="T7" s="258" t="s">
        <v>256</v>
      </c>
      <c r="U7" s="256" t="s">
        <v>292</v>
      </c>
      <c r="V7" s="256" t="s">
        <v>257</v>
      </c>
      <c r="W7" s="256" t="s">
        <v>377</v>
      </c>
      <c r="X7" s="256" t="s">
        <v>378</v>
      </c>
      <c r="Y7" s="256" t="s">
        <v>379</v>
      </c>
      <c r="Z7" s="256" t="s">
        <v>380</v>
      </c>
      <c r="AA7" s="256" t="s">
        <v>381</v>
      </c>
      <c r="AB7" s="256" t="s">
        <v>433</v>
      </c>
      <c r="AC7" s="256" t="s">
        <v>434</v>
      </c>
      <c r="AD7" s="256" t="s">
        <v>435</v>
      </c>
      <c r="AE7" s="256" t="s">
        <v>436</v>
      </c>
      <c r="AF7" s="256" t="s">
        <v>437</v>
      </c>
      <c r="AG7" s="256" t="str">
        <f>TEXT(B2,"mmm") &amp; " Case"</f>
        <v>Aug Case</v>
      </c>
      <c r="AH7" s="256" t="s">
        <v>293</v>
      </c>
      <c r="AI7" s="256" t="s">
        <v>258</v>
      </c>
    </row>
    <row r="8" spans="1:35" x14ac:dyDescent="0.25">
      <c r="A8" s="718" t="s">
        <v>486</v>
      </c>
      <c r="B8" s="806" t="s">
        <v>716</v>
      </c>
      <c r="C8" s="894" t="s">
        <v>740</v>
      </c>
      <c r="D8" s="982" t="s">
        <v>828</v>
      </c>
      <c r="E8" s="1061">
        <v>159</v>
      </c>
      <c r="F8" s="1136">
        <v>162</v>
      </c>
      <c r="G8" s="1211">
        <v>0</v>
      </c>
      <c r="H8" s="1286">
        <v>131</v>
      </c>
      <c r="I8" s="1361">
        <v>5</v>
      </c>
      <c r="J8" s="1436">
        <v>26</v>
      </c>
      <c r="K8" s="1511">
        <v>15</v>
      </c>
      <c r="L8" s="1586">
        <v>42</v>
      </c>
      <c r="M8" s="1661">
        <v>40</v>
      </c>
      <c r="N8" s="1736">
        <v>2</v>
      </c>
      <c r="O8" s="1811">
        <v>11</v>
      </c>
      <c r="P8" s="1882">
        <v>0.42307692307692307</v>
      </c>
      <c r="Q8" s="1953">
        <v>4</v>
      </c>
      <c r="R8" s="2024">
        <v>1</v>
      </c>
      <c r="S8" s="2065">
        <v>43</v>
      </c>
      <c r="T8" s="2140">
        <v>0.26791277258566976</v>
      </c>
      <c r="W8" s="2328">
        <v>100.852</v>
      </c>
      <c r="X8" s="2390">
        <v>809.2</v>
      </c>
      <c r="Y8" s="2453">
        <v>611.02200000000005</v>
      </c>
      <c r="Z8" s="2518">
        <v>691.24599999999998</v>
      </c>
      <c r="AA8" s="2584">
        <v>978.71600000000001</v>
      </c>
      <c r="AB8" s="2655">
        <v>1063.5809999999999</v>
      </c>
      <c r="AG8" s="2730">
        <v>77</v>
      </c>
      <c r="AH8" s="2805">
        <v>13.812740259740259</v>
      </c>
      <c r="AI8" s="2880">
        <v>4254.6170000000002</v>
      </c>
    </row>
    <row r="9" spans="1:35" x14ac:dyDescent="0.25">
      <c r="A9" s="719" t="s">
        <v>486</v>
      </c>
      <c r="B9" s="807" t="s">
        <v>716</v>
      </c>
      <c r="C9" s="895" t="s">
        <v>741</v>
      </c>
      <c r="D9" s="983" t="s">
        <v>829</v>
      </c>
      <c r="E9" s="1062">
        <v>566</v>
      </c>
      <c r="F9" s="1137">
        <v>499</v>
      </c>
      <c r="G9" s="1212">
        <v>0</v>
      </c>
      <c r="H9" s="1287">
        <v>443</v>
      </c>
      <c r="I9" s="1362">
        <v>15</v>
      </c>
      <c r="J9" s="1437">
        <v>41</v>
      </c>
      <c r="K9" s="1512">
        <v>82</v>
      </c>
      <c r="L9" s="1587">
        <v>99</v>
      </c>
      <c r="M9" s="1662">
        <v>99</v>
      </c>
      <c r="N9" s="1737">
        <v>0</v>
      </c>
      <c r="O9" s="1812">
        <v>17</v>
      </c>
      <c r="P9" s="1883">
        <v>0.41463414634146339</v>
      </c>
      <c r="Q9" s="1954">
        <v>5</v>
      </c>
      <c r="R9" s="2025">
        <v>1</v>
      </c>
      <c r="S9" s="2066">
        <v>70</v>
      </c>
      <c r="T9" s="2141">
        <v>0.13145539906103287</v>
      </c>
      <c r="U9" s="2215">
        <v>901.29399999999998</v>
      </c>
      <c r="V9" s="2269">
        <v>1371.9459999999999</v>
      </c>
      <c r="W9" s="2329">
        <v>2876.96</v>
      </c>
      <c r="X9" s="2391">
        <v>2433.9949999999999</v>
      </c>
      <c r="Y9" s="2454">
        <v>1437.1189999999999</v>
      </c>
      <c r="Z9" s="2519">
        <v>2019.4960000000001</v>
      </c>
      <c r="AA9" s="2585">
        <v>1552.143</v>
      </c>
      <c r="AB9" s="2656">
        <v>1409.98</v>
      </c>
      <c r="AG9" s="2731">
        <v>112</v>
      </c>
      <c r="AH9" s="2806">
        <v>12.589107142857143</v>
      </c>
      <c r="AI9" s="2881">
        <v>14002.933000000001</v>
      </c>
    </row>
    <row r="10" spans="1:35" x14ac:dyDescent="0.25">
      <c r="A10" s="720" t="s">
        <v>486</v>
      </c>
      <c r="B10" s="808" t="s">
        <v>716</v>
      </c>
      <c r="C10" s="896" t="s">
        <v>742</v>
      </c>
      <c r="D10" s="984" t="s">
        <v>830</v>
      </c>
      <c r="E10" s="1063">
        <v>190</v>
      </c>
      <c r="F10" s="1138">
        <v>153</v>
      </c>
      <c r="G10" s="1213">
        <v>0</v>
      </c>
      <c r="H10" s="1288">
        <v>120</v>
      </c>
      <c r="I10" s="1363">
        <v>7</v>
      </c>
      <c r="J10" s="1438">
        <v>26</v>
      </c>
      <c r="K10" s="1513">
        <v>14</v>
      </c>
      <c r="L10" s="1588">
        <v>14</v>
      </c>
      <c r="M10" s="1663">
        <v>14</v>
      </c>
      <c r="N10" s="1738">
        <v>0</v>
      </c>
      <c r="O10" s="1813">
        <v>5</v>
      </c>
      <c r="P10" s="1884">
        <v>0.19230769230769232</v>
      </c>
      <c r="Q10" s="1955">
        <v>1</v>
      </c>
      <c r="R10" s="2026">
        <v>1</v>
      </c>
      <c r="S10" s="2067">
        <v>32</v>
      </c>
      <c r="T10" s="2142">
        <v>0.18658892128279883</v>
      </c>
      <c r="U10" s="2216">
        <v>362.863</v>
      </c>
      <c r="V10" s="2270">
        <v>667.52099999999996</v>
      </c>
      <c r="W10" s="2330">
        <v>1282.866</v>
      </c>
      <c r="X10" s="2392">
        <v>1087.7729999999999</v>
      </c>
      <c r="Y10" s="2455">
        <v>664.81</v>
      </c>
      <c r="Z10" s="2520">
        <v>991.96699999999998</v>
      </c>
      <c r="AA10" s="2586">
        <v>372.82</v>
      </c>
      <c r="AB10" s="2657">
        <v>517.56899999999996</v>
      </c>
      <c r="AG10" s="2732">
        <v>42</v>
      </c>
      <c r="AH10" s="2807">
        <v>12.323071428571428</v>
      </c>
      <c r="AI10" s="2882">
        <v>5948.1890000000003</v>
      </c>
    </row>
    <row r="11" spans="1:35" x14ac:dyDescent="0.25">
      <c r="A11" s="721" t="s">
        <v>486</v>
      </c>
      <c r="B11" s="809" t="s">
        <v>716</v>
      </c>
      <c r="C11" s="897" t="s">
        <v>743</v>
      </c>
      <c r="D11" s="985" t="s">
        <v>830</v>
      </c>
      <c r="E11" s="1064">
        <v>149</v>
      </c>
      <c r="F11" s="1139">
        <v>197</v>
      </c>
      <c r="G11" s="1214">
        <v>0</v>
      </c>
      <c r="H11" s="1289">
        <v>174</v>
      </c>
      <c r="I11" s="1364">
        <v>5</v>
      </c>
      <c r="J11" s="1439">
        <v>18</v>
      </c>
      <c r="K11" s="1514">
        <v>1</v>
      </c>
      <c r="L11" s="1589">
        <v>78</v>
      </c>
      <c r="M11" s="1664">
        <v>78</v>
      </c>
      <c r="N11" s="1739">
        <v>0</v>
      </c>
      <c r="O11" s="1814">
        <v>5</v>
      </c>
      <c r="P11" s="1885">
        <v>0.27777777777777779</v>
      </c>
      <c r="Q11" s="1956">
        <v>1</v>
      </c>
      <c r="R11" s="2027">
        <v>1</v>
      </c>
      <c r="S11" s="2068">
        <v>24</v>
      </c>
      <c r="T11" s="2143">
        <v>0.13872832369942195</v>
      </c>
      <c r="U11" s="2217">
        <v>383.71</v>
      </c>
      <c r="V11" s="2271">
        <v>394.50799999999998</v>
      </c>
      <c r="W11" s="2331">
        <v>481.86</v>
      </c>
      <c r="X11" s="2393">
        <v>389.72300000000001</v>
      </c>
      <c r="Y11" s="2456">
        <v>253.142</v>
      </c>
      <c r="Z11" s="2521">
        <v>340.40300000000002</v>
      </c>
      <c r="AA11" s="2587">
        <v>453.351</v>
      </c>
      <c r="AB11" s="2658">
        <v>311.25400000000002</v>
      </c>
      <c r="AG11" s="2733">
        <v>25</v>
      </c>
      <c r="AH11" s="2808">
        <v>12.45016</v>
      </c>
      <c r="AI11" s="2883">
        <v>3007.951</v>
      </c>
    </row>
    <row r="12" spans="1:35" x14ac:dyDescent="0.25">
      <c r="A12" s="722" t="s">
        <v>486</v>
      </c>
      <c r="B12" s="810" t="s">
        <v>717</v>
      </c>
      <c r="C12" s="898" t="s">
        <v>744</v>
      </c>
      <c r="D12" s="986" t="s">
        <v>831</v>
      </c>
      <c r="E12" s="1065">
        <v>262</v>
      </c>
      <c r="F12" s="1140">
        <v>244</v>
      </c>
      <c r="G12" s="1215">
        <v>0</v>
      </c>
      <c r="H12" s="1290">
        <v>200</v>
      </c>
      <c r="I12" s="1365">
        <v>9</v>
      </c>
      <c r="J12" s="1440">
        <v>35</v>
      </c>
      <c r="K12" s="1515">
        <v>7</v>
      </c>
      <c r="L12" s="1590">
        <v>20</v>
      </c>
      <c r="M12" s="1665">
        <v>20</v>
      </c>
      <c r="N12" s="1740">
        <v>0</v>
      </c>
      <c r="O12" s="1815">
        <v>6</v>
      </c>
      <c r="P12" s="1886">
        <v>0.17142857142857143</v>
      </c>
      <c r="Q12" s="1957">
        <v>4</v>
      </c>
      <c r="R12" s="2028">
        <v>1</v>
      </c>
      <c r="S12" s="2069">
        <v>24</v>
      </c>
      <c r="T12" s="2144">
        <v>9.4861660079051377E-2</v>
      </c>
      <c r="U12" s="2218">
        <v>512.09199999999998</v>
      </c>
      <c r="V12" s="2272">
        <v>813.197</v>
      </c>
      <c r="W12" s="2332">
        <v>1464.654</v>
      </c>
      <c r="X12" s="2394">
        <v>1108.2750000000001</v>
      </c>
      <c r="Y12" s="2457">
        <v>634.60799999999995</v>
      </c>
      <c r="Z12" s="2522">
        <v>1553.7190000000001</v>
      </c>
      <c r="AA12" s="2588">
        <v>693.10900000000004</v>
      </c>
      <c r="AB12" s="2659">
        <v>635.05600000000004</v>
      </c>
      <c r="AG12" s="2734">
        <v>48</v>
      </c>
      <c r="AH12" s="2809">
        <v>13.230333333333334</v>
      </c>
      <c r="AI12" s="2884">
        <v>7414.71</v>
      </c>
    </row>
    <row r="13" spans="1:35" x14ac:dyDescent="0.25">
      <c r="A13" s="723" t="s">
        <v>486</v>
      </c>
      <c r="B13" s="811" t="s">
        <v>717</v>
      </c>
      <c r="C13" s="899" t="s">
        <v>745</v>
      </c>
      <c r="D13" s="987" t="s">
        <v>832</v>
      </c>
      <c r="E13" s="1066">
        <v>204</v>
      </c>
      <c r="F13" s="1141">
        <v>195</v>
      </c>
      <c r="G13" s="1216">
        <v>0</v>
      </c>
      <c r="H13" s="1291">
        <v>160</v>
      </c>
      <c r="I13" s="1366">
        <v>5</v>
      </c>
      <c r="J13" s="1441">
        <v>30</v>
      </c>
      <c r="K13" s="1516">
        <v>0</v>
      </c>
      <c r="L13" s="1591">
        <v>31</v>
      </c>
      <c r="M13" s="1666">
        <v>31</v>
      </c>
      <c r="N13" s="1741">
        <v>0</v>
      </c>
      <c r="O13" s="1816">
        <v>11</v>
      </c>
      <c r="P13" s="1887">
        <v>0.36666666666666664</v>
      </c>
      <c r="Q13" s="1958">
        <v>4</v>
      </c>
      <c r="R13" s="2029">
        <v>1</v>
      </c>
      <c r="S13" s="2070">
        <v>57</v>
      </c>
      <c r="T13" s="2145">
        <v>0.2857142857142857</v>
      </c>
      <c r="U13" s="2219">
        <v>643.30899999999997</v>
      </c>
      <c r="V13" s="2273">
        <v>769.31399999999996</v>
      </c>
      <c r="W13" s="2333">
        <v>1065.951</v>
      </c>
      <c r="X13" s="2395">
        <v>1172.83</v>
      </c>
      <c r="Y13" s="2458">
        <v>1116.145</v>
      </c>
      <c r="Z13" s="2523">
        <v>907.3</v>
      </c>
      <c r="AA13" s="2589">
        <v>1071.6199999999999</v>
      </c>
      <c r="AB13" s="2660">
        <v>1276.027</v>
      </c>
      <c r="AG13" s="2735">
        <v>93</v>
      </c>
      <c r="AH13" s="2810">
        <v>13.720720430107527</v>
      </c>
      <c r="AI13" s="2885">
        <v>8022.4960000000001</v>
      </c>
    </row>
    <row r="14" spans="1:35" x14ac:dyDescent="0.25">
      <c r="A14" s="724" t="s">
        <v>486</v>
      </c>
      <c r="B14" s="812" t="s">
        <v>717</v>
      </c>
      <c r="C14" s="900" t="s">
        <v>746</v>
      </c>
    </row>
    <row r="15" spans="1:35" x14ac:dyDescent="0.25">
      <c r="A15" s="725" t="s">
        <v>485</v>
      </c>
      <c r="B15" s="813" t="s">
        <v>718</v>
      </c>
      <c r="C15" s="901" t="s">
        <v>747</v>
      </c>
      <c r="D15" s="988" t="s">
        <v>833</v>
      </c>
      <c r="E15" s="1067">
        <v>211</v>
      </c>
      <c r="F15" s="1142">
        <v>234</v>
      </c>
      <c r="G15" s="1217">
        <v>0</v>
      </c>
      <c r="H15" s="1292">
        <v>201</v>
      </c>
      <c r="I15" s="1367">
        <v>2</v>
      </c>
      <c r="J15" s="1442">
        <v>31</v>
      </c>
      <c r="K15" s="1517">
        <v>0</v>
      </c>
      <c r="L15" s="1592">
        <v>66</v>
      </c>
      <c r="M15" s="1667">
        <v>63</v>
      </c>
      <c r="N15" s="1742">
        <v>3</v>
      </c>
      <c r="O15" s="1817">
        <v>16</v>
      </c>
      <c r="P15" s="1888">
        <v>0.5161290322580645</v>
      </c>
      <c r="Q15" s="1959">
        <v>0</v>
      </c>
      <c r="S15" s="2071">
        <v>41</v>
      </c>
      <c r="T15" s="2146">
        <v>0.1842696629213483</v>
      </c>
      <c r="V15" s="2274">
        <v>143.73400000000001</v>
      </c>
      <c r="W15" s="2334">
        <v>509.416</v>
      </c>
      <c r="X15" s="2396">
        <v>544.74800000000005</v>
      </c>
      <c r="Y15" s="2459">
        <v>188.44499999999999</v>
      </c>
      <c r="Z15" s="2524">
        <v>702.44200000000001</v>
      </c>
      <c r="AA15" s="2590">
        <v>753.34299999999996</v>
      </c>
      <c r="AB15" s="2661">
        <v>892.46400000000006</v>
      </c>
      <c r="AG15" s="2736">
        <v>68</v>
      </c>
      <c r="AH15" s="2811">
        <v>13.124470588235296</v>
      </c>
      <c r="AI15" s="2886">
        <v>3734.5920000000001</v>
      </c>
    </row>
    <row r="16" spans="1:35" x14ac:dyDescent="0.25">
      <c r="A16" s="726" t="s">
        <v>485</v>
      </c>
      <c r="B16" s="814" t="s">
        <v>718</v>
      </c>
      <c r="C16" s="902" t="s">
        <v>748</v>
      </c>
      <c r="D16" s="989" t="s">
        <v>834</v>
      </c>
      <c r="E16" s="1068">
        <v>282</v>
      </c>
      <c r="F16" s="1143">
        <v>295</v>
      </c>
      <c r="G16" s="1218">
        <v>0</v>
      </c>
      <c r="H16" s="1293">
        <v>224</v>
      </c>
      <c r="I16" s="1368">
        <v>22</v>
      </c>
      <c r="J16" s="1443">
        <v>49</v>
      </c>
      <c r="K16" s="1518">
        <v>2</v>
      </c>
      <c r="L16" s="1593">
        <v>57</v>
      </c>
      <c r="M16" s="1668">
        <v>54</v>
      </c>
      <c r="N16" s="1743">
        <v>3</v>
      </c>
      <c r="O16" s="1818">
        <v>15</v>
      </c>
      <c r="P16" s="1889">
        <v>0.30612244897959184</v>
      </c>
      <c r="Q16" s="1960">
        <v>6</v>
      </c>
      <c r="R16" s="2030">
        <v>1</v>
      </c>
      <c r="S16" s="2072">
        <v>77</v>
      </c>
      <c r="T16" s="2147">
        <v>0.26689774696707108</v>
      </c>
      <c r="U16" s="2220">
        <v>759.18700000000001</v>
      </c>
      <c r="V16" s="2275">
        <v>1038.06</v>
      </c>
      <c r="W16" s="2335">
        <v>994.91800000000001</v>
      </c>
      <c r="X16" s="2397">
        <v>966.44200000000001</v>
      </c>
      <c r="Y16" s="2460">
        <v>930.93600000000004</v>
      </c>
      <c r="Z16" s="2525">
        <v>1055.1179999999999</v>
      </c>
      <c r="AA16" s="2591">
        <v>813.774</v>
      </c>
      <c r="AB16" s="2662">
        <v>1302.8599999999999</v>
      </c>
      <c r="AG16" s="2737">
        <v>99</v>
      </c>
      <c r="AH16" s="2812">
        <v>13.16020202020202</v>
      </c>
      <c r="AI16" s="2887">
        <v>7861.2950000000001</v>
      </c>
    </row>
    <row r="17" spans="1:35" x14ac:dyDescent="0.25">
      <c r="A17" s="727" t="s">
        <v>485</v>
      </c>
      <c r="B17" s="815" t="s">
        <v>718</v>
      </c>
      <c r="C17" s="903" t="s">
        <v>749</v>
      </c>
      <c r="D17" s="990" t="s">
        <v>835</v>
      </c>
      <c r="E17" s="1069">
        <v>331</v>
      </c>
      <c r="F17" s="1144">
        <v>378</v>
      </c>
      <c r="G17" s="1219">
        <v>0</v>
      </c>
      <c r="H17" s="1294">
        <v>310</v>
      </c>
      <c r="I17" s="1369">
        <v>26</v>
      </c>
      <c r="J17" s="1444">
        <v>42</v>
      </c>
      <c r="K17" s="1519">
        <v>0</v>
      </c>
      <c r="L17" s="1594">
        <v>80</v>
      </c>
      <c r="M17" s="1669">
        <v>80</v>
      </c>
      <c r="N17" s="1744">
        <v>0</v>
      </c>
      <c r="O17" s="1819">
        <v>18</v>
      </c>
      <c r="P17" s="1890">
        <v>0.42857142857142855</v>
      </c>
      <c r="Q17" s="1961">
        <v>8</v>
      </c>
      <c r="R17" s="2031">
        <v>1</v>
      </c>
      <c r="S17" s="2073">
        <v>73</v>
      </c>
      <c r="T17" s="2148">
        <v>0.20592383638928069</v>
      </c>
      <c r="U17" s="2221">
        <v>765.41</v>
      </c>
      <c r="V17" s="2276">
        <v>1180.972</v>
      </c>
      <c r="W17" s="2336">
        <v>1563.673</v>
      </c>
      <c r="X17" s="2398">
        <v>1637.6659999999999</v>
      </c>
      <c r="Y17" s="2461">
        <v>1204.4280000000001</v>
      </c>
      <c r="Z17" s="2526">
        <v>1867.7809999999999</v>
      </c>
      <c r="AA17" s="2592">
        <v>1851.145</v>
      </c>
      <c r="AB17" s="2663">
        <v>1522.7059999999999</v>
      </c>
      <c r="AG17" s="2738">
        <v>118</v>
      </c>
      <c r="AH17" s="2813">
        <v>12.90428813559322</v>
      </c>
      <c r="AI17" s="2888">
        <v>11593.781000000001</v>
      </c>
    </row>
    <row r="18" spans="1:35" x14ac:dyDescent="0.25">
      <c r="A18" s="728" t="s">
        <v>485</v>
      </c>
      <c r="B18" s="816" t="s">
        <v>718</v>
      </c>
      <c r="C18" s="904" t="s">
        <v>750</v>
      </c>
    </row>
    <row r="19" spans="1:35" x14ac:dyDescent="0.25">
      <c r="A19" s="729" t="s">
        <v>490</v>
      </c>
      <c r="B19" s="817" t="s">
        <v>719</v>
      </c>
      <c r="C19" s="905" t="s">
        <v>751</v>
      </c>
      <c r="D19" s="991" t="s">
        <v>836</v>
      </c>
      <c r="E19" s="1070">
        <v>15</v>
      </c>
      <c r="F19" s="1145">
        <v>4</v>
      </c>
      <c r="G19" s="1220">
        <v>0</v>
      </c>
      <c r="H19" s="1295">
        <v>1</v>
      </c>
      <c r="I19" s="1370">
        <v>0</v>
      </c>
      <c r="J19" s="1445">
        <v>3</v>
      </c>
      <c r="K19" s="1520">
        <v>0</v>
      </c>
      <c r="L19" s="1595">
        <v>0</v>
      </c>
      <c r="M19" s="1670">
        <v>0</v>
      </c>
      <c r="N19" s="1745">
        <v>0</v>
      </c>
      <c r="S19" s="2074">
        <v>0</v>
      </c>
      <c r="T19" s="2149">
        <v>0</v>
      </c>
      <c r="Z19" s="2527">
        <v>0</v>
      </c>
      <c r="AA19" s="2593">
        <v>0</v>
      </c>
      <c r="AB19" s="2664">
        <v>-12.948</v>
      </c>
      <c r="AG19" s="2739">
        <v>-1</v>
      </c>
      <c r="AH19" s="2814">
        <v>12.948</v>
      </c>
      <c r="AI19" s="2889">
        <v>-12.948</v>
      </c>
    </row>
    <row r="20" spans="1:35" x14ac:dyDescent="0.25">
      <c r="A20" s="730" t="s">
        <v>490</v>
      </c>
      <c r="B20" s="818" t="s">
        <v>719</v>
      </c>
      <c r="C20" s="906" t="s">
        <v>752</v>
      </c>
      <c r="D20" s="992" t="s">
        <v>836</v>
      </c>
      <c r="E20" s="1071">
        <v>0</v>
      </c>
      <c r="F20" s="1146">
        <v>5</v>
      </c>
      <c r="G20" s="1221">
        <v>0</v>
      </c>
      <c r="H20" s="1296">
        <v>1</v>
      </c>
      <c r="I20" s="1371">
        <v>0</v>
      </c>
      <c r="J20" s="1446">
        <v>4</v>
      </c>
      <c r="K20" s="1521">
        <v>0</v>
      </c>
      <c r="L20" s="1596">
        <v>5</v>
      </c>
      <c r="M20" s="1671">
        <v>1</v>
      </c>
      <c r="N20" s="1746">
        <v>4</v>
      </c>
      <c r="O20" s="1820">
        <v>3</v>
      </c>
      <c r="P20" s="1891">
        <v>0.75</v>
      </c>
      <c r="Q20" s="1962">
        <v>0</v>
      </c>
      <c r="S20" s="2075">
        <v>5</v>
      </c>
      <c r="T20" s="2150">
        <v>2</v>
      </c>
      <c r="AB20" s="2665">
        <v>100.762</v>
      </c>
      <c r="AG20" s="2740">
        <v>7</v>
      </c>
      <c r="AH20" s="2815">
        <v>14.394571428571428</v>
      </c>
      <c r="AI20" s="2890">
        <v>100.762</v>
      </c>
    </row>
    <row r="21" spans="1:35" x14ac:dyDescent="0.25">
      <c r="A21" s="731" t="s">
        <v>490</v>
      </c>
      <c r="B21" s="819" t="s">
        <v>719</v>
      </c>
      <c r="C21" s="907" t="s">
        <v>753</v>
      </c>
      <c r="D21" s="993" t="s">
        <v>836</v>
      </c>
      <c r="E21" s="1072">
        <v>215</v>
      </c>
      <c r="F21" s="1147">
        <v>197</v>
      </c>
      <c r="G21" s="1222">
        <v>0</v>
      </c>
      <c r="H21" s="1297">
        <v>152</v>
      </c>
      <c r="I21" s="1372">
        <v>13</v>
      </c>
      <c r="J21" s="1447">
        <v>32</v>
      </c>
      <c r="K21" s="1522">
        <v>0</v>
      </c>
      <c r="L21" s="1597">
        <v>15</v>
      </c>
      <c r="M21" s="1672">
        <v>15</v>
      </c>
      <c r="N21" s="1747">
        <v>0</v>
      </c>
      <c r="O21" s="1821">
        <v>6</v>
      </c>
      <c r="P21" s="1892">
        <v>0.1875</v>
      </c>
      <c r="Q21" s="1963">
        <v>2</v>
      </c>
      <c r="R21" s="2032">
        <v>1</v>
      </c>
      <c r="S21" s="2076">
        <v>40</v>
      </c>
      <c r="T21" s="2151">
        <v>0.1941747572815534</v>
      </c>
      <c r="U21" s="2222">
        <v>1306.336</v>
      </c>
      <c r="V21" s="2277">
        <v>1399.374</v>
      </c>
      <c r="W21" s="2337">
        <v>2186.5079999999998</v>
      </c>
      <c r="X21" s="2399">
        <v>1390.0429999999999</v>
      </c>
      <c r="Y21" s="2462">
        <v>1150.8630000000001</v>
      </c>
      <c r="Z21" s="2528">
        <v>1124.864</v>
      </c>
      <c r="AA21" s="2594">
        <v>1358.4269999999999</v>
      </c>
      <c r="AB21" s="2666">
        <v>1079.856</v>
      </c>
      <c r="AG21" s="2741">
        <v>72</v>
      </c>
      <c r="AH21" s="2816">
        <v>14.997999999999999</v>
      </c>
      <c r="AI21" s="2891">
        <v>10996.271000000001</v>
      </c>
    </row>
    <row r="22" spans="1:35" x14ac:dyDescent="0.25">
      <c r="A22" s="732" t="s">
        <v>490</v>
      </c>
      <c r="B22" s="820" t="s">
        <v>719</v>
      </c>
      <c r="C22" s="908" t="s">
        <v>754</v>
      </c>
      <c r="D22" s="994" t="s">
        <v>836</v>
      </c>
      <c r="E22" s="1073">
        <v>191</v>
      </c>
      <c r="F22" s="1148">
        <v>187</v>
      </c>
      <c r="G22" s="1223">
        <v>0</v>
      </c>
      <c r="H22" s="1298">
        <v>164</v>
      </c>
      <c r="I22" s="1373">
        <v>6</v>
      </c>
      <c r="J22" s="1448">
        <v>17</v>
      </c>
      <c r="K22" s="1523">
        <v>1</v>
      </c>
      <c r="L22" s="1598">
        <v>25</v>
      </c>
      <c r="M22" s="1673">
        <v>25</v>
      </c>
      <c r="N22" s="1748">
        <v>0</v>
      </c>
      <c r="O22" s="1822">
        <v>9</v>
      </c>
      <c r="P22" s="1893">
        <v>0.52941176470588236</v>
      </c>
      <c r="Q22" s="1964">
        <v>2</v>
      </c>
      <c r="R22" s="2033">
        <v>1</v>
      </c>
      <c r="S22" s="2077">
        <v>38</v>
      </c>
      <c r="T22" s="2152">
        <v>0.20105820105820105</v>
      </c>
      <c r="U22" s="2223">
        <v>254.44800000000001</v>
      </c>
      <c r="V22" s="2278">
        <v>231.309</v>
      </c>
      <c r="W22" s="2338">
        <v>751.75900000000001</v>
      </c>
      <c r="X22" s="2400">
        <v>651.62</v>
      </c>
      <c r="Y22" s="2463">
        <v>836.49300000000005</v>
      </c>
      <c r="Z22" s="2529">
        <v>1361.953</v>
      </c>
      <c r="AA22" s="2595">
        <v>1085.549</v>
      </c>
      <c r="AB22" s="2667">
        <v>1073.9849999999999</v>
      </c>
      <c r="AG22" s="2742">
        <v>76</v>
      </c>
      <c r="AH22" s="2817">
        <v>14.131381578947368</v>
      </c>
      <c r="AI22" s="2892">
        <v>6247.116</v>
      </c>
    </row>
    <row r="23" spans="1:35" x14ac:dyDescent="0.25">
      <c r="A23" s="733" t="s">
        <v>490</v>
      </c>
      <c r="B23" s="821" t="s">
        <v>720</v>
      </c>
      <c r="C23" s="909" t="s">
        <v>755</v>
      </c>
      <c r="D23" s="995" t="s">
        <v>837</v>
      </c>
      <c r="E23" s="1074">
        <v>137</v>
      </c>
      <c r="F23" s="1149">
        <v>131</v>
      </c>
      <c r="G23" s="1224">
        <v>0</v>
      </c>
      <c r="H23" s="1299">
        <v>95</v>
      </c>
      <c r="I23" s="1374">
        <v>14</v>
      </c>
      <c r="J23" s="1449">
        <v>22</v>
      </c>
      <c r="K23" s="1524">
        <v>0</v>
      </c>
      <c r="L23" s="1599">
        <v>16</v>
      </c>
      <c r="M23" s="1674">
        <v>16</v>
      </c>
      <c r="N23" s="1749">
        <v>0</v>
      </c>
      <c r="O23" s="1823">
        <v>8</v>
      </c>
      <c r="P23" s="1894">
        <v>0.36363636363636365</v>
      </c>
      <c r="Q23" s="1965">
        <v>2</v>
      </c>
      <c r="R23" s="2034">
        <v>1</v>
      </c>
      <c r="S23" s="2078">
        <v>21</v>
      </c>
      <c r="T23" s="2153">
        <v>0.15671641791044777</v>
      </c>
      <c r="U23" s="2224">
        <v>191.654</v>
      </c>
      <c r="V23" s="2279">
        <v>552.74400000000003</v>
      </c>
      <c r="W23" s="2339">
        <v>1072.693</v>
      </c>
      <c r="X23" s="2401">
        <v>379.166</v>
      </c>
      <c r="Y23" s="2464">
        <v>592.47500000000002</v>
      </c>
      <c r="Z23" s="2530">
        <v>686.62800000000004</v>
      </c>
      <c r="AA23" s="2596">
        <v>684.27499999999998</v>
      </c>
      <c r="AB23" s="2668">
        <v>352.654</v>
      </c>
      <c r="AG23" s="2743">
        <v>28</v>
      </c>
      <c r="AH23" s="2818">
        <v>12.594785714285715</v>
      </c>
      <c r="AI23" s="2893">
        <v>4512.2889999999998</v>
      </c>
    </row>
    <row r="24" spans="1:35" x14ac:dyDescent="0.25">
      <c r="A24" s="734" t="s">
        <v>490</v>
      </c>
      <c r="B24" s="822" t="s">
        <v>720</v>
      </c>
      <c r="C24" s="910" t="s">
        <v>756</v>
      </c>
      <c r="D24" s="996" t="s">
        <v>837</v>
      </c>
      <c r="E24" s="1075">
        <v>82</v>
      </c>
      <c r="F24" s="1150">
        <v>73</v>
      </c>
      <c r="G24" s="1225">
        <v>0</v>
      </c>
      <c r="H24" s="1300">
        <v>57</v>
      </c>
      <c r="I24" s="1375">
        <v>3</v>
      </c>
      <c r="J24" s="1450">
        <v>13</v>
      </c>
      <c r="K24" s="1525">
        <v>0</v>
      </c>
      <c r="L24" s="1600">
        <v>8</v>
      </c>
      <c r="M24" s="1675">
        <v>7</v>
      </c>
      <c r="N24" s="1750">
        <v>1</v>
      </c>
      <c r="O24" s="1824">
        <v>5</v>
      </c>
      <c r="P24" s="1895">
        <v>0.38461538461538464</v>
      </c>
      <c r="Q24" s="1966">
        <v>1</v>
      </c>
      <c r="R24" s="2035">
        <v>1</v>
      </c>
      <c r="S24" s="2079">
        <v>8</v>
      </c>
      <c r="T24" s="2154">
        <v>0.1032258064516129</v>
      </c>
      <c r="X24" s="2402">
        <v>535.79700000000003</v>
      </c>
      <c r="Y24" s="2465">
        <v>227.863</v>
      </c>
      <c r="Z24" s="2531">
        <v>716.41700000000003</v>
      </c>
      <c r="AA24" s="2597">
        <v>265.83</v>
      </c>
      <c r="AB24" s="2669">
        <v>324.12799999999999</v>
      </c>
      <c r="AG24" s="2744">
        <v>15</v>
      </c>
      <c r="AH24" s="2819">
        <v>21.608533333333334</v>
      </c>
      <c r="AI24" s="2894">
        <v>2070.0349999999999</v>
      </c>
    </row>
    <row r="25" spans="1:35" x14ac:dyDescent="0.25">
      <c r="A25" s="735" t="s">
        <v>490</v>
      </c>
      <c r="B25" s="823" t="s">
        <v>720</v>
      </c>
      <c r="C25" s="911" t="s">
        <v>757</v>
      </c>
      <c r="D25" s="997" t="s">
        <v>838</v>
      </c>
      <c r="E25" s="1076">
        <v>97</v>
      </c>
      <c r="F25" s="1151">
        <v>97</v>
      </c>
      <c r="G25" s="1226">
        <v>0</v>
      </c>
      <c r="H25" s="1301">
        <v>75</v>
      </c>
      <c r="I25" s="1376">
        <v>1</v>
      </c>
      <c r="J25" s="1451">
        <v>21</v>
      </c>
      <c r="K25" s="1526">
        <v>0</v>
      </c>
      <c r="L25" s="1601">
        <v>11</v>
      </c>
      <c r="M25" s="1676">
        <v>10</v>
      </c>
      <c r="N25" s="1751">
        <v>1</v>
      </c>
      <c r="O25" s="1825">
        <v>7</v>
      </c>
      <c r="P25" s="1896">
        <v>0.33333333333333331</v>
      </c>
      <c r="Q25" s="1967">
        <v>1</v>
      </c>
      <c r="R25" s="2036">
        <v>1</v>
      </c>
      <c r="S25" s="2080">
        <v>15</v>
      </c>
      <c r="T25" s="2155">
        <v>0.15463917525773196</v>
      </c>
      <c r="U25" s="2225">
        <v>67.263000000000005</v>
      </c>
      <c r="V25" s="2280">
        <v>337.17399999999998</v>
      </c>
      <c r="W25" s="2340">
        <v>358.36500000000001</v>
      </c>
      <c r="X25" s="2403">
        <v>244.22</v>
      </c>
      <c r="Y25" s="2466">
        <v>132.221</v>
      </c>
      <c r="Z25" s="2532">
        <v>397.024</v>
      </c>
      <c r="AA25" s="2598">
        <v>115.07</v>
      </c>
      <c r="AB25" s="2670">
        <v>226.042</v>
      </c>
      <c r="AG25" s="2745">
        <v>17</v>
      </c>
      <c r="AH25" s="2820">
        <v>13.296588235294118</v>
      </c>
      <c r="AI25" s="2895">
        <v>1877.3789999999999</v>
      </c>
    </row>
    <row r="26" spans="1:35" x14ac:dyDescent="0.25">
      <c r="A26" s="736" t="s">
        <v>490</v>
      </c>
      <c r="B26" s="824" t="s">
        <v>720</v>
      </c>
      <c r="C26" s="912" t="s">
        <v>758</v>
      </c>
    </row>
    <row r="27" spans="1:35" x14ac:dyDescent="0.25">
      <c r="A27" s="737" t="s">
        <v>484</v>
      </c>
      <c r="B27" s="825" t="s">
        <v>721</v>
      </c>
      <c r="C27" s="913" t="s">
        <v>759</v>
      </c>
      <c r="D27" s="998" t="s">
        <v>839</v>
      </c>
      <c r="E27" s="1077">
        <v>38</v>
      </c>
      <c r="F27" s="1152">
        <v>34</v>
      </c>
      <c r="G27" s="1227">
        <v>0</v>
      </c>
      <c r="H27" s="1302">
        <v>19</v>
      </c>
      <c r="I27" s="1377">
        <v>0</v>
      </c>
      <c r="J27" s="1452">
        <v>15</v>
      </c>
      <c r="K27" s="1527">
        <v>0</v>
      </c>
      <c r="L27" s="1602">
        <v>8</v>
      </c>
      <c r="M27" s="1677">
        <v>5</v>
      </c>
      <c r="N27" s="1752">
        <v>3</v>
      </c>
      <c r="O27" s="1826">
        <v>3</v>
      </c>
      <c r="P27" s="1897">
        <v>0.2</v>
      </c>
      <c r="Q27" s="1968">
        <v>0</v>
      </c>
      <c r="S27" s="2081">
        <v>2</v>
      </c>
      <c r="T27" s="2156">
        <v>5.5555555555555552E-2</v>
      </c>
      <c r="U27" s="2226">
        <v>20.756</v>
      </c>
      <c r="V27" s="2281">
        <v>22.82</v>
      </c>
      <c r="W27" s="2341">
        <v>12.381</v>
      </c>
      <c r="X27" s="2404">
        <v>173.82499999999999</v>
      </c>
      <c r="Y27" s="2467">
        <v>15.315</v>
      </c>
      <c r="AA27" s="2599">
        <v>26.431999999999999</v>
      </c>
      <c r="AB27" s="2671">
        <v>32.624000000000002</v>
      </c>
      <c r="AG27" s="2746">
        <v>3</v>
      </c>
      <c r="AH27" s="2821">
        <v>10.874666666666668</v>
      </c>
      <c r="AI27" s="2896">
        <v>304.15300000000002</v>
      </c>
    </row>
    <row r="28" spans="1:35" x14ac:dyDescent="0.25">
      <c r="A28" s="738" t="s">
        <v>484</v>
      </c>
      <c r="B28" s="826" t="s">
        <v>721</v>
      </c>
      <c r="C28" s="914" t="s">
        <v>760</v>
      </c>
      <c r="D28" s="999" t="s">
        <v>839</v>
      </c>
      <c r="E28" s="1078">
        <v>22</v>
      </c>
      <c r="F28" s="1153">
        <v>23</v>
      </c>
      <c r="G28" s="1228">
        <v>0</v>
      </c>
      <c r="H28" s="1303">
        <v>14</v>
      </c>
      <c r="I28" s="1378">
        <v>0</v>
      </c>
      <c r="J28" s="1453">
        <v>9</v>
      </c>
      <c r="K28" s="1528">
        <v>0</v>
      </c>
      <c r="L28" s="1603">
        <v>11</v>
      </c>
      <c r="M28" s="1678">
        <v>5</v>
      </c>
      <c r="N28" s="1753">
        <v>6</v>
      </c>
      <c r="O28" s="1827">
        <v>6</v>
      </c>
      <c r="P28" s="1898">
        <v>0.66666666666666663</v>
      </c>
      <c r="Q28" s="1969">
        <v>0</v>
      </c>
      <c r="S28" s="2082">
        <v>1</v>
      </c>
      <c r="T28" s="2157">
        <v>4.4444444444444446E-2</v>
      </c>
      <c r="U28" s="2227">
        <v>123.18899999999999</v>
      </c>
      <c r="V28" s="2282">
        <v>-0.38400000000000001</v>
      </c>
      <c r="W28" s="2342">
        <v>170.017</v>
      </c>
      <c r="X28" s="2405">
        <v>116.111</v>
      </c>
      <c r="Y28" s="2468">
        <v>12.153</v>
      </c>
      <c r="Z28" s="2533">
        <v>31.143999999999998</v>
      </c>
      <c r="AA28" s="2600">
        <v>44.756999999999998</v>
      </c>
      <c r="AB28" s="2672">
        <v>33.182000000000002</v>
      </c>
      <c r="AG28" s="2747">
        <v>2</v>
      </c>
      <c r="AH28" s="2822">
        <v>16.591000000000001</v>
      </c>
      <c r="AI28" s="2897">
        <v>530.16899999999998</v>
      </c>
    </row>
    <row r="29" spans="1:35" x14ac:dyDescent="0.25">
      <c r="A29" s="739" t="s">
        <v>484</v>
      </c>
      <c r="B29" s="827" t="s">
        <v>721</v>
      </c>
      <c r="C29" s="915" t="s">
        <v>761</v>
      </c>
      <c r="D29" s="1000" t="s">
        <v>839</v>
      </c>
      <c r="E29" s="1079">
        <v>73</v>
      </c>
      <c r="F29" s="1154">
        <v>68</v>
      </c>
      <c r="G29" s="1229">
        <v>0</v>
      </c>
      <c r="H29" s="1304">
        <v>43</v>
      </c>
      <c r="I29" s="1379">
        <v>1</v>
      </c>
      <c r="J29" s="1454">
        <v>24</v>
      </c>
      <c r="K29" s="1529">
        <v>0</v>
      </c>
      <c r="L29" s="1604">
        <v>4</v>
      </c>
      <c r="M29" s="1679">
        <v>4</v>
      </c>
      <c r="N29" s="1754">
        <v>0</v>
      </c>
      <c r="O29" s="1828">
        <v>2</v>
      </c>
      <c r="P29" s="1899">
        <v>8.3333333333333329E-2</v>
      </c>
      <c r="Q29" s="1970">
        <v>1</v>
      </c>
      <c r="R29" s="2037">
        <v>1</v>
      </c>
      <c r="S29" s="2083">
        <v>3</v>
      </c>
      <c r="T29" s="2158">
        <v>4.2553191489361701E-2</v>
      </c>
      <c r="V29" s="2283">
        <v>25.5</v>
      </c>
      <c r="W29" s="2343">
        <v>99.915000000000006</v>
      </c>
      <c r="X29" s="2406">
        <v>82.302999999999997</v>
      </c>
      <c r="Y29" s="2469">
        <v>326.67500000000001</v>
      </c>
      <c r="Z29" s="2534">
        <v>166.85599999999999</v>
      </c>
      <c r="AA29" s="2601">
        <v>178.53399999999999</v>
      </c>
      <c r="AB29" s="2673">
        <v>156.37700000000001</v>
      </c>
      <c r="AG29" s="2748">
        <v>9</v>
      </c>
      <c r="AH29" s="2823">
        <v>17.375222222222224</v>
      </c>
      <c r="AI29" s="2898">
        <v>1036.1600000000001</v>
      </c>
    </row>
    <row r="30" spans="1:35" x14ac:dyDescent="0.25">
      <c r="A30" s="740" t="s">
        <v>484</v>
      </c>
      <c r="B30" s="828" t="s">
        <v>722</v>
      </c>
      <c r="C30" s="916" t="s">
        <v>762</v>
      </c>
      <c r="D30" s="1001" t="s">
        <v>840</v>
      </c>
      <c r="E30" s="1080">
        <v>64</v>
      </c>
      <c r="F30" s="1155">
        <v>56</v>
      </c>
      <c r="G30" s="1230">
        <v>0</v>
      </c>
      <c r="H30" s="1305">
        <v>39</v>
      </c>
      <c r="I30" s="1380">
        <v>1</v>
      </c>
      <c r="J30" s="1455">
        <v>16</v>
      </c>
      <c r="K30" s="1530">
        <v>1</v>
      </c>
      <c r="L30" s="1605">
        <v>6</v>
      </c>
      <c r="M30" s="1680">
        <v>5</v>
      </c>
      <c r="N30" s="1755">
        <v>1</v>
      </c>
      <c r="O30" s="1829">
        <v>4</v>
      </c>
      <c r="P30" s="1900">
        <v>0.25</v>
      </c>
      <c r="Q30" s="1971">
        <v>0</v>
      </c>
      <c r="S30" s="2084">
        <v>14</v>
      </c>
      <c r="T30" s="2159">
        <v>0.23333333333333334</v>
      </c>
      <c r="U30" s="2228">
        <v>207.00200000000001</v>
      </c>
      <c r="V30" s="2284">
        <v>123.292</v>
      </c>
      <c r="W30" s="2344">
        <v>323.52800000000002</v>
      </c>
      <c r="X30" s="2407">
        <v>357.45400000000001</v>
      </c>
      <c r="Y30" s="2470">
        <v>286.43099999999998</v>
      </c>
      <c r="Z30" s="2535">
        <v>354.39299999999997</v>
      </c>
      <c r="AA30" s="2602">
        <v>257.37900000000002</v>
      </c>
      <c r="AB30" s="2674">
        <v>352.81</v>
      </c>
      <c r="AG30" s="2749">
        <v>21</v>
      </c>
      <c r="AH30" s="2824">
        <v>16.800476190476189</v>
      </c>
      <c r="AI30" s="2899">
        <v>2262.2890000000002</v>
      </c>
    </row>
    <row r="31" spans="1:35" x14ac:dyDescent="0.25">
      <c r="A31" s="741" t="s">
        <v>484</v>
      </c>
      <c r="B31" s="829" t="s">
        <v>722</v>
      </c>
      <c r="C31" s="917" t="s">
        <v>763</v>
      </c>
      <c r="D31" s="1002" t="s">
        <v>840</v>
      </c>
      <c r="E31" s="1081">
        <v>27</v>
      </c>
      <c r="F31" s="1156">
        <v>32</v>
      </c>
      <c r="G31" s="1231">
        <v>0</v>
      </c>
      <c r="H31" s="1306">
        <v>24</v>
      </c>
      <c r="I31" s="1381">
        <v>0</v>
      </c>
      <c r="J31" s="1456">
        <v>8</v>
      </c>
      <c r="K31" s="1531">
        <v>0</v>
      </c>
      <c r="L31" s="1606">
        <v>5</v>
      </c>
      <c r="M31" s="1681">
        <v>5</v>
      </c>
      <c r="N31" s="1756">
        <v>0</v>
      </c>
      <c r="O31" s="1830">
        <v>3</v>
      </c>
      <c r="P31" s="1901">
        <v>0.375</v>
      </c>
      <c r="Q31" s="1972">
        <v>0</v>
      </c>
      <c r="S31" s="2085">
        <v>4</v>
      </c>
      <c r="T31" s="2160">
        <v>0.13559322033898305</v>
      </c>
      <c r="Y31" s="2471">
        <v>62.186</v>
      </c>
      <c r="Z31" s="2536">
        <v>50.942</v>
      </c>
      <c r="AA31" s="2603">
        <v>217.078</v>
      </c>
      <c r="AB31" s="2675">
        <v>94.305999999999997</v>
      </c>
      <c r="AG31" s="2750">
        <v>7</v>
      </c>
      <c r="AH31" s="2825">
        <v>13.472285714285714</v>
      </c>
      <c r="AI31" s="2900">
        <v>424.512</v>
      </c>
    </row>
    <row r="32" spans="1:35" x14ac:dyDescent="0.25">
      <c r="A32" s="742" t="s">
        <v>484</v>
      </c>
      <c r="B32" s="830" t="s">
        <v>722</v>
      </c>
      <c r="C32" s="918" t="s">
        <v>764</v>
      </c>
      <c r="D32" s="1003" t="s">
        <v>841</v>
      </c>
      <c r="E32" s="1082">
        <v>63</v>
      </c>
      <c r="F32" s="1157">
        <v>59</v>
      </c>
      <c r="G32" s="1232">
        <v>0</v>
      </c>
      <c r="H32" s="1307">
        <v>45</v>
      </c>
      <c r="I32" s="1382">
        <v>4</v>
      </c>
      <c r="J32" s="1457">
        <v>10</v>
      </c>
      <c r="K32" s="1532">
        <v>0</v>
      </c>
      <c r="L32" s="1607">
        <v>7</v>
      </c>
      <c r="M32" s="1682">
        <v>5</v>
      </c>
      <c r="N32" s="1757">
        <v>2</v>
      </c>
      <c r="O32" s="1831">
        <v>3</v>
      </c>
      <c r="P32" s="1902">
        <v>0.3</v>
      </c>
      <c r="Q32" s="1973">
        <v>1</v>
      </c>
      <c r="R32" s="2038">
        <v>1</v>
      </c>
      <c r="S32" s="2086">
        <v>7</v>
      </c>
      <c r="T32" s="2161">
        <v>0.11475409836065574</v>
      </c>
      <c r="U32" s="2229">
        <v>403.49</v>
      </c>
      <c r="V32" s="2285">
        <v>328.45600000000002</v>
      </c>
      <c r="W32" s="2345">
        <v>310.20499999999998</v>
      </c>
      <c r="X32" s="2408">
        <v>419.221</v>
      </c>
      <c r="Y32" s="2472">
        <v>322.75299999999999</v>
      </c>
      <c r="Z32" s="2537">
        <v>291.339</v>
      </c>
      <c r="AA32" s="2604">
        <v>11.951000000000001</v>
      </c>
      <c r="AB32" s="2676">
        <v>101.22799999999999</v>
      </c>
      <c r="AG32" s="2751">
        <v>7</v>
      </c>
      <c r="AH32" s="2826">
        <v>14.461142857142857</v>
      </c>
      <c r="AI32" s="2901">
        <v>2188.643</v>
      </c>
    </row>
    <row r="33" spans="1:35" x14ac:dyDescent="0.25">
      <c r="A33" s="743" t="s">
        <v>484</v>
      </c>
      <c r="B33" s="831" t="s">
        <v>722</v>
      </c>
      <c r="C33" s="919" t="s">
        <v>765</v>
      </c>
      <c r="D33" s="1004" t="s">
        <v>841</v>
      </c>
      <c r="E33" s="1083">
        <v>29</v>
      </c>
      <c r="F33" s="1158">
        <v>24</v>
      </c>
      <c r="G33" s="1233">
        <v>0</v>
      </c>
      <c r="H33" s="1308">
        <v>17</v>
      </c>
      <c r="I33" s="1383">
        <v>1</v>
      </c>
      <c r="J33" s="1458">
        <v>6</v>
      </c>
      <c r="K33" s="1533">
        <v>0</v>
      </c>
      <c r="L33" s="1608">
        <v>0</v>
      </c>
      <c r="M33" s="1683">
        <v>0</v>
      </c>
      <c r="N33" s="1758">
        <v>0</v>
      </c>
      <c r="S33" s="2087">
        <v>2</v>
      </c>
      <c r="T33" s="2162">
        <v>7.5471698113207544E-2</v>
      </c>
      <c r="U33" s="2230">
        <v>173.43</v>
      </c>
      <c r="V33" s="2286">
        <v>108.41200000000001</v>
      </c>
      <c r="W33" s="2346">
        <v>112.956</v>
      </c>
      <c r="X33" s="2409">
        <v>90.129000000000005</v>
      </c>
      <c r="Y33" s="2473">
        <v>12.89</v>
      </c>
      <c r="Z33" s="2538">
        <v>38.531999999999996</v>
      </c>
      <c r="AA33" s="2605">
        <v>137.05099999999999</v>
      </c>
      <c r="AB33" s="2677">
        <v>35.67</v>
      </c>
      <c r="AG33" s="2752">
        <v>2</v>
      </c>
      <c r="AH33" s="2827">
        <v>17.835000000000001</v>
      </c>
      <c r="AI33" s="2902">
        <v>709.07</v>
      </c>
    </row>
    <row r="34" spans="1:35" x14ac:dyDescent="0.25">
      <c r="A34" s="744" t="s">
        <v>484</v>
      </c>
      <c r="B34" s="832" t="s">
        <v>722</v>
      </c>
      <c r="C34" s="920" t="s">
        <v>766</v>
      </c>
      <c r="D34" s="1005" t="s">
        <v>842</v>
      </c>
    </row>
    <row r="35" spans="1:35" x14ac:dyDescent="0.25">
      <c r="A35" s="745" t="s">
        <v>484</v>
      </c>
      <c r="B35" s="833" t="s">
        <v>722</v>
      </c>
      <c r="C35" s="921" t="s">
        <v>767</v>
      </c>
      <c r="D35" s="1006" t="s">
        <v>843</v>
      </c>
      <c r="E35" s="1084">
        <v>84</v>
      </c>
      <c r="F35" s="1159">
        <v>89</v>
      </c>
      <c r="G35" s="1234">
        <v>0</v>
      </c>
      <c r="H35" s="1309">
        <v>72</v>
      </c>
      <c r="I35" s="1384">
        <v>2</v>
      </c>
      <c r="J35" s="1459">
        <v>15</v>
      </c>
      <c r="K35" s="1534">
        <v>2</v>
      </c>
      <c r="L35" s="1609">
        <v>19</v>
      </c>
      <c r="M35" s="1684">
        <v>19</v>
      </c>
      <c r="N35" s="1759">
        <v>0</v>
      </c>
      <c r="O35" s="1832">
        <v>9</v>
      </c>
      <c r="P35" s="1903">
        <v>0.6</v>
      </c>
      <c r="Q35" s="1974">
        <v>2</v>
      </c>
      <c r="R35" s="2039">
        <v>1</v>
      </c>
      <c r="S35" s="2088">
        <v>25</v>
      </c>
      <c r="T35" s="2163">
        <v>0.28901734104046245</v>
      </c>
      <c r="U35" s="2231">
        <v>269.01499999999999</v>
      </c>
      <c r="V35" s="2287">
        <v>697.48500000000001</v>
      </c>
      <c r="W35" s="2347">
        <v>788.00599999999997</v>
      </c>
      <c r="X35" s="2410">
        <v>850.41800000000001</v>
      </c>
      <c r="Y35" s="2474">
        <v>813.38800000000003</v>
      </c>
      <c r="Z35" s="2539">
        <v>501.05599999999998</v>
      </c>
      <c r="AA35" s="2606">
        <v>754.48599999999999</v>
      </c>
      <c r="AB35" s="2678">
        <v>1130.212</v>
      </c>
      <c r="AG35" s="2753">
        <v>44</v>
      </c>
      <c r="AH35" s="2828">
        <v>25.686636363636364</v>
      </c>
      <c r="AI35" s="2903">
        <v>5804.0659999999998</v>
      </c>
    </row>
    <row r="36" spans="1:35" x14ac:dyDescent="0.25">
      <c r="A36" s="746" t="s">
        <v>484</v>
      </c>
      <c r="B36" s="834" t="s">
        <v>723</v>
      </c>
      <c r="C36" s="922" t="s">
        <v>768</v>
      </c>
      <c r="D36" s="1007" t="s">
        <v>839</v>
      </c>
      <c r="E36" s="1085">
        <v>7</v>
      </c>
      <c r="F36" s="1160">
        <v>7</v>
      </c>
      <c r="G36" s="1235">
        <v>0</v>
      </c>
      <c r="H36" s="1310">
        <v>4</v>
      </c>
      <c r="I36" s="1385">
        <v>0</v>
      </c>
      <c r="J36" s="1460">
        <v>3</v>
      </c>
      <c r="K36" s="1535">
        <v>0</v>
      </c>
      <c r="L36" s="1610">
        <v>0</v>
      </c>
      <c r="M36" s="1685">
        <v>0</v>
      </c>
      <c r="N36" s="1760">
        <v>0</v>
      </c>
      <c r="S36" s="2089">
        <v>4</v>
      </c>
      <c r="T36" s="2164">
        <v>0.5714285714285714</v>
      </c>
      <c r="AA36" s="2607">
        <v>107.188</v>
      </c>
      <c r="AB36" s="2679">
        <v>240.23</v>
      </c>
      <c r="AG36" s="2754">
        <v>14</v>
      </c>
      <c r="AH36" s="2829">
        <v>17.159285714285712</v>
      </c>
      <c r="AI36" s="2904">
        <v>347.41800000000001</v>
      </c>
    </row>
    <row r="37" spans="1:35" x14ac:dyDescent="0.25">
      <c r="A37" s="747" t="s">
        <v>484</v>
      </c>
      <c r="B37" s="835" t="s">
        <v>723</v>
      </c>
      <c r="C37" s="923" t="s">
        <v>769</v>
      </c>
      <c r="D37" s="1008" t="s">
        <v>839</v>
      </c>
      <c r="E37" s="1086">
        <v>76</v>
      </c>
      <c r="F37" s="1161">
        <v>81</v>
      </c>
      <c r="G37" s="1236">
        <v>0</v>
      </c>
      <c r="H37" s="1311">
        <v>73</v>
      </c>
      <c r="I37" s="1386">
        <v>1</v>
      </c>
      <c r="J37" s="1461">
        <v>7</v>
      </c>
      <c r="K37" s="1536">
        <v>12</v>
      </c>
      <c r="L37" s="1611">
        <v>8</v>
      </c>
      <c r="M37" s="1686">
        <v>8</v>
      </c>
      <c r="N37" s="1761">
        <v>0</v>
      </c>
      <c r="O37" s="1833">
        <v>4</v>
      </c>
      <c r="P37" s="1904">
        <v>0.5714285714285714</v>
      </c>
      <c r="Q37" s="1975">
        <v>0</v>
      </c>
      <c r="S37" s="2090">
        <v>23</v>
      </c>
      <c r="T37" s="2165">
        <v>0.2929936305732484</v>
      </c>
      <c r="U37" s="2232">
        <v>215.79300000000001</v>
      </c>
      <c r="V37" s="2288">
        <v>448.596</v>
      </c>
      <c r="W37" s="2348">
        <v>1633.075</v>
      </c>
      <c r="X37" s="2411">
        <v>758.20299999999997</v>
      </c>
      <c r="Y37" s="2475">
        <v>1319.096</v>
      </c>
      <c r="Z37" s="2540">
        <v>2480.1889999999999</v>
      </c>
      <c r="AA37" s="2608">
        <v>1941.327</v>
      </c>
      <c r="AB37" s="2680">
        <v>2109.8980000000001</v>
      </c>
      <c r="AG37" s="2755">
        <v>98</v>
      </c>
      <c r="AH37" s="2830">
        <v>21.52957142857143</v>
      </c>
      <c r="AI37" s="2905">
        <v>10906.177</v>
      </c>
    </row>
    <row r="38" spans="1:35" x14ac:dyDescent="0.25">
      <c r="A38" s="748" t="s">
        <v>487</v>
      </c>
      <c r="B38" s="836" t="s">
        <v>724</v>
      </c>
      <c r="C38" s="924" t="s">
        <v>770</v>
      </c>
      <c r="D38" s="1009" t="s">
        <v>844</v>
      </c>
      <c r="E38" s="1087">
        <v>206</v>
      </c>
      <c r="F38" s="1162">
        <v>190</v>
      </c>
      <c r="G38" s="1237">
        <v>0</v>
      </c>
      <c r="H38" s="1312">
        <v>134</v>
      </c>
      <c r="I38" s="1387">
        <v>17</v>
      </c>
      <c r="J38" s="1462">
        <v>39</v>
      </c>
      <c r="K38" s="1537">
        <v>35</v>
      </c>
      <c r="L38" s="1612">
        <v>21</v>
      </c>
      <c r="M38" s="1687">
        <v>21</v>
      </c>
      <c r="N38" s="1762">
        <v>0</v>
      </c>
      <c r="O38" s="1834">
        <v>14</v>
      </c>
      <c r="P38" s="1905">
        <v>0.35897435897435898</v>
      </c>
      <c r="Q38" s="1976">
        <v>2</v>
      </c>
      <c r="R38" s="2040">
        <v>1</v>
      </c>
      <c r="S38" s="2091">
        <v>41</v>
      </c>
      <c r="T38" s="2166">
        <v>0.20707070707070707</v>
      </c>
      <c r="U38" s="2233">
        <v>437.14</v>
      </c>
      <c r="V38" s="2289">
        <v>833.10199999999998</v>
      </c>
      <c r="W38" s="2349">
        <v>1200.165</v>
      </c>
      <c r="X38" s="2412">
        <v>839.53200000000004</v>
      </c>
      <c r="Y38" s="2476">
        <v>698</v>
      </c>
      <c r="Z38" s="2541">
        <v>1220.779</v>
      </c>
      <c r="AA38" s="2609">
        <v>667.68600000000004</v>
      </c>
      <c r="AB38" s="2681">
        <v>987.21299999999997</v>
      </c>
      <c r="AG38" s="2756">
        <v>72</v>
      </c>
      <c r="AH38" s="2831">
        <v>13.711291666666666</v>
      </c>
      <c r="AI38" s="2906">
        <v>6883.6170000000002</v>
      </c>
    </row>
    <row r="39" spans="1:35" x14ac:dyDescent="0.25">
      <c r="A39" s="749" t="s">
        <v>487</v>
      </c>
      <c r="B39" s="837" t="s">
        <v>724</v>
      </c>
      <c r="C39" s="925" t="s">
        <v>771</v>
      </c>
      <c r="D39" s="1010" t="s">
        <v>845</v>
      </c>
      <c r="E39" s="1088">
        <v>124</v>
      </c>
      <c r="F39" s="1163">
        <v>122</v>
      </c>
      <c r="G39" s="1238">
        <v>0</v>
      </c>
      <c r="H39" s="1313">
        <v>74</v>
      </c>
      <c r="I39" s="1388">
        <v>13</v>
      </c>
      <c r="J39" s="1463">
        <v>35</v>
      </c>
      <c r="K39" s="1538">
        <v>1</v>
      </c>
      <c r="L39" s="1613">
        <v>16</v>
      </c>
      <c r="M39" s="1688">
        <v>14</v>
      </c>
      <c r="N39" s="1763">
        <v>2</v>
      </c>
      <c r="O39" s="1835">
        <v>8</v>
      </c>
      <c r="P39" s="1906">
        <v>0.22857142857142856</v>
      </c>
      <c r="Q39" s="1977">
        <v>0</v>
      </c>
      <c r="S39" s="2092">
        <v>36</v>
      </c>
      <c r="T39" s="2167">
        <v>0.29268292682926828</v>
      </c>
      <c r="U39" s="2234">
        <v>-43.679000000000002</v>
      </c>
      <c r="V39" s="2290">
        <v>399.375</v>
      </c>
      <c r="W39" s="2350">
        <v>420.59</v>
      </c>
      <c r="X39" s="2413">
        <v>744.76499999999999</v>
      </c>
      <c r="Y39" s="2477">
        <v>825.08699999999999</v>
      </c>
      <c r="Z39" s="2542">
        <v>611.54399999999998</v>
      </c>
      <c r="AA39" s="2610">
        <v>598.625</v>
      </c>
      <c r="AB39" s="2682">
        <v>602.08600000000001</v>
      </c>
      <c r="AG39" s="2757">
        <v>46</v>
      </c>
      <c r="AH39" s="2832">
        <v>13.088826086956521</v>
      </c>
      <c r="AI39" s="2907">
        <v>4158.393</v>
      </c>
    </row>
    <row r="40" spans="1:35" x14ac:dyDescent="0.25">
      <c r="A40" s="750" t="s">
        <v>487</v>
      </c>
      <c r="B40" s="838" t="s">
        <v>724</v>
      </c>
      <c r="C40" s="926" t="s">
        <v>772</v>
      </c>
      <c r="D40" s="1011" t="s">
        <v>846</v>
      </c>
      <c r="E40" s="1089">
        <v>79</v>
      </c>
      <c r="F40" s="1164">
        <v>55</v>
      </c>
      <c r="G40" s="1239">
        <v>0</v>
      </c>
      <c r="H40" s="1314">
        <v>38</v>
      </c>
      <c r="I40" s="1389">
        <v>3</v>
      </c>
      <c r="J40" s="1464">
        <v>14</v>
      </c>
      <c r="K40" s="1539">
        <v>7</v>
      </c>
      <c r="L40" s="1614">
        <v>5</v>
      </c>
      <c r="M40" s="1689">
        <v>5</v>
      </c>
      <c r="N40" s="1764">
        <v>0</v>
      </c>
      <c r="O40" s="1836">
        <v>3</v>
      </c>
      <c r="P40" s="1907">
        <v>0.21428571428571427</v>
      </c>
      <c r="Q40" s="1978">
        <v>0</v>
      </c>
      <c r="S40" s="2093">
        <v>3</v>
      </c>
      <c r="T40" s="2168">
        <v>4.4776119402985072E-2</v>
      </c>
      <c r="U40" s="2235">
        <v>267.56900000000002</v>
      </c>
      <c r="V40" s="2291">
        <v>332.899</v>
      </c>
      <c r="W40" s="2351">
        <v>364.14400000000001</v>
      </c>
      <c r="X40" s="2414">
        <v>559.04499999999996</v>
      </c>
      <c r="Y40" s="2478">
        <v>377.52699999999999</v>
      </c>
      <c r="Z40" s="2543">
        <v>10.725</v>
      </c>
      <c r="AA40" s="2611">
        <v>246.34299999999999</v>
      </c>
      <c r="AB40" s="2683">
        <v>26.597000000000001</v>
      </c>
      <c r="AG40" s="2758">
        <v>3</v>
      </c>
      <c r="AH40" s="2833">
        <v>8.8656666666666677</v>
      </c>
      <c r="AI40" s="2908">
        <v>2184.8490000000002</v>
      </c>
    </row>
    <row r="41" spans="1:35" x14ac:dyDescent="0.25">
      <c r="A41" s="751" t="s">
        <v>487</v>
      </c>
      <c r="B41" s="839" t="s">
        <v>724</v>
      </c>
      <c r="C41" s="927" t="s">
        <v>773</v>
      </c>
    </row>
    <row r="42" spans="1:35" x14ac:dyDescent="0.25">
      <c r="A42" s="752" t="s">
        <v>487</v>
      </c>
      <c r="B42" s="840" t="s">
        <v>725</v>
      </c>
      <c r="C42" s="928" t="s">
        <v>774</v>
      </c>
      <c r="D42" s="1012" t="s">
        <v>847</v>
      </c>
      <c r="E42" s="1090">
        <v>341</v>
      </c>
      <c r="F42" s="1165">
        <v>341</v>
      </c>
      <c r="G42" s="1240">
        <v>0</v>
      </c>
      <c r="H42" s="1315">
        <v>253</v>
      </c>
      <c r="I42" s="1390">
        <v>17</v>
      </c>
      <c r="J42" s="1465">
        <v>71</v>
      </c>
      <c r="K42" s="1540">
        <v>1</v>
      </c>
      <c r="L42" s="1615">
        <v>59</v>
      </c>
      <c r="M42" s="1690">
        <v>55</v>
      </c>
      <c r="N42" s="1765">
        <v>4</v>
      </c>
      <c r="O42" s="1837">
        <v>20</v>
      </c>
      <c r="P42" s="1908">
        <v>0.28169014084507044</v>
      </c>
      <c r="Q42" s="1979">
        <v>5</v>
      </c>
      <c r="R42" s="2041">
        <v>1</v>
      </c>
      <c r="S42" s="2094">
        <v>71</v>
      </c>
      <c r="T42" s="2169">
        <v>0.20821114369501467</v>
      </c>
      <c r="U42" s="2236">
        <v>329.43200000000002</v>
      </c>
      <c r="V42" s="2292">
        <v>602.65200000000004</v>
      </c>
      <c r="W42" s="2352">
        <v>1034.1210000000001</v>
      </c>
      <c r="X42" s="2415">
        <v>1592.931</v>
      </c>
      <c r="Y42" s="2479">
        <v>932.40200000000004</v>
      </c>
      <c r="Z42" s="2544">
        <v>974.83</v>
      </c>
      <c r="AA42" s="2612">
        <v>1079.211</v>
      </c>
      <c r="AB42" s="2684">
        <v>1395.048</v>
      </c>
      <c r="AG42" s="2759">
        <v>96</v>
      </c>
      <c r="AH42" s="2834">
        <v>14.531750000000001</v>
      </c>
      <c r="AI42" s="2909">
        <v>7940.6270000000004</v>
      </c>
    </row>
    <row r="43" spans="1:35" x14ac:dyDescent="0.25">
      <c r="A43" s="753" t="s">
        <v>487</v>
      </c>
      <c r="B43" s="841" t="s">
        <v>725</v>
      </c>
      <c r="C43" s="929" t="s">
        <v>775</v>
      </c>
      <c r="D43" s="1013" t="s">
        <v>848</v>
      </c>
      <c r="E43" s="1091">
        <v>123</v>
      </c>
      <c r="F43" s="1166">
        <v>117</v>
      </c>
      <c r="G43" s="1241">
        <v>0</v>
      </c>
      <c r="H43" s="1316">
        <v>86</v>
      </c>
      <c r="I43" s="1391">
        <v>12</v>
      </c>
      <c r="J43" s="1466">
        <v>19</v>
      </c>
      <c r="K43" s="1541">
        <v>0</v>
      </c>
      <c r="L43" s="1616">
        <v>4</v>
      </c>
      <c r="M43" s="1691">
        <v>4</v>
      </c>
      <c r="N43" s="1766">
        <v>0</v>
      </c>
      <c r="O43" s="1838">
        <v>1</v>
      </c>
      <c r="P43" s="1909">
        <v>5.2631578947368418E-2</v>
      </c>
      <c r="Q43" s="1980">
        <v>2</v>
      </c>
      <c r="R43" s="2042">
        <v>1</v>
      </c>
      <c r="S43" s="2095">
        <v>17</v>
      </c>
      <c r="T43" s="2170">
        <v>0.14166666666666666</v>
      </c>
      <c r="U43" s="2237">
        <v>300.17700000000002</v>
      </c>
      <c r="V43" s="2293">
        <v>621.88499999999999</v>
      </c>
      <c r="W43" s="2353">
        <v>621.05200000000002</v>
      </c>
      <c r="X43" s="2416">
        <v>401.69900000000001</v>
      </c>
      <c r="Y43" s="2480">
        <v>351.22199999999998</v>
      </c>
      <c r="Z43" s="2545">
        <v>1083.453</v>
      </c>
      <c r="AA43" s="2613">
        <v>572.97699999999998</v>
      </c>
      <c r="AB43" s="2685">
        <v>288.52300000000002</v>
      </c>
      <c r="AG43" s="2760">
        <v>20</v>
      </c>
      <c r="AH43" s="2835">
        <v>14.426150000000002</v>
      </c>
      <c r="AI43" s="2910">
        <v>4240.9880000000003</v>
      </c>
    </row>
    <row r="44" spans="1:35" x14ac:dyDescent="0.25">
      <c r="A44" s="754" t="s">
        <v>482</v>
      </c>
      <c r="B44" s="842" t="s">
        <v>726</v>
      </c>
      <c r="C44" s="930" t="s">
        <v>776</v>
      </c>
      <c r="D44" s="1014" t="s">
        <v>849</v>
      </c>
      <c r="E44" s="1092">
        <v>37</v>
      </c>
      <c r="F44" s="1167">
        <v>30</v>
      </c>
      <c r="G44" s="1242">
        <v>0</v>
      </c>
      <c r="H44" s="1317">
        <v>22</v>
      </c>
      <c r="I44" s="1392">
        <v>1</v>
      </c>
      <c r="J44" s="1467">
        <v>7</v>
      </c>
      <c r="K44" s="1542">
        <v>0</v>
      </c>
      <c r="L44" s="1617">
        <v>1</v>
      </c>
      <c r="M44" s="1692">
        <v>1</v>
      </c>
      <c r="N44" s="1767">
        <v>0</v>
      </c>
      <c r="O44" s="1839">
        <v>1</v>
      </c>
      <c r="P44" s="1910">
        <v>0.14285714285714285</v>
      </c>
      <c r="Q44" s="1981">
        <v>0</v>
      </c>
      <c r="S44" s="2096">
        <v>8</v>
      </c>
      <c r="T44" s="2171">
        <v>0.23880597014925373</v>
      </c>
      <c r="U44" s="2238">
        <v>151.53700000000001</v>
      </c>
      <c r="V44" s="2294">
        <v>58.667999999999999</v>
      </c>
      <c r="W44" s="2354">
        <v>546.4</v>
      </c>
      <c r="X44" s="2417">
        <v>573.61</v>
      </c>
      <c r="Y44" s="2481">
        <v>684.12800000000004</v>
      </c>
      <c r="Z44" s="2546">
        <v>518.48</v>
      </c>
      <c r="AA44" s="2614">
        <v>432.892</v>
      </c>
      <c r="AB44" s="2686">
        <v>307.94499999999999</v>
      </c>
      <c r="AG44" s="2761">
        <v>7</v>
      </c>
      <c r="AH44" s="2836">
        <v>43.992142857142859</v>
      </c>
      <c r="AI44" s="2911">
        <v>3273.66</v>
      </c>
    </row>
    <row r="45" spans="1:35" x14ac:dyDescent="0.25">
      <c r="A45" s="755" t="s">
        <v>482</v>
      </c>
      <c r="B45" s="843" t="s">
        <v>726</v>
      </c>
      <c r="C45" s="931" t="s">
        <v>777</v>
      </c>
      <c r="D45" s="1015" t="s">
        <v>850</v>
      </c>
    </row>
    <row r="46" spans="1:35" x14ac:dyDescent="0.25">
      <c r="A46" s="756" t="s">
        <v>482</v>
      </c>
      <c r="B46" s="844" t="s">
        <v>726</v>
      </c>
      <c r="C46" s="932" t="s">
        <v>778</v>
      </c>
      <c r="D46" s="1016" t="s">
        <v>851</v>
      </c>
      <c r="E46" s="1093">
        <v>59</v>
      </c>
      <c r="F46" s="1168">
        <v>65</v>
      </c>
      <c r="G46" s="1243">
        <v>0</v>
      </c>
      <c r="H46" s="1318">
        <v>45</v>
      </c>
      <c r="I46" s="1393">
        <v>2</v>
      </c>
      <c r="J46" s="1468">
        <v>18</v>
      </c>
      <c r="K46" s="1543">
        <v>0</v>
      </c>
      <c r="L46" s="1618">
        <v>14</v>
      </c>
      <c r="M46" s="1693">
        <v>12</v>
      </c>
      <c r="N46" s="1768">
        <v>2</v>
      </c>
      <c r="O46" s="1840">
        <v>6</v>
      </c>
      <c r="P46" s="1911">
        <v>0.33333333333333331</v>
      </c>
      <c r="Q46" s="1982">
        <v>0</v>
      </c>
      <c r="S46" s="2097">
        <v>16</v>
      </c>
      <c r="T46" s="2172">
        <v>0.25806451612903225</v>
      </c>
      <c r="U46" s="2239">
        <v>226.958</v>
      </c>
      <c r="V46" s="2295">
        <v>376.09</v>
      </c>
      <c r="W46" s="2355">
        <v>612.21600000000001</v>
      </c>
      <c r="X46" s="2418">
        <v>653.36199999999997</v>
      </c>
      <c r="Y46" s="2482">
        <v>1117.9159999999999</v>
      </c>
      <c r="Z46" s="2547">
        <v>484.07</v>
      </c>
      <c r="AA46" s="2615">
        <v>465.279</v>
      </c>
      <c r="AB46" s="2687">
        <v>480.22899999999998</v>
      </c>
      <c r="AG46" s="2762">
        <v>27</v>
      </c>
      <c r="AH46" s="2837">
        <v>17.786259259259257</v>
      </c>
      <c r="AI46" s="2912">
        <v>4416.12</v>
      </c>
    </row>
    <row r="47" spans="1:35" x14ac:dyDescent="0.25">
      <c r="A47" s="757" t="s">
        <v>482</v>
      </c>
      <c r="B47" s="845" t="s">
        <v>726</v>
      </c>
      <c r="C47" s="933" t="s">
        <v>779</v>
      </c>
      <c r="D47" s="1017" t="s">
        <v>851</v>
      </c>
      <c r="E47" s="1094">
        <v>22</v>
      </c>
      <c r="F47" s="1169">
        <v>20</v>
      </c>
      <c r="G47" s="1244">
        <v>0</v>
      </c>
      <c r="H47" s="1319">
        <v>13</v>
      </c>
      <c r="I47" s="1394">
        <v>1</v>
      </c>
      <c r="J47" s="1469">
        <v>6</v>
      </c>
      <c r="K47" s="1544">
        <v>1</v>
      </c>
      <c r="L47" s="1619">
        <v>5</v>
      </c>
      <c r="M47" s="1694">
        <v>5</v>
      </c>
      <c r="N47" s="1769">
        <v>0</v>
      </c>
      <c r="O47" s="1841">
        <v>2</v>
      </c>
      <c r="P47" s="1912">
        <v>0.33333333333333331</v>
      </c>
      <c r="Q47" s="1983">
        <v>1</v>
      </c>
      <c r="R47" s="2043">
        <v>1</v>
      </c>
      <c r="S47" s="2098">
        <v>10</v>
      </c>
      <c r="T47" s="2173">
        <v>0.47619047619047616</v>
      </c>
      <c r="U47" s="2240">
        <v>29.137</v>
      </c>
      <c r="V47" s="2296">
        <v>218.226</v>
      </c>
      <c r="W47" s="2356">
        <v>139.96799999999999</v>
      </c>
      <c r="X47" s="2419">
        <v>211.679</v>
      </c>
      <c r="Y47" s="2483">
        <v>188.97</v>
      </c>
      <c r="Z47" s="2548">
        <v>236.78</v>
      </c>
      <c r="AA47" s="2616">
        <v>34.250999999999998</v>
      </c>
      <c r="AB47" s="2688">
        <v>287.95999999999998</v>
      </c>
      <c r="AG47" s="2763">
        <v>16</v>
      </c>
      <c r="AH47" s="2838">
        <v>17.997499999999999</v>
      </c>
      <c r="AI47" s="2913">
        <v>1346.971</v>
      </c>
    </row>
    <row r="48" spans="1:35" x14ac:dyDescent="0.25">
      <c r="A48" s="758" t="s">
        <v>482</v>
      </c>
      <c r="B48" s="846" t="s">
        <v>726</v>
      </c>
      <c r="C48" s="934" t="s">
        <v>780</v>
      </c>
    </row>
    <row r="49" spans="1:35" x14ac:dyDescent="0.25">
      <c r="A49" s="759" t="s">
        <v>482</v>
      </c>
      <c r="B49" s="847" t="s">
        <v>726</v>
      </c>
      <c r="C49" s="935" t="s">
        <v>781</v>
      </c>
      <c r="D49" s="1018" t="s">
        <v>852</v>
      </c>
      <c r="E49" s="1095">
        <v>75</v>
      </c>
      <c r="F49" s="1170">
        <v>55</v>
      </c>
      <c r="G49" s="1245">
        <v>0</v>
      </c>
      <c r="H49" s="1320">
        <v>36</v>
      </c>
      <c r="I49" s="1395">
        <v>7</v>
      </c>
      <c r="J49" s="1470">
        <v>12</v>
      </c>
      <c r="K49" s="1545">
        <v>19</v>
      </c>
      <c r="L49" s="1620">
        <v>1</v>
      </c>
      <c r="M49" s="1695">
        <v>1</v>
      </c>
      <c r="N49" s="1770">
        <v>0</v>
      </c>
      <c r="O49" s="1842">
        <v>1</v>
      </c>
      <c r="P49" s="1913">
        <v>8.3333333333333329E-2</v>
      </c>
      <c r="Q49" s="1984">
        <v>0</v>
      </c>
      <c r="S49" s="2099">
        <v>12</v>
      </c>
      <c r="T49" s="2174">
        <v>0.18461538461538463</v>
      </c>
      <c r="U49" s="2241">
        <v>241.565</v>
      </c>
      <c r="V49" s="2297">
        <v>750.24900000000002</v>
      </c>
      <c r="W49" s="2357">
        <v>733.99400000000003</v>
      </c>
      <c r="X49" s="2420">
        <v>898.67899999999997</v>
      </c>
      <c r="Y49" s="2484">
        <v>921.16899999999998</v>
      </c>
      <c r="Z49" s="2549">
        <v>649.11500000000001</v>
      </c>
      <c r="AA49" s="2617">
        <v>873.54700000000003</v>
      </c>
      <c r="AB49" s="2689">
        <v>379.37200000000001</v>
      </c>
      <c r="AG49" s="2764">
        <v>20</v>
      </c>
      <c r="AH49" s="2839">
        <v>18.968600000000002</v>
      </c>
      <c r="AI49" s="2914">
        <v>5447.69</v>
      </c>
    </row>
    <row r="50" spans="1:35" x14ac:dyDescent="0.25">
      <c r="A50" s="760" t="s">
        <v>482</v>
      </c>
      <c r="B50" s="848" t="s">
        <v>727</v>
      </c>
      <c r="C50" s="936" t="s">
        <v>782</v>
      </c>
      <c r="D50" s="1019" t="s">
        <v>853</v>
      </c>
      <c r="E50" s="1096">
        <v>0</v>
      </c>
      <c r="F50" s="1171">
        <v>8</v>
      </c>
      <c r="G50" s="1246">
        <v>0</v>
      </c>
      <c r="H50" s="1321">
        <v>6</v>
      </c>
      <c r="I50" s="1396">
        <v>0</v>
      </c>
      <c r="J50" s="1471">
        <v>2</v>
      </c>
      <c r="K50" s="1546">
        <v>0</v>
      </c>
      <c r="L50" s="1621">
        <v>8</v>
      </c>
      <c r="M50" s="1696">
        <v>6</v>
      </c>
      <c r="N50" s="1771">
        <v>2</v>
      </c>
      <c r="O50" s="1843">
        <v>2</v>
      </c>
      <c r="P50" s="1914">
        <v>1</v>
      </c>
      <c r="Q50" s="1985">
        <v>0</v>
      </c>
      <c r="S50" s="2100">
        <v>2</v>
      </c>
      <c r="T50" s="2175">
        <v>0.5</v>
      </c>
      <c r="AB50" s="2690">
        <v>24.33</v>
      </c>
      <c r="AG50" s="2765">
        <v>2</v>
      </c>
      <c r="AH50" s="2840">
        <v>12.164999999999999</v>
      </c>
      <c r="AI50" s="2915">
        <v>24.33</v>
      </c>
    </row>
    <row r="51" spans="1:35" x14ac:dyDescent="0.25">
      <c r="A51" s="761" t="s">
        <v>482</v>
      </c>
      <c r="B51" s="849" t="s">
        <v>728</v>
      </c>
      <c r="C51" s="937" t="s">
        <v>783</v>
      </c>
      <c r="D51" s="1020" t="s">
        <v>854</v>
      </c>
      <c r="E51" s="1097">
        <v>73</v>
      </c>
      <c r="F51" s="1172">
        <v>70</v>
      </c>
      <c r="G51" s="1247">
        <v>0</v>
      </c>
      <c r="H51" s="1322">
        <v>46</v>
      </c>
      <c r="I51" s="1397">
        <v>5</v>
      </c>
      <c r="J51" s="1472">
        <v>19</v>
      </c>
      <c r="K51" s="1547">
        <v>0</v>
      </c>
      <c r="L51" s="1622">
        <v>2</v>
      </c>
      <c r="M51" s="1697">
        <v>2</v>
      </c>
      <c r="N51" s="1772">
        <v>0</v>
      </c>
      <c r="O51" s="1844">
        <v>2</v>
      </c>
      <c r="P51" s="1915">
        <v>0.10526315789473684</v>
      </c>
      <c r="Q51" s="1986">
        <v>0</v>
      </c>
      <c r="S51" s="2101">
        <v>19</v>
      </c>
      <c r="T51" s="2176">
        <v>0.26573426573426573</v>
      </c>
      <c r="U51" s="2242">
        <v>379.72899999999998</v>
      </c>
      <c r="V51" s="2298">
        <v>313.63099999999997</v>
      </c>
      <c r="W51" s="2358">
        <v>467.86500000000001</v>
      </c>
      <c r="X51" s="2421">
        <v>284.07900000000001</v>
      </c>
      <c r="Y51" s="2485">
        <v>441.23200000000003</v>
      </c>
      <c r="Z51" s="2550">
        <v>396.59199999999998</v>
      </c>
      <c r="AA51" s="2618">
        <v>524.053</v>
      </c>
      <c r="AB51" s="2691">
        <v>472.375</v>
      </c>
      <c r="AG51" s="2766">
        <v>25</v>
      </c>
      <c r="AH51" s="2841">
        <v>18.895</v>
      </c>
      <c r="AI51" s="2916">
        <v>3279.556</v>
      </c>
    </row>
    <row r="52" spans="1:35" x14ac:dyDescent="0.25">
      <c r="A52" s="762" t="s">
        <v>482</v>
      </c>
      <c r="B52" s="850" t="s">
        <v>728</v>
      </c>
      <c r="C52" s="938" t="s">
        <v>784</v>
      </c>
      <c r="D52" s="1021" t="s">
        <v>855</v>
      </c>
      <c r="E52" s="1098">
        <v>50</v>
      </c>
      <c r="F52" s="1173">
        <v>54</v>
      </c>
      <c r="G52" s="1248">
        <v>0</v>
      </c>
      <c r="H52" s="1323">
        <v>36</v>
      </c>
      <c r="I52" s="1398">
        <v>1</v>
      </c>
      <c r="J52" s="1473">
        <v>17</v>
      </c>
      <c r="K52" s="1548">
        <v>3</v>
      </c>
      <c r="L52" s="1623">
        <v>8</v>
      </c>
      <c r="M52" s="1698">
        <v>8</v>
      </c>
      <c r="N52" s="1773">
        <v>0</v>
      </c>
      <c r="O52" s="1845">
        <v>4</v>
      </c>
      <c r="P52" s="1916">
        <v>0.23529411764705882</v>
      </c>
      <c r="Q52" s="1987">
        <v>1</v>
      </c>
      <c r="R52" s="2044">
        <v>1</v>
      </c>
      <c r="S52" s="2102">
        <v>23</v>
      </c>
      <c r="T52" s="2177">
        <v>0.44230769230769229</v>
      </c>
      <c r="Z52" s="2551">
        <v>683.22799999999995</v>
      </c>
      <c r="AA52" s="2619">
        <v>819.02599999999995</v>
      </c>
      <c r="AB52" s="2692">
        <v>1082.672</v>
      </c>
      <c r="AG52" s="2767">
        <v>58</v>
      </c>
      <c r="AH52" s="2842">
        <v>18.666758620689656</v>
      </c>
      <c r="AI52" s="2917">
        <v>2584.9259999999999</v>
      </c>
    </row>
    <row r="53" spans="1:35" x14ac:dyDescent="0.25">
      <c r="A53" s="763" t="s">
        <v>482</v>
      </c>
      <c r="B53" s="851" t="s">
        <v>728</v>
      </c>
      <c r="C53" s="939" t="s">
        <v>785</v>
      </c>
      <c r="D53" s="1022" t="s">
        <v>856</v>
      </c>
      <c r="E53" s="1099">
        <v>34</v>
      </c>
      <c r="F53" s="1174">
        <v>27</v>
      </c>
      <c r="G53" s="1249">
        <v>0</v>
      </c>
      <c r="H53" s="1324">
        <v>13</v>
      </c>
      <c r="I53" s="1399">
        <v>1</v>
      </c>
      <c r="J53" s="1474">
        <v>13</v>
      </c>
      <c r="K53" s="1549">
        <v>2</v>
      </c>
      <c r="L53" s="1624">
        <v>1</v>
      </c>
      <c r="M53" s="1699">
        <v>1</v>
      </c>
      <c r="N53" s="1774">
        <v>0</v>
      </c>
      <c r="O53" s="1846">
        <v>1</v>
      </c>
      <c r="P53" s="1917">
        <v>7.6923076923076927E-2</v>
      </c>
      <c r="Q53" s="1988">
        <v>0</v>
      </c>
      <c r="S53" s="2103">
        <v>3</v>
      </c>
      <c r="T53" s="2178">
        <v>9.8360655737704916E-2</v>
      </c>
      <c r="U53" s="2243">
        <v>36.908000000000001</v>
      </c>
      <c r="V53" s="2299">
        <v>124.35</v>
      </c>
      <c r="W53" s="2359">
        <v>842.68799999999999</v>
      </c>
      <c r="X53" s="2422">
        <v>261.64299999999997</v>
      </c>
      <c r="Y53" s="2486">
        <v>224.25200000000001</v>
      </c>
      <c r="Z53" s="2552">
        <v>230.09399999999999</v>
      </c>
      <c r="AA53" s="2620">
        <v>197.18100000000001</v>
      </c>
      <c r="AB53" s="2693">
        <v>211.51300000000001</v>
      </c>
      <c r="AG53" s="2768">
        <v>12</v>
      </c>
      <c r="AH53" s="2843">
        <v>17.626083333333334</v>
      </c>
      <c r="AI53" s="2918">
        <v>2128.6289999999999</v>
      </c>
    </row>
    <row r="54" spans="1:35" x14ac:dyDescent="0.25">
      <c r="A54" s="764" t="s">
        <v>482</v>
      </c>
      <c r="B54" s="852" t="s">
        <v>729</v>
      </c>
      <c r="C54" s="940" t="s">
        <v>786</v>
      </c>
      <c r="D54" s="1023" t="s">
        <v>857</v>
      </c>
      <c r="E54" s="1100">
        <v>37</v>
      </c>
      <c r="F54" s="1175">
        <v>38</v>
      </c>
      <c r="G54" s="1250">
        <v>0</v>
      </c>
      <c r="H54" s="1325">
        <v>22</v>
      </c>
      <c r="I54" s="1400">
        <v>2</v>
      </c>
      <c r="J54" s="1475">
        <v>14</v>
      </c>
      <c r="K54" s="1550">
        <v>1</v>
      </c>
      <c r="L54" s="1625">
        <v>5</v>
      </c>
      <c r="M54" s="1700">
        <v>5</v>
      </c>
      <c r="N54" s="1775">
        <v>0</v>
      </c>
      <c r="O54" s="1847">
        <v>1</v>
      </c>
      <c r="P54" s="1918">
        <v>7.1428571428571425E-2</v>
      </c>
      <c r="Q54" s="1989">
        <v>1</v>
      </c>
      <c r="R54" s="2045">
        <v>1</v>
      </c>
      <c r="S54" s="2104">
        <v>8</v>
      </c>
      <c r="T54" s="2179">
        <v>0.21333333333333335</v>
      </c>
      <c r="U54" s="2244">
        <v>154.798</v>
      </c>
      <c r="V54" s="2300">
        <v>179.191</v>
      </c>
      <c r="W54" s="2360">
        <v>274.53800000000001</v>
      </c>
      <c r="X54" s="2423">
        <v>178.62799999999999</v>
      </c>
      <c r="Y54" s="2487">
        <v>51.401000000000003</v>
      </c>
      <c r="Z54" s="2553">
        <v>208.88499999999999</v>
      </c>
      <c r="AA54" s="2621">
        <v>319.69900000000001</v>
      </c>
      <c r="AB54" s="2694">
        <v>10.579000000000001</v>
      </c>
      <c r="AG54" s="2769">
        <v>9</v>
      </c>
      <c r="AH54" s="2844">
        <v>1.1754444444444445</v>
      </c>
      <c r="AI54" s="2919">
        <v>1377.7190000000001</v>
      </c>
    </row>
    <row r="55" spans="1:35" x14ac:dyDescent="0.25">
      <c r="A55" s="765" t="s">
        <v>482</v>
      </c>
      <c r="B55" s="853" t="s">
        <v>729</v>
      </c>
      <c r="C55" s="941" t="s">
        <v>787</v>
      </c>
      <c r="D55" s="1024" t="s">
        <v>858</v>
      </c>
      <c r="E55" s="1101">
        <v>195</v>
      </c>
      <c r="F55" s="1176">
        <v>223</v>
      </c>
      <c r="G55" s="1251">
        <v>0</v>
      </c>
      <c r="H55" s="1326">
        <v>193</v>
      </c>
      <c r="I55" s="1401">
        <v>10</v>
      </c>
      <c r="J55" s="1476">
        <v>20</v>
      </c>
      <c r="K55" s="1551">
        <v>1</v>
      </c>
      <c r="L55" s="1626">
        <v>31</v>
      </c>
      <c r="M55" s="1701">
        <v>31</v>
      </c>
      <c r="N55" s="1776">
        <v>0</v>
      </c>
      <c r="O55" s="1848">
        <v>8</v>
      </c>
      <c r="P55" s="1919">
        <v>0.4</v>
      </c>
      <c r="Q55" s="1990">
        <v>0</v>
      </c>
      <c r="S55" s="2105">
        <v>85</v>
      </c>
      <c r="T55" s="2180">
        <v>0.40669856459330145</v>
      </c>
      <c r="U55" s="2245">
        <v>3292.7759999999998</v>
      </c>
      <c r="V55" s="2301">
        <v>6609.683</v>
      </c>
      <c r="W55" s="2361">
        <v>6829.5559999999996</v>
      </c>
      <c r="X55" s="2424">
        <v>5643.7719999999999</v>
      </c>
      <c r="Y55" s="2488">
        <v>6019.0079999999998</v>
      </c>
      <c r="Z55" s="2554">
        <v>10661.888999999999</v>
      </c>
      <c r="AA55" s="2622">
        <v>5299.9870000000001</v>
      </c>
      <c r="AB55" s="2695">
        <v>5960.11</v>
      </c>
      <c r="AG55" s="2770">
        <v>260</v>
      </c>
      <c r="AH55" s="2845">
        <v>22.923499999999997</v>
      </c>
      <c r="AI55" s="2920">
        <v>50316.781000000003</v>
      </c>
    </row>
    <row r="56" spans="1:35" x14ac:dyDescent="0.25">
      <c r="A56" s="766" t="s">
        <v>482</v>
      </c>
      <c r="B56" s="854" t="s">
        <v>729</v>
      </c>
      <c r="C56" s="942" t="s">
        <v>788</v>
      </c>
      <c r="D56" s="1025" t="s">
        <v>859</v>
      </c>
      <c r="E56" s="1102">
        <v>75</v>
      </c>
      <c r="F56" s="1177">
        <v>75</v>
      </c>
      <c r="G56" s="1252">
        <v>0</v>
      </c>
      <c r="H56" s="1327">
        <v>59</v>
      </c>
      <c r="I56" s="1402">
        <v>6</v>
      </c>
      <c r="J56" s="1477">
        <v>10</v>
      </c>
      <c r="K56" s="1552">
        <v>0</v>
      </c>
      <c r="L56" s="1627">
        <v>2</v>
      </c>
      <c r="M56" s="1702">
        <v>2</v>
      </c>
      <c r="N56" s="1777">
        <v>0</v>
      </c>
      <c r="O56" s="1849">
        <v>1</v>
      </c>
      <c r="P56" s="1920">
        <v>0.1</v>
      </c>
      <c r="Q56" s="1991">
        <v>0</v>
      </c>
      <c r="S56" s="2106">
        <v>46</v>
      </c>
      <c r="T56" s="2181">
        <v>0.61333333333333329</v>
      </c>
      <c r="U56" s="2246">
        <v>2662.625</v>
      </c>
      <c r="V56" s="2302">
        <v>3746.09</v>
      </c>
      <c r="W56" s="2362">
        <v>4580.857</v>
      </c>
      <c r="X56" s="2425">
        <v>4420.7299999999996</v>
      </c>
      <c r="Y56" s="2489">
        <v>4465.8209999999999</v>
      </c>
      <c r="Z56" s="2555">
        <v>5760.1279999999997</v>
      </c>
      <c r="AA56" s="2623">
        <v>4361.7740000000003</v>
      </c>
      <c r="AB56" s="2696">
        <v>4464.3490000000002</v>
      </c>
      <c r="AG56" s="2771">
        <v>136</v>
      </c>
      <c r="AH56" s="2846">
        <v>32.826095588235297</v>
      </c>
      <c r="AI56" s="2921">
        <v>34462.374000000003</v>
      </c>
    </row>
    <row r="57" spans="1:35" x14ac:dyDescent="0.25">
      <c r="A57" s="767" t="s">
        <v>482</v>
      </c>
      <c r="B57" s="855" t="s">
        <v>730</v>
      </c>
      <c r="C57" s="943" t="s">
        <v>789</v>
      </c>
      <c r="D57" s="1026" t="s">
        <v>860</v>
      </c>
      <c r="E57" s="1103">
        <v>63</v>
      </c>
      <c r="F57" s="1178">
        <v>62</v>
      </c>
      <c r="G57" s="1253">
        <v>0</v>
      </c>
      <c r="H57" s="1328">
        <v>45</v>
      </c>
      <c r="I57" s="1403">
        <v>3</v>
      </c>
      <c r="J57" s="1478">
        <v>14</v>
      </c>
      <c r="K57" s="1553">
        <v>20</v>
      </c>
      <c r="L57" s="1628">
        <v>5</v>
      </c>
      <c r="M57" s="1703">
        <v>5</v>
      </c>
      <c r="N57" s="1778">
        <v>0</v>
      </c>
      <c r="O57" s="1850">
        <v>5</v>
      </c>
      <c r="P57" s="1921">
        <v>0.35714285714285715</v>
      </c>
      <c r="Q57" s="1992">
        <v>0</v>
      </c>
      <c r="S57" s="2107">
        <v>17</v>
      </c>
      <c r="T57" s="2182">
        <v>0.27200000000000002</v>
      </c>
      <c r="U57" s="2247">
        <v>258.12900000000002</v>
      </c>
      <c r="V57" s="2303">
        <v>332.62099999999998</v>
      </c>
      <c r="W57" s="2363">
        <v>372.82100000000003</v>
      </c>
      <c r="X57" s="2426">
        <v>715.87099999999998</v>
      </c>
      <c r="Y57" s="2490">
        <v>5712.03</v>
      </c>
      <c r="Z57" s="2556">
        <v>491.82400000000001</v>
      </c>
      <c r="AA57" s="2624">
        <v>383.24099999999999</v>
      </c>
      <c r="AB57" s="2697">
        <v>715.76599999999996</v>
      </c>
      <c r="AG57" s="2772">
        <v>36</v>
      </c>
      <c r="AH57" s="2847">
        <v>19.882388888888887</v>
      </c>
      <c r="AI57" s="2922">
        <v>8982.3029999999999</v>
      </c>
    </row>
    <row r="58" spans="1:35" x14ac:dyDescent="0.25">
      <c r="A58" s="768" t="s">
        <v>482</v>
      </c>
      <c r="B58" s="856" t="s">
        <v>730</v>
      </c>
      <c r="C58" s="944" t="s">
        <v>790</v>
      </c>
      <c r="D58" s="1027" t="s">
        <v>861</v>
      </c>
      <c r="E58" s="1104">
        <v>49</v>
      </c>
      <c r="F58" s="1179">
        <v>41</v>
      </c>
      <c r="G58" s="1254">
        <v>0</v>
      </c>
      <c r="H58" s="1329">
        <v>20</v>
      </c>
      <c r="I58" s="1404">
        <v>2</v>
      </c>
      <c r="J58" s="1479">
        <v>19</v>
      </c>
      <c r="K58" s="1554">
        <v>1</v>
      </c>
      <c r="L58" s="1629">
        <v>1</v>
      </c>
      <c r="M58" s="1704">
        <v>1</v>
      </c>
      <c r="N58" s="1779">
        <v>0</v>
      </c>
      <c r="O58" s="1851">
        <v>0</v>
      </c>
      <c r="P58" s="1922">
        <v>0</v>
      </c>
      <c r="Q58" s="1993">
        <v>1</v>
      </c>
      <c r="R58" s="2046">
        <v>1</v>
      </c>
      <c r="S58" s="2108">
        <v>5</v>
      </c>
      <c r="T58" s="2183">
        <v>0.1111111111111111</v>
      </c>
      <c r="U58" s="2248">
        <v>278.59699999999998</v>
      </c>
      <c r="V58" s="2304">
        <v>344.899</v>
      </c>
      <c r="W58" s="2364">
        <v>841.38599999999997</v>
      </c>
      <c r="X58" s="2427">
        <v>1291.944</v>
      </c>
      <c r="Y58" s="2491">
        <v>480.47699999999998</v>
      </c>
      <c r="Z58" s="2557">
        <v>356.88799999999998</v>
      </c>
      <c r="AA58" s="2625">
        <v>436.57400000000001</v>
      </c>
      <c r="AB58" s="2698">
        <v>54.468000000000004</v>
      </c>
      <c r="AG58" s="2773">
        <v>6</v>
      </c>
      <c r="AH58" s="2848">
        <v>9.0780000000000012</v>
      </c>
      <c r="AI58" s="2923">
        <v>4085.2330000000002</v>
      </c>
    </row>
    <row r="59" spans="1:35" x14ac:dyDescent="0.25">
      <c r="A59" s="769" t="s">
        <v>482</v>
      </c>
      <c r="B59" s="857" t="s">
        <v>730</v>
      </c>
      <c r="C59" s="945" t="s">
        <v>791</v>
      </c>
      <c r="D59" s="1028" t="s">
        <v>862</v>
      </c>
      <c r="E59" s="1105">
        <v>24</v>
      </c>
      <c r="F59" s="1180">
        <v>21</v>
      </c>
      <c r="G59" s="1255">
        <v>0</v>
      </c>
      <c r="H59" s="1330">
        <v>13</v>
      </c>
      <c r="I59" s="1405">
        <v>2</v>
      </c>
      <c r="J59" s="1480">
        <v>6</v>
      </c>
      <c r="K59" s="1555">
        <v>0</v>
      </c>
      <c r="L59" s="1630">
        <v>3</v>
      </c>
      <c r="M59" s="1705">
        <v>3</v>
      </c>
      <c r="N59" s="1780">
        <v>0</v>
      </c>
      <c r="O59" s="1852">
        <v>3</v>
      </c>
      <c r="P59" s="1923">
        <v>0.5</v>
      </c>
      <c r="Q59" s="1994">
        <v>0</v>
      </c>
      <c r="S59" s="2109">
        <v>10</v>
      </c>
      <c r="T59" s="2184">
        <v>0.44444444444444442</v>
      </c>
      <c r="U59" s="2249">
        <v>313.97500000000002</v>
      </c>
      <c r="V59" s="2305">
        <v>224.542</v>
      </c>
      <c r="W59" s="2365">
        <v>519.15599999999995</v>
      </c>
      <c r="X59" s="2428">
        <v>355.81400000000002</v>
      </c>
      <c r="Y59" s="2492">
        <v>413.077</v>
      </c>
      <c r="Z59" s="2558">
        <v>588.57399999999996</v>
      </c>
      <c r="AA59" s="2626">
        <v>140.05799999999999</v>
      </c>
      <c r="AB59" s="2699">
        <v>316.84500000000003</v>
      </c>
      <c r="AG59" s="2774">
        <v>16</v>
      </c>
      <c r="AH59" s="2849">
        <v>19.802812500000002</v>
      </c>
      <c r="AI59" s="2924">
        <v>2872.0410000000002</v>
      </c>
    </row>
    <row r="60" spans="1:35" x14ac:dyDescent="0.25">
      <c r="A60" s="770" t="s">
        <v>482</v>
      </c>
      <c r="B60" s="858" t="s">
        <v>731</v>
      </c>
      <c r="C60" s="946" t="s">
        <v>792</v>
      </c>
      <c r="D60" s="1029" t="s">
        <v>863</v>
      </c>
      <c r="E60" s="1106">
        <v>10</v>
      </c>
      <c r="F60" s="1181">
        <v>20</v>
      </c>
      <c r="G60" s="1256">
        <v>0</v>
      </c>
      <c r="H60" s="1331">
        <v>14</v>
      </c>
      <c r="I60" s="1406">
        <v>0</v>
      </c>
      <c r="J60" s="1481">
        <v>6</v>
      </c>
      <c r="K60" s="1556">
        <v>0</v>
      </c>
      <c r="L60" s="1631">
        <v>10</v>
      </c>
      <c r="M60" s="1706">
        <v>7</v>
      </c>
      <c r="N60" s="1781">
        <v>3</v>
      </c>
      <c r="O60" s="1853">
        <v>4</v>
      </c>
      <c r="P60" s="1924">
        <v>0.66666666666666663</v>
      </c>
      <c r="Q60" s="1995">
        <v>0</v>
      </c>
      <c r="S60" s="2110">
        <v>8</v>
      </c>
      <c r="T60" s="2185">
        <v>0.53333333333333333</v>
      </c>
      <c r="AA60" s="2627">
        <v>39.659999999999997</v>
      </c>
      <c r="AB60" s="2700">
        <v>578.64400000000001</v>
      </c>
      <c r="AG60" s="2775">
        <v>18</v>
      </c>
      <c r="AH60" s="2850">
        <v>32.146888888888888</v>
      </c>
      <c r="AI60" s="2925">
        <v>618.30399999999997</v>
      </c>
    </row>
    <row r="61" spans="1:35" x14ac:dyDescent="0.25">
      <c r="A61" s="771" t="s">
        <v>482</v>
      </c>
      <c r="B61" s="859" t="s">
        <v>731</v>
      </c>
      <c r="C61" s="947" t="s">
        <v>793</v>
      </c>
      <c r="D61" s="1030" t="s">
        <v>864</v>
      </c>
      <c r="E61" s="1107">
        <v>3</v>
      </c>
      <c r="F61" s="1182">
        <v>10</v>
      </c>
      <c r="G61" s="1257">
        <v>0</v>
      </c>
      <c r="H61" s="1332">
        <v>3</v>
      </c>
      <c r="I61" s="1407">
        <v>0</v>
      </c>
      <c r="J61" s="1482">
        <v>7</v>
      </c>
      <c r="K61" s="1557">
        <v>0</v>
      </c>
      <c r="L61" s="1632">
        <v>7</v>
      </c>
      <c r="M61" s="1707">
        <v>2</v>
      </c>
      <c r="N61" s="1782">
        <v>5</v>
      </c>
      <c r="O61" s="1854">
        <v>3</v>
      </c>
      <c r="P61" s="1925">
        <v>0.42857142857142855</v>
      </c>
      <c r="Q61" s="1996">
        <v>0</v>
      </c>
      <c r="S61" s="2111">
        <v>4</v>
      </c>
      <c r="T61" s="2186">
        <v>0.61538461538461542</v>
      </c>
      <c r="AB61" s="2701">
        <v>58.774000000000001</v>
      </c>
      <c r="AG61" s="2776">
        <v>4</v>
      </c>
      <c r="AH61" s="2851">
        <v>14.6935</v>
      </c>
      <c r="AI61" s="2926">
        <v>58.774000000000001</v>
      </c>
    </row>
    <row r="62" spans="1:35" x14ac:dyDescent="0.25">
      <c r="A62" s="772" t="s">
        <v>482</v>
      </c>
      <c r="B62" s="860" t="s">
        <v>731</v>
      </c>
      <c r="C62" s="948" t="s">
        <v>794</v>
      </c>
      <c r="D62" s="1031" t="s">
        <v>865</v>
      </c>
      <c r="E62" s="1108">
        <v>6</v>
      </c>
      <c r="F62" s="1183">
        <v>15</v>
      </c>
      <c r="G62" s="1258">
        <v>0</v>
      </c>
      <c r="H62" s="1333">
        <v>10</v>
      </c>
      <c r="I62" s="1408">
        <v>0</v>
      </c>
      <c r="J62" s="1483">
        <v>5</v>
      </c>
      <c r="K62" s="1558">
        <v>0</v>
      </c>
      <c r="L62" s="1633">
        <v>9</v>
      </c>
      <c r="M62" s="1708">
        <v>7</v>
      </c>
      <c r="N62" s="1783">
        <v>2</v>
      </c>
      <c r="O62" s="1855">
        <v>4</v>
      </c>
      <c r="P62" s="1926">
        <v>0.8</v>
      </c>
      <c r="Q62" s="1997">
        <v>0</v>
      </c>
      <c r="S62" s="2112">
        <v>7</v>
      </c>
      <c r="T62" s="2187">
        <v>0.66666666666666663</v>
      </c>
      <c r="AA62" s="2628">
        <v>29.943000000000001</v>
      </c>
      <c r="AB62" s="2702">
        <v>193.34</v>
      </c>
      <c r="AG62" s="2777">
        <v>11</v>
      </c>
      <c r="AH62" s="2852">
        <v>17.576363636363638</v>
      </c>
      <c r="AI62" s="2927">
        <v>223.28299999999999</v>
      </c>
    </row>
    <row r="63" spans="1:35" x14ac:dyDescent="0.25">
      <c r="A63" s="773" t="s">
        <v>489</v>
      </c>
      <c r="B63" s="861" t="s">
        <v>732</v>
      </c>
      <c r="C63" s="949" t="s">
        <v>795</v>
      </c>
      <c r="D63" s="1032" t="s">
        <v>866</v>
      </c>
      <c r="E63" s="1109">
        <v>118</v>
      </c>
      <c r="F63" s="1184">
        <v>108</v>
      </c>
      <c r="G63" s="1259">
        <v>0</v>
      </c>
      <c r="H63" s="1334">
        <v>88</v>
      </c>
      <c r="I63" s="1409">
        <v>3</v>
      </c>
      <c r="J63" s="1484">
        <v>17</v>
      </c>
      <c r="K63" s="1559">
        <v>5</v>
      </c>
      <c r="L63" s="1634">
        <v>6</v>
      </c>
      <c r="M63" s="1709">
        <v>6</v>
      </c>
      <c r="N63" s="1784">
        <v>0</v>
      </c>
      <c r="O63" s="1856">
        <v>3</v>
      </c>
      <c r="P63" s="1927">
        <v>0.17647058823529413</v>
      </c>
      <c r="Q63" s="1998">
        <v>0</v>
      </c>
      <c r="S63" s="2113">
        <v>10</v>
      </c>
      <c r="T63" s="2188">
        <v>8.8495575221238937E-2</v>
      </c>
      <c r="U63" s="2250">
        <v>74.915000000000006</v>
      </c>
      <c r="V63" s="2306">
        <v>273.142</v>
      </c>
      <c r="W63" s="2366">
        <v>877.74900000000002</v>
      </c>
      <c r="X63" s="2429">
        <v>427.43</v>
      </c>
      <c r="Y63" s="2493">
        <v>843.87300000000005</v>
      </c>
      <c r="Z63" s="2559">
        <v>388.63400000000001</v>
      </c>
      <c r="AA63" s="2629">
        <v>389.29199999999997</v>
      </c>
      <c r="AB63" s="2703">
        <v>283.95699999999999</v>
      </c>
      <c r="AG63" s="2778">
        <v>15</v>
      </c>
      <c r="AH63" s="2853">
        <v>18.930466666666668</v>
      </c>
      <c r="AI63" s="2928">
        <v>3558.9920000000002</v>
      </c>
    </row>
    <row r="64" spans="1:35" x14ac:dyDescent="0.25">
      <c r="A64" s="774" t="s">
        <v>489</v>
      </c>
      <c r="B64" s="862" t="s">
        <v>732</v>
      </c>
      <c r="C64" s="950" t="s">
        <v>796</v>
      </c>
      <c r="D64" s="1033" t="s">
        <v>867</v>
      </c>
      <c r="E64" s="1110">
        <v>81</v>
      </c>
      <c r="F64" s="1185">
        <v>82</v>
      </c>
      <c r="G64" s="1260">
        <v>0</v>
      </c>
      <c r="H64" s="1335">
        <v>54</v>
      </c>
      <c r="I64" s="1410">
        <v>6</v>
      </c>
      <c r="J64" s="1485">
        <v>22</v>
      </c>
      <c r="K64" s="1560">
        <v>0</v>
      </c>
      <c r="L64" s="1635">
        <v>9</v>
      </c>
      <c r="M64" s="1710">
        <v>9</v>
      </c>
      <c r="N64" s="1785">
        <v>0</v>
      </c>
      <c r="O64" s="1857">
        <v>6</v>
      </c>
      <c r="P64" s="1928">
        <v>0.27272727272727271</v>
      </c>
      <c r="Q64" s="1999">
        <v>0</v>
      </c>
      <c r="S64" s="2114">
        <v>11</v>
      </c>
      <c r="T64" s="2189">
        <v>0.13496932515337423</v>
      </c>
      <c r="U64" s="2251">
        <v>511.33600000000001</v>
      </c>
      <c r="V64" s="2307">
        <v>707.25</v>
      </c>
      <c r="W64" s="2367">
        <v>656.61599999999999</v>
      </c>
      <c r="X64" s="2430">
        <v>793.45799999999997</v>
      </c>
      <c r="Y64" s="2494">
        <v>593.73699999999997</v>
      </c>
      <c r="Z64" s="2560">
        <v>977.69899999999996</v>
      </c>
      <c r="AA64" s="2630">
        <v>589.81399999999996</v>
      </c>
      <c r="AB64" s="2704">
        <v>269.10199999999998</v>
      </c>
      <c r="AG64" s="2779">
        <v>18</v>
      </c>
      <c r="AH64" s="2854">
        <v>14.950111111111109</v>
      </c>
      <c r="AI64" s="2929">
        <v>5099.0119999999997</v>
      </c>
    </row>
    <row r="65" spans="1:35" x14ac:dyDescent="0.25">
      <c r="A65" s="775" t="s">
        <v>489</v>
      </c>
      <c r="B65" s="863" t="s">
        <v>733</v>
      </c>
      <c r="C65" s="951" t="s">
        <v>797</v>
      </c>
      <c r="D65" s="1034" t="s">
        <v>868</v>
      </c>
      <c r="E65" s="1111">
        <v>81</v>
      </c>
      <c r="F65" s="1186">
        <v>73</v>
      </c>
      <c r="G65" s="1261">
        <v>0</v>
      </c>
      <c r="H65" s="1336">
        <v>48</v>
      </c>
      <c r="I65" s="1411">
        <v>12</v>
      </c>
      <c r="J65" s="1486">
        <v>13</v>
      </c>
      <c r="K65" s="1561">
        <v>0</v>
      </c>
      <c r="L65" s="1636">
        <v>7</v>
      </c>
      <c r="M65" s="1711">
        <v>7</v>
      </c>
      <c r="N65" s="1786">
        <v>0</v>
      </c>
      <c r="O65" s="1858">
        <v>3</v>
      </c>
      <c r="P65" s="1929">
        <v>0.23076923076923078</v>
      </c>
      <c r="Q65" s="2000">
        <v>2</v>
      </c>
      <c r="R65" s="2047">
        <v>1</v>
      </c>
      <c r="S65" s="2115">
        <v>15</v>
      </c>
      <c r="T65" s="2190">
        <v>0.19480519480519481</v>
      </c>
      <c r="U65" s="2252">
        <v>419.43599999999998</v>
      </c>
      <c r="V65" s="2308">
        <v>782.52300000000002</v>
      </c>
      <c r="W65" s="2368">
        <v>721.75199999999995</v>
      </c>
      <c r="X65" s="2431">
        <v>967.65300000000002</v>
      </c>
      <c r="Y65" s="2495">
        <v>735.63</v>
      </c>
      <c r="Z65" s="2561">
        <v>554.02300000000002</v>
      </c>
      <c r="AA65" s="2631">
        <v>325.48</v>
      </c>
      <c r="AB65" s="2705">
        <v>428.411</v>
      </c>
      <c r="AG65" s="2780">
        <v>24</v>
      </c>
      <c r="AH65" s="2855">
        <v>17.850458333333332</v>
      </c>
      <c r="AI65" s="2930">
        <v>4934.9080000000004</v>
      </c>
    </row>
    <row r="66" spans="1:35" x14ac:dyDescent="0.25">
      <c r="A66" s="776" t="s">
        <v>489</v>
      </c>
      <c r="B66" s="864" t="s">
        <v>733</v>
      </c>
      <c r="C66" s="952" t="s">
        <v>798</v>
      </c>
      <c r="D66" s="1035" t="s">
        <v>869</v>
      </c>
      <c r="E66" s="1112">
        <v>70</v>
      </c>
      <c r="F66" s="1187">
        <v>72</v>
      </c>
      <c r="G66" s="1262">
        <v>0</v>
      </c>
      <c r="H66" s="1337">
        <v>52</v>
      </c>
      <c r="I66" s="1412">
        <v>6</v>
      </c>
      <c r="J66" s="1487">
        <v>14</v>
      </c>
      <c r="K66" s="1562">
        <v>2</v>
      </c>
      <c r="L66" s="1637">
        <v>8</v>
      </c>
      <c r="M66" s="1712">
        <v>8</v>
      </c>
      <c r="N66" s="1787">
        <v>0</v>
      </c>
      <c r="O66" s="1859">
        <v>3</v>
      </c>
      <c r="P66" s="1930">
        <v>0.21428571428571427</v>
      </c>
      <c r="Q66" s="2001">
        <v>2</v>
      </c>
      <c r="R66" s="2048">
        <v>1</v>
      </c>
      <c r="S66" s="2116">
        <v>12</v>
      </c>
      <c r="T66" s="2191">
        <v>0.16901408450704225</v>
      </c>
      <c r="U66" s="2253">
        <v>124.27200000000001</v>
      </c>
      <c r="V66" s="2309">
        <v>416.65699999999998</v>
      </c>
      <c r="W66" s="2369">
        <v>499.68200000000002</v>
      </c>
      <c r="X66" s="2432">
        <v>710.49400000000003</v>
      </c>
      <c r="Y66" s="2496">
        <v>565.90499999999997</v>
      </c>
      <c r="Z66" s="2562">
        <v>663.04499999999996</v>
      </c>
      <c r="AA66" s="2632">
        <v>527.88800000000003</v>
      </c>
      <c r="AB66" s="2706">
        <v>931.16499999999996</v>
      </c>
      <c r="AG66" s="2781">
        <v>15</v>
      </c>
      <c r="AH66" s="2856">
        <v>62.077666666666666</v>
      </c>
      <c r="AI66" s="2931">
        <v>4439.1080000000002</v>
      </c>
    </row>
    <row r="67" spans="1:35" x14ac:dyDescent="0.25">
      <c r="A67" s="777" t="s">
        <v>489</v>
      </c>
      <c r="B67" s="865" t="s">
        <v>733</v>
      </c>
      <c r="C67" s="953" t="s">
        <v>799</v>
      </c>
      <c r="D67" s="1036" t="s">
        <v>870</v>
      </c>
      <c r="E67" s="1113">
        <v>87</v>
      </c>
      <c r="F67" s="1188">
        <v>88</v>
      </c>
      <c r="G67" s="1263">
        <v>0</v>
      </c>
      <c r="H67" s="1338">
        <v>65</v>
      </c>
      <c r="I67" s="1413">
        <v>6</v>
      </c>
      <c r="J67" s="1488">
        <v>17</v>
      </c>
      <c r="K67" s="1563">
        <v>0</v>
      </c>
      <c r="L67" s="1638">
        <v>10</v>
      </c>
      <c r="M67" s="1713">
        <v>8</v>
      </c>
      <c r="N67" s="1788">
        <v>2</v>
      </c>
      <c r="O67" s="1860">
        <v>2</v>
      </c>
      <c r="P67" s="1931">
        <v>0.11764705882352941</v>
      </c>
      <c r="Q67" s="2002">
        <v>2</v>
      </c>
      <c r="R67" s="2049">
        <v>1</v>
      </c>
      <c r="S67" s="2117">
        <v>12</v>
      </c>
      <c r="T67" s="2192">
        <v>0.13714285714285715</v>
      </c>
      <c r="U67" s="2254">
        <v>-117.711</v>
      </c>
      <c r="V67" s="2310">
        <v>576.36400000000003</v>
      </c>
      <c r="W67" s="2370">
        <v>568.69000000000005</v>
      </c>
      <c r="X67" s="2433">
        <v>224.518</v>
      </c>
      <c r="Y67" s="2497">
        <v>623.16600000000005</v>
      </c>
      <c r="Z67" s="2563">
        <v>871.25699999999995</v>
      </c>
      <c r="AA67" s="2633">
        <v>887.45699999999999</v>
      </c>
      <c r="AB67" s="2707">
        <v>283.274</v>
      </c>
      <c r="AG67" s="2782">
        <v>18</v>
      </c>
      <c r="AH67" s="2857">
        <v>15.737444444444444</v>
      </c>
      <c r="AI67" s="2932">
        <v>3917.0149999999999</v>
      </c>
    </row>
    <row r="68" spans="1:35" x14ac:dyDescent="0.25">
      <c r="A68" s="778" t="s">
        <v>489</v>
      </c>
      <c r="B68" s="866" t="s">
        <v>733</v>
      </c>
      <c r="C68" s="954" t="s">
        <v>800</v>
      </c>
    </row>
    <row r="69" spans="1:35" x14ac:dyDescent="0.25">
      <c r="A69" s="779" t="s">
        <v>489</v>
      </c>
      <c r="B69" s="867" t="s">
        <v>733</v>
      </c>
      <c r="C69" s="955" t="s">
        <v>801</v>
      </c>
    </row>
    <row r="70" spans="1:35" x14ac:dyDescent="0.25">
      <c r="A70" s="780" t="s">
        <v>489</v>
      </c>
      <c r="B70" s="868" t="s">
        <v>734</v>
      </c>
      <c r="C70" s="956" t="s">
        <v>802</v>
      </c>
      <c r="D70" s="1037" t="s">
        <v>871</v>
      </c>
      <c r="E70" s="1114">
        <v>124</v>
      </c>
      <c r="F70" s="1189">
        <v>115</v>
      </c>
      <c r="G70" s="1264">
        <v>0</v>
      </c>
      <c r="H70" s="1339">
        <v>83</v>
      </c>
      <c r="I70" s="1414">
        <v>5</v>
      </c>
      <c r="J70" s="1489">
        <v>27</v>
      </c>
      <c r="K70" s="1564">
        <v>4</v>
      </c>
      <c r="L70" s="1639">
        <v>17</v>
      </c>
      <c r="M70" s="1714">
        <v>17</v>
      </c>
      <c r="N70" s="1789">
        <v>0</v>
      </c>
      <c r="O70" s="1861">
        <v>7</v>
      </c>
      <c r="P70" s="1932">
        <v>0.25925925925925924</v>
      </c>
      <c r="Q70" s="2003">
        <v>3</v>
      </c>
      <c r="R70" s="2050">
        <v>1</v>
      </c>
      <c r="S70" s="2118">
        <v>29</v>
      </c>
      <c r="T70" s="2193">
        <v>0.24267782426778242</v>
      </c>
      <c r="W70" s="2371">
        <v>206.93299999999999</v>
      </c>
      <c r="X70" s="2434">
        <v>1083.2809999999999</v>
      </c>
      <c r="Y70" s="2498">
        <v>1647.462</v>
      </c>
      <c r="Z70" s="2564">
        <v>1064.3209999999999</v>
      </c>
      <c r="AA70" s="2634">
        <v>615.70100000000002</v>
      </c>
      <c r="AB70" s="2708">
        <v>1175.952</v>
      </c>
      <c r="AG70" s="2783">
        <v>53</v>
      </c>
      <c r="AH70" s="2858">
        <v>22.18777358490566</v>
      </c>
      <c r="AI70" s="2933">
        <v>5793.65</v>
      </c>
    </row>
    <row r="71" spans="1:35" x14ac:dyDescent="0.25">
      <c r="A71" s="781" t="s">
        <v>489</v>
      </c>
      <c r="B71" s="869" t="s">
        <v>734</v>
      </c>
      <c r="C71" s="957" t="s">
        <v>803</v>
      </c>
      <c r="D71" s="1038" t="s">
        <v>872</v>
      </c>
      <c r="E71" s="1115">
        <v>83</v>
      </c>
      <c r="F71" s="1190">
        <v>83</v>
      </c>
      <c r="G71" s="1265">
        <v>0</v>
      </c>
      <c r="H71" s="1340">
        <v>57</v>
      </c>
      <c r="I71" s="1415">
        <v>9</v>
      </c>
      <c r="J71" s="1490">
        <v>17</v>
      </c>
      <c r="K71" s="1565">
        <v>14</v>
      </c>
      <c r="L71" s="1640">
        <v>15</v>
      </c>
      <c r="M71" s="1715">
        <v>15</v>
      </c>
      <c r="N71" s="1790">
        <v>0</v>
      </c>
      <c r="O71" s="1862">
        <v>4</v>
      </c>
      <c r="P71" s="1933">
        <v>0.23529411764705882</v>
      </c>
      <c r="Q71" s="2004">
        <v>3</v>
      </c>
      <c r="R71" s="2051">
        <v>1</v>
      </c>
      <c r="S71" s="2119">
        <v>18</v>
      </c>
      <c r="T71" s="2194">
        <v>0.21686746987951808</v>
      </c>
      <c r="U71" s="2255">
        <v>392.34199999999998</v>
      </c>
      <c r="V71" s="2311">
        <v>660.54899999999998</v>
      </c>
      <c r="W71" s="2372">
        <v>1003.804</v>
      </c>
      <c r="X71" s="2435">
        <v>851.447</v>
      </c>
      <c r="Y71" s="2499">
        <v>538.11599999999999</v>
      </c>
      <c r="Z71" s="2565">
        <v>856.44899999999996</v>
      </c>
      <c r="AA71" s="2635">
        <v>769.36699999999996</v>
      </c>
      <c r="AB71" s="2709">
        <v>840.23199999999997</v>
      </c>
      <c r="AG71" s="2784">
        <v>48</v>
      </c>
      <c r="AH71" s="2859">
        <v>17.504833333333334</v>
      </c>
      <c r="AI71" s="2934">
        <v>5912.3059999999996</v>
      </c>
    </row>
    <row r="72" spans="1:35" x14ac:dyDescent="0.25">
      <c r="A72" s="782" t="s">
        <v>489</v>
      </c>
      <c r="B72" s="870" t="s">
        <v>734</v>
      </c>
      <c r="C72" s="958" t="s">
        <v>804</v>
      </c>
      <c r="D72" s="1039" t="s">
        <v>873</v>
      </c>
      <c r="E72" s="1116">
        <v>163</v>
      </c>
      <c r="F72" s="1191">
        <v>143</v>
      </c>
      <c r="G72" s="1266">
        <v>0</v>
      </c>
      <c r="H72" s="1341">
        <v>89</v>
      </c>
      <c r="I72" s="1416">
        <v>15</v>
      </c>
      <c r="J72" s="1491">
        <v>39</v>
      </c>
      <c r="K72" s="1566">
        <v>0</v>
      </c>
      <c r="L72" s="1641">
        <v>16</v>
      </c>
      <c r="M72" s="1716">
        <v>15</v>
      </c>
      <c r="N72" s="1791">
        <v>1</v>
      </c>
      <c r="O72" s="1863">
        <v>7</v>
      </c>
      <c r="P72" s="1934">
        <v>0.17948717948717949</v>
      </c>
      <c r="Q72" s="2005">
        <v>3</v>
      </c>
      <c r="R72" s="2052">
        <v>1</v>
      </c>
      <c r="S72" s="2120">
        <v>29</v>
      </c>
      <c r="T72" s="2195">
        <v>0.18954248366013071</v>
      </c>
      <c r="U72" s="2256">
        <v>666.33199999999999</v>
      </c>
      <c r="V72" s="2312">
        <v>1031.7439999999999</v>
      </c>
      <c r="W72" s="2373">
        <v>831.178</v>
      </c>
      <c r="X72" s="2436">
        <v>866.50400000000002</v>
      </c>
      <c r="Y72" s="2500">
        <v>1377.722</v>
      </c>
      <c r="Z72" s="2566">
        <v>1000.554</v>
      </c>
      <c r="AA72" s="2636">
        <v>546.81399999999996</v>
      </c>
      <c r="AB72" s="2710">
        <v>646.10900000000004</v>
      </c>
      <c r="AG72" s="2785">
        <v>40</v>
      </c>
      <c r="AH72" s="2860">
        <v>16.152725</v>
      </c>
      <c r="AI72" s="2935">
        <v>6966.9570000000003</v>
      </c>
    </row>
    <row r="73" spans="1:35" x14ac:dyDescent="0.25">
      <c r="A73" s="783" t="s">
        <v>483</v>
      </c>
      <c r="B73" s="871" t="s">
        <v>735</v>
      </c>
      <c r="C73" s="959" t="s">
        <v>805</v>
      </c>
      <c r="D73" s="1040" t="s">
        <v>874</v>
      </c>
      <c r="E73" s="1117">
        <v>52</v>
      </c>
      <c r="F73" s="1192">
        <v>41</v>
      </c>
      <c r="G73" s="1267">
        <v>0</v>
      </c>
      <c r="H73" s="1342">
        <v>26</v>
      </c>
      <c r="I73" s="1417">
        <v>1</v>
      </c>
      <c r="J73" s="1492">
        <v>14</v>
      </c>
      <c r="K73" s="1567">
        <v>11</v>
      </c>
      <c r="L73" s="1642">
        <v>5</v>
      </c>
      <c r="M73" s="1717">
        <v>5</v>
      </c>
      <c r="N73" s="1792">
        <v>0</v>
      </c>
      <c r="O73" s="1864">
        <v>4</v>
      </c>
      <c r="P73" s="1935">
        <v>0.2857142857142857</v>
      </c>
      <c r="Q73" s="2006">
        <v>0</v>
      </c>
      <c r="S73" s="2121">
        <v>7</v>
      </c>
      <c r="T73" s="2196">
        <v>0.15053763440860216</v>
      </c>
      <c r="U73" s="2257">
        <v>397.548</v>
      </c>
      <c r="V73" s="2313">
        <v>1037.54</v>
      </c>
      <c r="W73" s="2374">
        <v>934.37900000000002</v>
      </c>
      <c r="X73" s="2437">
        <v>699.74400000000003</v>
      </c>
      <c r="Y73" s="2501">
        <v>768.79</v>
      </c>
      <c r="Z73" s="2567">
        <v>540.09500000000003</v>
      </c>
      <c r="AA73" s="2637">
        <v>763.16499999999996</v>
      </c>
      <c r="AB73" s="2711">
        <v>301.19799999999998</v>
      </c>
      <c r="AG73" s="2786">
        <v>17</v>
      </c>
      <c r="AH73" s="2861">
        <v>17.717529411764705</v>
      </c>
      <c r="AI73" s="2936">
        <v>5442.4589999999998</v>
      </c>
    </row>
    <row r="74" spans="1:35" x14ac:dyDescent="0.25">
      <c r="A74" s="784" t="s">
        <v>483</v>
      </c>
      <c r="B74" s="872" t="s">
        <v>735</v>
      </c>
      <c r="C74" s="960" t="s">
        <v>806</v>
      </c>
      <c r="D74" s="1041" t="s">
        <v>875</v>
      </c>
      <c r="E74" s="1118">
        <v>162</v>
      </c>
      <c r="F74" s="1193">
        <v>183</v>
      </c>
      <c r="G74" s="1268">
        <v>0</v>
      </c>
      <c r="H74" s="1343">
        <v>142</v>
      </c>
      <c r="I74" s="1418">
        <v>5</v>
      </c>
      <c r="J74" s="1493">
        <v>36</v>
      </c>
      <c r="K74" s="1568">
        <v>17</v>
      </c>
      <c r="L74" s="1643">
        <v>45</v>
      </c>
      <c r="M74" s="1718">
        <v>36</v>
      </c>
      <c r="N74" s="1793">
        <v>9</v>
      </c>
      <c r="O74" s="1865">
        <v>16</v>
      </c>
      <c r="P74" s="1936">
        <v>0.44444444444444442</v>
      </c>
      <c r="Q74" s="2007">
        <v>2</v>
      </c>
      <c r="R74" s="2053">
        <v>1</v>
      </c>
      <c r="S74" s="2122">
        <v>63</v>
      </c>
      <c r="T74" s="2197">
        <v>0.36521739130434783</v>
      </c>
      <c r="U74" s="2258">
        <v>767.95100000000002</v>
      </c>
      <c r="V74" s="2314">
        <v>1067.277</v>
      </c>
      <c r="W74" s="2375">
        <v>1114.2270000000001</v>
      </c>
      <c r="X74" s="2438">
        <v>557.13699999999994</v>
      </c>
      <c r="Y74" s="2502">
        <v>1265.165</v>
      </c>
      <c r="Z74" s="2568">
        <v>1167.67</v>
      </c>
      <c r="AA74" s="2638">
        <v>1107.269</v>
      </c>
      <c r="AB74" s="2712">
        <v>1317.6569999999999</v>
      </c>
      <c r="AG74" s="2787">
        <v>97</v>
      </c>
      <c r="AH74" s="2862">
        <v>13.584092783505154</v>
      </c>
      <c r="AI74" s="2937">
        <v>8364.3529999999992</v>
      </c>
    </row>
    <row r="75" spans="1:35" x14ac:dyDescent="0.25">
      <c r="A75" s="785" t="s">
        <v>483</v>
      </c>
      <c r="B75" s="873" t="s">
        <v>735</v>
      </c>
      <c r="C75" s="961" t="s">
        <v>807</v>
      </c>
      <c r="D75" s="1042" t="s">
        <v>874</v>
      </c>
      <c r="E75" s="1119">
        <v>99</v>
      </c>
      <c r="F75" s="1194">
        <v>112</v>
      </c>
      <c r="G75" s="1269">
        <v>0</v>
      </c>
      <c r="H75" s="1344">
        <v>86</v>
      </c>
      <c r="I75" s="1419">
        <v>8</v>
      </c>
      <c r="J75" s="1494">
        <v>18</v>
      </c>
      <c r="K75" s="1569">
        <v>3</v>
      </c>
      <c r="L75" s="1644">
        <v>26</v>
      </c>
      <c r="M75" s="1719">
        <v>25</v>
      </c>
      <c r="N75" s="1794">
        <v>1</v>
      </c>
      <c r="O75" s="1866">
        <v>8</v>
      </c>
      <c r="P75" s="1937">
        <v>0.44444444444444442</v>
      </c>
      <c r="Q75" s="2008">
        <v>1</v>
      </c>
      <c r="R75" s="2054">
        <v>1</v>
      </c>
      <c r="S75" s="2123">
        <v>34</v>
      </c>
      <c r="T75" s="2198">
        <v>0.32227488151658767</v>
      </c>
      <c r="AB75" s="2713">
        <v>433.79700000000003</v>
      </c>
      <c r="AG75" s="2788">
        <v>34</v>
      </c>
      <c r="AH75" s="2863">
        <v>12.758735294117647</v>
      </c>
      <c r="AI75" s="2938">
        <v>433.79700000000003</v>
      </c>
    </row>
    <row r="76" spans="1:35" x14ac:dyDescent="0.25">
      <c r="A76" s="786" t="s">
        <v>483</v>
      </c>
      <c r="B76" s="874" t="s">
        <v>735</v>
      </c>
      <c r="C76" s="962" t="s">
        <v>808</v>
      </c>
      <c r="D76" s="1043" t="s">
        <v>876</v>
      </c>
      <c r="E76" s="1120">
        <v>208</v>
      </c>
      <c r="F76" s="1195">
        <v>226</v>
      </c>
      <c r="G76" s="1270">
        <v>0</v>
      </c>
      <c r="H76" s="1345">
        <v>186</v>
      </c>
      <c r="I76" s="1420">
        <v>10</v>
      </c>
      <c r="J76" s="1495">
        <v>30</v>
      </c>
      <c r="K76" s="1570">
        <v>32</v>
      </c>
      <c r="L76" s="1645">
        <v>42</v>
      </c>
      <c r="M76" s="1720">
        <v>42</v>
      </c>
      <c r="N76" s="1795">
        <v>0</v>
      </c>
      <c r="O76" s="1867">
        <v>13</v>
      </c>
      <c r="P76" s="1938">
        <v>0.43333333333333335</v>
      </c>
      <c r="Q76" s="2009">
        <v>4</v>
      </c>
      <c r="R76" s="2055">
        <v>1</v>
      </c>
      <c r="S76" s="2124">
        <v>64</v>
      </c>
      <c r="T76" s="2199">
        <v>0.29493087557603687</v>
      </c>
      <c r="U76" s="2259">
        <v>942.95799999999997</v>
      </c>
      <c r="V76" s="2315">
        <v>771.21600000000001</v>
      </c>
      <c r="W76" s="2376">
        <v>1043.4449999999999</v>
      </c>
      <c r="X76" s="2439">
        <v>1435.942</v>
      </c>
      <c r="Y76" s="2503">
        <v>1539.5219999999999</v>
      </c>
      <c r="Z76" s="2569">
        <v>1417.83</v>
      </c>
      <c r="AA76" s="2639">
        <v>812.68700000000001</v>
      </c>
      <c r="AB76" s="2714">
        <v>1422.3889999999999</v>
      </c>
      <c r="AG76" s="2789">
        <v>96</v>
      </c>
      <c r="AH76" s="2864">
        <v>14.816552083333333</v>
      </c>
      <c r="AI76" s="2939">
        <v>9385.9889999999996</v>
      </c>
    </row>
    <row r="77" spans="1:35" x14ac:dyDescent="0.25">
      <c r="A77" s="787" t="s">
        <v>483</v>
      </c>
      <c r="B77" s="875" t="s">
        <v>735</v>
      </c>
      <c r="C77" s="963" t="s">
        <v>809</v>
      </c>
      <c r="D77" s="1044" t="s">
        <v>876</v>
      </c>
      <c r="E77" s="1121">
        <v>111</v>
      </c>
      <c r="F77" s="1196">
        <v>143</v>
      </c>
      <c r="G77" s="1271">
        <v>0</v>
      </c>
      <c r="H77" s="1346">
        <v>114</v>
      </c>
      <c r="I77" s="1421">
        <v>5</v>
      </c>
      <c r="J77" s="1496">
        <v>24</v>
      </c>
      <c r="K77" s="1571">
        <v>1</v>
      </c>
      <c r="L77" s="1646">
        <v>40</v>
      </c>
      <c r="M77" s="1721">
        <v>39</v>
      </c>
      <c r="N77" s="1796">
        <v>1</v>
      </c>
      <c r="O77" s="1868">
        <v>13</v>
      </c>
      <c r="P77" s="1939">
        <v>0.54166666666666663</v>
      </c>
      <c r="Q77" s="2010">
        <v>2</v>
      </c>
      <c r="R77" s="2056">
        <v>1</v>
      </c>
      <c r="S77" s="2125">
        <v>42</v>
      </c>
      <c r="T77" s="2200">
        <v>0.33070866141732286</v>
      </c>
      <c r="V77" s="2316">
        <v>15.496</v>
      </c>
      <c r="W77" s="2377">
        <v>236.125</v>
      </c>
      <c r="X77" s="2440">
        <v>475.29199999999997</v>
      </c>
      <c r="Y77" s="2504">
        <v>509.25299999999999</v>
      </c>
      <c r="Z77" s="2570">
        <v>677.327</v>
      </c>
      <c r="AA77" s="2640">
        <v>444.34699999999998</v>
      </c>
      <c r="AB77" s="2715">
        <v>736.67399999999998</v>
      </c>
      <c r="AG77" s="2790">
        <v>57</v>
      </c>
      <c r="AH77" s="2865">
        <v>12.924105263157895</v>
      </c>
      <c r="AI77" s="2940">
        <v>3094.5140000000001</v>
      </c>
    </row>
    <row r="78" spans="1:35" x14ac:dyDescent="0.25">
      <c r="A78" s="788" t="s">
        <v>483</v>
      </c>
      <c r="B78" s="876" t="s">
        <v>735</v>
      </c>
      <c r="C78" s="964" t="s">
        <v>810</v>
      </c>
      <c r="D78" s="1045" t="s">
        <v>877</v>
      </c>
    </row>
    <row r="79" spans="1:35" x14ac:dyDescent="0.25">
      <c r="A79" s="789" t="s">
        <v>483</v>
      </c>
      <c r="B79" s="877" t="s">
        <v>735</v>
      </c>
      <c r="C79" s="965" t="s">
        <v>811</v>
      </c>
      <c r="D79" s="1046" t="s">
        <v>877</v>
      </c>
      <c r="E79" s="1122">
        <v>62</v>
      </c>
      <c r="F79" s="1197">
        <v>59</v>
      </c>
      <c r="G79" s="1272">
        <v>0</v>
      </c>
      <c r="H79" s="1347">
        <v>47</v>
      </c>
      <c r="I79" s="1422">
        <v>0</v>
      </c>
      <c r="J79" s="1497">
        <v>12</v>
      </c>
      <c r="K79" s="1572">
        <v>0</v>
      </c>
      <c r="L79" s="1647">
        <v>10</v>
      </c>
      <c r="M79" s="1722">
        <v>10</v>
      </c>
      <c r="N79" s="1797">
        <v>0</v>
      </c>
      <c r="O79" s="1869">
        <v>4</v>
      </c>
      <c r="P79" s="1940">
        <v>0.33333333333333331</v>
      </c>
      <c r="Q79" s="2011">
        <v>0</v>
      </c>
      <c r="S79" s="2126">
        <v>19</v>
      </c>
      <c r="T79" s="2201">
        <v>0.31404958677685951</v>
      </c>
      <c r="V79" s="2317">
        <v>45.25</v>
      </c>
      <c r="W79" s="2378">
        <v>77.774000000000001</v>
      </c>
      <c r="X79" s="2441">
        <v>140.386</v>
      </c>
      <c r="Y79" s="2505">
        <v>254.91900000000001</v>
      </c>
      <c r="Z79" s="2571">
        <v>118.61499999999999</v>
      </c>
      <c r="AA79" s="2641">
        <v>197.40799999999999</v>
      </c>
      <c r="AB79" s="2716">
        <v>263.56299999999999</v>
      </c>
      <c r="AG79" s="2791">
        <v>22</v>
      </c>
      <c r="AH79" s="2866">
        <v>11.980136363636364</v>
      </c>
      <c r="AI79" s="2941">
        <v>1097.915</v>
      </c>
    </row>
    <row r="80" spans="1:35" x14ac:dyDescent="0.25">
      <c r="A80" s="790" t="s">
        <v>483</v>
      </c>
      <c r="B80" s="878" t="s">
        <v>735</v>
      </c>
      <c r="C80" s="966" t="s">
        <v>812</v>
      </c>
      <c r="D80" s="1047" t="s">
        <v>876</v>
      </c>
      <c r="V80" s="2318">
        <v>295.738</v>
      </c>
      <c r="W80" s="2379">
        <v>307.44099999999997</v>
      </c>
      <c r="AI80" s="2942">
        <v>603.17899999999997</v>
      </c>
    </row>
    <row r="81" spans="1:35" x14ac:dyDescent="0.25">
      <c r="A81" s="791" t="s">
        <v>491</v>
      </c>
      <c r="B81" s="879" t="s">
        <v>736</v>
      </c>
      <c r="C81" s="967" t="s">
        <v>813</v>
      </c>
      <c r="D81" s="1048" t="s">
        <v>878</v>
      </c>
      <c r="E81" s="1123">
        <v>24</v>
      </c>
      <c r="F81" s="1198">
        <v>39</v>
      </c>
      <c r="G81" s="1273">
        <v>0</v>
      </c>
      <c r="H81" s="1348">
        <v>30</v>
      </c>
      <c r="I81" s="1423">
        <v>0</v>
      </c>
      <c r="J81" s="1498">
        <v>9</v>
      </c>
      <c r="K81" s="1573">
        <v>0</v>
      </c>
      <c r="L81" s="1648">
        <v>15</v>
      </c>
      <c r="M81" s="1723">
        <v>11</v>
      </c>
      <c r="N81" s="1798">
        <v>4</v>
      </c>
      <c r="O81" s="1870">
        <v>5</v>
      </c>
      <c r="P81" s="1941">
        <v>0.55555555555555558</v>
      </c>
      <c r="Q81" s="2012">
        <v>0</v>
      </c>
      <c r="S81" s="2127">
        <v>6</v>
      </c>
      <c r="T81" s="2202">
        <v>0.19047619047619047</v>
      </c>
      <c r="AA81" s="2642">
        <v>10.807</v>
      </c>
      <c r="AB81" s="2717">
        <v>101.211</v>
      </c>
      <c r="AG81" s="2792">
        <v>7</v>
      </c>
      <c r="AH81" s="2867">
        <v>14.458714285714285</v>
      </c>
      <c r="AI81" s="2943">
        <v>112.018</v>
      </c>
    </row>
    <row r="82" spans="1:35" x14ac:dyDescent="0.25">
      <c r="A82" s="792" t="s">
        <v>491</v>
      </c>
      <c r="B82" s="880" t="s">
        <v>736</v>
      </c>
      <c r="C82" s="968" t="s">
        <v>814</v>
      </c>
      <c r="D82" s="1049" t="s">
        <v>879</v>
      </c>
      <c r="E82" s="1124">
        <v>90</v>
      </c>
      <c r="F82" s="1199">
        <v>106</v>
      </c>
      <c r="G82" s="1274">
        <v>0</v>
      </c>
      <c r="H82" s="1349">
        <v>86</v>
      </c>
      <c r="I82" s="1424">
        <v>6</v>
      </c>
      <c r="J82" s="1499">
        <v>14</v>
      </c>
      <c r="K82" s="1574">
        <v>0</v>
      </c>
      <c r="L82" s="1649">
        <v>22</v>
      </c>
      <c r="M82" s="1724">
        <v>20</v>
      </c>
      <c r="N82" s="1799">
        <v>2</v>
      </c>
      <c r="O82" s="1871">
        <v>7</v>
      </c>
      <c r="P82" s="1942">
        <v>0.5</v>
      </c>
      <c r="Q82" s="2013">
        <v>3</v>
      </c>
      <c r="R82" s="2057">
        <v>1</v>
      </c>
      <c r="S82" s="2128">
        <v>31</v>
      </c>
      <c r="T82" s="2203">
        <v>0.31632653061224492</v>
      </c>
      <c r="Y82" s="2506">
        <v>527.27800000000002</v>
      </c>
      <c r="Z82" s="2572">
        <v>439.60199999999998</v>
      </c>
      <c r="AA82" s="2643">
        <v>608.52700000000004</v>
      </c>
      <c r="AB82" s="2718">
        <v>854.399</v>
      </c>
      <c r="AG82" s="2793">
        <v>55</v>
      </c>
      <c r="AH82" s="2868">
        <v>15.534527272727273</v>
      </c>
      <c r="AI82" s="2944">
        <v>2429.806</v>
      </c>
    </row>
    <row r="83" spans="1:35" x14ac:dyDescent="0.25">
      <c r="A83" s="793" t="s">
        <v>491</v>
      </c>
      <c r="B83" s="881" t="s">
        <v>736</v>
      </c>
      <c r="C83" s="969" t="s">
        <v>815</v>
      </c>
      <c r="D83" s="1050" t="s">
        <v>880</v>
      </c>
      <c r="E83" s="1125">
        <v>217</v>
      </c>
      <c r="F83" s="1200">
        <v>212</v>
      </c>
      <c r="G83" s="1275">
        <v>0</v>
      </c>
      <c r="H83" s="1350">
        <v>180</v>
      </c>
      <c r="I83" s="1425">
        <v>11</v>
      </c>
      <c r="J83" s="1500">
        <v>21</v>
      </c>
      <c r="K83" s="1575">
        <v>1</v>
      </c>
      <c r="L83" s="1650">
        <v>33</v>
      </c>
      <c r="M83" s="1725">
        <v>32</v>
      </c>
      <c r="N83" s="1800">
        <v>1</v>
      </c>
      <c r="O83" s="1872">
        <v>9</v>
      </c>
      <c r="P83" s="1943">
        <v>0.42857142857142855</v>
      </c>
      <c r="Q83" s="2014">
        <v>5</v>
      </c>
      <c r="R83" s="2058">
        <v>1</v>
      </c>
      <c r="S83" s="2129">
        <v>35</v>
      </c>
      <c r="T83" s="2204">
        <v>0.16317016317016317</v>
      </c>
      <c r="U83" s="2260">
        <v>431.81099999999998</v>
      </c>
      <c r="V83" s="2319">
        <v>838.86199999999997</v>
      </c>
      <c r="W83" s="2380">
        <v>1100.729</v>
      </c>
      <c r="X83" s="2442">
        <v>866.48400000000004</v>
      </c>
      <c r="Y83" s="2507">
        <v>599.27499999999998</v>
      </c>
      <c r="Z83" s="2573">
        <v>804.89099999999996</v>
      </c>
      <c r="AA83" s="2644">
        <v>773.25199999999995</v>
      </c>
      <c r="AB83" s="2719">
        <v>449.80700000000002</v>
      </c>
      <c r="AG83" s="2794">
        <v>38</v>
      </c>
      <c r="AH83" s="2869">
        <v>11.837026315789474</v>
      </c>
      <c r="AI83" s="2945">
        <v>5865.1109999999999</v>
      </c>
    </row>
    <row r="84" spans="1:35" x14ac:dyDescent="0.25">
      <c r="A84" s="794" t="s">
        <v>491</v>
      </c>
      <c r="B84" s="882" t="s">
        <v>737</v>
      </c>
      <c r="C84" s="970" t="s">
        <v>816</v>
      </c>
      <c r="D84" s="1051" t="s">
        <v>881</v>
      </c>
      <c r="E84" s="1126">
        <v>147</v>
      </c>
      <c r="F84" s="1201">
        <v>138</v>
      </c>
      <c r="G84" s="1276">
        <v>0</v>
      </c>
      <c r="H84" s="1351">
        <v>100</v>
      </c>
      <c r="I84" s="1426">
        <v>15</v>
      </c>
      <c r="J84" s="1501">
        <v>23</v>
      </c>
      <c r="K84" s="1576">
        <v>0</v>
      </c>
      <c r="L84" s="1651">
        <v>24</v>
      </c>
      <c r="M84" s="1726">
        <v>23</v>
      </c>
      <c r="N84" s="1801">
        <v>1</v>
      </c>
      <c r="O84" s="1873">
        <v>9</v>
      </c>
      <c r="P84" s="1944">
        <v>0.39130434782608697</v>
      </c>
      <c r="Q84" s="2015">
        <v>1</v>
      </c>
      <c r="R84" s="2059">
        <v>1</v>
      </c>
      <c r="S84" s="2130">
        <v>30</v>
      </c>
      <c r="T84" s="2205">
        <v>0.21052631578947367</v>
      </c>
      <c r="U84" s="2261">
        <v>291.411</v>
      </c>
      <c r="V84" s="2320">
        <v>671.39200000000005</v>
      </c>
      <c r="W84" s="2381">
        <v>670.00400000000002</v>
      </c>
      <c r="X84" s="2443">
        <v>1294.2950000000001</v>
      </c>
      <c r="Y84" s="2508">
        <v>197.035</v>
      </c>
      <c r="Z84" s="2574">
        <v>515.44200000000001</v>
      </c>
      <c r="AA84" s="2645">
        <v>581.39</v>
      </c>
      <c r="AB84" s="2720">
        <v>517.28</v>
      </c>
      <c r="AG84" s="2795">
        <v>42</v>
      </c>
      <c r="AH84" s="2870">
        <v>12.316190476190476</v>
      </c>
      <c r="AI84" s="2946">
        <v>4738.2489999999998</v>
      </c>
    </row>
    <row r="85" spans="1:35" x14ac:dyDescent="0.25">
      <c r="A85" s="795" t="s">
        <v>491</v>
      </c>
      <c r="B85" s="883" t="s">
        <v>737</v>
      </c>
      <c r="C85" s="971" t="s">
        <v>817</v>
      </c>
      <c r="D85" s="1052" t="s">
        <v>882</v>
      </c>
      <c r="E85" s="1127">
        <v>133</v>
      </c>
      <c r="F85" s="1202">
        <v>130</v>
      </c>
      <c r="G85" s="1277">
        <v>0</v>
      </c>
      <c r="H85" s="1352">
        <v>108</v>
      </c>
      <c r="I85" s="1427">
        <v>3</v>
      </c>
      <c r="J85" s="1502">
        <v>19</v>
      </c>
      <c r="K85" s="1577">
        <v>2</v>
      </c>
      <c r="L85" s="1652">
        <v>25</v>
      </c>
      <c r="M85" s="1727">
        <v>24</v>
      </c>
      <c r="N85" s="1802">
        <v>1</v>
      </c>
      <c r="O85" s="1874">
        <v>8</v>
      </c>
      <c r="P85" s="1945">
        <v>0.42105263157894735</v>
      </c>
      <c r="Q85" s="2016">
        <v>2</v>
      </c>
      <c r="R85" s="2060">
        <v>1</v>
      </c>
      <c r="S85" s="2131">
        <v>13</v>
      </c>
      <c r="T85" s="2206">
        <v>9.8859315589353611E-2</v>
      </c>
      <c r="U85" s="2262">
        <v>82.739000000000004</v>
      </c>
      <c r="V85" s="2321">
        <v>148.00700000000001</v>
      </c>
      <c r="W85" s="2382">
        <v>214.18700000000001</v>
      </c>
      <c r="X85" s="2444">
        <v>276.26299999999998</v>
      </c>
      <c r="Y85" s="2509">
        <v>272.30700000000002</v>
      </c>
      <c r="Z85" s="2575">
        <v>97.180999999999997</v>
      </c>
      <c r="AA85" s="2646">
        <v>151.529</v>
      </c>
      <c r="AB85" s="2721">
        <v>250.91499999999999</v>
      </c>
      <c r="AG85" s="2796">
        <v>20</v>
      </c>
      <c r="AH85" s="2871">
        <v>12.54575</v>
      </c>
      <c r="AI85" s="2947">
        <v>1493.1279999999999</v>
      </c>
    </row>
    <row r="86" spans="1:35" x14ac:dyDescent="0.25">
      <c r="A86" s="796" t="s">
        <v>491</v>
      </c>
      <c r="B86" s="884" t="s">
        <v>737</v>
      </c>
      <c r="C86" s="972" t="s">
        <v>818</v>
      </c>
      <c r="D86" s="1053" t="s">
        <v>883</v>
      </c>
      <c r="E86" s="1128">
        <v>103</v>
      </c>
      <c r="F86" s="1203">
        <v>96</v>
      </c>
      <c r="G86" s="1278">
        <v>0</v>
      </c>
      <c r="H86" s="1353">
        <v>69</v>
      </c>
      <c r="I86" s="1428">
        <v>6</v>
      </c>
      <c r="J86" s="1503">
        <v>21</v>
      </c>
      <c r="K86" s="1578">
        <v>2</v>
      </c>
      <c r="L86" s="1653">
        <v>17</v>
      </c>
      <c r="M86" s="1728">
        <v>16</v>
      </c>
      <c r="N86" s="1803">
        <v>1</v>
      </c>
      <c r="O86" s="1875">
        <v>8</v>
      </c>
      <c r="P86" s="1946">
        <v>0.38095238095238093</v>
      </c>
      <c r="Q86" s="2017">
        <v>1</v>
      </c>
      <c r="R86" s="2061">
        <v>1</v>
      </c>
      <c r="S86" s="2132">
        <v>16</v>
      </c>
      <c r="T86" s="2207">
        <v>0.16080402010050251</v>
      </c>
      <c r="U86" s="2263">
        <v>106.42700000000001</v>
      </c>
      <c r="V86" s="2322">
        <v>187.76300000000001</v>
      </c>
      <c r="W86" s="2383">
        <v>378.423</v>
      </c>
      <c r="X86" s="2445">
        <v>466.11399999999998</v>
      </c>
      <c r="Y86" s="2510">
        <v>182.49100000000001</v>
      </c>
      <c r="Z86" s="2576">
        <v>431.23099999999999</v>
      </c>
      <c r="AA86" s="2647">
        <v>145.41399999999999</v>
      </c>
      <c r="AB86" s="2722">
        <v>292.73700000000002</v>
      </c>
      <c r="AG86" s="2797">
        <v>24</v>
      </c>
      <c r="AH86" s="2872">
        <v>12.197375000000001</v>
      </c>
      <c r="AI86" s="2948">
        <v>2190.6</v>
      </c>
    </row>
    <row r="87" spans="1:35" x14ac:dyDescent="0.25">
      <c r="A87" s="797" t="s">
        <v>488</v>
      </c>
      <c r="B87" s="885" t="s">
        <v>738</v>
      </c>
      <c r="C87" s="973" t="s">
        <v>819</v>
      </c>
      <c r="D87" s="1054" t="s">
        <v>884</v>
      </c>
      <c r="E87" s="1129">
        <v>115</v>
      </c>
      <c r="F87" s="1204">
        <v>112</v>
      </c>
      <c r="G87" s="1279">
        <v>0</v>
      </c>
      <c r="H87" s="1354">
        <v>88</v>
      </c>
      <c r="I87" s="1429">
        <v>9</v>
      </c>
      <c r="J87" s="1504">
        <v>15</v>
      </c>
      <c r="K87" s="1579">
        <v>1</v>
      </c>
      <c r="L87" s="1654">
        <v>12</v>
      </c>
      <c r="M87" s="1729">
        <v>11</v>
      </c>
      <c r="N87" s="1804">
        <v>1</v>
      </c>
      <c r="O87" s="1876">
        <v>4</v>
      </c>
      <c r="P87" s="1947">
        <v>0.26666666666666666</v>
      </c>
      <c r="Q87" s="2018">
        <v>2</v>
      </c>
      <c r="R87" s="2062">
        <v>1</v>
      </c>
      <c r="S87" s="2133">
        <v>23</v>
      </c>
      <c r="T87" s="2208">
        <v>0.20264317180616739</v>
      </c>
      <c r="U87" s="2264">
        <v>229.28800000000001</v>
      </c>
      <c r="V87" s="2323">
        <v>357.86900000000003</v>
      </c>
      <c r="W87" s="2384">
        <v>585.774</v>
      </c>
      <c r="X87" s="2446">
        <v>477.37799999999999</v>
      </c>
      <c r="Y87" s="2511">
        <v>540.10299999999995</v>
      </c>
      <c r="Z87" s="2577">
        <v>581.84900000000005</v>
      </c>
      <c r="AA87" s="2648">
        <v>380.05</v>
      </c>
      <c r="AB87" s="2723">
        <v>526.71</v>
      </c>
      <c r="AG87" s="2798">
        <v>29</v>
      </c>
      <c r="AH87" s="2873">
        <v>18.16241379310345</v>
      </c>
      <c r="AI87" s="2949">
        <v>3679.0210000000002</v>
      </c>
    </row>
    <row r="88" spans="1:35" x14ac:dyDescent="0.25">
      <c r="A88" s="798" t="s">
        <v>488</v>
      </c>
      <c r="B88" s="886" t="s">
        <v>738</v>
      </c>
      <c r="C88" s="974" t="s">
        <v>820</v>
      </c>
    </row>
    <row r="89" spans="1:35" x14ac:dyDescent="0.25">
      <c r="A89" s="799" t="s">
        <v>488</v>
      </c>
      <c r="B89" s="887" t="s">
        <v>738</v>
      </c>
      <c r="C89" s="975" t="s">
        <v>821</v>
      </c>
      <c r="D89" s="1055" t="s">
        <v>885</v>
      </c>
      <c r="E89" s="1130">
        <v>52</v>
      </c>
      <c r="F89" s="1205">
        <v>37</v>
      </c>
      <c r="G89" s="1280">
        <v>0</v>
      </c>
      <c r="H89" s="1355">
        <v>28</v>
      </c>
      <c r="I89" s="1430">
        <v>1</v>
      </c>
      <c r="J89" s="1505">
        <v>8</v>
      </c>
      <c r="K89" s="1580">
        <v>3</v>
      </c>
      <c r="L89" s="1655">
        <v>0</v>
      </c>
      <c r="M89" s="1730">
        <v>0</v>
      </c>
      <c r="N89" s="1805">
        <v>0</v>
      </c>
      <c r="S89" s="2134">
        <v>8</v>
      </c>
      <c r="T89" s="2209">
        <v>0.1797752808988764</v>
      </c>
      <c r="W89" s="2385">
        <v>196.80099999999999</v>
      </c>
      <c r="X89" s="2447">
        <v>226.82499999999999</v>
      </c>
      <c r="Y89" s="2512">
        <v>86.364000000000004</v>
      </c>
      <c r="Z89" s="2578">
        <v>12.265000000000001</v>
      </c>
      <c r="AA89" s="2649">
        <v>155.661</v>
      </c>
      <c r="AB89" s="2724">
        <v>214.43199999999999</v>
      </c>
      <c r="AG89" s="2799">
        <v>11</v>
      </c>
      <c r="AH89" s="2874">
        <v>19.493818181818181</v>
      </c>
      <c r="AI89" s="2950">
        <v>892.34799999999996</v>
      </c>
    </row>
    <row r="90" spans="1:35" x14ac:dyDescent="0.25">
      <c r="A90" s="800" t="s">
        <v>488</v>
      </c>
      <c r="B90" s="888" t="s">
        <v>738</v>
      </c>
      <c r="C90" s="976" t="s">
        <v>822</v>
      </c>
      <c r="D90" s="1056" t="s">
        <v>886</v>
      </c>
      <c r="E90" s="1131">
        <v>126</v>
      </c>
      <c r="F90" s="1206">
        <v>124</v>
      </c>
      <c r="G90" s="1281">
        <v>0</v>
      </c>
      <c r="H90" s="1356">
        <v>86</v>
      </c>
      <c r="I90" s="1431">
        <v>10</v>
      </c>
      <c r="J90" s="1506">
        <v>28</v>
      </c>
      <c r="K90" s="1581">
        <v>0</v>
      </c>
      <c r="L90" s="1656">
        <v>14</v>
      </c>
      <c r="M90" s="1731">
        <v>13</v>
      </c>
      <c r="N90" s="1806">
        <v>1</v>
      </c>
      <c r="O90" s="1877">
        <v>8</v>
      </c>
      <c r="P90" s="1948">
        <v>0.2857142857142857</v>
      </c>
      <c r="Q90" s="2019">
        <v>0</v>
      </c>
      <c r="S90" s="2135">
        <v>23</v>
      </c>
      <c r="T90" s="2210">
        <v>0.184</v>
      </c>
      <c r="U90" s="2265">
        <v>191.15899999999999</v>
      </c>
      <c r="V90" s="2324">
        <v>454.14100000000002</v>
      </c>
      <c r="W90" s="2386">
        <v>980.75800000000004</v>
      </c>
      <c r="X90" s="2448">
        <v>376.476</v>
      </c>
      <c r="Y90" s="2513">
        <v>371.71</v>
      </c>
      <c r="Z90" s="2579">
        <v>264.35899999999998</v>
      </c>
      <c r="AA90" s="2650">
        <v>313.36599999999999</v>
      </c>
      <c r="AB90" s="2725">
        <v>476.38</v>
      </c>
      <c r="AG90" s="2800">
        <v>33</v>
      </c>
      <c r="AH90" s="2875">
        <v>14.435757575757576</v>
      </c>
      <c r="AI90" s="2951">
        <v>3428.3490000000002</v>
      </c>
    </row>
    <row r="91" spans="1:35" x14ac:dyDescent="0.25">
      <c r="A91" s="801" t="s">
        <v>488</v>
      </c>
      <c r="B91" s="889" t="s">
        <v>738</v>
      </c>
      <c r="C91" s="977" t="s">
        <v>823</v>
      </c>
      <c r="D91" s="1057" t="s">
        <v>887</v>
      </c>
      <c r="E91" s="1132">
        <v>38</v>
      </c>
      <c r="F91" s="1207">
        <v>41</v>
      </c>
      <c r="G91" s="1282">
        <v>0</v>
      </c>
      <c r="H91" s="1357">
        <v>30</v>
      </c>
      <c r="I91" s="1432">
        <v>1</v>
      </c>
      <c r="J91" s="1507">
        <v>10</v>
      </c>
      <c r="K91" s="1582">
        <v>0</v>
      </c>
      <c r="L91" s="1657">
        <v>12</v>
      </c>
      <c r="M91" s="1732">
        <v>11</v>
      </c>
      <c r="N91" s="1807">
        <v>1</v>
      </c>
      <c r="O91" s="1878">
        <v>2</v>
      </c>
      <c r="P91" s="1949">
        <v>0.2</v>
      </c>
      <c r="Q91" s="2020">
        <v>1</v>
      </c>
      <c r="R91" s="2063">
        <v>1</v>
      </c>
      <c r="S91" s="2136">
        <v>8</v>
      </c>
      <c r="T91" s="2211">
        <v>0.20253164556962025</v>
      </c>
      <c r="X91" s="2449">
        <v>136.96100000000001</v>
      </c>
      <c r="Y91" s="2514">
        <v>241.917</v>
      </c>
      <c r="Z91" s="2580">
        <v>131.803</v>
      </c>
      <c r="AA91" s="2651">
        <v>107.26600000000001</v>
      </c>
      <c r="AB91" s="2726">
        <v>115.21899999999999</v>
      </c>
      <c r="AG91" s="2801">
        <v>8</v>
      </c>
      <c r="AH91" s="2876">
        <v>14.402374999999999</v>
      </c>
      <c r="AI91" s="2952">
        <v>733.16600000000005</v>
      </c>
    </row>
    <row r="92" spans="1:35" x14ac:dyDescent="0.25">
      <c r="A92" s="802" t="s">
        <v>488</v>
      </c>
      <c r="B92" s="890" t="s">
        <v>739</v>
      </c>
      <c r="C92" s="978" t="s">
        <v>824</v>
      </c>
      <c r="D92" s="1058" t="s">
        <v>888</v>
      </c>
      <c r="E92" s="1133">
        <v>22</v>
      </c>
      <c r="F92" s="1208">
        <v>20</v>
      </c>
      <c r="G92" s="1283">
        <v>0</v>
      </c>
      <c r="H92" s="1358">
        <v>13</v>
      </c>
      <c r="I92" s="1433">
        <v>0</v>
      </c>
      <c r="J92" s="1508">
        <v>7</v>
      </c>
      <c r="K92" s="1583">
        <v>1</v>
      </c>
      <c r="L92" s="1658">
        <v>4</v>
      </c>
      <c r="M92" s="1733">
        <v>4</v>
      </c>
      <c r="N92" s="1808">
        <v>0</v>
      </c>
      <c r="O92" s="1879">
        <v>2</v>
      </c>
      <c r="P92" s="1950">
        <v>0.2857142857142857</v>
      </c>
      <c r="Q92" s="2021">
        <v>0</v>
      </c>
      <c r="S92" s="2137">
        <v>1</v>
      </c>
      <c r="T92" s="2212">
        <v>4.7619047619047616E-2</v>
      </c>
      <c r="U92" s="2266">
        <v>82.97</v>
      </c>
      <c r="V92" s="2325">
        <v>560.36</v>
      </c>
      <c r="W92" s="2387">
        <v>32.832999999999998</v>
      </c>
      <c r="X92" s="2450">
        <v>153.041</v>
      </c>
      <c r="Y92" s="2515">
        <v>110.233</v>
      </c>
      <c r="Z92" s="2581">
        <v>17.419</v>
      </c>
      <c r="AA92" s="2652">
        <v>0</v>
      </c>
      <c r="AB92" s="2727">
        <v>42.000999999999998</v>
      </c>
      <c r="AG92" s="2802">
        <v>3</v>
      </c>
      <c r="AH92" s="2877">
        <v>14.000333333333332</v>
      </c>
      <c r="AI92" s="2953">
        <v>998.85699999999997</v>
      </c>
    </row>
    <row r="93" spans="1:35" x14ac:dyDescent="0.25">
      <c r="A93" s="803" t="s">
        <v>488</v>
      </c>
      <c r="B93" s="891" t="s">
        <v>739</v>
      </c>
      <c r="C93" s="979" t="s">
        <v>825</v>
      </c>
      <c r="D93" s="1059" t="s">
        <v>889</v>
      </c>
      <c r="E93" s="1134">
        <v>78</v>
      </c>
      <c r="F93" s="1209">
        <v>113</v>
      </c>
      <c r="G93" s="1284">
        <v>0</v>
      </c>
      <c r="H93" s="1359">
        <v>81</v>
      </c>
      <c r="I93" s="1434">
        <v>6</v>
      </c>
      <c r="J93" s="1509">
        <v>26</v>
      </c>
      <c r="K93" s="1584">
        <v>18</v>
      </c>
      <c r="L93" s="1659">
        <v>52</v>
      </c>
      <c r="M93" s="1734">
        <v>44</v>
      </c>
      <c r="N93" s="1809">
        <v>8</v>
      </c>
      <c r="O93" s="1880">
        <v>11</v>
      </c>
      <c r="P93" s="1951">
        <v>0.42307692307692307</v>
      </c>
      <c r="Q93" s="2022">
        <v>3</v>
      </c>
      <c r="R93" s="2064">
        <v>1</v>
      </c>
      <c r="S93" s="2138">
        <v>41</v>
      </c>
      <c r="T93" s="2213">
        <v>0.4293193717277487</v>
      </c>
      <c r="U93" s="2267">
        <v>3.7480000000000002</v>
      </c>
      <c r="V93" s="2326">
        <v>298.19900000000001</v>
      </c>
      <c r="W93" s="2388">
        <v>319.46300000000002</v>
      </c>
      <c r="X93" s="2451">
        <v>359.45800000000003</v>
      </c>
      <c r="Y93" s="2516">
        <v>76.040000000000006</v>
      </c>
      <c r="Z93" s="2582">
        <v>333.88</v>
      </c>
      <c r="AA93" s="2653">
        <v>884.55600000000004</v>
      </c>
      <c r="AB93" s="2728">
        <v>1327.742</v>
      </c>
      <c r="AG93" s="2803">
        <v>81</v>
      </c>
      <c r="AH93" s="2878">
        <v>16.391876543209875</v>
      </c>
      <c r="AI93" s="2954">
        <v>3603.0859999999998</v>
      </c>
    </row>
    <row r="94" spans="1:35" x14ac:dyDescent="0.25">
      <c r="A94" s="804" t="s">
        <v>488</v>
      </c>
      <c r="B94" s="892" t="s">
        <v>739</v>
      </c>
      <c r="C94" s="980" t="s">
        <v>826</v>
      </c>
    </row>
    <row r="95" spans="1:35" x14ac:dyDescent="0.25">
      <c r="A95" s="805" t="s">
        <v>488</v>
      </c>
      <c r="B95" s="893" t="s">
        <v>739</v>
      </c>
      <c r="C95" s="981" t="s">
        <v>827</v>
      </c>
      <c r="D95" s="1060" t="s">
        <v>888</v>
      </c>
      <c r="E95" s="1135">
        <v>10</v>
      </c>
      <c r="F95" s="1210">
        <v>11</v>
      </c>
      <c r="G95" s="1285">
        <v>0</v>
      </c>
      <c r="H95" s="1360">
        <v>5</v>
      </c>
      <c r="I95" s="1435">
        <v>0</v>
      </c>
      <c r="J95" s="1510">
        <v>6</v>
      </c>
      <c r="K95" s="1585">
        <v>0</v>
      </c>
      <c r="L95" s="1660">
        <v>2</v>
      </c>
      <c r="M95" s="1735">
        <v>1</v>
      </c>
      <c r="N95" s="1810">
        <v>1</v>
      </c>
      <c r="O95" s="1881">
        <v>1</v>
      </c>
      <c r="P95" s="1952">
        <v>0.16666666666666666</v>
      </c>
      <c r="Q95" s="2023">
        <v>0</v>
      </c>
      <c r="S95" s="2139">
        <v>1</v>
      </c>
      <c r="T95" s="2214">
        <v>9.5238095238095233E-2</v>
      </c>
      <c r="U95" s="2268">
        <v>5.39</v>
      </c>
      <c r="V95" s="2327">
        <v>54.4</v>
      </c>
      <c r="W95" s="2389">
        <v>-42.101999999999997</v>
      </c>
      <c r="X95" s="2452">
        <v>0</v>
      </c>
      <c r="Y95" s="2517">
        <v>0</v>
      </c>
      <c r="Z95" s="2583">
        <v>41.095999999999997</v>
      </c>
      <c r="AA95" s="2654">
        <v>0</v>
      </c>
      <c r="AB95" s="2729">
        <v>15.256</v>
      </c>
      <c r="AG95" s="2804">
        <v>1</v>
      </c>
      <c r="AH95" s="2879">
        <v>15.256</v>
      </c>
      <c r="AI95" s="2955">
        <v>74.040000000000006</v>
      </c>
    </row>
  </sheetData>
  <hyperlinks>
    <hyperlink ref="D2" location="Cover!A1" display="Back to cover page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Cover</vt:lpstr>
      <vt:lpstr>Country</vt:lpstr>
      <vt:lpstr>North</vt:lpstr>
      <vt:lpstr>South</vt:lpstr>
      <vt:lpstr>Production_AD Structure</vt:lpstr>
      <vt:lpstr>Ending MP_Structure</vt:lpstr>
      <vt:lpstr>Recruitment_Structure</vt:lpstr>
      <vt:lpstr>Recruitment KPI_Structure</vt:lpstr>
      <vt:lpstr>Rookie Metric</vt:lpstr>
      <vt:lpstr>GA</vt:lpstr>
      <vt:lpstr>Rider</vt:lpstr>
      <vt:lpstr>5.0 AG retention</vt:lpstr>
      <vt:lpstr>Product Mix</vt:lpstr>
      <vt:lpstr>BD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Tung Nguyen (DA)</cp:lastModifiedBy>
  <dcterms:created xsi:type="dcterms:W3CDTF">2017-07-19T10:40:18Z</dcterms:created>
  <dcterms:modified xsi:type="dcterms:W3CDTF">2017-09-15T04:05:15Z</dcterms:modified>
</cp:coreProperties>
</file>