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4" activeTab="12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4.0 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2">#REF!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2">[4]BDList!$A$2:$A$69</definedName>
    <definedName name="BDName" localSheetId="11">[5]BDList!$A$2:$A$69</definedName>
    <definedName name="BDName" localSheetId="0">[6]BDList!$A$2:$A$69</definedName>
    <definedName name="BDName" localSheetId="4">[4]BDList!$A$2:$A$69</definedName>
    <definedName name="BDName" localSheetId="8">[4]BDList!$A$2:$A$69</definedName>
    <definedName name="BDName" localSheetId="10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2">#REF!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2">#REF!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2">#REF!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2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2">#REF!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2">#REF!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2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2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Q121" i="1"/>
  <c r="P121" i="1"/>
  <c r="P10" i="1" s="1"/>
  <c r="O121" i="1"/>
  <c r="O10" i="1" s="1"/>
  <c r="N121" i="1"/>
  <c r="M121" i="1"/>
  <c r="L121" i="1"/>
  <c r="L10" i="1" s="1"/>
  <c r="K121" i="1"/>
  <c r="K10" i="1" s="1"/>
  <c r="J121" i="1"/>
  <c r="I121" i="1"/>
  <c r="H121" i="1"/>
  <c r="H10" i="1" s="1"/>
  <c r="BD120" i="1"/>
  <c r="BC120" i="1"/>
  <c r="BB120" i="1"/>
  <c r="BA120" i="1"/>
  <c r="AZ120" i="1"/>
  <c r="AY120" i="1"/>
  <c r="AX120" i="1"/>
  <c r="AW120" i="1"/>
  <c r="Q120" i="1" s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AX107" i="1"/>
  <c r="AW107" i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P97" i="1"/>
  <c r="P109" i="1" s="1"/>
  <c r="O97" i="1"/>
  <c r="O109" i="1" s="1"/>
  <c r="O6" i="1" s="1"/>
  <c r="N97" i="1"/>
  <c r="N109" i="1" s="1"/>
  <c r="N6" i="1" s="1"/>
  <c r="M97" i="1"/>
  <c r="M109" i="1" s="1"/>
  <c r="L97" i="1"/>
  <c r="L109" i="1" s="1"/>
  <c r="K97" i="1"/>
  <c r="K109" i="1" s="1"/>
  <c r="K6" i="1" s="1"/>
  <c r="J97" i="1"/>
  <c r="J109" i="1" s="1"/>
  <c r="J6" i="1" s="1"/>
  <c r="I97" i="1"/>
  <c r="I109" i="1" s="1"/>
  <c r="H97" i="1"/>
  <c r="H109" i="1" s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I96" i="1" s="1"/>
  <c r="I7" i="1" s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L4" i="1" s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L5" i="1" s="1"/>
  <c r="K83" i="1"/>
  <c r="K5" i="1" s="1"/>
  <c r="J83" i="1"/>
  <c r="I83" i="1"/>
  <c r="I5" i="1" s="1"/>
  <c r="H83" i="1"/>
  <c r="H5" i="1" s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Q59" i="1"/>
  <c r="Q12" i="1" s="1"/>
  <c r="P59" i="1"/>
  <c r="P12" i="1" s="1"/>
  <c r="O59" i="1"/>
  <c r="O12" i="1" s="1"/>
  <c r="N59" i="1"/>
  <c r="N12" i="1" s="1"/>
  <c r="M59" i="1"/>
  <c r="M12" i="1" s="1"/>
  <c r="L59" i="1"/>
  <c r="K59" i="1"/>
  <c r="K12" i="1" s="1"/>
  <c r="J59" i="1"/>
  <c r="I59" i="1"/>
  <c r="I12" i="1" s="1"/>
  <c r="H59" i="1"/>
  <c r="H12" i="1" s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BK42" i="1" s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K24" i="1"/>
  <c r="J24" i="1"/>
  <c r="I24" i="1"/>
  <c r="H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R12" i="1"/>
  <c r="L12" i="1"/>
  <c r="J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Q10" i="1"/>
  <c r="N10" i="1"/>
  <c r="M10" i="1"/>
  <c r="J10" i="1"/>
  <c r="I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P8" i="1"/>
  <c r="L8" i="1"/>
  <c r="K8" i="1"/>
  <c r="H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Q6" i="1"/>
  <c r="P6" i="1"/>
  <c r="M6" i="1"/>
  <c r="L6" i="1"/>
  <c r="I6" i="1"/>
  <c r="H6" i="1"/>
  <c r="BQ5" i="1"/>
  <c r="BP5" i="1"/>
  <c r="BO5" i="1"/>
  <c r="BN5" i="1"/>
  <c r="BM5" i="1"/>
  <c r="BL5" i="1"/>
  <c r="BK5" i="1"/>
  <c r="BJ5" i="1"/>
  <c r="BI5" i="1"/>
  <c r="BH5" i="1"/>
  <c r="BG5" i="1"/>
  <c r="BF5" i="1"/>
  <c r="J5" i="1"/>
  <c r="BQ4" i="1"/>
  <c r="BP4" i="1"/>
  <c r="BO4" i="1"/>
  <c r="BN4" i="1"/>
  <c r="BM4" i="1"/>
  <c r="BL4" i="1"/>
  <c r="BK4" i="1"/>
  <c r="BJ4" i="1"/>
  <c r="BI4" i="1"/>
  <c r="BH4" i="1"/>
  <c r="BG4" i="1"/>
  <c r="BF4" i="1"/>
  <c r="N4" i="1"/>
  <c r="J4" i="1"/>
  <c r="B2" i="1"/>
  <c r="R58" i="1" l="1"/>
  <c r="H42" i="1"/>
  <c r="L42" i="1"/>
  <c r="I120" i="1"/>
  <c r="I144" i="1" s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Q58" i="1"/>
  <c r="H120" i="1"/>
  <c r="L120" i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S144" i="1" s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5" i="1" s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F108" i="1" s="1"/>
  <c r="C107" i="1"/>
  <c r="E106" i="1"/>
  <c r="C105" i="1"/>
  <c r="E104" i="1"/>
  <c r="F104" i="1" s="1"/>
  <c r="C103" i="1"/>
  <c r="E102" i="1"/>
  <c r="F102" i="1" s="1"/>
  <c r="C101" i="1"/>
  <c r="C100" i="1"/>
  <c r="C95" i="1"/>
  <c r="C94" i="1"/>
  <c r="C93" i="1"/>
  <c r="C92" i="1"/>
  <c r="C91" i="1"/>
  <c r="C90" i="1"/>
  <c r="C89" i="1"/>
  <c r="C88" i="1"/>
  <c r="P85" i="1"/>
  <c r="P84" i="1"/>
  <c r="P4" i="1" s="1"/>
  <c r="P83" i="1"/>
  <c r="P5" i="1" s="1"/>
  <c r="C83" i="1"/>
  <c r="C5" i="1" s="1"/>
  <c r="P82" i="1"/>
  <c r="C82" i="1"/>
  <c r="P81" i="1"/>
  <c r="P153" i="1" s="1"/>
  <c r="C81" i="1"/>
  <c r="P80" i="1"/>
  <c r="C80" i="1"/>
  <c r="P79" i="1"/>
  <c r="P151" i="1" s="1"/>
  <c r="C79" i="1"/>
  <c r="P78" i="1"/>
  <c r="C78" i="1"/>
  <c r="P77" i="1"/>
  <c r="P44" i="1" s="1"/>
  <c r="C77" i="1"/>
  <c r="P76" i="1"/>
  <c r="C76" i="1"/>
  <c r="C56" i="1"/>
  <c r="C55" i="1"/>
  <c r="C54" i="1"/>
  <c r="C53" i="1"/>
  <c r="C52" i="1"/>
  <c r="C51" i="1"/>
  <c r="C50" i="1"/>
  <c r="C49" i="1"/>
  <c r="C45" i="1"/>
  <c r="C43" i="1"/>
  <c r="S85" i="1"/>
  <c r="S84" i="1"/>
  <c r="S4" i="1" s="1"/>
  <c r="S83" i="1"/>
  <c r="S5" i="1" s="1"/>
  <c r="S82" i="1"/>
  <c r="S154" i="1" s="1"/>
  <c r="S81" i="1"/>
  <c r="S80" i="1"/>
  <c r="S79" i="1"/>
  <c r="S151" i="1" s="1"/>
  <c r="S78" i="1"/>
  <c r="S150" i="1" s="1"/>
  <c r="S77" i="1"/>
  <c r="S44" i="1" s="1"/>
  <c r="S76" i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Q150" i="1" s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51" i="1"/>
  <c r="R127" i="1"/>
  <c r="R66" i="1"/>
  <c r="E20" i="1"/>
  <c r="R20" i="1"/>
  <c r="E21" i="1"/>
  <c r="F21" i="1" s="1"/>
  <c r="R21" i="1"/>
  <c r="E22" i="1"/>
  <c r="R22" i="1"/>
  <c r="E23" i="1"/>
  <c r="F23" i="1" s="1"/>
  <c r="R23" i="1"/>
  <c r="E24" i="1"/>
  <c r="R24" i="1"/>
  <c r="E25" i="1"/>
  <c r="F25" i="1" s="1"/>
  <c r="R25" i="1"/>
  <c r="E26" i="1"/>
  <c r="R26" i="1"/>
  <c r="E27" i="1"/>
  <c r="F27" i="1" s="1"/>
  <c r="R27" i="1"/>
  <c r="E28" i="1"/>
  <c r="R28" i="1"/>
  <c r="E31" i="1"/>
  <c r="F31" i="1" s="1"/>
  <c r="E32" i="1"/>
  <c r="E33" i="1"/>
  <c r="E34" i="1"/>
  <c r="E35" i="1"/>
  <c r="F35" i="1" s="1"/>
  <c r="E36" i="1"/>
  <c r="E37" i="1"/>
  <c r="E38" i="1"/>
  <c r="E41" i="1"/>
  <c r="F41" i="1" s="1"/>
  <c r="BI42" i="1"/>
  <c r="BM42" i="1"/>
  <c r="E43" i="1"/>
  <c r="E45" i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Q156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B132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M71" i="1"/>
  <c r="Q71" i="1"/>
  <c r="V71" i="1"/>
  <c r="Z71" i="1"/>
  <c r="AD71" i="1"/>
  <c r="AH71" i="1"/>
  <c r="AL71" i="1"/>
  <c r="AP71" i="1"/>
  <c r="AT71" i="1"/>
  <c r="BG71" i="1" s="1"/>
  <c r="AX71" i="1"/>
  <c r="BB71" i="1"/>
  <c r="I72" i="1"/>
  <c r="M72" i="1"/>
  <c r="Q72" i="1"/>
  <c r="I108" i="1"/>
  <c r="M108" i="1"/>
  <c r="Q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55" i="1"/>
  <c r="R131" i="1"/>
  <c r="N156" i="1"/>
  <c r="R156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C132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N71" i="1"/>
  <c r="R71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48" i="1"/>
  <c r="S124" i="1"/>
  <c r="K149" i="1"/>
  <c r="K125" i="1"/>
  <c r="O149" i="1"/>
  <c r="O125" i="1"/>
  <c r="S149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52" i="1"/>
  <c r="S128" i="1"/>
  <c r="K153" i="1"/>
  <c r="K129" i="1"/>
  <c r="O153" i="1"/>
  <c r="O129" i="1"/>
  <c r="S153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AZ132" i="1"/>
  <c r="BD156" i="1"/>
  <c r="BD132" i="1"/>
  <c r="BI58" i="1"/>
  <c r="BM58" i="1"/>
  <c r="BQ58" i="1"/>
  <c r="K157" i="1"/>
  <c r="K133" i="1"/>
  <c r="K11" i="1" s="1"/>
  <c r="O157" i="1"/>
  <c r="O133" i="1"/>
  <c r="O11" i="1" s="1"/>
  <c r="S157" i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K108" i="1"/>
  <c r="H148" i="1"/>
  <c r="H124" i="1"/>
  <c r="L148" i="1"/>
  <c r="L124" i="1"/>
  <c r="P148" i="1"/>
  <c r="P124" i="1"/>
  <c r="H149" i="1"/>
  <c r="H125" i="1"/>
  <c r="L149" i="1"/>
  <c r="L125" i="1"/>
  <c r="P125" i="1"/>
  <c r="H150" i="1"/>
  <c r="H126" i="1"/>
  <c r="L150" i="1"/>
  <c r="L126" i="1"/>
  <c r="P150" i="1"/>
  <c r="P126" i="1"/>
  <c r="H151" i="1"/>
  <c r="H127" i="1"/>
  <c r="L151" i="1"/>
  <c r="L127" i="1"/>
  <c r="P127" i="1"/>
  <c r="H152" i="1"/>
  <c r="H128" i="1"/>
  <c r="L152" i="1"/>
  <c r="L128" i="1"/>
  <c r="P152" i="1"/>
  <c r="P128" i="1"/>
  <c r="H153" i="1"/>
  <c r="H129" i="1"/>
  <c r="L153" i="1"/>
  <c r="L129" i="1"/>
  <c r="P129" i="1"/>
  <c r="H154" i="1"/>
  <c r="H130" i="1"/>
  <c r="L154" i="1"/>
  <c r="L130" i="1"/>
  <c r="P154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A132" i="1"/>
  <c r="BF58" i="1"/>
  <c r="BJ58" i="1"/>
  <c r="BN58" i="1"/>
  <c r="H157" i="1"/>
  <c r="H133" i="1"/>
  <c r="H11" i="1" s="1"/>
  <c r="L157" i="1"/>
  <c r="L133" i="1"/>
  <c r="L11" i="1" s="1"/>
  <c r="P157" i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L108" i="1"/>
  <c r="P108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L144" i="1"/>
  <c r="P144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M144" i="1"/>
  <c r="Q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N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A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B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C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BI71" i="1" l="1"/>
  <c r="BH144" i="1"/>
  <c r="BK144" i="1"/>
  <c r="BN144" i="1"/>
  <c r="BF71" i="1"/>
  <c r="BQ156" i="1"/>
  <c r="BI156" i="1"/>
  <c r="H144" i="1"/>
  <c r="BN156" i="1"/>
  <c r="BF156" i="1"/>
  <c r="F45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130" i="1" s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F151" i="1" s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67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68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68" i="1" s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64" i="1"/>
  <c r="D153" i="1"/>
  <c r="D129" i="1"/>
  <c r="D68" i="1"/>
  <c r="E153" i="1"/>
  <c r="E129" i="1"/>
  <c r="F54" i="1"/>
  <c r="F91" i="1"/>
  <c r="F95" i="1"/>
  <c r="C42" i="1"/>
  <c r="C150" i="1"/>
  <c r="C126" i="1"/>
  <c r="C65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37" i="1" s="1"/>
  <c r="F113" i="1"/>
  <c r="E141" i="1"/>
  <c r="F117" i="1"/>
  <c r="C180" i="1"/>
  <c r="D167" i="1"/>
  <c r="F161" i="1"/>
  <c r="E165" i="1"/>
  <c r="F171" i="1"/>
  <c r="E180" i="1"/>
  <c r="F175" i="1"/>
  <c r="F179" i="1"/>
  <c r="F165" i="1" l="1"/>
  <c r="F127" i="1"/>
  <c r="F44" i="1"/>
  <c r="C63" i="1"/>
  <c r="F141" i="1"/>
  <c r="F125" i="1"/>
  <c r="D63" i="1"/>
  <c r="F69" i="1"/>
  <c r="F149" i="1"/>
  <c r="E67" i="1"/>
  <c r="F67" i="1" s="1"/>
  <c r="E63" i="1"/>
  <c r="F63" i="1" s="1"/>
  <c r="F129" i="1"/>
  <c r="D144" i="1"/>
  <c r="E64" i="1"/>
  <c r="F131" i="1"/>
  <c r="F180" i="1"/>
  <c r="E68" i="1"/>
  <c r="F68" i="1" s="1"/>
  <c r="F155" i="1"/>
  <c r="F154" i="1"/>
  <c r="F140" i="1"/>
  <c r="F136" i="1"/>
  <c r="F143" i="1"/>
  <c r="D66" i="1"/>
  <c r="F142" i="1"/>
  <c r="C144" i="1"/>
  <c r="C66" i="1"/>
  <c r="D65" i="1"/>
  <c r="E65" i="1"/>
  <c r="F153" i="1"/>
  <c r="F64" i="1"/>
  <c r="E144" i="1"/>
  <c r="F120" i="1"/>
  <c r="F84" i="1"/>
  <c r="F4" i="1" s="1"/>
  <c r="E4" i="1"/>
  <c r="D156" i="1"/>
  <c r="D132" i="1"/>
  <c r="D71" i="1"/>
  <c r="E66" i="1"/>
  <c r="F66" i="1" s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F156" i="1" s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F157" i="1" s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144" i="1" l="1"/>
  <c r="F65" i="1"/>
  <c r="F72" i="1"/>
  <c r="F145" i="1"/>
  <c r="F9" i="1" s="1"/>
  <c r="E9" i="1"/>
  <c r="F132" i="1"/>
  <c r="F70" i="1"/>
  <c r="F133" i="1"/>
  <c r="F11" i="1" s="1"/>
  <c r="E11" i="1"/>
  <c r="Y43" i="9" l="1"/>
  <c r="X43" i="9"/>
  <c r="W43" i="9"/>
  <c r="V43" i="9"/>
  <c r="R43" i="9"/>
  <c r="Q43" i="9"/>
  <c r="P43" i="9"/>
  <c r="N43" i="9"/>
  <c r="O43" i="9" s="1"/>
  <c r="M43" i="9"/>
  <c r="L43" i="9"/>
  <c r="K43" i="9"/>
  <c r="J43" i="9"/>
  <c r="B2" i="9"/>
  <c r="D26" i="11" l="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V26" i="11"/>
  <c r="D21" i="11" l="1"/>
  <c r="D24" i="11" s="1"/>
  <c r="AB21" i="11" l="1"/>
  <c r="AB24" i="11" s="1"/>
  <c r="AA21" i="11"/>
  <c r="AA24" i="11" s="1"/>
  <c r="Z21" i="11"/>
  <c r="Z24" i="11" s="1"/>
  <c r="Y21" i="11"/>
  <c r="Y24" i="11" s="1"/>
  <c r="X21" i="11"/>
  <c r="X24" i="11" s="1"/>
  <c r="W21" i="11"/>
  <c r="W24" i="11" s="1"/>
  <c r="V21" i="11"/>
  <c r="V24" i="11" s="1"/>
  <c r="U21" i="11"/>
  <c r="U24" i="11" s="1"/>
  <c r="T21" i="11"/>
  <c r="T24" i="11" s="1"/>
  <c r="S21" i="11"/>
  <c r="S24" i="11" s="1"/>
  <c r="R21" i="11"/>
  <c r="R24" i="11" s="1"/>
  <c r="Q21" i="11"/>
  <c r="Q24" i="11" s="1"/>
  <c r="P21" i="11"/>
  <c r="P24" i="11" s="1"/>
  <c r="O21" i="11"/>
  <c r="O24" i="11" s="1"/>
  <c r="N21" i="11"/>
  <c r="N24" i="11" s="1"/>
  <c r="M21" i="11"/>
  <c r="M24" i="11" s="1"/>
  <c r="L21" i="11"/>
  <c r="L24" i="11" s="1"/>
  <c r="K21" i="11"/>
  <c r="K24" i="11" s="1"/>
  <c r="J21" i="11"/>
  <c r="J24" i="11" s="1"/>
  <c r="I21" i="11"/>
  <c r="I24" i="11" s="1"/>
  <c r="H21" i="11"/>
  <c r="H24" i="11" s="1"/>
  <c r="G21" i="11"/>
  <c r="G24" i="11" s="1"/>
  <c r="F21" i="11"/>
  <c r="F24" i="11" s="1"/>
  <c r="E21" i="11"/>
  <c r="E24" i="11" s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BM144" i="2" s="1"/>
  <c r="AR144" i="2"/>
  <c r="AV144" i="2"/>
  <c r="AZ144" i="2"/>
  <c r="BD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AK144" i="2"/>
  <c r="AO144" i="2"/>
  <c r="AS144" i="2"/>
  <c r="AW144" i="2"/>
  <c r="BA144" i="2"/>
  <c r="V144" i="2"/>
  <c r="AG156" i="2"/>
  <c r="BF156" i="2" s="1"/>
  <c r="AG132" i="2"/>
  <c r="BF132" i="2" s="1"/>
  <c r="AG71" i="2"/>
  <c r="AP156" i="2"/>
  <c r="AP132" i="2"/>
  <c r="BO132" i="2" s="1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BH132" i="2" s="1"/>
  <c r="AI71" i="2"/>
  <c r="BH71" i="2" s="1"/>
  <c r="BA156" i="2"/>
  <c r="BN156" i="2" s="1"/>
  <c r="BA132" i="2"/>
  <c r="BA71" i="2"/>
  <c r="BN71" i="2" s="1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I156" i="2"/>
  <c r="BL156" i="2"/>
  <c r="BK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Q144" i="2" l="1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BI157" i="2" l="1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<sst xmlns="http://schemas.openxmlformats.org/spreadsheetml/2006/main" count="2228" uniqueCount="440">
  <si>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</si>
  <si>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</si>
  <si>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</si>
  <si>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</si>
  <si>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</si>
  <si>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</si>
  <si>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</si>
  <si>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</si>
  <si>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</si>
  <si>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</si>
  <si>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</si>
  <si>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</si>
  <si>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</si>
  <si>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</si>
  <si>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</si>
  <si>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</si>
  <si>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</si>
  <si>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</si>
  <si>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</si>
  <si>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</si>
  <si>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</si>
  <si>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</si>
  <si>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</si>
  <si>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</si>
  <si>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</si>
  <si>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</si>
  <si>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</si>
  <si>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</si>
  <si>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</si>
  <si>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</si>
  <si>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</si>
  <si>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</si>
  <si>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</si>
  <si>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</si>
  <si>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</si>
  <si>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</si>
  <si>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</si>
  <si>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</si>
  <si>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</si>
  <si>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</si>
  <si>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</si>
  <si>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</si>
  <si>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</si>
  <si>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</si>
  <si>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</si>
  <si>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</si>
  <si>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</si>
  <si>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</si>
  <si>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</si>
  <si>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</si>
  <si>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</si>
  <si>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</si>
  <si>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</si>
  <si>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</si>
  <si>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</si>
  <si>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</si>
  <si>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</si>
  <si>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</si>
  <si>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</si>
  <si>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</si>
  <si>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</si>
  <si>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</si>
  <si>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</si>
  <si>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</si>
  <si>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</si>
  <si>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</si>
  <si>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</si>
  <si>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</si>
  <si>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</si>
  <si>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</si>
  <si>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</si>
  <si>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</si>
  <si>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</si>
  <si>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</si>
  <si>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</si>
  <si>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</si>
  <si>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</si>
  <si>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</si>
  <si>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</si>
  <si>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</si>
  <si>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</si>
  <si>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</si>
  <si>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</si>
  <si>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</si>
  <si>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</si>
  <si>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</si>
  <si>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</si>
  <si>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</si>
  <si>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</si>
  <si>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</si>
  <si>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</si>
  <si>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</si>
  <si>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</si>
  <si>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</si>
  <si>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</si>
  <si>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</si>
  <si>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</si>
  <si>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</si>
  <si>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</si>
  <si>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</si>
  <si>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</si>
  <si>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</si>
  <si>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</si>
  <si>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</si>
  <si>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</si>
  <si>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</si>
  <si>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</si>
  <si>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</si>
  <si>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</si>
  <si>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</si>
  <si>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</si>
  <si>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</si>
  <si>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</si>
  <si>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</si>
  <si>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</si>
  <si>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</si>
  <si>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</si>
  <si>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</si>
  <si>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</si>
  <si>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</si>
  <si>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</si>
  <si>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</si>
  <si>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</si>
  <si>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</si>
  <si>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</si>
  <si>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</si>
  <si>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</si>
  <si>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</si>
  <si>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</si>
  <si>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</si>
  <si>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</si>
  <si>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</si>
  <si>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</si>
  <si>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</si>
  <si>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</si>
  <si>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</si>
  <si>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</si>
  <si>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</si>
  <si>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</si>
  <si>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</si>
  <si>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</si>
  <si>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</si>
  <si>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</si>
  <si>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</si>
  <si>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</si>
  <si>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</si>
  <si>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</si>
  <si>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</si>
  <si>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</si>
  <si>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</si>
  <si>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</si>
  <si>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</si>
  <si>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</si>
  <si>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</si>
  <si>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</si>
  <si>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</si>
  <si>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</si>
  <si>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</si>
  <si>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</si>
  <si>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</si>
  <si>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</si>
  <si>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</si>
  <si>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</si>
  <si>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</si>
  <si>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</si>
  <si>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</si>
  <si>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</si>
  <si>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</si>
  <si>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</si>
  <si>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</si>
  <si>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</si>
  <si>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</si>
  <si>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</si>
  <si>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</si>
  <si>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</si>
  <si>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</si>
  <si>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</si>
  <si>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</si>
  <si>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</si>
  <si>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</si>
  <si>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</si>
  <si>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</si>
  <si>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</si>
  <si>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</si>
  <si>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</si>
  <si>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</si>
  <si>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</si>
  <si>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</si>
  <si>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</si>
  <si>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</si>
  <si>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</si>
  <si>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</si>
  <si>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</si>
  <si>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</si>
  <si>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</si>
  <si>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</si>
  <si>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</si>
  <si>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</si>
  <si>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</si>
  <si>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</si>
  <si>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</si>
  <si>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</si>
  <si>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</si>
  <si>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</si>
  <si>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</si>
  <si>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</si>
  <si>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</si>
  <si>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</si>
  <si>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</si>
  <si>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</si>
  <si>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</si>
  <si>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</si>
  <si>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</si>
  <si>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</si>
  <si>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</si>
  <si>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</si>
  <si>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</si>
  <si>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</si>
  <si>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</si>
  <si>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</si>
  <si>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</si>
  <si>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</si>
  <si>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</si>
  <si>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</si>
  <si>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</si>
  <si>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</si>
  <si>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</si>
  <si>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</si>
  <si>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</si>
  <si>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</si>
  <si>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</si>
  <si>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</si>
  <si>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</si>
  <si>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</si>
  <si>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</si>
  <si>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</si>
  <si>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</si>
  <si>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</si>
  <si>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</si>
  <si>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</si>
  <si>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</si>
  <si>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</si>
  <si>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</si>
  <si>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</si>
  <si>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</si>
  <si>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</si>
  <si>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</si>
  <si>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</si>
  <si>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</si>
  <si>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</si>
  <si>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</si>
  <si>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</si>
  <si>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</si>
  <si>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</si>
  <si>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</si>
  <si>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</si>
  <si>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</si>
  <si>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</si>
  <si>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</si>
  <si>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</si>
  <si>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</si>
  <si>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TT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</si>
  <si>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</si>
  <si>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</si>
  <si>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</si>
  <si>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</si>
  <si>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</si>
  <si>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</si>
  <si>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</si>
  <si>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</si>
  <si>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</si>
  <si>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</si>
  <si>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</si>
  <si>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</si>
  <si>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</si>
  <si>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</si>
  <si>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</si>
  <si>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</si>
  <si>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</si>
  <si>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</si>
  <si>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</si>
  <si>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</si>
  <si>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</si>
  <si>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</si>
  <si>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</si>
  <si>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</si>
  <si>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</si>
  <si>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</si>
  <si>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</si>
  <si>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</si>
  <si>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</si>
  <si>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</si>
  <si>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</si>
  <si>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</si>
  <si>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</si>
  <si>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</si>
  <si>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</si>
  <si>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</si>
  <si>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</si>
  <si>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</si>
  <si>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</si>
  <si>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</si>
  <si>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</si>
  <si>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</si>
  <si>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</si>
  <si>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</si>
  <si>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</si>
  <si>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</si>
  <si>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</si>
  <si>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</si>
  <si>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</si>
  <si>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</si>
  <si>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</si>
  <si>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Feb Case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</si>
  <si>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</si>
  <si>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</si>
  <si>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</si>
  <si>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</si>
  <si>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</si>
  <si>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</si>
  <si>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</si>
  <si>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</si>
  <si>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</si>
  <si>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</si>
  <si>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</si>
  <si>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</si>
  <si>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</si>
  <si>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</si>
  <si>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</si>
  <si>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</si>
  <si>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</si>
  <si>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</si>
  <si>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</si>
  <si>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</si>
  <si>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</si>
  <si>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</si>
  <si>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</si>
  <si>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</si>
  <si>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</si>
  <si>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</si>
  <si>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</si>
  <si>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</si>
  <si>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</si>
  <si>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</si>
  <si>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</si>
  <si>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</si>
  <si>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</si>
  <si>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</si>
  <si>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</si>
  <si>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</si>
  <si>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</si>
  <si>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</si>
  <si>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</si>
  <si>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</si>
  <si>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</si>
  <si>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</si>
  <si>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</si>
  <si>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</si>
  <si>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</si>
  <si>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</si>
  <si>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</si>
  <si>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</si>
  <si>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</si>
  <si>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</si>
  <si>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</si>
  <si>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</si>
  <si>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</si>
  <si>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</si>
  <si>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</si>
  <si>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</si>
  <si>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</si>
  <si>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</si>
  <si>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</si>
  <si>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</si>
  <si>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</si>
  <si>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</si>
  <si>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</si>
  <si>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</si>
  <si>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</si>
  <si>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</si>
  <si>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</si>
  <si>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</si>
  <si>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</si>
  <si>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</si>
  <si>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</si>
  <si>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</si>
  <si>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</si>
  <si>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</si>
  <si>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</si>
  <si>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</si>
  <si>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</si>
  <si>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</si>
  <si>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</si>
  <si>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</si>
  <si>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</si>
  <si>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</si>
  <si>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</si>
  <si>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</si>
  <si>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</si>
  <si>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</si>
  <si>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</si>
  <si>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</si>
  <si>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</si>
  <si>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</si>
  <si>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</si>
  <si>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</si>
  <si>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</si>
  <si>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</si>
  <si>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</si>
  <si>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</si>
  <si>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</si>
  <si>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 xml:space="preserve">Jul Case 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</si>
  <si>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</si>
  <si>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</si>
  <si>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</si>
  <si>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</si>
  <si>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</si>
  <si>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</si>
  <si>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</si>
  <si>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</si>
  <si>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</si>
  <si>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</si>
  <si>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</si>
  <si>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</si>
  <si>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201707_CASE</t>
  </si>
  <si>
    <t>2017_APE_YTD</t>
  </si>
  <si>
    <t>PERSISTENCY_Y2</t>
  </si>
  <si>
    <t>PERSISTENCY2Y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</si>
  <si>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</si>
  <si>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</si>
  <si>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</si>
  <si>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</si>
  <si>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</si>
  <si>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</si>
  <si>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</si>
  <si>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</si>
  <si>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</si>
  <si>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</si>
  <si>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201707_CASECOUNT</t>
  </si>
  <si>
    <t>2017_APE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</si>
</sst>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0;;&quot;&quot;"/>
    <numFmt numFmtId="180" formatCode="0.0;;&quot;&quot;"/>
    <numFmt numFmtId="181" formatCode="\'yyyymm"/>
  </numFmts>
  <fonts count="7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</cellStyleXfs>
  <cellXfs count="3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3" fontId="41" fillId="13" borderId="0" xfId="21" applyNumberFormat="1" applyFont="1" applyFill="1" applyAlignment="1">
      <alignment horizontal="left" indent="1"/>
    </xf>
    <xf numFmtId="171" fontId="42" fillId="0" borderId="0" xfId="21" applyFont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14" xfId="21" applyFont="1" applyBorder="1"/>
    <xf numFmtId="172" fontId="48" fillId="0" borderId="14" xfId="21" applyNumberFormat="1" applyFont="1" applyBorder="1"/>
    <xf numFmtId="171" fontId="48" fillId="21" borderId="15" xfId="2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16" xfId="26" applyBorder="1" applyProtection="1">
      <protection locked="0"/>
    </xf>
    <xf numFmtId="0" fontId="1" fillId="22" borderId="16" xfId="26" applyFill="1" applyBorder="1" applyAlignment="1" applyProtection="1">
      <alignment horizontal="center" vertical="center"/>
      <protection locked="0"/>
    </xf>
    <xf numFmtId="0" fontId="1" fillId="10" borderId="16" xfId="26" applyFill="1" applyBorder="1" applyAlignment="1" applyProtection="1">
      <alignment horizontal="center" vertical="center" wrapText="1"/>
      <protection locked="0"/>
    </xf>
    <xf numFmtId="0" fontId="56" fillId="23" borderId="16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16" xfId="26" applyNumberFormat="1" applyFill="1" applyBorder="1" applyAlignment="1" applyProtection="1">
      <alignment horizontal="center" vertical="center"/>
      <protection locked="0"/>
    </xf>
    <xf numFmtId="176" fontId="14" fillId="14" borderId="16" xfId="26" applyNumberFormat="1" applyFont="1" applyFill="1" applyBorder="1" applyAlignment="1" applyProtection="1">
      <alignment horizontal="center" vertical="center"/>
      <protection locked="0"/>
    </xf>
    <xf numFmtId="176" fontId="57" fillId="14" borderId="16" xfId="26" applyNumberFormat="1" applyFont="1" applyFill="1" applyBorder="1" applyAlignment="1" applyProtection="1">
      <alignment horizontal="center" vertical="center"/>
      <protection locked="0"/>
    </xf>
    <xf numFmtId="0" fontId="58" fillId="0" borderId="16" xfId="26" applyFont="1" applyFill="1" applyBorder="1" applyAlignment="1" applyProtection="1">
      <alignment horizontal="right"/>
      <protection locked="0"/>
    </xf>
    <xf numFmtId="3" fontId="0" fillId="24" borderId="16" xfId="27" applyNumberFormat="1" applyFont="1" applyFill="1" applyBorder="1" applyProtection="1">
      <protection locked="0"/>
    </xf>
    <xf numFmtId="9" fontId="59" fillId="25" borderId="16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16" xfId="26" applyNumberFormat="1" applyFont="1" applyFill="1" applyBorder="1" applyAlignment="1" applyProtection="1">
      <alignment horizontal="center" vertical="center"/>
      <protection locked="0"/>
    </xf>
    <xf numFmtId="3" fontId="58" fillId="24" borderId="16" xfId="26" applyNumberFormat="1" applyFont="1" applyFill="1" applyBorder="1" applyAlignment="1" applyProtection="1">
      <alignment horizontal="center" vertical="center"/>
      <protection locked="0"/>
    </xf>
    <xf numFmtId="9" fontId="58" fillId="25" borderId="16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17" xfId="26" applyNumberFormat="1" applyBorder="1" applyAlignment="1" applyProtection="1">
      <alignment horizontal="right" indent="1"/>
      <protection locked="0"/>
    </xf>
    <xf numFmtId="0" fontId="1" fillId="22" borderId="17" xfId="26" applyFill="1" applyBorder="1" applyAlignment="1" applyProtection="1">
      <alignment horizontal="right" indent="1"/>
      <protection locked="0"/>
    </xf>
    <xf numFmtId="177" fontId="1" fillId="10" borderId="17" xfId="26" applyNumberFormat="1" applyFill="1" applyBorder="1" applyAlignment="1" applyProtection="1">
      <alignment horizontal="right" indent="1"/>
      <protection locked="0"/>
    </xf>
    <xf numFmtId="178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9" xfId="26" applyBorder="1" applyAlignment="1" applyProtection="1">
      <alignment horizontal="right" vertical="center" indent="1"/>
      <protection locked="0"/>
    </xf>
    <xf numFmtId="0" fontId="1" fillId="24" borderId="19" xfId="26" applyFill="1" applyBorder="1" applyAlignment="1" applyProtection="1">
      <alignment horizontal="right" vertical="center" indent="1"/>
      <protection locked="0"/>
    </xf>
    <xf numFmtId="0" fontId="62" fillId="24" borderId="19" xfId="28" applyFont="1" applyFill="1" applyBorder="1" applyAlignment="1">
      <alignment horizontal="right" vertical="center" wrapText="1" indent="1"/>
    </xf>
    <xf numFmtId="3" fontId="1" fillId="24" borderId="19" xfId="26" applyNumberFormat="1" applyFill="1" applyBorder="1" applyAlignment="1" applyProtection="1">
      <alignment horizontal="right" vertical="center" indent="1"/>
      <protection locked="0"/>
    </xf>
    <xf numFmtId="9" fontId="0" fillId="0" borderId="16" xfId="27" applyFont="1" applyBorder="1" applyProtection="1">
      <protection locked="0"/>
    </xf>
    <xf numFmtId="0" fontId="1" fillId="0" borderId="20" xfId="26" applyBorder="1" applyAlignment="1" applyProtection="1">
      <alignment horizontal="right" vertical="center" indent="1"/>
      <protection locked="0"/>
    </xf>
    <xf numFmtId="0" fontId="1" fillId="24" borderId="17" xfId="26" applyFill="1" applyBorder="1" applyAlignment="1" applyProtection="1">
      <alignment horizontal="right" vertical="center" indent="1"/>
      <protection locked="0"/>
    </xf>
    <xf numFmtId="0" fontId="61" fillId="24" borderId="17" xfId="28" applyFill="1" applyBorder="1" applyAlignment="1">
      <alignment horizontal="right" vertical="center" indent="1"/>
    </xf>
    <xf numFmtId="3" fontId="1" fillId="24" borderId="17" xfId="26" applyNumberFormat="1" applyFill="1" applyBorder="1" applyAlignment="1" applyProtection="1">
      <alignment horizontal="right" vertical="center" indent="1"/>
      <protection locked="0"/>
    </xf>
    <xf numFmtId="0" fontId="62" fillId="24" borderId="17" xfId="28" applyFont="1" applyFill="1" applyBorder="1" applyAlignment="1">
      <alignment horizontal="right" vertical="center" wrapText="1" indent="1"/>
    </xf>
    <xf numFmtId="0" fontId="1" fillId="0" borderId="17" xfId="26" applyBorder="1" applyAlignment="1" applyProtection="1">
      <alignment horizontal="right" vertical="center" indent="1"/>
      <protection locked="0"/>
    </xf>
    <xf numFmtId="0" fontId="55" fillId="24" borderId="17" xfId="26" applyFont="1" applyFill="1" applyBorder="1" applyAlignment="1" applyProtection="1">
      <alignment horizontal="right" vertical="center" indent="1"/>
      <protection locked="0"/>
    </xf>
    <xf numFmtId="9" fontId="0" fillId="24" borderId="16" xfId="27" applyFont="1" applyFill="1" applyBorder="1" applyProtection="1">
      <protection locked="0"/>
    </xf>
    <xf numFmtId="3" fontId="1" fillId="22" borderId="17" xfId="26" applyNumberFormat="1" applyFill="1" applyBorder="1" applyAlignment="1" applyProtection="1">
      <alignment horizontal="right" indent="1"/>
      <protection locked="0"/>
    </xf>
    <xf numFmtId="176" fontId="1" fillId="0" borderId="21" xfId="26" applyNumberFormat="1" applyBorder="1" applyAlignment="1" applyProtection="1">
      <alignment horizontal="right" indent="1"/>
      <protection locked="0"/>
    </xf>
    <xf numFmtId="0" fontId="1" fillId="22" borderId="21" xfId="26" applyFill="1" applyBorder="1" applyAlignment="1" applyProtection="1">
      <alignment horizontal="right" indent="1"/>
      <protection locked="0"/>
    </xf>
    <xf numFmtId="177" fontId="1" fillId="10" borderId="21" xfId="26" applyNumberFormat="1" applyFill="1" applyBorder="1" applyAlignment="1" applyProtection="1">
      <alignment horizontal="right" indent="1"/>
      <protection locked="0"/>
    </xf>
    <xf numFmtId="178" fontId="0" fillId="0" borderId="21" xfId="27" applyNumberFormat="1" applyFont="1" applyBorder="1" applyAlignment="1" applyProtection="1">
      <alignment horizontal="right" indent="1"/>
      <protection locked="0"/>
    </xf>
    <xf numFmtId="0" fontId="1" fillId="0" borderId="21" xfId="26" applyBorder="1" applyAlignment="1" applyProtection="1">
      <alignment horizontal="right" vertical="center" indent="1"/>
      <protection locked="0"/>
    </xf>
    <xf numFmtId="0" fontId="1" fillId="24" borderId="21" xfId="26" applyFill="1" applyBorder="1" applyAlignment="1" applyProtection="1">
      <alignment horizontal="right" vertical="center" indent="1"/>
      <protection locked="0"/>
    </xf>
    <xf numFmtId="3" fontId="1" fillId="24" borderId="21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" fontId="41" fillId="24" borderId="0" xfId="21" applyNumberFormat="1" applyFont="1" applyFill="1" applyAlignment="1">
      <alignment horizontal="center"/>
    </xf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0" fontId="50" fillId="0" borderId="0" xfId="30" applyAlignment="1">
      <alignment horizontal="center"/>
    </xf>
    <xf numFmtId="0" fontId="50" fillId="0" borderId="22" xfId="30" applyBorder="1" applyAlignment="1">
      <alignment horizontal="center"/>
    </xf>
    <xf numFmtId="0" fontId="50" fillId="0" borderId="18" xfId="30" applyBorder="1" applyAlignment="1">
      <alignment horizontal="center"/>
    </xf>
    <xf numFmtId="0" fontId="50" fillId="0" borderId="0" xfId="30" applyBorder="1" applyAlignment="1">
      <alignment horizontal="center"/>
    </xf>
    <xf numFmtId="179" fontId="50" fillId="0" borderId="22" xfId="30" applyNumberFormat="1" applyBorder="1"/>
    <xf numFmtId="179" fontId="50" fillId="0" borderId="18" xfId="30" applyNumberFormat="1" applyBorder="1"/>
    <xf numFmtId="179" fontId="50" fillId="0" borderId="0" xfId="30" applyNumberFormat="1" applyBorder="1"/>
    <xf numFmtId="179" fontId="50" fillId="0" borderId="0" xfId="30" applyNumberFormat="1"/>
    <xf numFmtId="9" fontId="50" fillId="0" borderId="0" xfId="30" applyNumberFormat="1"/>
    <xf numFmtId="9" fontId="50" fillId="0" borderId="18" xfId="30" applyNumberFormat="1" applyBorder="1"/>
    <xf numFmtId="179" fontId="50" fillId="20" borderId="0" xfId="30" applyNumberFormat="1" applyFill="1"/>
    <xf numFmtId="180" fontId="50" fillId="20" borderId="0" xfId="30" applyNumberFormat="1" applyFill="1"/>
    <xf numFmtId="0" fontId="50" fillId="0" borderId="0" xfId="21" applyNumberFormat="1" applyFont="1" applyFill="1" applyBorder="1" applyAlignment="1" applyProtection="1"/>
    <xf numFmtId="3" fontId="50" fillId="0" borderId="22" xfId="21" applyNumberFormat="1" applyFont="1" applyFill="1" applyBorder="1" applyAlignment="1" applyProtection="1"/>
    <xf numFmtId="3" fontId="50" fillId="0" borderId="18" xfId="21" applyNumberFormat="1" applyFont="1" applyFill="1" applyBorder="1" applyAlignment="1" applyProtection="1"/>
    <xf numFmtId="3" fontId="50" fillId="0" borderId="0" xfId="21" applyNumberFormat="1" applyFont="1" applyFill="1" applyBorder="1" applyAlignment="1" applyProtection="1"/>
    <xf numFmtId="164" fontId="50" fillId="0" borderId="0" xfId="21" applyNumberFormat="1" applyFont="1" applyFill="1" applyBorder="1" applyAlignment="1" applyProtection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19" xfId="27" applyNumberFormat="1" applyFont="1" applyBorder="1" applyAlignment="1" applyProtection="1">
      <alignment horizontal="right" indent="1"/>
      <protection locked="0"/>
    </xf>
    <xf numFmtId="181" fontId="0" fillId="0" borderId="18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14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0" fontId="6" fillId="4" borderId="0" xfId="18" applyBorder="1" applyAlignment="1">
      <alignment horizontal="left" wrapText="1"/>
    </xf>
    <xf numFmtId="9" fontId="48" fillId="21" borderId="15" xfId="21" applyNumberFormat="1" applyFont="1" applyFill="1" applyBorder="1"/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23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171" fontId="44" fillId="17" borderId="8" xfId="23" applyFill="1" applyBorder="1" applyAlignment="1">
      <alignment horizontal="center" vertical="center" wrapText="1"/>
    </xf>
    <xf numFmtId="0" fontId="40" fillId="10" borderId="7" xfId="0" applyFont="1" applyFill="1" applyBorder="1" applyAlignment="1">
      <alignment horizontal="center" wrapText="1"/>
    </xf>
    <xf numFmtId="0" fontId="40" fillId="10" borderId="9" xfId="0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27" xfId="0" applyNumberFormat="1" applyFill="1" applyBorder="1"/>
    <xf numFmtId="0" fontId="0" fillId="11" borderId="28" xfId="0" applyNumberFormat="1" applyFill="1" applyBorder="1"/>
    <xf numFmtId="9" fontId="0" fillId="11" borderId="28" xfId="24" applyNumberFormat="1" applyFont="1" applyFill="1" applyBorder="1"/>
    <xf numFmtId="166" fontId="0" fillId="10" borderId="28" xfId="25" applyNumberFormat="1" applyFont="1" applyFill="1" applyBorder="1"/>
    <xf numFmtId="166" fontId="40" fillId="15" borderId="28" xfId="25" applyNumberFormat="1" applyFont="1" applyFill="1" applyBorder="1"/>
    <xf numFmtId="0" fontId="0" fillId="15" borderId="28" xfId="0" applyNumberFormat="1" applyFill="1" applyBorder="1"/>
    <xf numFmtId="166" fontId="0" fillId="17" borderId="28" xfId="25" applyNumberFormat="1" applyFont="1" applyFill="1" applyBorder="1"/>
    <xf numFmtId="9" fontId="0" fillId="0" borderId="28" xfId="0" applyNumberFormat="1" applyBorder="1"/>
    <xf numFmtId="9" fontId="0" fillId="0" borderId="25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5" fontId="0" fillId="0" borderId="12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0" fontId="0" fillId="11" borderId="32" xfId="0" applyNumberFormat="1" applyFill="1" applyBorder="1"/>
    <xf numFmtId="0" fontId="0" fillId="11" borderId="33" xfId="0" applyNumberFormat="1" applyFill="1" applyBorder="1"/>
    <xf numFmtId="9" fontId="0" fillId="11" borderId="33" xfId="24" applyNumberFormat="1" applyFont="1" applyFill="1" applyBorder="1"/>
    <xf numFmtId="166" fontId="0" fillId="10" borderId="33" xfId="25" applyNumberFormat="1" applyFont="1" applyFill="1" applyBorder="1"/>
    <xf numFmtId="166" fontId="40" fillId="15" borderId="33" xfId="25" applyNumberFormat="1" applyFont="1" applyFill="1" applyBorder="1"/>
    <xf numFmtId="0" fontId="0" fillId="15" borderId="33" xfId="0" applyNumberFormat="1" applyFill="1" applyBorder="1"/>
    <xf numFmtId="166" fontId="0" fillId="17" borderId="33" xfId="25" applyNumberFormat="1" applyFont="1" applyFill="1" applyBorder="1"/>
    <xf numFmtId="9" fontId="0" fillId="0" borderId="33" xfId="0" applyNumberFormat="1" applyBorder="1"/>
    <xf numFmtId="9" fontId="0" fillId="0" borderId="30" xfId="0" applyNumberFormat="1" applyBorder="1"/>
    <xf numFmtId="14" fontId="45" fillId="0" borderId="12" xfId="0" applyNumberFormat="1" applyFont="1" applyBorder="1"/>
    <xf numFmtId="14" fontId="45" fillId="0" borderId="13" xfId="0" applyNumberFormat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5" fontId="0" fillId="0" borderId="37" xfId="0" applyNumberFormat="1" applyBorder="1"/>
    <xf numFmtId="14" fontId="45" fillId="0" borderId="37" xfId="0" applyNumberFormat="1" applyFont="1" applyBorder="1"/>
    <xf numFmtId="14" fontId="45" fillId="0" borderId="38" xfId="0" applyNumberFormat="1" applyFont="1" applyBorder="1"/>
    <xf numFmtId="0" fontId="0" fillId="11" borderId="39" xfId="0" applyNumberFormat="1" applyFill="1" applyBorder="1"/>
    <xf numFmtId="0" fontId="0" fillId="11" borderId="40" xfId="0" applyNumberFormat="1" applyFill="1" applyBorder="1"/>
    <xf numFmtId="9" fontId="0" fillId="11" borderId="40" xfId="24" applyNumberFormat="1" applyFont="1" applyFill="1" applyBorder="1"/>
    <xf numFmtId="166" fontId="0" fillId="10" borderId="40" xfId="25" applyNumberFormat="1" applyFont="1" applyFill="1" applyBorder="1"/>
    <xf numFmtId="166" fontId="40" fillId="15" borderId="40" xfId="25" applyNumberFormat="1" applyFont="1" applyFill="1" applyBorder="1"/>
    <xf numFmtId="0" fontId="0" fillId="15" borderId="40" xfId="0" applyNumberFormat="1" applyFill="1" applyBorder="1"/>
    <xf numFmtId="166" fontId="0" fillId="17" borderId="40" xfId="25" applyNumberFormat="1" applyFont="1" applyFill="1" applyBorder="1"/>
    <xf numFmtId="9" fontId="0" fillId="0" borderId="40" xfId="0" applyNumberFormat="1" applyBorder="1"/>
    <xf numFmtId="9" fontId="0" fillId="0" borderId="35" xfId="0" applyNumberFormat="1" applyBorder="1"/>
    <xf numFmtId="0" fontId="0" fillId="0" borderId="41" xfId="0" applyBorder="1"/>
    <xf numFmtId="0" fontId="45" fillId="0" borderId="42" xfId="0" applyFont="1" applyBorder="1"/>
    <xf numFmtId="0" fontId="0" fillId="0" borderId="43" xfId="0" applyBorder="1"/>
    <xf numFmtId="3" fontId="40" fillId="11" borderId="44" xfId="0" applyNumberFormat="1" applyFont="1" applyFill="1" applyBorder="1"/>
    <xf numFmtId="3" fontId="40" fillId="11" borderId="45" xfId="0" applyNumberFormat="1" applyFont="1" applyFill="1" applyBorder="1"/>
    <xf numFmtId="9" fontId="40" fillId="11" borderId="45" xfId="0" applyNumberFormat="1" applyFont="1" applyFill="1" applyBorder="1"/>
    <xf numFmtId="3" fontId="40" fillId="10" borderId="45" xfId="0" applyNumberFormat="1" applyFont="1" applyFill="1" applyBorder="1"/>
    <xf numFmtId="3" fontId="40" fillId="15" borderId="45" xfId="0" applyNumberFormat="1" applyFont="1" applyFill="1" applyBorder="1"/>
    <xf numFmtId="3" fontId="40" fillId="17" borderId="45" xfId="0" applyNumberFormat="1" applyFont="1" applyFill="1" applyBorder="1"/>
    <xf numFmtId="3" fontId="40" fillId="0" borderId="45" xfId="0" applyNumberFormat="1" applyFont="1" applyFill="1" applyBorder="1"/>
    <xf numFmtId="3" fontId="40" fillId="0" borderId="42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6" fillId="0" borderId="0" xfId="0" quotePrefix="1" applyFont="1"/>
    <xf numFmtId="0" fontId="68" fillId="0" borderId="0" xfId="0" applyFont="1" applyAlignment="1">
      <alignment vertical="center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0" fontId="50" fillId="0" borderId="0" xfId="30" applyFont="1" applyFill="1"/>
    <xf numFmtId="0" fontId="69" fillId="0" borderId="0" xfId="0" applyFont="1" applyAlignment="1">
      <alignment vertical="center"/>
    </xf>
  </cellXfs>
  <cellStyles count="31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7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0.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_r\gvl_data_utilities\KPI_PRODUCTION\output\Agency%20Performance%20by%20Segmentation\201707_GVL_Agency%20reports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r/gvl_data_utilities/KPI_PRODUCTION/output/Agency%20Performance%20by%20Segmentation/201707_GVL_Agency%20reports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/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/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42947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id="1" name="Table2" displayName="Table2" ref="A7:Y84" totalsRowCount="1" headerRowDxfId="71">
  <autoFilter ref="A7:Y8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7:Y82">
    <sortCondition ref="A7:A82"/>
    <sortCondition ref="B7:B82"/>
    <sortCondition ref="C7:C82"/>
  </sortState>
  <tableColumns count="25">
    <tableColumn id="1" name="Region" totalsRowDxfId="70" dataCellStyle="Normal 7"/>
    <tableColumn id="2" name="Zone" totalsRowDxfId="69" dataCellStyle="Normal 7"/>
    <tableColumn id="3" name="Team" totalsRowDxfId="68" dataCellStyle="Normal 7"/>
    <tableColumn id="4" name="Team Head " totalsRowDxfId="67" dataCellStyle="Normal 7"/>
    <tableColumn id="5" name="Start" dataDxfId="66" totalsRowDxfId="65" dataCellStyle="Normal 7"/>
    <tableColumn id="6" name="End" dataDxfId="64" totalsRowDxfId="63" dataCellStyle="Normal 7"/>
    <tableColumn id="7" name="SA" dataDxfId="62" totalsRowDxfId="61" dataCellStyle="Normal 7"/>
    <tableColumn id="8" name="AG" dataDxfId="60" totalsRowDxfId="59" dataCellStyle="Normal 7"/>
    <tableColumn id="9" name="US" dataDxfId="58" totalsRowDxfId="57" dataCellStyle="Normal 7"/>
    <tableColumn id="10" name="AL" dataDxfId="56" totalsRowDxfId="55" dataCellStyle="Normal 7"/>
    <tableColumn id="11" name="Ter" dataDxfId="54" totalsRowDxfId="53" dataCellStyle="Normal 7"/>
    <tableColumn id="12" name="Recruit" dataDxfId="52" totalsRowDxfId="51" dataCellStyle="Normal 7"/>
    <tableColumn id="13" name="New AG,US" dataDxfId="50" totalsRowDxfId="49" dataCellStyle="Normal 7"/>
    <tableColumn id="14" name="New AL" dataDxfId="48" totalsRowDxfId="47" dataCellStyle="Normal 7"/>
    <tableColumn id="15" name="Actv AL" dataDxfId="46" totalsRowDxfId="45" dataCellStyle="Normal 7"/>
    <tableColumn id="16" name="% Actv AL" dataDxfId="44" totalsRowDxfId="43" dataCellStyle="Normal 7"/>
    <tableColumn id="17" name="Actv US" dataDxfId="42" totalsRowDxfId="41" dataCellStyle="Normal 7"/>
    <tableColumn id="18" name="%Actv US" dataDxfId="40" totalsRowDxfId="39" dataCellStyle="Normal 7"/>
    <tableColumn id="19" name="Actv AG" dataDxfId="38" totalsRowDxfId="37" dataCellStyle="Normal 7"/>
    <tableColumn id="20" name="Actv Ratio" dataDxfId="36" totalsRowDxfId="35" dataCellStyle="Normal 7"/>
    <tableColumn id="21" name="Jan APE" dataDxfId="34" totalsRowDxfId="33" dataCellStyle="Normal 7"/>
    <tableColumn id="22" name="Feb APE" dataDxfId="32" totalsRowDxfId="31" dataCellStyle="Normal 7"/>
    <tableColumn id="23" name="Feb Case" dataDxfId="30" totalsRowDxfId="29" dataCellStyle="Normal 7"/>
    <tableColumn id="24" name="CSize" dataDxfId="28" totalsRowDxfId="27" dataCellStyle="Normal 7"/>
    <tableColumn id="25" name="YTD APE" dataDxfId="26" totalsRowDxfId="25" dataCellStyle="Normal 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16" sqref="E16:I16"/>
    </sheetView>
  </sheetViews>
  <sheetFormatPr defaultRowHeight="12.75" x14ac:dyDescent="0.2"/>
  <cols>
    <col min="1" max="1" width="1.625" style="60" customWidth="1"/>
    <col min="2" max="2" width="3.5" style="60" customWidth="1"/>
    <col min="3" max="3" width="2.625" style="60" customWidth="1"/>
    <col min="4" max="4" width="4.375" style="60" customWidth="1"/>
    <col min="5" max="5" width="9" style="60"/>
    <col min="6" max="6" width="9.5" style="60" customWidth="1"/>
    <col min="7" max="7" width="15.25" style="60" customWidth="1"/>
    <col min="8" max="8" width="12.375" style="60" customWidth="1"/>
    <col min="9" max="9" width="7.5" style="60" customWidth="1"/>
    <col min="10" max="10" width="8.25" style="60" bestFit="1" customWidth="1"/>
    <col min="11" max="11" width="11.625" style="60" bestFit="1" customWidth="1"/>
    <col min="12" max="16384" width="9" style="60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314" t="s">
        <v>224</v>
      </c>
      <c r="C3" s="314"/>
      <c r="D3" s="314"/>
      <c r="E3" s="314"/>
      <c r="F3" s="314"/>
      <c r="G3" s="314"/>
      <c r="H3" s="314"/>
      <c r="I3" s="314"/>
    </row>
    <row r="4" spans="2:10" s="52" customFormat="1" ht="20.25" x14ac:dyDescent="0.3">
      <c r="B4" s="314" t="s">
        <v>225</v>
      </c>
      <c r="C4" s="314"/>
      <c r="D4" s="314"/>
      <c r="E4" s="314"/>
      <c r="F4" s="314"/>
      <c r="G4" s="314"/>
      <c r="H4" s="314"/>
      <c r="I4" s="314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212">
        <v>1</v>
      </c>
      <c r="E8" s="313" t="s">
        <v>315</v>
      </c>
      <c r="F8" s="313"/>
      <c r="G8" s="313"/>
      <c r="H8" s="313"/>
      <c r="I8" s="313"/>
    </row>
    <row r="9" spans="2:10" s="52" customFormat="1" ht="24.75" customHeight="1" x14ac:dyDescent="0.3">
      <c r="B9" s="57"/>
      <c r="C9" s="57"/>
      <c r="D9" s="212">
        <v>2</v>
      </c>
      <c r="E9" s="313" t="s">
        <v>316</v>
      </c>
      <c r="F9" s="313"/>
      <c r="G9" s="313"/>
      <c r="H9" s="313"/>
      <c r="I9" s="313"/>
    </row>
    <row r="10" spans="2:10" s="52" customFormat="1" ht="24.75" customHeight="1" x14ac:dyDescent="0.3">
      <c r="B10" s="57"/>
      <c r="C10" s="57"/>
      <c r="D10" s="212">
        <v>3</v>
      </c>
      <c r="E10" s="313" t="s">
        <v>317</v>
      </c>
      <c r="F10" s="313"/>
      <c r="G10" s="313"/>
      <c r="H10" s="313"/>
      <c r="I10" s="313"/>
    </row>
    <row r="11" spans="2:10" s="52" customFormat="1" ht="24.75" customHeight="1" x14ac:dyDescent="0.3">
      <c r="B11" s="57"/>
      <c r="C11" s="57"/>
      <c r="D11" s="212">
        <v>4</v>
      </c>
      <c r="E11" s="313" t="s">
        <v>318</v>
      </c>
      <c r="F11" s="313"/>
      <c r="G11" s="313"/>
      <c r="H11" s="313"/>
      <c r="I11" s="313"/>
    </row>
    <row r="12" spans="2:10" s="52" customFormat="1" ht="24.75" customHeight="1" x14ac:dyDescent="0.3">
      <c r="B12" s="57"/>
      <c r="C12" s="57"/>
      <c r="D12" s="212">
        <v>5</v>
      </c>
      <c r="E12" s="313" t="s">
        <v>319</v>
      </c>
      <c r="F12" s="313"/>
      <c r="G12" s="313"/>
      <c r="H12" s="313"/>
      <c r="I12" s="313"/>
    </row>
    <row r="13" spans="2:10" s="52" customFormat="1" ht="24.75" customHeight="1" x14ac:dyDescent="0.3">
      <c r="B13" s="57"/>
      <c r="C13" s="57"/>
      <c r="D13" s="212">
        <v>6</v>
      </c>
      <c r="E13" s="313" t="s">
        <v>390</v>
      </c>
      <c r="F13" s="313"/>
      <c r="G13" s="313"/>
      <c r="H13" s="313"/>
      <c r="I13" s="313"/>
    </row>
    <row r="14" spans="2:10" s="52" customFormat="1" ht="24.75" customHeight="1" x14ac:dyDescent="0.3">
      <c r="B14" s="57"/>
      <c r="C14" s="57"/>
      <c r="D14" s="212">
        <v>7</v>
      </c>
      <c r="E14" s="313" t="s">
        <v>228</v>
      </c>
      <c r="F14" s="313"/>
      <c r="G14" s="313"/>
      <c r="H14" s="313"/>
      <c r="I14" s="313"/>
    </row>
    <row r="15" spans="2:10" s="52" customFormat="1" ht="24.75" customHeight="1" x14ac:dyDescent="0.3">
      <c r="B15" s="57"/>
      <c r="C15" s="57"/>
      <c r="D15" s="212">
        <v>8</v>
      </c>
      <c r="E15" s="313" t="s">
        <v>391</v>
      </c>
      <c r="F15" s="313"/>
      <c r="G15" s="313"/>
      <c r="H15" s="313"/>
      <c r="I15" s="313"/>
    </row>
    <row r="16" spans="2:10" s="52" customFormat="1" ht="24.75" customHeight="1" x14ac:dyDescent="0.3">
      <c r="B16" s="57"/>
      <c r="C16" s="57"/>
      <c r="D16" s="212">
        <v>9</v>
      </c>
      <c r="E16" s="313" t="s">
        <v>229</v>
      </c>
      <c r="F16" s="313"/>
      <c r="G16" s="313"/>
      <c r="H16" s="313"/>
      <c r="I16" s="313"/>
    </row>
    <row r="17" spans="2:9" s="52" customFormat="1" ht="24.75" customHeight="1" x14ac:dyDescent="0.3">
      <c r="B17" s="57"/>
      <c r="C17" s="57"/>
      <c r="D17" s="212">
        <v>10</v>
      </c>
      <c r="E17" s="313" t="s">
        <v>285</v>
      </c>
      <c r="F17" s="313"/>
      <c r="G17" s="313"/>
      <c r="H17" s="313"/>
      <c r="I17" s="313"/>
    </row>
    <row r="18" spans="2:9" s="52" customFormat="1" ht="24.75" customHeight="1" x14ac:dyDescent="0.3">
      <c r="B18" s="57"/>
      <c r="C18" s="57"/>
      <c r="D18" s="212">
        <v>11</v>
      </c>
      <c r="E18" s="313" t="s">
        <v>392</v>
      </c>
      <c r="F18" s="313"/>
      <c r="G18" s="313"/>
      <c r="H18" s="313"/>
      <c r="I18" s="313"/>
    </row>
    <row r="19" spans="2:9" s="52" customFormat="1" ht="24.75" customHeight="1" x14ac:dyDescent="0.3">
      <c r="B19" s="57"/>
      <c r="C19" s="57"/>
      <c r="D19" s="212">
        <v>12</v>
      </c>
      <c r="E19" s="313" t="s">
        <v>393</v>
      </c>
      <c r="F19" s="313"/>
      <c r="G19" s="313"/>
      <c r="H19" s="313"/>
      <c r="I19" s="313"/>
    </row>
    <row r="20" spans="2:9" s="52" customFormat="1" ht="24.75" customHeight="1" x14ac:dyDescent="0.3">
      <c r="B20" s="57"/>
      <c r="C20" s="57"/>
      <c r="D20" s="212">
        <v>13</v>
      </c>
      <c r="E20" s="313" t="s">
        <v>394</v>
      </c>
      <c r="F20" s="313"/>
      <c r="G20" s="313"/>
      <c r="H20" s="313"/>
      <c r="I20" s="313"/>
    </row>
    <row r="21" spans="2:9" s="52" customFormat="1" ht="24.75" customHeight="1" x14ac:dyDescent="0.3">
      <c r="B21" s="57"/>
      <c r="C21" s="57"/>
      <c r="D21" s="212"/>
      <c r="E21" s="313"/>
      <c r="F21" s="313"/>
      <c r="G21" s="313"/>
      <c r="H21" s="313"/>
      <c r="I21" s="313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'4.0 BD'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workbookViewId="0">
      <selection activeCell="C23" sqref="C23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0"/>
    <col min="50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opLeftCell="B1" zoomScale="80" zoomScaleNormal="8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2" sqref="C2"/>
    </sheetView>
  </sheetViews>
  <sheetFormatPr defaultRowHeight="12.75" outlineLevelCol="1" x14ac:dyDescent="0.2"/>
  <cols>
    <col min="1" max="1" width="4.125" style="224" customWidth="1" collapsed="1"/>
    <col min="2" max="2" width="9" style="60" collapsed="1"/>
    <col min="3" max="3" width="15.125" style="60" bestFit="1" customWidth="1" collapsed="1"/>
    <col min="4" max="4" width="10.75" style="60" hidden="1" customWidth="1" outlineLevel="1" collapsed="1"/>
    <col min="5" max="14" width="8" style="60" hidden="1" customWidth="1" outlineLevel="1" collapsed="1"/>
    <col min="15" max="15" width="8" style="60" customWidth="1" collapsed="1"/>
    <col min="16" max="16" width="9" style="60"/>
    <col min="17" max="23" width="9" style="60" collapsed="1"/>
    <col min="24" max="24" width="9.875" style="60" hidden="1" customWidth="1" outlineLevel="1" collapsed="1"/>
    <col min="25" max="27" width="0" style="60" hidden="1" customWidth="1" outlineLevel="1" collapsed="1"/>
    <col min="28" max="16384" width="9" style="60" collapsed="1"/>
  </cols>
  <sheetData>
    <row r="1" spans="1:28" ht="15" x14ac:dyDescent="0.25">
      <c r="B1" s="223" t="s">
        <v>400</v>
      </c>
      <c r="C1" s="223" t="s">
        <v>399</v>
      </c>
      <c r="D1" s="221">
        <v>201601</v>
      </c>
      <c r="E1" s="221">
        <v>201602</v>
      </c>
      <c r="F1" s="221">
        <v>201603</v>
      </c>
      <c r="G1" s="221">
        <v>201604</v>
      </c>
      <c r="H1" s="221">
        <v>201605</v>
      </c>
      <c r="I1" s="221">
        <v>201606</v>
      </c>
      <c r="J1" s="221">
        <v>201607</v>
      </c>
      <c r="K1" s="221">
        <v>201608</v>
      </c>
      <c r="L1" s="221">
        <v>201609</v>
      </c>
      <c r="M1" s="221">
        <v>201610</v>
      </c>
      <c r="N1" s="221">
        <v>201611</v>
      </c>
      <c r="O1" s="221">
        <v>201612</v>
      </c>
      <c r="P1" s="222">
        <v>201701</v>
      </c>
      <c r="Q1" s="222">
        <v>201702</v>
      </c>
      <c r="R1" s="222">
        <v>201703</v>
      </c>
      <c r="S1" s="222">
        <v>201704</v>
      </c>
      <c r="T1" s="222">
        <v>201705</v>
      </c>
      <c r="U1" s="222">
        <v>201706</v>
      </c>
      <c r="V1" s="222">
        <v>201707</v>
      </c>
      <c r="W1" s="222">
        <v>201708</v>
      </c>
      <c r="X1" s="222">
        <v>201709</v>
      </c>
      <c r="Y1" s="222">
        <v>201710</v>
      </c>
      <c r="Z1" s="222">
        <v>201711</v>
      </c>
      <c r="AA1" s="222">
        <v>201712</v>
      </c>
      <c r="AB1" s="223" t="s">
        <v>61</v>
      </c>
    </row>
    <row r="2" spans="1:28" x14ac:dyDescent="0.2">
      <c r="C2" s="121" t="s">
        <v>289</v>
      </c>
    </row>
    <row r="3" spans="1:28" ht="15.75" x14ac:dyDescent="0.25">
      <c r="B3" s="106" t="s">
        <v>230</v>
      </c>
    </row>
    <row r="5" spans="1:28" x14ac:dyDescent="0.2">
      <c r="B5" s="105" t="s">
        <v>270</v>
      </c>
    </row>
    <row r="6" spans="1:28" ht="15" x14ac:dyDescent="0.25">
      <c r="B6" s="107" t="s">
        <v>395</v>
      </c>
      <c r="C6" s="107" t="s">
        <v>271</v>
      </c>
      <c r="D6" s="108">
        <v>42400</v>
      </c>
      <c r="E6" s="108">
        <v>42429</v>
      </c>
      <c r="F6" s="108">
        <v>42460</v>
      </c>
      <c r="G6" s="108">
        <v>42490</v>
      </c>
      <c r="H6" s="108">
        <v>42521</v>
      </c>
      <c r="I6" s="108">
        <v>42551</v>
      </c>
      <c r="J6" s="108">
        <v>42582</v>
      </c>
      <c r="K6" s="108">
        <v>42613</v>
      </c>
      <c r="L6" s="108">
        <v>42643</v>
      </c>
      <c r="M6" s="108">
        <v>42674</v>
      </c>
      <c r="N6" s="108">
        <v>42704</v>
      </c>
      <c r="O6" s="108">
        <v>42735</v>
      </c>
      <c r="P6" s="108">
        <v>42766</v>
      </c>
      <c r="Q6" s="108">
        <v>42794</v>
      </c>
      <c r="R6" s="219">
        <v>42825</v>
      </c>
      <c r="S6" s="219">
        <v>42855</v>
      </c>
      <c r="T6" s="219">
        <v>42886</v>
      </c>
      <c r="U6" s="219">
        <v>42916</v>
      </c>
      <c r="V6" s="219">
        <v>42917</v>
      </c>
      <c r="W6" s="219">
        <v>42964</v>
      </c>
      <c r="X6" s="219">
        <v>42995</v>
      </c>
      <c r="Y6" s="219">
        <v>43025</v>
      </c>
      <c r="Z6" s="219">
        <v>43056</v>
      </c>
      <c r="AA6" s="219">
        <v>43086</v>
      </c>
      <c r="AB6" s="219" t="s">
        <v>61</v>
      </c>
    </row>
    <row r="7" spans="1:28" ht="15" x14ac:dyDescent="0.25">
      <c r="B7" s="109" t="s">
        <v>272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8" spans="1:28" ht="14.25" x14ac:dyDescent="0.2">
      <c r="A8" s="226" t="s">
        <v>398</v>
      </c>
      <c r="B8" s="111"/>
      <c r="C8" s="112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AB8" s="113"/>
    </row>
    <row r="9" spans="1:28" ht="14.25" x14ac:dyDescent="0.2">
      <c r="A9" s="226" t="s">
        <v>276</v>
      </c>
      <c r="B9" s="111"/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AB9" s="113"/>
    </row>
    <row r="10" spans="1:28" ht="14.25" x14ac:dyDescent="0.2">
      <c r="A10" s="226" t="s">
        <v>275</v>
      </c>
      <c r="B10" s="111"/>
      <c r="C10" s="112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AB10" s="113"/>
    </row>
    <row r="11" spans="1:28" ht="14.25" x14ac:dyDescent="0.2">
      <c r="A11" s="226" t="s">
        <v>274</v>
      </c>
      <c r="B11" s="111"/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AB11" s="113"/>
    </row>
    <row r="12" spans="1:28" ht="14.25" x14ac:dyDescent="0.2">
      <c r="A12" s="226" t="s">
        <v>280</v>
      </c>
      <c r="B12" s="111"/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AB12" s="113"/>
    </row>
    <row r="13" spans="1:28" ht="14.25" x14ac:dyDescent="0.2">
      <c r="A13" s="226" t="s">
        <v>277</v>
      </c>
      <c r="B13" s="111"/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AB13" s="113"/>
    </row>
    <row r="14" spans="1:28" ht="14.25" x14ac:dyDescent="0.2">
      <c r="A14" s="226" t="s">
        <v>278</v>
      </c>
      <c r="B14" s="111"/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AB14" s="113"/>
    </row>
    <row r="15" spans="1:28" ht="14.25" x14ac:dyDescent="0.2">
      <c r="A15" s="226" t="s">
        <v>279</v>
      </c>
      <c r="B15" s="111"/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AB15" s="113"/>
    </row>
    <row r="16" spans="1:28" ht="14.25" x14ac:dyDescent="0.2">
      <c r="A16" s="226" t="s">
        <v>281</v>
      </c>
      <c r="B16" s="111"/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AB16" s="113"/>
    </row>
    <row r="17" spans="1:28" ht="14.25" x14ac:dyDescent="0.2">
      <c r="A17" s="226" t="s">
        <v>282</v>
      </c>
      <c r="B17" s="111"/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AB17" s="113"/>
    </row>
    <row r="18" spans="1:28" ht="14.25" x14ac:dyDescent="0.2">
      <c r="A18" s="226" t="s">
        <v>284</v>
      </c>
      <c r="B18" s="111"/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AB18" s="113"/>
    </row>
    <row r="19" spans="1:28" ht="14.25" x14ac:dyDescent="0.2">
      <c r="A19" s="226" t="s">
        <v>283</v>
      </c>
      <c r="B19" s="111"/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AB19" s="113"/>
    </row>
    <row r="20" spans="1:28" ht="14.25" x14ac:dyDescent="0.2">
      <c r="A20" s="226" t="s">
        <v>273</v>
      </c>
      <c r="B20" s="111"/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AB20" s="113"/>
    </row>
    <row r="21" spans="1:28" ht="15" x14ac:dyDescent="0.25">
      <c r="A21" s="225"/>
      <c r="B21" s="220" t="s">
        <v>396</v>
      </c>
      <c r="C21" s="114"/>
      <c r="D21" s="115">
        <f>SUM(D7:D20)</f>
        <v>0</v>
      </c>
      <c r="E21" s="115">
        <f t="shared" ref="E21:U21" si="0">SUM(E7:E20)</f>
        <v>0</v>
      </c>
      <c r="F21" s="115">
        <f t="shared" si="0"/>
        <v>0</v>
      </c>
      <c r="G21" s="115">
        <f t="shared" si="0"/>
        <v>0</v>
      </c>
      <c r="H21" s="115">
        <f t="shared" si="0"/>
        <v>0</v>
      </c>
      <c r="I21" s="115">
        <f t="shared" si="0"/>
        <v>0</v>
      </c>
      <c r="J21" s="115">
        <f t="shared" si="0"/>
        <v>0</v>
      </c>
      <c r="K21" s="115">
        <f t="shared" si="0"/>
        <v>0</v>
      </c>
      <c r="L21" s="115">
        <f t="shared" si="0"/>
        <v>0</v>
      </c>
      <c r="M21" s="115">
        <f t="shared" si="0"/>
        <v>0</v>
      </c>
      <c r="N21" s="115">
        <f t="shared" si="0"/>
        <v>0</v>
      </c>
      <c r="O21" s="115">
        <f t="shared" si="0"/>
        <v>0</v>
      </c>
      <c r="P21" s="115">
        <f t="shared" si="0"/>
        <v>0</v>
      </c>
      <c r="Q21" s="115">
        <f t="shared" si="0"/>
        <v>0</v>
      </c>
      <c r="R21" s="115">
        <f t="shared" si="0"/>
        <v>0</v>
      </c>
      <c r="S21" s="115">
        <f t="shared" si="0"/>
        <v>0</v>
      </c>
      <c r="T21" s="115">
        <f t="shared" si="0"/>
        <v>0</v>
      </c>
      <c r="U21" s="115">
        <f t="shared" si="0"/>
        <v>0</v>
      </c>
      <c r="V21" s="115">
        <f>SUM(V7:V20)</f>
        <v>0</v>
      </c>
      <c r="W21" s="115">
        <f t="shared" ref="W21:AB21" si="1">SUM(W7:W20)</f>
        <v>0</v>
      </c>
      <c r="X21" s="115">
        <f t="shared" si="1"/>
        <v>0</v>
      </c>
      <c r="Y21" s="115">
        <f t="shared" si="1"/>
        <v>0</v>
      </c>
      <c r="Z21" s="115">
        <f t="shared" si="1"/>
        <v>0</v>
      </c>
      <c r="AA21" s="115">
        <f t="shared" si="1"/>
        <v>0</v>
      </c>
      <c r="AB21" s="115">
        <f t="shared" si="1"/>
        <v>0</v>
      </c>
    </row>
    <row r="22" spans="1:28" ht="15" x14ac:dyDescent="0.25">
      <c r="A22" s="226" t="s">
        <v>285</v>
      </c>
      <c r="B22" s="114" t="s">
        <v>285</v>
      </c>
      <c r="C22" s="114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</row>
    <row r="23" spans="1:28" ht="15" x14ac:dyDescent="0.25">
      <c r="A23" s="226" t="s">
        <v>286</v>
      </c>
      <c r="B23" s="114" t="s">
        <v>286</v>
      </c>
      <c r="C23" s="114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</row>
    <row r="24" spans="1:28" ht="15" x14ac:dyDescent="0.25">
      <c r="A24" s="226"/>
      <c r="B24" s="107" t="s">
        <v>397</v>
      </c>
      <c r="C24" s="116"/>
      <c r="D24" s="228">
        <f t="shared" ref="D24:Z24" si="2">SUM(D21:D23)</f>
        <v>0</v>
      </c>
      <c r="E24" s="228">
        <f t="shared" si="2"/>
        <v>0</v>
      </c>
      <c r="F24" s="228">
        <f t="shared" si="2"/>
        <v>0</v>
      </c>
      <c r="G24" s="228">
        <f t="shared" si="2"/>
        <v>0</v>
      </c>
      <c r="H24" s="228">
        <f t="shared" si="2"/>
        <v>0</v>
      </c>
      <c r="I24" s="228">
        <f t="shared" si="2"/>
        <v>0</v>
      </c>
      <c r="J24" s="228">
        <f t="shared" si="2"/>
        <v>0</v>
      </c>
      <c r="K24" s="228">
        <f t="shared" si="2"/>
        <v>0</v>
      </c>
      <c r="L24" s="228">
        <f t="shared" si="2"/>
        <v>0</v>
      </c>
      <c r="M24" s="228">
        <f t="shared" si="2"/>
        <v>0</v>
      </c>
      <c r="N24" s="228">
        <f t="shared" si="2"/>
        <v>0</v>
      </c>
      <c r="O24" s="228">
        <f t="shared" si="2"/>
        <v>0</v>
      </c>
      <c r="P24" s="228">
        <f t="shared" si="2"/>
        <v>0</v>
      </c>
      <c r="Q24" s="228">
        <f t="shared" si="2"/>
        <v>0</v>
      </c>
      <c r="R24" s="228">
        <f t="shared" si="2"/>
        <v>0</v>
      </c>
      <c r="S24" s="228">
        <f t="shared" si="2"/>
        <v>0</v>
      </c>
      <c r="T24" s="228">
        <f t="shared" si="2"/>
        <v>0</v>
      </c>
      <c r="U24" s="228">
        <f t="shared" si="2"/>
        <v>0</v>
      </c>
      <c r="V24" s="228">
        <f t="shared" si="2"/>
        <v>0</v>
      </c>
      <c r="W24" s="228">
        <f t="shared" si="2"/>
        <v>0</v>
      </c>
      <c r="X24" s="228">
        <f t="shared" si="2"/>
        <v>0</v>
      </c>
      <c r="Y24" s="228">
        <f t="shared" si="2"/>
        <v>0</v>
      </c>
      <c r="Z24" s="228">
        <f t="shared" si="2"/>
        <v>0</v>
      </c>
      <c r="AA24" s="228">
        <f>SUM(AA21:AA23)</f>
        <v>0</v>
      </c>
      <c r="AB24" s="228">
        <f>SUM(AB21:AB23)</f>
        <v>0</v>
      </c>
    </row>
    <row r="25" spans="1:28" ht="14.25" x14ac:dyDescent="0.2">
      <c r="A25" s="226"/>
    </row>
    <row r="26" spans="1:28" ht="14.25" x14ac:dyDescent="0.2">
      <c r="A26" s="226"/>
      <c r="B26" s="117" t="s">
        <v>287</v>
      </c>
      <c r="C26" s="117"/>
      <c r="D26" s="118">
        <f>North!AG60+South!AG60</f>
        <v>0</v>
      </c>
      <c r="E26" s="118">
        <f>North!AH60+South!AH60</f>
        <v>0</v>
      </c>
      <c r="F26" s="118">
        <f>North!AI60+South!AI60</f>
        <v>0</v>
      </c>
      <c r="G26" s="118">
        <f>North!AJ60+South!AJ60</f>
        <v>0</v>
      </c>
      <c r="H26" s="118">
        <f>North!AK60+South!AK60</f>
        <v>0</v>
      </c>
      <c r="I26" s="118">
        <f>North!AL60+South!AL60</f>
        <v>0</v>
      </c>
      <c r="J26" s="118">
        <f>North!AM60+South!AM60</f>
        <v>0</v>
      </c>
      <c r="K26" s="118">
        <f>North!AN60+South!AN60</f>
        <v>0</v>
      </c>
      <c r="L26" s="118">
        <f>North!AO60+South!AO60</f>
        <v>0</v>
      </c>
      <c r="M26" s="118">
        <f>North!AP60+South!AP60</f>
        <v>0</v>
      </c>
      <c r="N26" s="118">
        <f>North!AQ60+South!AQ60</f>
        <v>0</v>
      </c>
      <c r="O26" s="118">
        <f>North!AR60+South!AR60</f>
        <v>0</v>
      </c>
      <c r="P26" s="118">
        <f>North!AS60+South!AS60</f>
        <v>0</v>
      </c>
      <c r="Q26" s="118">
        <f>North!AT60+South!AT60</f>
        <v>0</v>
      </c>
      <c r="R26" s="118">
        <f>North!AU60+South!AU60</f>
        <v>0</v>
      </c>
      <c r="S26" s="118">
        <f>North!AV60+South!AV60</f>
        <v>0</v>
      </c>
      <c r="T26" s="118">
        <f>North!AW60+South!AW60</f>
        <v>0</v>
      </c>
      <c r="U26" s="118">
        <f>North!AX60+South!AX60</f>
        <v>0</v>
      </c>
      <c r="V26" s="118">
        <f>North!AY60+South!AY60</f>
        <v>0</v>
      </c>
      <c r="W26" s="118">
        <f>North!AZ60+South!AZ60</f>
        <v>0</v>
      </c>
      <c r="X26" s="118">
        <f>North!BA60+South!BA60</f>
        <v>0</v>
      </c>
      <c r="Y26" s="118">
        <f>North!BB60+South!BB60</f>
        <v>0</v>
      </c>
      <c r="Z26" s="118">
        <f>North!BC60+South!BC60</f>
        <v>0</v>
      </c>
      <c r="AA26" s="118">
        <f>North!BD60+South!BD60</f>
        <v>0</v>
      </c>
      <c r="AB26" s="118"/>
    </row>
    <row r="27" spans="1:28" ht="14.25" x14ac:dyDescent="0.2">
      <c r="A27" s="226"/>
    </row>
  </sheetData>
  <conditionalFormatting sqref="D6:Q6">
    <cfRule type="expression" dxfId="22" priority="17">
      <formula>D6=$C$4</formula>
    </cfRule>
  </conditionalFormatting>
  <conditionalFormatting sqref="L6:Q6">
    <cfRule type="expression" dxfId="21" priority="16">
      <formula>A$7=#REF!</formula>
    </cfRule>
  </conditionalFormatting>
  <conditionalFormatting sqref="O6:Q6">
    <cfRule type="expression" dxfId="20" priority="18">
      <formula>C$7=#REF!</formula>
    </cfRule>
  </conditionalFormatting>
  <conditionalFormatting sqref="D6:K6">
    <cfRule type="expression" dxfId="19" priority="19">
      <formula>XEX$7=#REF!</formula>
    </cfRule>
  </conditionalFormatting>
  <conditionalFormatting sqref="R6">
    <cfRule type="expression" dxfId="18" priority="13">
      <formula>R6=$D$4</formula>
    </cfRule>
  </conditionalFormatting>
  <conditionalFormatting sqref="S6:T6">
    <cfRule type="expression" dxfId="17" priority="10">
      <formula>S6=$D$4</formula>
    </cfRule>
  </conditionalFormatting>
  <conditionalFormatting sqref="W6">
    <cfRule type="expression" dxfId="16" priority="8">
      <formula>W6=$D$4</formula>
    </cfRule>
  </conditionalFormatting>
  <conditionalFormatting sqref="U6:V6">
    <cfRule type="expression" dxfId="15" priority="4">
      <formula>U6=$D$4</formula>
    </cfRule>
  </conditionalFormatting>
  <conditionalFormatting sqref="X6:AB6">
    <cfRule type="expression" dxfId="14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width="2.125" style="213" customWidth="1"/>
    <col min="2" max="2" width="18.5" style="120" bestFit="1" customWidth="1"/>
    <col min="3" max="3" width="7.5" style="120" bestFit="1" customWidth="1"/>
    <col min="4" max="4" width="8" style="120" customWidth="1"/>
    <col min="5" max="6" width="7.375" style="120" customWidth="1"/>
    <col min="7" max="7" width="10.5" style="120" customWidth="1"/>
    <col min="8" max="9" width="10.375" style="120" customWidth="1"/>
    <col min="10" max="10" width="10.5" style="120" customWidth="1"/>
    <col min="11" max="11" width="7.375" style="122" customWidth="1"/>
    <col min="12" max="29" width="7.375" style="122" hidden="1" customWidth="1" outlineLevel="1"/>
    <col min="30" max="30" width="7.375" style="122" customWidth="1" collapsed="1"/>
    <col min="31" max="41" width="7.375" style="122" hidden="1" customWidth="1" outlineLevel="1"/>
    <col min="42" max="42" width="7.375" style="122" customWidth="1" collapsed="1"/>
    <col min="43" max="53" width="7.375" style="122" hidden="1" customWidth="1" outlineLevel="1"/>
    <col min="54" max="54" width="7.375" style="122" customWidth="1" collapsed="1"/>
    <col min="55" max="60" width="7.375" style="122" hidden="1" customWidth="1" outlineLevel="1"/>
    <col min="61" max="61" width="6.625" style="122" hidden="1" customWidth="1" outlineLevel="1"/>
    <col min="62" max="65" width="7.375" style="122" hidden="1" customWidth="1" outlineLevel="1"/>
    <col min="66" max="66" width="7.375" style="122" customWidth="1" collapsed="1"/>
    <col min="67" max="77" width="7.375" style="122" customWidth="1"/>
    <col min="78" max="78" width="8" style="120"/>
    <col min="79" max="81" width="8" style="120" hidden="1" customWidth="1"/>
    <col min="82" max="16384" width="8" style="120"/>
  </cols>
  <sheetData>
    <row r="1" spans="1:81" x14ac:dyDescent="0.25">
      <c r="B1" s="119" t="s">
        <v>288</v>
      </c>
      <c r="C1" s="213" t="s">
        <v>320</v>
      </c>
      <c r="G1" s="121" t="s">
        <v>289</v>
      </c>
      <c r="BU1" s="125">
        <v>201707</v>
      </c>
      <c r="BV1" s="125">
        <v>201708</v>
      </c>
      <c r="BW1" s="125">
        <v>201709</v>
      </c>
      <c r="BX1" s="125">
        <v>201710</v>
      </c>
      <c r="BY1" s="125">
        <v>201711</v>
      </c>
      <c r="BZ1" s="125">
        <v>201712</v>
      </c>
    </row>
    <row r="2" spans="1:81" x14ac:dyDescent="0.25">
      <c r="B2" s="123">
        <v>42917</v>
      </c>
      <c r="G2" s="124">
        <v>2</v>
      </c>
      <c r="H2" s="124">
        <v>5</v>
      </c>
      <c r="I2" s="124">
        <v>11</v>
      </c>
      <c r="L2" s="125"/>
      <c r="M2" s="125"/>
      <c r="N2" s="126"/>
      <c r="O2" s="127"/>
      <c r="P2" s="125">
        <v>6</v>
      </c>
      <c r="Q2" s="125">
        <v>7</v>
      </c>
      <c r="R2" s="125">
        <v>8</v>
      </c>
      <c r="S2" s="125">
        <v>9</v>
      </c>
      <c r="T2" s="125">
        <v>10</v>
      </c>
      <c r="U2" s="125">
        <v>11</v>
      </c>
      <c r="V2" s="125">
        <v>12</v>
      </c>
      <c r="W2" s="125">
        <v>13</v>
      </c>
      <c r="X2" s="125">
        <v>14</v>
      </c>
      <c r="Y2" s="125">
        <v>15</v>
      </c>
      <c r="Z2" s="125">
        <v>16</v>
      </c>
      <c r="AA2" s="125">
        <v>17</v>
      </c>
      <c r="AB2" s="125">
        <v>18</v>
      </c>
      <c r="AC2" s="125">
        <v>19</v>
      </c>
      <c r="AD2" s="125">
        <v>20</v>
      </c>
      <c r="AE2" s="125">
        <v>21</v>
      </c>
      <c r="AF2" s="125">
        <v>22</v>
      </c>
      <c r="AG2" s="125">
        <v>23</v>
      </c>
      <c r="AH2" s="125">
        <v>24</v>
      </c>
      <c r="AI2" s="125">
        <v>25</v>
      </c>
      <c r="AJ2" s="125">
        <v>26</v>
      </c>
      <c r="AK2" s="125">
        <v>27</v>
      </c>
      <c r="AL2" s="125">
        <v>28</v>
      </c>
      <c r="AM2" s="125">
        <v>29</v>
      </c>
      <c r="AN2" s="125">
        <v>30</v>
      </c>
      <c r="AO2" s="125">
        <v>31</v>
      </c>
      <c r="AP2" s="125">
        <v>32</v>
      </c>
      <c r="AQ2" s="125">
        <v>33</v>
      </c>
      <c r="AR2" s="125">
        <v>34</v>
      </c>
      <c r="AS2" s="125">
        <v>35</v>
      </c>
      <c r="AT2" s="125">
        <v>36</v>
      </c>
      <c r="AU2" s="125">
        <v>37</v>
      </c>
      <c r="AV2" s="125">
        <v>38</v>
      </c>
      <c r="AW2" s="125">
        <v>39</v>
      </c>
      <c r="AX2" s="125">
        <v>40</v>
      </c>
      <c r="AY2" s="125">
        <v>41</v>
      </c>
      <c r="AZ2" s="125">
        <v>42</v>
      </c>
      <c r="BA2" s="125">
        <v>43</v>
      </c>
      <c r="BB2" s="125">
        <v>44</v>
      </c>
    </row>
    <row r="3" spans="1:81" ht="63.75" customHeight="1" x14ac:dyDescent="0.25">
      <c r="B3" s="128"/>
      <c r="C3" s="129" t="s">
        <v>290</v>
      </c>
      <c r="D3" s="130" t="s">
        <v>291</v>
      </c>
      <c r="E3" s="130" t="s">
        <v>292</v>
      </c>
      <c r="F3" s="130" t="s">
        <v>293</v>
      </c>
      <c r="G3" s="131" t="s">
        <v>294</v>
      </c>
      <c r="H3" s="131" t="s">
        <v>295</v>
      </c>
      <c r="I3" s="131" t="s">
        <v>296</v>
      </c>
      <c r="J3" s="132"/>
      <c r="K3" s="133">
        <v>41030</v>
      </c>
      <c r="L3" s="134">
        <v>41061</v>
      </c>
      <c r="M3" s="133">
        <v>41091</v>
      </c>
      <c r="N3" s="133">
        <v>41122</v>
      </c>
      <c r="O3" s="134">
        <v>41153</v>
      </c>
      <c r="P3" s="133">
        <v>41183</v>
      </c>
      <c r="Q3" s="133">
        <v>41214</v>
      </c>
      <c r="R3" s="133">
        <v>41244</v>
      </c>
      <c r="S3" s="135">
        <v>41275</v>
      </c>
      <c r="T3" s="133">
        <v>41306</v>
      </c>
      <c r="U3" s="134">
        <v>41334</v>
      </c>
      <c r="V3" s="135">
        <v>41365</v>
      </c>
      <c r="W3" s="135">
        <v>41395</v>
      </c>
      <c r="X3" s="133">
        <v>41426</v>
      </c>
      <c r="Y3" s="133">
        <v>41456</v>
      </c>
      <c r="Z3" s="133">
        <v>41487</v>
      </c>
      <c r="AA3" s="133">
        <v>41518</v>
      </c>
      <c r="AB3" s="133">
        <v>41548</v>
      </c>
      <c r="AC3" s="133">
        <v>41579</v>
      </c>
      <c r="AD3" s="133">
        <v>41609</v>
      </c>
      <c r="AE3" s="133">
        <v>41640</v>
      </c>
      <c r="AF3" s="133">
        <v>41671</v>
      </c>
      <c r="AG3" s="133">
        <v>41699</v>
      </c>
      <c r="AH3" s="133">
        <v>41730</v>
      </c>
      <c r="AI3" s="133">
        <v>41760</v>
      </c>
      <c r="AJ3" s="133">
        <v>41791</v>
      </c>
      <c r="AK3" s="133">
        <v>41821</v>
      </c>
      <c r="AL3" s="133">
        <v>41852</v>
      </c>
      <c r="AM3" s="133">
        <v>41883</v>
      </c>
      <c r="AN3" s="133">
        <v>41913</v>
      </c>
      <c r="AO3" s="133">
        <v>41944</v>
      </c>
      <c r="AP3" s="133">
        <v>41974</v>
      </c>
      <c r="AQ3" s="133">
        <v>42005</v>
      </c>
      <c r="AR3" s="133">
        <v>42036</v>
      </c>
      <c r="AS3" s="133">
        <v>42064</v>
      </c>
      <c r="AT3" s="133">
        <v>42095</v>
      </c>
      <c r="AU3" s="133">
        <v>42125</v>
      </c>
      <c r="AV3" s="133">
        <v>42156</v>
      </c>
      <c r="AW3" s="133">
        <v>42186</v>
      </c>
      <c r="AX3" s="133">
        <v>42217</v>
      </c>
      <c r="AY3" s="133">
        <v>42248</v>
      </c>
      <c r="AZ3" s="133">
        <v>42278</v>
      </c>
      <c r="BA3" s="133">
        <v>42309</v>
      </c>
      <c r="BB3" s="133">
        <v>42339</v>
      </c>
      <c r="BC3" s="133">
        <v>42370</v>
      </c>
      <c r="BD3" s="133">
        <v>42401</v>
      </c>
      <c r="BE3" s="133">
        <v>42430</v>
      </c>
      <c r="BF3" s="133">
        <v>42461</v>
      </c>
      <c r="BG3" s="133">
        <v>42491</v>
      </c>
      <c r="BH3" s="133">
        <v>42522</v>
      </c>
      <c r="BI3" s="133">
        <v>42552</v>
      </c>
      <c r="BJ3" s="133">
        <v>42583</v>
      </c>
      <c r="BK3" s="133">
        <v>42614</v>
      </c>
      <c r="BL3" s="133">
        <v>42644</v>
      </c>
      <c r="BM3" s="133">
        <v>42675</v>
      </c>
      <c r="BN3" s="133">
        <v>42705</v>
      </c>
      <c r="BO3" s="133">
        <v>42736</v>
      </c>
      <c r="BP3" s="133">
        <v>42767</v>
      </c>
      <c r="BQ3" s="133">
        <v>42795</v>
      </c>
      <c r="BR3" s="133">
        <v>42826</v>
      </c>
      <c r="BS3" s="133">
        <v>42856</v>
      </c>
      <c r="BT3" s="133">
        <v>42887</v>
      </c>
      <c r="BU3" s="133">
        <v>42917</v>
      </c>
      <c r="BV3" s="133">
        <v>42948</v>
      </c>
      <c r="BW3" s="133">
        <v>42979</v>
      </c>
      <c r="BX3" s="133">
        <v>43009</v>
      </c>
      <c r="BY3" s="133">
        <v>43040</v>
      </c>
      <c r="BZ3" s="133">
        <v>43070</v>
      </c>
    </row>
    <row r="4" spans="1:81" s="139" customFormat="1" ht="15.75" customHeight="1" x14ac:dyDescent="0.25">
      <c r="A4" s="214"/>
      <c r="B4" s="136"/>
      <c r="C4" s="137">
        <f>SUM(C6:C74)</f>
        <v>28364</v>
      </c>
      <c r="D4" s="137">
        <f>SUM(D6:D74)</f>
        <v>23136</v>
      </c>
      <c r="E4" s="137">
        <f>SUM(E6:E74)</f>
        <v>13282</v>
      </c>
      <c r="F4" s="137">
        <f>SUM(F6:F74)</f>
        <v>4642</v>
      </c>
      <c r="G4" s="138">
        <f>D4/SUM(C6:INDEX(C6:C74,MATCH($B$2,B6:B74,0)-2))</f>
        <v>0.9086838694473901</v>
      </c>
      <c r="H4" s="138">
        <f>E4/SUM(C6:INDEX(C6:C74,MATCH($B$2,B6:B74,0)-5))</f>
        <v>0.59461879392935491</v>
      </c>
      <c r="I4" s="138">
        <f>F4/SUM(C6:INDEX(C6:C74,MATCH($B$2,B6:B74,0)-11))</f>
        <v>0.29863612969634584</v>
      </c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1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1"/>
      <c r="BV4" s="140"/>
      <c r="BW4" s="140"/>
      <c r="BX4" s="140"/>
      <c r="BY4" s="140"/>
      <c r="BZ4" s="140"/>
      <c r="CA4" s="138">
        <v>0.920104211897525</v>
      </c>
      <c r="CB4" s="142">
        <v>0.55971850530280498</v>
      </c>
      <c r="CC4" s="142">
        <v>0.27650367806144527</v>
      </c>
    </row>
    <row r="5" spans="1:81" s="146" customFormat="1" ht="15.75" customHeight="1" x14ac:dyDescent="0.25">
      <c r="A5" s="215"/>
      <c r="B5" s="143"/>
      <c r="C5" s="143"/>
      <c r="D5" s="143"/>
      <c r="E5" s="143"/>
      <c r="F5" s="143"/>
      <c r="G5" s="144"/>
      <c r="H5" s="144"/>
      <c r="I5" s="145"/>
      <c r="K5" s="147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9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1"/>
      <c r="AR5" s="152"/>
      <c r="AS5" s="152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44"/>
      <c r="CB5" s="144"/>
      <c r="CC5" s="145"/>
    </row>
    <row r="6" spans="1:81" outlineLevel="1" x14ac:dyDescent="0.25">
      <c r="A6" s="213" t="s">
        <v>321</v>
      </c>
      <c r="B6" s="153">
        <v>41000</v>
      </c>
      <c r="C6" s="154">
        <v>22</v>
      </c>
      <c r="D6" s="155">
        <f>L6</f>
        <v>22</v>
      </c>
      <c r="E6" s="155">
        <f>O6</f>
        <v>16</v>
      </c>
      <c r="F6" s="155">
        <f>$U$6</f>
        <v>9</v>
      </c>
      <c r="G6" s="156">
        <f>IFERROR(D6/$C6,"-")</f>
        <v>1</v>
      </c>
      <c r="H6" s="156">
        <f>IFERROR(E6/$C6,"-")</f>
        <v>0.72727272727272729</v>
      </c>
      <c r="I6" s="216">
        <f>IFERROR(F6/$C6,"-")</f>
        <v>0.40909090909090912</v>
      </c>
      <c r="J6" s="217"/>
      <c r="K6" s="157">
        <v>22</v>
      </c>
      <c r="L6" s="158">
        <v>22</v>
      </c>
      <c r="M6" s="158">
        <v>21</v>
      </c>
      <c r="N6" s="158">
        <v>20</v>
      </c>
      <c r="O6" s="158">
        <v>16</v>
      </c>
      <c r="P6" s="158">
        <v>13</v>
      </c>
      <c r="Q6" s="158">
        <v>11</v>
      </c>
      <c r="R6" s="158">
        <v>10</v>
      </c>
      <c r="S6" s="158">
        <v>9</v>
      </c>
      <c r="T6" s="158">
        <v>9</v>
      </c>
      <c r="U6" s="158">
        <v>9</v>
      </c>
      <c r="V6" s="158">
        <v>7</v>
      </c>
      <c r="W6" s="158">
        <v>6</v>
      </c>
      <c r="X6" s="158">
        <v>6</v>
      </c>
      <c r="Y6" s="158">
        <v>6</v>
      </c>
      <c r="Z6" s="158">
        <v>6</v>
      </c>
      <c r="AA6" s="158">
        <v>6</v>
      </c>
      <c r="AB6" s="158">
        <v>6</v>
      </c>
      <c r="AC6" s="158">
        <v>6</v>
      </c>
      <c r="AD6" s="158">
        <v>6</v>
      </c>
      <c r="AE6" s="158">
        <v>6</v>
      </c>
      <c r="AF6" s="158">
        <v>4</v>
      </c>
      <c r="AG6" s="158">
        <v>4</v>
      </c>
      <c r="AH6" s="158">
        <v>3</v>
      </c>
      <c r="AI6" s="158">
        <v>3</v>
      </c>
      <c r="AJ6" s="158">
        <v>3</v>
      </c>
      <c r="AK6" s="158">
        <v>2</v>
      </c>
      <c r="AL6" s="158">
        <v>2</v>
      </c>
      <c r="AM6" s="158">
        <v>2</v>
      </c>
      <c r="AN6" s="158">
        <v>2</v>
      </c>
      <c r="AO6" s="158">
        <v>2</v>
      </c>
      <c r="AP6" s="158">
        <v>2</v>
      </c>
      <c r="AQ6" s="158">
        <v>2</v>
      </c>
      <c r="AR6" s="158">
        <v>2</v>
      </c>
      <c r="AS6" s="158">
        <v>2</v>
      </c>
      <c r="AT6" s="158">
        <v>2</v>
      </c>
      <c r="AU6" s="158">
        <v>2</v>
      </c>
      <c r="AV6" s="158">
        <v>2</v>
      </c>
      <c r="AW6" s="158">
        <v>2</v>
      </c>
      <c r="AX6" s="158">
        <v>2</v>
      </c>
      <c r="AY6" s="158">
        <v>2</v>
      </c>
      <c r="AZ6" s="159">
        <v>2</v>
      </c>
      <c r="BA6" s="158">
        <v>2</v>
      </c>
      <c r="BB6" s="158">
        <v>2</v>
      </c>
      <c r="BC6" s="158">
        <v>2</v>
      </c>
      <c r="BD6" s="158">
        <v>2</v>
      </c>
      <c r="BE6" s="158">
        <v>2</v>
      </c>
      <c r="BF6" s="158">
        <v>2</v>
      </c>
      <c r="BG6" s="158">
        <v>1</v>
      </c>
      <c r="BH6" s="158">
        <v>1</v>
      </c>
      <c r="BI6" s="160">
        <v>1</v>
      </c>
      <c r="BJ6" s="158">
        <v>1</v>
      </c>
      <c r="BK6" s="158">
        <v>1</v>
      </c>
      <c r="BL6" s="158">
        <v>1</v>
      </c>
      <c r="BM6" s="158">
        <v>1</v>
      </c>
      <c r="BN6" s="158">
        <v>1</v>
      </c>
      <c r="BO6" s="158">
        <v>1</v>
      </c>
      <c r="BP6" s="158">
        <v>1</v>
      </c>
      <c r="BQ6" s="158">
        <v>1</v>
      </c>
      <c r="BR6" s="158">
        <v>1</v>
      </c>
      <c r="BS6" s="158">
        <v>1</v>
      </c>
      <c r="BT6" s="158">
        <v>1</v>
      </c>
      <c r="BU6" s="160"/>
      <c r="BV6" s="158"/>
      <c r="BW6" s="158"/>
      <c r="BX6" s="158"/>
      <c r="BY6" s="158"/>
      <c r="BZ6" s="158"/>
      <c r="CA6" s="161">
        <v>1</v>
      </c>
      <c r="CB6" s="161">
        <v>0.72727272727272729</v>
      </c>
      <c r="CC6" s="161">
        <v>0.40909090909090912</v>
      </c>
    </row>
    <row r="7" spans="1:81" outlineLevel="1" x14ac:dyDescent="0.25">
      <c r="A7" s="213" t="s">
        <v>322</v>
      </c>
      <c r="B7" s="153">
        <v>41030</v>
      </c>
      <c r="C7" s="154">
        <v>8</v>
      </c>
      <c r="D7" s="155">
        <f>IFERROR(INDEX($K7:$BN7,,MATCH($B7,$K$3:$BN$3,0)+2),0)</f>
        <v>8</v>
      </c>
      <c r="E7" s="155">
        <f>IFERROR(INDEX($K7:$BN7,,MATCH($B7,$K$3:$BN$3,0)+5),0)</f>
        <v>7</v>
      </c>
      <c r="F7" s="155">
        <f>IFERROR(INDEX($K7:$BN7,,MATCH($B7,$K$3:$BN$3,0)+11),0)</f>
        <v>6</v>
      </c>
      <c r="G7" s="156">
        <f t="shared" ref="G7:I62" si="0">IFERROR(D7/$C7,"-")</f>
        <v>1</v>
      </c>
      <c r="H7" s="156">
        <f t="shared" si="0"/>
        <v>0.875</v>
      </c>
      <c r="I7" s="156">
        <f t="shared" si="0"/>
        <v>0.75</v>
      </c>
      <c r="J7" s="217"/>
      <c r="K7" s="162"/>
      <c r="L7" s="163">
        <v>8</v>
      </c>
      <c r="M7" s="163">
        <v>8</v>
      </c>
      <c r="N7" s="163">
        <v>8</v>
      </c>
      <c r="O7" s="163">
        <v>8</v>
      </c>
      <c r="P7" s="163">
        <v>7</v>
      </c>
      <c r="Q7" s="163">
        <v>6</v>
      </c>
      <c r="R7" s="163">
        <v>6</v>
      </c>
      <c r="S7" s="163">
        <v>6</v>
      </c>
      <c r="T7" s="163">
        <v>6</v>
      </c>
      <c r="U7" s="163">
        <v>6</v>
      </c>
      <c r="V7" s="163">
        <v>6</v>
      </c>
      <c r="W7" s="163">
        <v>6</v>
      </c>
      <c r="X7" s="163">
        <v>6</v>
      </c>
      <c r="Y7" s="163">
        <v>5</v>
      </c>
      <c r="Z7" s="163">
        <v>5</v>
      </c>
      <c r="AA7" s="163">
        <v>2</v>
      </c>
      <c r="AB7" s="163">
        <v>2</v>
      </c>
      <c r="AC7" s="163">
        <v>2</v>
      </c>
      <c r="AD7" s="163">
        <v>2</v>
      </c>
      <c r="AE7" s="163">
        <v>2</v>
      </c>
      <c r="AF7" s="163">
        <v>2</v>
      </c>
      <c r="AG7" s="163">
        <v>2</v>
      </c>
      <c r="AH7" s="163">
        <v>2</v>
      </c>
      <c r="AI7" s="163">
        <v>2</v>
      </c>
      <c r="AJ7" s="163">
        <v>1</v>
      </c>
      <c r="AK7" s="163">
        <v>0</v>
      </c>
      <c r="AL7" s="163">
        <v>0</v>
      </c>
      <c r="AM7" s="163">
        <v>0</v>
      </c>
      <c r="AN7" s="163">
        <v>0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4"/>
      <c r="BA7" s="163"/>
      <c r="BB7" s="163"/>
      <c r="BC7" s="163"/>
      <c r="BD7" s="163"/>
      <c r="BE7" s="163"/>
      <c r="BF7" s="163"/>
      <c r="BG7" s="163"/>
      <c r="BH7" s="163"/>
      <c r="BI7" s="165" t="s">
        <v>33</v>
      </c>
      <c r="BJ7" s="163" t="s">
        <v>33</v>
      </c>
      <c r="BK7" s="163" t="s">
        <v>33</v>
      </c>
      <c r="BL7" s="163" t="s">
        <v>33</v>
      </c>
      <c r="BM7" s="163" t="s">
        <v>33</v>
      </c>
      <c r="BN7" s="163" t="s">
        <v>33</v>
      </c>
      <c r="BO7" s="163" t="s">
        <v>33</v>
      </c>
      <c r="BP7" s="163" t="s">
        <v>33</v>
      </c>
      <c r="BQ7" s="163" t="s">
        <v>33</v>
      </c>
      <c r="BR7" s="163" t="s">
        <v>33</v>
      </c>
      <c r="BS7" s="163" t="s">
        <v>33</v>
      </c>
      <c r="BT7" s="163" t="s">
        <v>33</v>
      </c>
      <c r="BU7" s="165"/>
      <c r="BV7" s="163"/>
      <c r="BW7" s="163"/>
      <c r="BX7" s="163"/>
      <c r="BY7" s="163"/>
      <c r="BZ7" s="163"/>
      <c r="CA7" s="161">
        <v>1</v>
      </c>
      <c r="CB7" s="161">
        <v>0.875</v>
      </c>
      <c r="CC7" s="161">
        <v>0.75</v>
      </c>
    </row>
    <row r="8" spans="1:81" outlineLevel="1" x14ac:dyDescent="0.25">
      <c r="A8" s="213" t="s">
        <v>323</v>
      </c>
      <c r="B8" s="153">
        <v>41061</v>
      </c>
      <c r="C8" s="154">
        <v>18</v>
      </c>
      <c r="D8" s="155">
        <f t="shared" ref="D8:D50" si="1">IFERROR(INDEX($K8:$BN8,,MATCH($B8,$K$3:$BN$3,0)+2),0)</f>
        <v>18</v>
      </c>
      <c r="E8" s="155">
        <f t="shared" ref="E8:E50" si="2">IFERROR(INDEX($K8:$BN8,,MATCH($B8,$K$3:$BN$3,0)+5),0)</f>
        <v>12</v>
      </c>
      <c r="F8" s="155">
        <f t="shared" ref="F8:F49" si="3">IFERROR(INDEX($K8:$BN8,,MATCH($B8,$K$3:$BN$3,0)+11),0)</f>
        <v>4</v>
      </c>
      <c r="G8" s="156">
        <f t="shared" si="0"/>
        <v>1</v>
      </c>
      <c r="H8" s="156">
        <f t="shared" si="0"/>
        <v>0.66666666666666663</v>
      </c>
      <c r="I8" s="156">
        <f t="shared" si="0"/>
        <v>0.22222222222222221</v>
      </c>
      <c r="J8" s="217"/>
      <c r="K8" s="162"/>
      <c r="L8" s="163"/>
      <c r="M8" s="163">
        <v>18</v>
      </c>
      <c r="N8" s="163">
        <v>18</v>
      </c>
      <c r="O8" s="163">
        <v>16</v>
      </c>
      <c r="P8" s="163">
        <v>14</v>
      </c>
      <c r="Q8" s="163">
        <v>12</v>
      </c>
      <c r="R8" s="163">
        <v>12</v>
      </c>
      <c r="S8" s="163">
        <v>7</v>
      </c>
      <c r="T8" s="163">
        <v>7</v>
      </c>
      <c r="U8" s="163">
        <v>7</v>
      </c>
      <c r="V8" s="163">
        <v>4</v>
      </c>
      <c r="W8" s="163">
        <v>4</v>
      </c>
      <c r="X8" s="163">
        <v>4</v>
      </c>
      <c r="Y8" s="163">
        <v>4</v>
      </c>
      <c r="Z8" s="163">
        <v>4</v>
      </c>
      <c r="AA8" s="163">
        <v>4</v>
      </c>
      <c r="AB8" s="163">
        <v>4</v>
      </c>
      <c r="AC8" s="163">
        <v>4</v>
      </c>
      <c r="AD8" s="163">
        <v>4</v>
      </c>
      <c r="AE8" s="163">
        <v>4</v>
      </c>
      <c r="AF8" s="163">
        <v>3</v>
      </c>
      <c r="AG8" s="163">
        <v>3</v>
      </c>
      <c r="AH8" s="163">
        <v>3</v>
      </c>
      <c r="AI8" s="163">
        <v>2</v>
      </c>
      <c r="AJ8" s="163">
        <v>2</v>
      </c>
      <c r="AK8" s="163">
        <v>2</v>
      </c>
      <c r="AL8" s="163">
        <v>2</v>
      </c>
      <c r="AM8" s="163">
        <v>2</v>
      </c>
      <c r="AN8" s="163">
        <v>2</v>
      </c>
      <c r="AO8" s="163">
        <v>2</v>
      </c>
      <c r="AP8" s="163">
        <v>2</v>
      </c>
      <c r="AQ8" s="163">
        <v>2</v>
      </c>
      <c r="AR8" s="163">
        <v>2</v>
      </c>
      <c r="AS8" s="163">
        <v>2</v>
      </c>
      <c r="AT8" s="163">
        <v>1</v>
      </c>
      <c r="AU8" s="163">
        <v>1</v>
      </c>
      <c r="AV8" s="163">
        <v>1</v>
      </c>
      <c r="AW8" s="163">
        <v>1</v>
      </c>
      <c r="AX8" s="163">
        <v>1</v>
      </c>
      <c r="AY8" s="163">
        <v>1</v>
      </c>
      <c r="AZ8" s="166">
        <v>1</v>
      </c>
      <c r="BA8" s="163">
        <v>1</v>
      </c>
      <c r="BB8" s="163">
        <v>1</v>
      </c>
      <c r="BC8" s="163">
        <v>1</v>
      </c>
      <c r="BD8" s="163">
        <v>1</v>
      </c>
      <c r="BE8" s="163">
        <v>1</v>
      </c>
      <c r="BF8" s="163">
        <v>1</v>
      </c>
      <c r="BG8" s="163">
        <v>1</v>
      </c>
      <c r="BH8" s="163">
        <v>1</v>
      </c>
      <c r="BI8" s="165">
        <v>1</v>
      </c>
      <c r="BJ8" s="163">
        <v>1</v>
      </c>
      <c r="BK8" s="163">
        <v>1</v>
      </c>
      <c r="BL8" s="163">
        <v>1</v>
      </c>
      <c r="BM8" s="163">
        <v>1</v>
      </c>
      <c r="BN8" s="163">
        <v>1</v>
      </c>
      <c r="BO8" s="163">
        <v>1</v>
      </c>
      <c r="BP8" s="163">
        <v>1</v>
      </c>
      <c r="BQ8" s="163">
        <v>1</v>
      </c>
      <c r="BR8" s="163">
        <v>1</v>
      </c>
      <c r="BS8" s="163">
        <v>1</v>
      </c>
      <c r="BT8" s="163">
        <v>1</v>
      </c>
      <c r="BU8" s="165"/>
      <c r="BV8" s="163"/>
      <c r="BW8" s="163"/>
      <c r="BX8" s="163"/>
      <c r="BY8" s="163"/>
      <c r="BZ8" s="163"/>
      <c r="CA8" s="161">
        <v>1</v>
      </c>
      <c r="CB8" s="161">
        <v>0.66666666666666663</v>
      </c>
      <c r="CC8" s="161">
        <v>0.22222222222222221</v>
      </c>
    </row>
    <row r="9" spans="1:81" outlineLevel="1" x14ac:dyDescent="0.25">
      <c r="A9" s="213" t="s">
        <v>324</v>
      </c>
      <c r="B9" s="153">
        <v>41091</v>
      </c>
      <c r="C9" s="154">
        <v>10</v>
      </c>
      <c r="D9" s="155">
        <f t="shared" si="1"/>
        <v>8</v>
      </c>
      <c r="E9" s="155">
        <f t="shared" si="2"/>
        <v>6</v>
      </c>
      <c r="F9" s="155">
        <f t="shared" si="3"/>
        <v>1</v>
      </c>
      <c r="G9" s="156">
        <f t="shared" si="0"/>
        <v>0.8</v>
      </c>
      <c r="H9" s="156">
        <f t="shared" si="0"/>
        <v>0.6</v>
      </c>
      <c r="I9" s="156">
        <f t="shared" si="0"/>
        <v>0.1</v>
      </c>
      <c r="J9" s="217"/>
      <c r="K9" s="162"/>
      <c r="L9" s="163"/>
      <c r="M9" s="163"/>
      <c r="N9" s="163">
        <v>9</v>
      </c>
      <c r="O9" s="163">
        <v>8</v>
      </c>
      <c r="P9" s="163">
        <v>7</v>
      </c>
      <c r="Q9" s="163">
        <v>6</v>
      </c>
      <c r="R9" s="163">
        <v>6</v>
      </c>
      <c r="S9" s="163">
        <v>5</v>
      </c>
      <c r="T9" s="163">
        <v>5</v>
      </c>
      <c r="U9" s="163">
        <v>5</v>
      </c>
      <c r="V9" s="163">
        <v>1</v>
      </c>
      <c r="W9" s="163">
        <v>1</v>
      </c>
      <c r="X9" s="163">
        <v>1</v>
      </c>
      <c r="Y9" s="163">
        <v>1</v>
      </c>
      <c r="Z9" s="163">
        <v>1</v>
      </c>
      <c r="AA9" s="163">
        <v>1</v>
      </c>
      <c r="AB9" s="163">
        <v>1</v>
      </c>
      <c r="AC9" s="163">
        <v>1</v>
      </c>
      <c r="AD9" s="163">
        <v>1</v>
      </c>
      <c r="AE9" s="163">
        <v>1</v>
      </c>
      <c r="AF9" s="163">
        <v>1</v>
      </c>
      <c r="AG9" s="163">
        <v>1</v>
      </c>
      <c r="AH9" s="163">
        <v>1</v>
      </c>
      <c r="AI9" s="163">
        <v>1</v>
      </c>
      <c r="AJ9" s="163">
        <v>1</v>
      </c>
      <c r="AK9" s="163">
        <v>1</v>
      </c>
      <c r="AL9" s="163">
        <v>1</v>
      </c>
      <c r="AM9" s="163">
        <v>1</v>
      </c>
      <c r="AN9" s="163">
        <v>1</v>
      </c>
      <c r="AO9" s="163">
        <v>1</v>
      </c>
      <c r="AP9" s="163">
        <v>1</v>
      </c>
      <c r="AQ9" s="163">
        <v>1</v>
      </c>
      <c r="AR9" s="163">
        <v>1</v>
      </c>
      <c r="AS9" s="163">
        <v>1</v>
      </c>
      <c r="AT9" s="163">
        <v>1</v>
      </c>
      <c r="AU9" s="163"/>
      <c r="AV9" s="163"/>
      <c r="AW9" s="163"/>
      <c r="AX9" s="163"/>
      <c r="AY9" s="163"/>
      <c r="AZ9" s="164"/>
      <c r="BA9" s="163"/>
      <c r="BB9" s="163"/>
      <c r="BC9" s="163"/>
      <c r="BD9" s="163"/>
      <c r="BE9" s="163"/>
      <c r="BF9" s="163"/>
      <c r="BG9" s="163"/>
      <c r="BH9" s="163"/>
      <c r="BI9" s="165" t="s">
        <v>33</v>
      </c>
      <c r="BJ9" s="163" t="s">
        <v>33</v>
      </c>
      <c r="BK9" s="163" t="s">
        <v>33</v>
      </c>
      <c r="BL9" s="163" t="s">
        <v>33</v>
      </c>
      <c r="BM9" s="163" t="s">
        <v>33</v>
      </c>
      <c r="BN9" s="163" t="s">
        <v>33</v>
      </c>
      <c r="BO9" s="163" t="s">
        <v>33</v>
      </c>
      <c r="BP9" s="163" t="s">
        <v>33</v>
      </c>
      <c r="BQ9" s="163" t="s">
        <v>33</v>
      </c>
      <c r="BR9" s="163" t="s">
        <v>33</v>
      </c>
      <c r="BS9" s="163" t="s">
        <v>33</v>
      </c>
      <c r="BT9" s="163" t="s">
        <v>33</v>
      </c>
      <c r="BU9" s="165"/>
      <c r="BV9" s="163"/>
      <c r="BW9" s="163"/>
      <c r="BX9" s="163"/>
      <c r="BY9" s="163"/>
      <c r="BZ9" s="163"/>
      <c r="CA9" s="161">
        <v>0.8</v>
      </c>
      <c r="CB9" s="161">
        <v>0.6</v>
      </c>
      <c r="CC9" s="161">
        <v>0.1</v>
      </c>
    </row>
    <row r="10" spans="1:81" outlineLevel="1" x14ac:dyDescent="0.25">
      <c r="A10" s="213" t="s">
        <v>325</v>
      </c>
      <c r="B10" s="153">
        <v>41122</v>
      </c>
      <c r="C10" s="154">
        <v>4</v>
      </c>
      <c r="D10" s="155">
        <f t="shared" si="1"/>
        <v>4</v>
      </c>
      <c r="E10" s="155">
        <f t="shared" si="2"/>
        <v>4</v>
      </c>
      <c r="F10" s="155">
        <f t="shared" si="3"/>
        <v>0</v>
      </c>
      <c r="G10" s="156">
        <f t="shared" si="0"/>
        <v>1</v>
      </c>
      <c r="H10" s="156">
        <f t="shared" si="0"/>
        <v>1</v>
      </c>
      <c r="I10" s="156">
        <f t="shared" si="0"/>
        <v>0</v>
      </c>
      <c r="J10" s="217"/>
      <c r="K10" s="162"/>
      <c r="L10" s="163"/>
      <c r="M10" s="163"/>
      <c r="N10" s="163"/>
      <c r="O10" s="163">
        <v>4</v>
      </c>
      <c r="P10" s="163">
        <v>4</v>
      </c>
      <c r="Q10" s="163">
        <v>4</v>
      </c>
      <c r="R10" s="163">
        <v>4</v>
      </c>
      <c r="S10" s="163">
        <v>4</v>
      </c>
      <c r="T10" s="163">
        <v>4</v>
      </c>
      <c r="U10" s="163">
        <v>4</v>
      </c>
      <c r="V10" s="163">
        <v>2</v>
      </c>
      <c r="W10" s="163">
        <v>2</v>
      </c>
      <c r="X10" s="163">
        <v>2</v>
      </c>
      <c r="Y10" s="163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  <c r="AE10" s="163">
        <v>0</v>
      </c>
      <c r="AF10" s="163">
        <v>0</v>
      </c>
      <c r="AG10" s="163">
        <v>0</v>
      </c>
      <c r="AH10" s="163">
        <v>0</v>
      </c>
      <c r="AI10" s="163">
        <v>0</v>
      </c>
      <c r="AJ10" s="163">
        <v>0</v>
      </c>
      <c r="AK10" s="163">
        <v>0</v>
      </c>
      <c r="AL10" s="163">
        <v>0</v>
      </c>
      <c r="AM10" s="163">
        <v>0</v>
      </c>
      <c r="AN10" s="163">
        <v>0</v>
      </c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4"/>
      <c r="BA10" s="163"/>
      <c r="BB10" s="163"/>
      <c r="BC10" s="163"/>
      <c r="BD10" s="163"/>
      <c r="BE10" s="163"/>
      <c r="BF10" s="163"/>
      <c r="BG10" s="163"/>
      <c r="BH10" s="163"/>
      <c r="BI10" s="165" t="s">
        <v>33</v>
      </c>
      <c r="BJ10" s="163" t="s">
        <v>33</v>
      </c>
      <c r="BK10" s="163" t="s">
        <v>33</v>
      </c>
      <c r="BL10" s="163" t="s">
        <v>33</v>
      </c>
      <c r="BM10" s="163" t="s">
        <v>33</v>
      </c>
      <c r="BN10" s="163" t="s">
        <v>33</v>
      </c>
      <c r="BO10" s="163" t="s">
        <v>33</v>
      </c>
      <c r="BP10" s="163" t="s">
        <v>33</v>
      </c>
      <c r="BQ10" s="163" t="s">
        <v>33</v>
      </c>
      <c r="BR10" s="163" t="s">
        <v>33</v>
      </c>
      <c r="BS10" s="163" t="s">
        <v>33</v>
      </c>
      <c r="BT10" s="163" t="s">
        <v>33</v>
      </c>
      <c r="BU10" s="165"/>
      <c r="BV10" s="163"/>
      <c r="BW10" s="163"/>
      <c r="BX10" s="163"/>
      <c r="BY10" s="163"/>
      <c r="BZ10" s="163"/>
      <c r="CA10" s="161">
        <v>1</v>
      </c>
      <c r="CB10" s="161">
        <v>1</v>
      </c>
      <c r="CC10" s="161">
        <v>0</v>
      </c>
    </row>
    <row r="11" spans="1:81" outlineLevel="1" x14ac:dyDescent="0.25">
      <c r="A11" s="213" t="s">
        <v>326</v>
      </c>
      <c r="B11" s="153">
        <v>41153</v>
      </c>
      <c r="C11" s="154">
        <v>2</v>
      </c>
      <c r="D11" s="155">
        <f t="shared" si="1"/>
        <v>2</v>
      </c>
      <c r="E11" s="155">
        <f t="shared" si="2"/>
        <v>2</v>
      </c>
      <c r="F11" s="155">
        <f t="shared" si="3"/>
        <v>1</v>
      </c>
      <c r="G11" s="156">
        <f t="shared" si="0"/>
        <v>1</v>
      </c>
      <c r="H11" s="156">
        <f t="shared" si="0"/>
        <v>1</v>
      </c>
      <c r="I11" s="156">
        <f t="shared" si="0"/>
        <v>0.5</v>
      </c>
      <c r="J11" s="217"/>
      <c r="K11" s="162"/>
      <c r="L11" s="163"/>
      <c r="M11" s="163"/>
      <c r="N11" s="163"/>
      <c r="O11" s="163"/>
      <c r="P11" s="163">
        <v>2</v>
      </c>
      <c r="Q11" s="163">
        <v>2</v>
      </c>
      <c r="R11" s="163">
        <v>2</v>
      </c>
      <c r="S11" s="163">
        <v>2</v>
      </c>
      <c r="T11" s="163">
        <v>2</v>
      </c>
      <c r="U11" s="163">
        <v>2</v>
      </c>
      <c r="V11" s="163">
        <v>1</v>
      </c>
      <c r="W11" s="163">
        <v>1</v>
      </c>
      <c r="X11" s="163">
        <v>1</v>
      </c>
      <c r="Y11" s="163">
        <v>1</v>
      </c>
      <c r="Z11" s="163">
        <v>1</v>
      </c>
      <c r="AA11" s="163">
        <v>1</v>
      </c>
      <c r="AB11" s="163">
        <v>1</v>
      </c>
      <c r="AC11" s="163">
        <v>1</v>
      </c>
      <c r="AD11" s="163">
        <v>1</v>
      </c>
      <c r="AE11" s="163">
        <v>1</v>
      </c>
      <c r="AF11" s="163">
        <v>1</v>
      </c>
      <c r="AG11" s="163">
        <v>1</v>
      </c>
      <c r="AH11" s="163">
        <v>1</v>
      </c>
      <c r="AI11" s="163">
        <v>0</v>
      </c>
      <c r="AJ11" s="163">
        <v>0</v>
      </c>
      <c r="AK11" s="163">
        <v>0</v>
      </c>
      <c r="AL11" s="163">
        <v>0</v>
      </c>
      <c r="AM11" s="163">
        <v>0</v>
      </c>
      <c r="AN11" s="163">
        <v>0</v>
      </c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4"/>
      <c r="BA11" s="163"/>
      <c r="BB11" s="163"/>
      <c r="BC11" s="163"/>
      <c r="BD11" s="163"/>
      <c r="BE11" s="163"/>
      <c r="BF11" s="163"/>
      <c r="BG11" s="163"/>
      <c r="BH11" s="163"/>
      <c r="BI11" s="165" t="s">
        <v>33</v>
      </c>
      <c r="BJ11" s="163" t="s">
        <v>33</v>
      </c>
      <c r="BK11" s="163" t="s">
        <v>33</v>
      </c>
      <c r="BL11" s="163" t="s">
        <v>33</v>
      </c>
      <c r="BM11" s="163" t="s">
        <v>33</v>
      </c>
      <c r="BN11" s="163" t="s">
        <v>33</v>
      </c>
      <c r="BO11" s="163" t="s">
        <v>33</v>
      </c>
      <c r="BP11" s="163" t="s">
        <v>33</v>
      </c>
      <c r="BQ11" s="163" t="s">
        <v>33</v>
      </c>
      <c r="BR11" s="163" t="s">
        <v>33</v>
      </c>
      <c r="BS11" s="163" t="s">
        <v>33</v>
      </c>
      <c r="BT11" s="163" t="s">
        <v>33</v>
      </c>
      <c r="BU11" s="165"/>
      <c r="BV11" s="163"/>
      <c r="BW11" s="163"/>
      <c r="BX11" s="163"/>
      <c r="BY11" s="163"/>
      <c r="BZ11" s="163"/>
      <c r="CA11" s="161">
        <v>1</v>
      </c>
      <c r="CB11" s="161">
        <v>1</v>
      </c>
      <c r="CC11" s="161">
        <v>0.5</v>
      </c>
    </row>
    <row r="12" spans="1:81" outlineLevel="1" x14ac:dyDescent="0.25">
      <c r="A12" s="213" t="s">
        <v>327</v>
      </c>
      <c r="B12" s="153">
        <v>41183</v>
      </c>
      <c r="C12" s="154">
        <v>7</v>
      </c>
      <c r="D12" s="155">
        <f t="shared" si="1"/>
        <v>7</v>
      </c>
      <c r="E12" s="155">
        <f t="shared" si="2"/>
        <v>4</v>
      </c>
      <c r="F12" s="155">
        <f t="shared" si="3"/>
        <v>2</v>
      </c>
      <c r="G12" s="156">
        <f t="shared" si="0"/>
        <v>1</v>
      </c>
      <c r="H12" s="156">
        <f t="shared" si="0"/>
        <v>0.5714285714285714</v>
      </c>
      <c r="I12" s="156">
        <f t="shared" si="0"/>
        <v>0.2857142857142857</v>
      </c>
      <c r="J12" s="217"/>
      <c r="K12" s="162"/>
      <c r="L12" s="163"/>
      <c r="M12" s="163"/>
      <c r="N12" s="163"/>
      <c r="O12" s="163"/>
      <c r="P12" s="163"/>
      <c r="Q12" s="163">
        <v>7</v>
      </c>
      <c r="R12" s="163">
        <v>7</v>
      </c>
      <c r="S12" s="163">
        <v>7</v>
      </c>
      <c r="T12" s="163">
        <v>4</v>
      </c>
      <c r="U12" s="163">
        <v>4</v>
      </c>
      <c r="V12" s="163">
        <v>3</v>
      </c>
      <c r="W12" s="163">
        <v>2</v>
      </c>
      <c r="X12" s="163">
        <v>2</v>
      </c>
      <c r="Y12" s="163">
        <v>2</v>
      </c>
      <c r="Z12" s="163">
        <v>2</v>
      </c>
      <c r="AA12" s="163">
        <v>2</v>
      </c>
      <c r="AB12" s="163">
        <v>1</v>
      </c>
      <c r="AC12" s="163">
        <v>1</v>
      </c>
      <c r="AD12" s="163">
        <v>1</v>
      </c>
      <c r="AE12" s="163">
        <v>1</v>
      </c>
      <c r="AF12" s="163">
        <v>1</v>
      </c>
      <c r="AG12" s="163">
        <v>1</v>
      </c>
      <c r="AH12" s="163">
        <v>1</v>
      </c>
      <c r="AI12" s="163">
        <v>1</v>
      </c>
      <c r="AJ12" s="163">
        <v>1</v>
      </c>
      <c r="AK12" s="163">
        <v>1</v>
      </c>
      <c r="AL12" s="163">
        <v>1</v>
      </c>
      <c r="AM12" s="163">
        <v>1</v>
      </c>
      <c r="AN12" s="163">
        <v>1</v>
      </c>
      <c r="AO12" s="163">
        <v>1</v>
      </c>
      <c r="AP12" s="163">
        <v>1</v>
      </c>
      <c r="AQ12" s="163"/>
      <c r="AR12" s="163"/>
      <c r="AS12" s="163"/>
      <c r="AT12" s="163"/>
      <c r="AU12" s="163"/>
      <c r="AV12" s="163"/>
      <c r="AW12" s="163"/>
      <c r="AX12" s="163"/>
      <c r="AY12" s="163"/>
      <c r="AZ12" s="164"/>
      <c r="BA12" s="163"/>
      <c r="BB12" s="163"/>
      <c r="BC12" s="163"/>
      <c r="BD12" s="163"/>
      <c r="BE12" s="163"/>
      <c r="BF12" s="163"/>
      <c r="BG12" s="163"/>
      <c r="BH12" s="163"/>
      <c r="BI12" s="165" t="s">
        <v>33</v>
      </c>
      <c r="BJ12" s="163" t="s">
        <v>33</v>
      </c>
      <c r="BK12" s="163" t="s">
        <v>33</v>
      </c>
      <c r="BL12" s="163" t="s">
        <v>33</v>
      </c>
      <c r="BM12" s="163" t="s">
        <v>33</v>
      </c>
      <c r="BN12" s="163" t="s">
        <v>33</v>
      </c>
      <c r="BO12" s="163" t="s">
        <v>33</v>
      </c>
      <c r="BP12" s="163" t="s">
        <v>33</v>
      </c>
      <c r="BQ12" s="163" t="s">
        <v>33</v>
      </c>
      <c r="BR12" s="163" t="s">
        <v>33</v>
      </c>
      <c r="BS12" s="163" t="s">
        <v>33</v>
      </c>
      <c r="BT12" s="163" t="s">
        <v>33</v>
      </c>
      <c r="BU12" s="165"/>
      <c r="BV12" s="163"/>
      <c r="BW12" s="163"/>
      <c r="BX12" s="163"/>
      <c r="BY12" s="163"/>
      <c r="BZ12" s="163"/>
      <c r="CA12" s="161">
        <v>1</v>
      </c>
      <c r="CB12" s="161">
        <v>0.5714285714285714</v>
      </c>
      <c r="CC12" s="161">
        <v>0.2857142857142857</v>
      </c>
    </row>
    <row r="13" spans="1:81" outlineLevel="1" x14ac:dyDescent="0.25">
      <c r="A13" s="213" t="s">
        <v>328</v>
      </c>
      <c r="B13" s="153">
        <v>41214</v>
      </c>
      <c r="C13" s="154">
        <v>6</v>
      </c>
      <c r="D13" s="155">
        <f t="shared" si="1"/>
        <v>6</v>
      </c>
      <c r="E13" s="155">
        <f t="shared" si="2"/>
        <v>4</v>
      </c>
      <c r="F13" s="155">
        <f t="shared" si="3"/>
        <v>2</v>
      </c>
      <c r="G13" s="156">
        <f t="shared" si="0"/>
        <v>1</v>
      </c>
      <c r="H13" s="156">
        <f t="shared" si="0"/>
        <v>0.66666666666666663</v>
      </c>
      <c r="I13" s="156">
        <f t="shared" si="0"/>
        <v>0.33333333333333331</v>
      </c>
      <c r="J13" s="217"/>
      <c r="K13" s="167"/>
      <c r="L13" s="163"/>
      <c r="M13" s="163"/>
      <c r="N13" s="163"/>
      <c r="O13" s="163"/>
      <c r="P13" s="163"/>
      <c r="Q13" s="163"/>
      <c r="R13" s="163">
        <v>6</v>
      </c>
      <c r="S13" s="163">
        <v>6</v>
      </c>
      <c r="T13" s="163">
        <v>5</v>
      </c>
      <c r="U13" s="163">
        <v>5</v>
      </c>
      <c r="V13" s="163">
        <v>4</v>
      </c>
      <c r="W13" s="163">
        <v>4</v>
      </c>
      <c r="X13" s="163">
        <v>4</v>
      </c>
      <c r="Y13" s="163">
        <v>4</v>
      </c>
      <c r="Z13" s="163">
        <v>4</v>
      </c>
      <c r="AA13" s="163">
        <v>4</v>
      </c>
      <c r="AB13" s="163">
        <v>2</v>
      </c>
      <c r="AC13" s="163">
        <v>2</v>
      </c>
      <c r="AD13" s="163">
        <v>2</v>
      </c>
      <c r="AE13" s="163">
        <v>2</v>
      </c>
      <c r="AF13" s="163">
        <v>1</v>
      </c>
      <c r="AG13" s="163">
        <v>1</v>
      </c>
      <c r="AH13" s="163">
        <v>1</v>
      </c>
      <c r="AI13" s="163">
        <v>1</v>
      </c>
      <c r="AJ13" s="163">
        <v>1</v>
      </c>
      <c r="AK13" s="163">
        <v>1</v>
      </c>
      <c r="AL13" s="163">
        <v>1</v>
      </c>
      <c r="AM13" s="163">
        <v>1</v>
      </c>
      <c r="AN13" s="163">
        <v>0</v>
      </c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4"/>
      <c r="BA13" s="163"/>
      <c r="BB13" s="163"/>
      <c r="BC13" s="163"/>
      <c r="BD13" s="163"/>
      <c r="BE13" s="163"/>
      <c r="BF13" s="163"/>
      <c r="BG13" s="163"/>
      <c r="BH13" s="163"/>
      <c r="BI13" s="165" t="s">
        <v>33</v>
      </c>
      <c r="BJ13" s="163" t="s">
        <v>33</v>
      </c>
      <c r="BK13" s="163" t="s">
        <v>33</v>
      </c>
      <c r="BL13" s="163" t="s">
        <v>33</v>
      </c>
      <c r="BM13" s="163" t="s">
        <v>33</v>
      </c>
      <c r="BN13" s="163" t="s">
        <v>33</v>
      </c>
      <c r="BO13" s="163" t="s">
        <v>33</v>
      </c>
      <c r="BP13" s="163" t="s">
        <v>33</v>
      </c>
      <c r="BQ13" s="163" t="s">
        <v>33</v>
      </c>
      <c r="BR13" s="163" t="s">
        <v>33</v>
      </c>
      <c r="BS13" s="163" t="s">
        <v>33</v>
      </c>
      <c r="BT13" s="163" t="s">
        <v>33</v>
      </c>
      <c r="BU13" s="165"/>
      <c r="BV13" s="163"/>
      <c r="BW13" s="163"/>
      <c r="BX13" s="163"/>
      <c r="BY13" s="163"/>
      <c r="BZ13" s="163"/>
      <c r="CA13" s="161">
        <v>1</v>
      </c>
      <c r="CB13" s="161">
        <v>0.66666666666666663</v>
      </c>
      <c r="CC13" s="161">
        <v>0.33333333333333331</v>
      </c>
    </row>
    <row r="14" spans="1:81" x14ac:dyDescent="0.25">
      <c r="A14" s="213" t="s">
        <v>329</v>
      </c>
      <c r="B14" s="153">
        <v>41244</v>
      </c>
      <c r="C14" s="154">
        <v>14</v>
      </c>
      <c r="D14" s="155">
        <f t="shared" si="1"/>
        <v>14</v>
      </c>
      <c r="E14" s="155">
        <f t="shared" si="2"/>
        <v>12</v>
      </c>
      <c r="F14" s="155">
        <f t="shared" si="3"/>
        <v>6</v>
      </c>
      <c r="G14" s="156">
        <f t="shared" si="0"/>
        <v>1</v>
      </c>
      <c r="H14" s="156">
        <f t="shared" si="0"/>
        <v>0.8571428571428571</v>
      </c>
      <c r="I14" s="156">
        <f t="shared" si="0"/>
        <v>0.42857142857142855</v>
      </c>
      <c r="J14" s="217"/>
      <c r="K14" s="162"/>
      <c r="L14" s="163"/>
      <c r="M14" s="163"/>
      <c r="N14" s="163"/>
      <c r="O14" s="163"/>
      <c r="P14" s="163"/>
      <c r="Q14" s="163"/>
      <c r="R14" s="163"/>
      <c r="S14" s="163">
        <v>14</v>
      </c>
      <c r="T14" s="163">
        <v>14</v>
      </c>
      <c r="U14" s="163">
        <v>13</v>
      </c>
      <c r="V14" s="163">
        <v>12</v>
      </c>
      <c r="W14" s="163">
        <v>12</v>
      </c>
      <c r="X14" s="163">
        <v>11</v>
      </c>
      <c r="Y14" s="163">
        <v>8</v>
      </c>
      <c r="Z14" s="163">
        <v>8</v>
      </c>
      <c r="AA14" s="163">
        <v>8</v>
      </c>
      <c r="AB14" s="163">
        <v>6</v>
      </c>
      <c r="AC14" s="163">
        <v>6</v>
      </c>
      <c r="AD14" s="163">
        <v>6</v>
      </c>
      <c r="AE14" s="163">
        <v>6</v>
      </c>
      <c r="AF14" s="163">
        <v>6</v>
      </c>
      <c r="AG14" s="163">
        <v>6</v>
      </c>
      <c r="AH14" s="163">
        <v>6</v>
      </c>
      <c r="AI14" s="163">
        <v>6</v>
      </c>
      <c r="AJ14" s="163">
        <v>4</v>
      </c>
      <c r="AK14" s="163">
        <v>4</v>
      </c>
      <c r="AL14" s="163">
        <v>4</v>
      </c>
      <c r="AM14" s="163">
        <v>4</v>
      </c>
      <c r="AN14" s="163">
        <v>4</v>
      </c>
      <c r="AO14" s="163">
        <v>4</v>
      </c>
      <c r="AP14" s="163">
        <v>4</v>
      </c>
      <c r="AQ14" s="163">
        <v>4</v>
      </c>
      <c r="AR14" s="163">
        <v>4</v>
      </c>
      <c r="AS14" s="163">
        <v>4</v>
      </c>
      <c r="AT14" s="163">
        <v>4</v>
      </c>
      <c r="AU14" s="163">
        <v>4</v>
      </c>
      <c r="AV14" s="163">
        <v>4</v>
      </c>
      <c r="AW14" s="163">
        <v>3</v>
      </c>
      <c r="AX14" s="163">
        <v>3</v>
      </c>
      <c r="AY14" s="163">
        <v>3</v>
      </c>
      <c r="AZ14" s="166">
        <v>3</v>
      </c>
      <c r="BA14" s="163">
        <v>2</v>
      </c>
      <c r="BB14" s="163">
        <v>2</v>
      </c>
      <c r="BC14" s="163">
        <v>2</v>
      </c>
      <c r="BD14" s="163">
        <v>2</v>
      </c>
      <c r="BE14" s="163">
        <v>2</v>
      </c>
      <c r="BF14" s="163">
        <v>2</v>
      </c>
      <c r="BG14" s="163">
        <v>2</v>
      </c>
      <c r="BH14" s="163">
        <v>2</v>
      </c>
      <c r="BI14" s="165">
        <v>2</v>
      </c>
      <c r="BJ14" s="163">
        <v>2</v>
      </c>
      <c r="BK14" s="163">
        <v>2</v>
      </c>
      <c r="BL14" s="163">
        <v>2</v>
      </c>
      <c r="BM14" s="163">
        <v>2</v>
      </c>
      <c r="BN14" s="163">
        <v>2</v>
      </c>
      <c r="BO14" s="163">
        <v>2</v>
      </c>
      <c r="BP14" s="163">
        <v>2</v>
      </c>
      <c r="BQ14" s="163">
        <v>2</v>
      </c>
      <c r="BR14" s="163">
        <v>2</v>
      </c>
      <c r="BS14" s="163">
        <v>2</v>
      </c>
      <c r="BT14" s="163">
        <v>2</v>
      </c>
      <c r="BU14" s="165"/>
      <c r="BV14" s="163"/>
      <c r="BW14" s="163"/>
      <c r="BX14" s="163"/>
      <c r="BY14" s="163"/>
      <c r="BZ14" s="163"/>
      <c r="CA14" s="161">
        <v>1</v>
      </c>
      <c r="CB14" s="161">
        <v>0.8571428571428571</v>
      </c>
      <c r="CC14" s="161">
        <v>0.42857142857142855</v>
      </c>
    </row>
    <row r="15" spans="1:81" outlineLevel="1" x14ac:dyDescent="0.25">
      <c r="A15" s="213" t="s">
        <v>330</v>
      </c>
      <c r="B15" s="153">
        <v>41275</v>
      </c>
      <c r="C15" s="154">
        <v>11</v>
      </c>
      <c r="D15" s="155">
        <f t="shared" si="1"/>
        <v>11</v>
      </c>
      <c r="E15" s="155">
        <f t="shared" si="2"/>
        <v>11</v>
      </c>
      <c r="F15" s="155">
        <f t="shared" si="3"/>
        <v>5</v>
      </c>
      <c r="G15" s="156">
        <f t="shared" si="0"/>
        <v>1</v>
      </c>
      <c r="H15" s="156">
        <f t="shared" si="0"/>
        <v>1</v>
      </c>
      <c r="I15" s="156">
        <f t="shared" si="0"/>
        <v>0.45454545454545453</v>
      </c>
      <c r="J15" s="217"/>
      <c r="K15" s="162"/>
      <c r="L15" s="163"/>
      <c r="M15" s="163"/>
      <c r="N15" s="163"/>
      <c r="O15" s="163"/>
      <c r="P15" s="163"/>
      <c r="Q15" s="163"/>
      <c r="R15" s="163"/>
      <c r="S15" s="163"/>
      <c r="T15" s="163">
        <v>11</v>
      </c>
      <c r="U15" s="163">
        <v>11</v>
      </c>
      <c r="V15" s="163">
        <v>11</v>
      </c>
      <c r="W15" s="163">
        <v>11</v>
      </c>
      <c r="X15" s="163">
        <v>11</v>
      </c>
      <c r="Y15" s="163">
        <v>6</v>
      </c>
      <c r="Z15" s="163">
        <v>6</v>
      </c>
      <c r="AA15" s="163">
        <v>6</v>
      </c>
      <c r="AB15" s="163">
        <v>5</v>
      </c>
      <c r="AC15" s="163">
        <v>5</v>
      </c>
      <c r="AD15" s="163">
        <v>5</v>
      </c>
      <c r="AE15" s="163">
        <v>5</v>
      </c>
      <c r="AF15" s="163">
        <v>4</v>
      </c>
      <c r="AG15" s="163">
        <v>4</v>
      </c>
      <c r="AH15" s="163">
        <v>4</v>
      </c>
      <c r="AI15" s="163">
        <v>3</v>
      </c>
      <c r="AJ15" s="163">
        <v>2</v>
      </c>
      <c r="AK15" s="163">
        <v>1</v>
      </c>
      <c r="AL15" s="163">
        <v>1</v>
      </c>
      <c r="AM15" s="163">
        <v>1</v>
      </c>
      <c r="AN15" s="163">
        <v>1</v>
      </c>
      <c r="AO15" s="163">
        <v>1</v>
      </c>
      <c r="AP15" s="163">
        <v>1</v>
      </c>
      <c r="AQ15" s="163">
        <v>1</v>
      </c>
      <c r="AR15" s="163">
        <v>1</v>
      </c>
      <c r="AS15" s="163">
        <v>1</v>
      </c>
      <c r="AT15" s="163">
        <v>1</v>
      </c>
      <c r="AU15" s="163">
        <v>1</v>
      </c>
      <c r="AV15" s="163">
        <v>1</v>
      </c>
      <c r="AW15" s="163">
        <v>1</v>
      </c>
      <c r="AX15" s="163">
        <v>1</v>
      </c>
      <c r="AY15" s="163">
        <v>1</v>
      </c>
      <c r="AZ15" s="166">
        <v>1</v>
      </c>
      <c r="BA15" s="163">
        <v>1</v>
      </c>
      <c r="BB15" s="163">
        <v>1</v>
      </c>
      <c r="BC15" s="163">
        <v>1</v>
      </c>
      <c r="BD15" s="163">
        <v>1</v>
      </c>
      <c r="BE15" s="163">
        <v>1</v>
      </c>
      <c r="BF15" s="163">
        <v>1</v>
      </c>
      <c r="BG15" s="163">
        <v>1</v>
      </c>
      <c r="BH15" s="163">
        <v>1</v>
      </c>
      <c r="BI15" s="165">
        <v>1</v>
      </c>
      <c r="BJ15" s="163">
        <v>1</v>
      </c>
      <c r="BK15" s="163">
        <v>1</v>
      </c>
      <c r="BL15" s="163">
        <v>1</v>
      </c>
      <c r="BM15" s="163">
        <v>1</v>
      </c>
      <c r="BN15" s="163">
        <v>1</v>
      </c>
      <c r="BO15" s="163">
        <v>1</v>
      </c>
      <c r="BP15" s="163">
        <v>1</v>
      </c>
      <c r="BQ15" s="163">
        <v>1</v>
      </c>
      <c r="BR15" s="163">
        <v>1</v>
      </c>
      <c r="BS15" s="163">
        <v>1</v>
      </c>
      <c r="BT15" s="163">
        <v>1</v>
      </c>
      <c r="BU15" s="165"/>
      <c r="BV15" s="163"/>
      <c r="BW15" s="163"/>
      <c r="BX15" s="163"/>
      <c r="BY15" s="163"/>
      <c r="BZ15" s="163"/>
      <c r="CA15" s="161">
        <v>1</v>
      </c>
      <c r="CB15" s="161">
        <v>1</v>
      </c>
      <c r="CC15" s="161">
        <v>0.45454545454545453</v>
      </c>
    </row>
    <row r="16" spans="1:81" outlineLevel="1" x14ac:dyDescent="0.25">
      <c r="A16" s="213" t="s">
        <v>331</v>
      </c>
      <c r="B16" s="153">
        <v>41306</v>
      </c>
      <c r="C16" s="154">
        <v>1</v>
      </c>
      <c r="D16" s="155">
        <f t="shared" si="1"/>
        <v>1</v>
      </c>
      <c r="E16" s="155">
        <f t="shared" si="2"/>
        <v>0</v>
      </c>
      <c r="F16" s="155">
        <f t="shared" si="3"/>
        <v>0</v>
      </c>
      <c r="G16" s="156">
        <f t="shared" si="0"/>
        <v>1</v>
      </c>
      <c r="H16" s="156">
        <f t="shared" si="0"/>
        <v>0</v>
      </c>
      <c r="I16" s="156">
        <f t="shared" si="0"/>
        <v>0</v>
      </c>
      <c r="J16" s="217"/>
      <c r="K16" s="162"/>
      <c r="L16" s="163"/>
      <c r="M16" s="163"/>
      <c r="N16" s="163"/>
      <c r="O16" s="163"/>
      <c r="P16" s="163"/>
      <c r="Q16" s="163"/>
      <c r="R16" s="163"/>
      <c r="S16" s="163"/>
      <c r="T16" s="163"/>
      <c r="U16" s="163">
        <v>1</v>
      </c>
      <c r="V16" s="163">
        <v>1</v>
      </c>
      <c r="W16" s="163">
        <v>1</v>
      </c>
      <c r="X16" s="163">
        <v>1</v>
      </c>
      <c r="Y16" s="163">
        <v>0</v>
      </c>
      <c r="Z16" s="163">
        <v>0</v>
      </c>
      <c r="AA16" s="163">
        <v>0</v>
      </c>
      <c r="AB16" s="163">
        <v>0</v>
      </c>
      <c r="AC16" s="163">
        <v>0</v>
      </c>
      <c r="AD16" s="163">
        <v>0</v>
      </c>
      <c r="AE16" s="168">
        <v>0</v>
      </c>
      <c r="AF16" s="163">
        <v>0</v>
      </c>
      <c r="AG16" s="163">
        <v>0</v>
      </c>
      <c r="AH16" s="163">
        <v>0</v>
      </c>
      <c r="AI16" s="163">
        <v>0</v>
      </c>
      <c r="AJ16" s="163">
        <v>0</v>
      </c>
      <c r="AK16" s="163">
        <v>0</v>
      </c>
      <c r="AL16" s="163">
        <v>0</v>
      </c>
      <c r="AM16" s="163">
        <v>0</v>
      </c>
      <c r="AN16" s="163">
        <v>0</v>
      </c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4"/>
      <c r="BA16" s="163"/>
      <c r="BB16" s="163"/>
      <c r="BC16" s="163"/>
      <c r="BD16" s="163"/>
      <c r="BE16" s="163"/>
      <c r="BF16" s="163"/>
      <c r="BG16" s="163"/>
      <c r="BH16" s="163"/>
      <c r="BI16" s="165" t="s">
        <v>33</v>
      </c>
      <c r="BJ16" s="163" t="s">
        <v>33</v>
      </c>
      <c r="BK16" s="163" t="s">
        <v>33</v>
      </c>
      <c r="BL16" s="163" t="s">
        <v>33</v>
      </c>
      <c r="BM16" s="163" t="s">
        <v>33</v>
      </c>
      <c r="BN16" s="163" t="s">
        <v>33</v>
      </c>
      <c r="BO16" s="163" t="s">
        <v>33</v>
      </c>
      <c r="BP16" s="163" t="s">
        <v>33</v>
      </c>
      <c r="BQ16" s="163" t="s">
        <v>33</v>
      </c>
      <c r="BR16" s="163" t="s">
        <v>33</v>
      </c>
      <c r="BS16" s="163" t="s">
        <v>33</v>
      </c>
      <c r="BT16" s="163" t="s">
        <v>33</v>
      </c>
      <c r="BU16" s="165"/>
      <c r="BV16" s="163"/>
      <c r="BW16" s="163"/>
      <c r="BX16" s="163"/>
      <c r="BY16" s="163"/>
      <c r="BZ16" s="163"/>
      <c r="CA16" s="161">
        <v>1</v>
      </c>
      <c r="CB16" s="161">
        <v>0</v>
      </c>
      <c r="CC16" s="161">
        <v>0</v>
      </c>
    </row>
    <row r="17" spans="1:81" outlineLevel="1" x14ac:dyDescent="0.25">
      <c r="A17" s="213" t="s">
        <v>332</v>
      </c>
      <c r="B17" s="153">
        <v>41334</v>
      </c>
      <c r="C17" s="154">
        <v>45</v>
      </c>
      <c r="D17" s="155">
        <f t="shared" si="1"/>
        <v>45</v>
      </c>
      <c r="E17" s="155">
        <f t="shared" si="2"/>
        <v>30</v>
      </c>
      <c r="F17" s="155">
        <f t="shared" si="3"/>
        <v>16</v>
      </c>
      <c r="G17" s="156">
        <f t="shared" si="0"/>
        <v>1</v>
      </c>
      <c r="H17" s="156">
        <f t="shared" si="0"/>
        <v>0.66666666666666663</v>
      </c>
      <c r="I17" s="156">
        <f t="shared" si="0"/>
        <v>0.35555555555555557</v>
      </c>
      <c r="J17" s="217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>
        <v>45</v>
      </c>
      <c r="W17" s="163">
        <v>45</v>
      </c>
      <c r="X17" s="163">
        <v>45</v>
      </c>
      <c r="Y17" s="163">
        <v>31</v>
      </c>
      <c r="Z17" s="163">
        <v>30</v>
      </c>
      <c r="AA17" s="163">
        <v>29</v>
      </c>
      <c r="AB17" s="163">
        <v>22</v>
      </c>
      <c r="AC17" s="163">
        <v>20</v>
      </c>
      <c r="AD17" s="163">
        <v>20</v>
      </c>
      <c r="AE17" s="163">
        <v>20</v>
      </c>
      <c r="AF17" s="163">
        <v>16</v>
      </c>
      <c r="AG17" s="163">
        <v>16</v>
      </c>
      <c r="AH17" s="163">
        <v>14</v>
      </c>
      <c r="AI17" s="163">
        <v>13</v>
      </c>
      <c r="AJ17" s="163">
        <v>11</v>
      </c>
      <c r="AK17" s="163">
        <v>11</v>
      </c>
      <c r="AL17" s="163">
        <v>10</v>
      </c>
      <c r="AM17" s="163">
        <v>9</v>
      </c>
      <c r="AN17" s="163">
        <v>9</v>
      </c>
      <c r="AO17" s="163">
        <v>9</v>
      </c>
      <c r="AP17" s="163">
        <v>8</v>
      </c>
      <c r="AQ17" s="163">
        <v>8</v>
      </c>
      <c r="AR17" s="163">
        <v>8</v>
      </c>
      <c r="AS17" s="163">
        <v>8</v>
      </c>
      <c r="AT17" s="163">
        <v>7</v>
      </c>
      <c r="AU17" s="163">
        <v>7</v>
      </c>
      <c r="AV17" s="163">
        <v>7</v>
      </c>
      <c r="AW17" s="163">
        <v>3</v>
      </c>
      <c r="AX17" s="163">
        <v>3</v>
      </c>
      <c r="AY17" s="163">
        <v>3</v>
      </c>
      <c r="AZ17" s="166">
        <v>3</v>
      </c>
      <c r="BA17" s="163">
        <v>3</v>
      </c>
      <c r="BB17" s="163">
        <v>3</v>
      </c>
      <c r="BC17" s="163">
        <v>3</v>
      </c>
      <c r="BD17" s="163">
        <v>3</v>
      </c>
      <c r="BE17" s="163">
        <v>3</v>
      </c>
      <c r="BF17" s="163">
        <v>3</v>
      </c>
      <c r="BG17" s="163">
        <v>3</v>
      </c>
      <c r="BH17" s="163">
        <v>3</v>
      </c>
      <c r="BI17" s="165">
        <v>3</v>
      </c>
      <c r="BJ17" s="163">
        <v>3</v>
      </c>
      <c r="BK17" s="163">
        <v>3</v>
      </c>
      <c r="BL17" s="163">
        <v>3</v>
      </c>
      <c r="BM17" s="163">
        <v>3</v>
      </c>
      <c r="BN17" s="163">
        <v>3</v>
      </c>
      <c r="BO17" s="163">
        <v>3</v>
      </c>
      <c r="BP17" s="163">
        <v>3</v>
      </c>
      <c r="BQ17" s="163">
        <v>3</v>
      </c>
      <c r="BR17" s="163">
        <v>3</v>
      </c>
      <c r="BS17" s="163">
        <v>3</v>
      </c>
      <c r="BT17" s="163">
        <v>3</v>
      </c>
      <c r="BU17" s="165"/>
      <c r="BV17" s="163"/>
      <c r="BW17" s="163"/>
      <c r="BX17" s="163"/>
      <c r="BY17" s="163"/>
      <c r="BZ17" s="163"/>
      <c r="CA17" s="161">
        <v>1</v>
      </c>
      <c r="CB17" s="161">
        <v>0.66666666666666663</v>
      </c>
      <c r="CC17" s="161">
        <v>0.35555555555555557</v>
      </c>
    </row>
    <row r="18" spans="1:81" outlineLevel="1" x14ac:dyDescent="0.25">
      <c r="A18" s="213" t="s">
        <v>333</v>
      </c>
      <c r="B18" s="153">
        <v>41365</v>
      </c>
      <c r="C18" s="154">
        <v>109</v>
      </c>
      <c r="D18" s="155">
        <f t="shared" si="1"/>
        <v>101</v>
      </c>
      <c r="E18" s="155">
        <f t="shared" si="2"/>
        <v>67</v>
      </c>
      <c r="F18" s="155">
        <f t="shared" si="3"/>
        <v>43</v>
      </c>
      <c r="G18" s="156">
        <f t="shared" si="0"/>
        <v>0.92660550458715596</v>
      </c>
      <c r="H18" s="156">
        <f t="shared" si="0"/>
        <v>0.61467889908256879</v>
      </c>
      <c r="I18" s="156">
        <f t="shared" si="0"/>
        <v>0.39449541284403672</v>
      </c>
      <c r="J18" s="217"/>
      <c r="K18" s="162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>
        <v>109</v>
      </c>
      <c r="X18" s="163">
        <v>101</v>
      </c>
      <c r="Y18" s="163">
        <v>98</v>
      </c>
      <c r="Z18" s="163">
        <v>70</v>
      </c>
      <c r="AA18" s="163">
        <v>67</v>
      </c>
      <c r="AB18" s="163">
        <v>66</v>
      </c>
      <c r="AC18" s="163">
        <v>63</v>
      </c>
      <c r="AD18" s="163">
        <v>62</v>
      </c>
      <c r="AE18" s="163">
        <v>62</v>
      </c>
      <c r="AF18" s="163">
        <v>48</v>
      </c>
      <c r="AG18" s="163">
        <v>43</v>
      </c>
      <c r="AH18" s="163">
        <v>42</v>
      </c>
      <c r="AI18" s="163">
        <v>40</v>
      </c>
      <c r="AJ18" s="163">
        <v>36</v>
      </c>
      <c r="AK18" s="163">
        <v>30</v>
      </c>
      <c r="AL18" s="163">
        <v>29</v>
      </c>
      <c r="AM18" s="163">
        <v>30</v>
      </c>
      <c r="AN18" s="163">
        <v>28</v>
      </c>
      <c r="AO18" s="163">
        <v>28</v>
      </c>
      <c r="AP18" s="163">
        <v>28</v>
      </c>
      <c r="AQ18" s="163">
        <v>25</v>
      </c>
      <c r="AR18" s="163">
        <v>24</v>
      </c>
      <c r="AS18" s="163">
        <v>23</v>
      </c>
      <c r="AT18" s="163">
        <v>20</v>
      </c>
      <c r="AU18" s="163">
        <v>20</v>
      </c>
      <c r="AV18" s="163">
        <v>20</v>
      </c>
      <c r="AW18" s="163">
        <v>10</v>
      </c>
      <c r="AX18" s="163">
        <v>9</v>
      </c>
      <c r="AY18" s="163">
        <v>8</v>
      </c>
      <c r="AZ18" s="166">
        <v>8</v>
      </c>
      <c r="BA18" s="163">
        <v>7</v>
      </c>
      <c r="BB18" s="163">
        <v>6</v>
      </c>
      <c r="BC18" s="163">
        <v>6</v>
      </c>
      <c r="BD18" s="163">
        <v>6</v>
      </c>
      <c r="BE18" s="163">
        <v>7</v>
      </c>
      <c r="BF18" s="163">
        <v>7</v>
      </c>
      <c r="BG18" s="163">
        <v>7</v>
      </c>
      <c r="BH18" s="163">
        <v>7</v>
      </c>
      <c r="BI18" s="165">
        <v>7</v>
      </c>
      <c r="BJ18" s="163">
        <v>7</v>
      </c>
      <c r="BK18" s="163">
        <v>7</v>
      </c>
      <c r="BL18" s="163">
        <v>7</v>
      </c>
      <c r="BM18" s="163">
        <v>7</v>
      </c>
      <c r="BN18" s="163">
        <v>6</v>
      </c>
      <c r="BO18" s="163">
        <v>6</v>
      </c>
      <c r="BP18" s="163">
        <v>6</v>
      </c>
      <c r="BQ18" s="163">
        <v>6</v>
      </c>
      <c r="BR18" s="163">
        <v>6</v>
      </c>
      <c r="BS18" s="163">
        <v>6</v>
      </c>
      <c r="BT18" s="163">
        <v>6</v>
      </c>
      <c r="BU18" s="165"/>
      <c r="BV18" s="163"/>
      <c r="BW18" s="163"/>
      <c r="BX18" s="163"/>
      <c r="BY18" s="163"/>
      <c r="BZ18" s="163"/>
      <c r="CA18" s="161">
        <v>0.92660550458715596</v>
      </c>
      <c r="CB18" s="161">
        <v>0.61467889908256879</v>
      </c>
      <c r="CC18" s="161">
        <v>0.39449541284403672</v>
      </c>
    </row>
    <row r="19" spans="1:81" outlineLevel="1" x14ac:dyDescent="0.25">
      <c r="A19" s="213" t="s">
        <v>334</v>
      </c>
      <c r="B19" s="153">
        <v>41395</v>
      </c>
      <c r="C19" s="154">
        <v>98</v>
      </c>
      <c r="D19" s="155">
        <f t="shared" si="1"/>
        <v>93</v>
      </c>
      <c r="E19" s="155">
        <f t="shared" si="2"/>
        <v>50</v>
      </c>
      <c r="F19" s="155">
        <f t="shared" si="3"/>
        <v>22</v>
      </c>
      <c r="G19" s="156">
        <f t="shared" si="0"/>
        <v>0.94897959183673475</v>
      </c>
      <c r="H19" s="156">
        <f t="shared" si="0"/>
        <v>0.51020408163265307</v>
      </c>
      <c r="I19" s="156">
        <f t="shared" si="0"/>
        <v>0.22448979591836735</v>
      </c>
      <c r="J19" s="217"/>
      <c r="K19" s="162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>
        <v>95</v>
      </c>
      <c r="Y19" s="163">
        <v>93</v>
      </c>
      <c r="Z19" s="163">
        <v>92</v>
      </c>
      <c r="AA19" s="163">
        <v>54</v>
      </c>
      <c r="AB19" s="163">
        <v>50</v>
      </c>
      <c r="AC19" s="163">
        <v>50</v>
      </c>
      <c r="AD19" s="163">
        <v>49</v>
      </c>
      <c r="AE19" s="163">
        <v>49</v>
      </c>
      <c r="AF19" s="163">
        <v>33</v>
      </c>
      <c r="AG19" s="163">
        <v>24</v>
      </c>
      <c r="AH19" s="163">
        <v>22</v>
      </c>
      <c r="AI19" s="163">
        <v>17</v>
      </c>
      <c r="AJ19" s="163">
        <v>15</v>
      </c>
      <c r="AK19" s="163">
        <v>11</v>
      </c>
      <c r="AL19" s="163">
        <v>11</v>
      </c>
      <c r="AM19" s="163">
        <v>10</v>
      </c>
      <c r="AN19" s="163">
        <v>9</v>
      </c>
      <c r="AO19" s="163">
        <v>9</v>
      </c>
      <c r="AP19" s="163">
        <v>9</v>
      </c>
      <c r="AQ19" s="163">
        <v>9</v>
      </c>
      <c r="AR19" s="163">
        <v>9</v>
      </c>
      <c r="AS19" s="163">
        <v>9</v>
      </c>
      <c r="AT19" s="163">
        <v>9</v>
      </c>
      <c r="AU19" s="163">
        <v>9</v>
      </c>
      <c r="AV19" s="163">
        <v>9</v>
      </c>
      <c r="AW19" s="163">
        <v>2</v>
      </c>
      <c r="AX19" s="163">
        <v>2</v>
      </c>
      <c r="AY19" s="163">
        <v>1</v>
      </c>
      <c r="AZ19" s="166">
        <v>1</v>
      </c>
      <c r="BA19" s="163">
        <v>1</v>
      </c>
      <c r="BB19" s="163">
        <v>1</v>
      </c>
      <c r="BC19" s="163">
        <v>1</v>
      </c>
      <c r="BD19" s="163">
        <v>1</v>
      </c>
      <c r="BE19" s="163">
        <v>1</v>
      </c>
      <c r="BF19" s="163">
        <v>1</v>
      </c>
      <c r="BG19" s="163">
        <v>1</v>
      </c>
      <c r="BH19" s="163">
        <v>1</v>
      </c>
      <c r="BI19" s="165">
        <v>1</v>
      </c>
      <c r="BJ19" s="163">
        <v>1</v>
      </c>
      <c r="BK19" s="163">
        <v>1</v>
      </c>
      <c r="BL19" s="163">
        <v>1</v>
      </c>
      <c r="BM19" s="163">
        <v>1</v>
      </c>
      <c r="BN19" s="163">
        <v>1</v>
      </c>
      <c r="BO19" s="163">
        <v>1</v>
      </c>
      <c r="BP19" s="163">
        <v>1</v>
      </c>
      <c r="BQ19" s="163">
        <v>1</v>
      </c>
      <c r="BR19" s="163">
        <v>1</v>
      </c>
      <c r="BS19" s="163">
        <v>1</v>
      </c>
      <c r="BT19" s="163">
        <v>2</v>
      </c>
      <c r="BU19" s="165"/>
      <c r="BV19" s="163"/>
      <c r="BW19" s="163"/>
      <c r="BX19" s="163"/>
      <c r="BY19" s="163"/>
      <c r="BZ19" s="163"/>
      <c r="CA19" s="161">
        <v>0.94897959183673475</v>
      </c>
      <c r="CB19" s="161">
        <v>0.51020408163265307</v>
      </c>
      <c r="CC19" s="161">
        <v>0.22448979591836735</v>
      </c>
    </row>
    <row r="20" spans="1:81" outlineLevel="1" x14ac:dyDescent="0.25">
      <c r="A20" s="213" t="s">
        <v>335</v>
      </c>
      <c r="B20" s="153">
        <v>41426</v>
      </c>
      <c r="C20" s="154">
        <v>80</v>
      </c>
      <c r="D20" s="155">
        <f t="shared" si="1"/>
        <v>78</v>
      </c>
      <c r="E20" s="155">
        <f t="shared" si="2"/>
        <v>47</v>
      </c>
      <c r="F20" s="155">
        <f t="shared" si="3"/>
        <v>22</v>
      </c>
      <c r="G20" s="156">
        <f t="shared" si="0"/>
        <v>0.97499999999999998</v>
      </c>
      <c r="H20" s="156">
        <f t="shared" si="0"/>
        <v>0.58750000000000002</v>
      </c>
      <c r="I20" s="156">
        <f t="shared" si="0"/>
        <v>0.27500000000000002</v>
      </c>
      <c r="J20" s="217"/>
      <c r="K20" s="162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>
        <v>80</v>
      </c>
      <c r="Z20" s="163">
        <v>78</v>
      </c>
      <c r="AA20" s="163">
        <v>76</v>
      </c>
      <c r="AB20" s="163">
        <v>51</v>
      </c>
      <c r="AC20" s="163">
        <v>47</v>
      </c>
      <c r="AD20" s="163">
        <v>47</v>
      </c>
      <c r="AE20" s="163">
        <v>46</v>
      </c>
      <c r="AF20" s="163">
        <v>31</v>
      </c>
      <c r="AG20" s="163">
        <v>23</v>
      </c>
      <c r="AH20" s="163">
        <v>23</v>
      </c>
      <c r="AI20" s="163">
        <v>22</v>
      </c>
      <c r="AJ20" s="163">
        <v>16</v>
      </c>
      <c r="AK20" s="163">
        <v>13</v>
      </c>
      <c r="AL20" s="163">
        <v>13</v>
      </c>
      <c r="AM20" s="163">
        <v>13</v>
      </c>
      <c r="AN20" s="163">
        <v>12</v>
      </c>
      <c r="AO20" s="163">
        <v>11</v>
      </c>
      <c r="AP20" s="163">
        <v>10</v>
      </c>
      <c r="AQ20" s="163">
        <v>10</v>
      </c>
      <c r="AR20" s="163">
        <v>10</v>
      </c>
      <c r="AS20" s="163">
        <v>9</v>
      </c>
      <c r="AT20" s="163">
        <v>8</v>
      </c>
      <c r="AU20" s="163">
        <v>7</v>
      </c>
      <c r="AV20" s="163">
        <v>7</v>
      </c>
      <c r="AW20" s="163">
        <v>4</v>
      </c>
      <c r="AX20" s="163">
        <v>4</v>
      </c>
      <c r="AY20" s="163">
        <v>4</v>
      </c>
      <c r="AZ20" s="166">
        <v>5</v>
      </c>
      <c r="BA20" s="163">
        <v>5</v>
      </c>
      <c r="BB20" s="163">
        <v>5</v>
      </c>
      <c r="BC20" s="163">
        <v>5</v>
      </c>
      <c r="BD20" s="163">
        <v>5</v>
      </c>
      <c r="BE20" s="163">
        <v>4</v>
      </c>
      <c r="BF20" s="163">
        <v>5</v>
      </c>
      <c r="BG20" s="163">
        <v>5</v>
      </c>
      <c r="BH20" s="163">
        <v>5</v>
      </c>
      <c r="BI20" s="165">
        <v>6</v>
      </c>
      <c r="BJ20" s="163">
        <v>6</v>
      </c>
      <c r="BK20" s="163">
        <v>6</v>
      </c>
      <c r="BL20" s="163">
        <v>5</v>
      </c>
      <c r="BM20" s="163">
        <v>6</v>
      </c>
      <c r="BN20" s="163">
        <v>6</v>
      </c>
      <c r="BO20" s="163">
        <v>6</v>
      </c>
      <c r="BP20" s="163">
        <v>6</v>
      </c>
      <c r="BQ20" s="163">
        <v>6</v>
      </c>
      <c r="BR20" s="163">
        <v>6</v>
      </c>
      <c r="BS20" s="163">
        <v>6</v>
      </c>
      <c r="BT20" s="163">
        <v>6</v>
      </c>
      <c r="BU20" s="165"/>
      <c r="BV20" s="163"/>
      <c r="BW20" s="163"/>
      <c r="BX20" s="163"/>
      <c r="BY20" s="163"/>
      <c r="BZ20" s="163"/>
      <c r="CA20" s="161">
        <v>0.97499999999999998</v>
      </c>
      <c r="CB20" s="161">
        <v>0.58750000000000002</v>
      </c>
      <c r="CC20" s="161">
        <v>0.27500000000000002</v>
      </c>
    </row>
    <row r="21" spans="1:81" outlineLevel="1" x14ac:dyDescent="0.25">
      <c r="A21" s="213" t="s">
        <v>336</v>
      </c>
      <c r="B21" s="153">
        <v>41456</v>
      </c>
      <c r="C21" s="154">
        <v>60</v>
      </c>
      <c r="D21" s="155">
        <f t="shared" si="1"/>
        <v>60</v>
      </c>
      <c r="E21" s="155">
        <f t="shared" si="2"/>
        <v>31</v>
      </c>
      <c r="F21" s="155">
        <f t="shared" si="3"/>
        <v>16</v>
      </c>
      <c r="G21" s="156">
        <f t="shared" si="0"/>
        <v>1</v>
      </c>
      <c r="H21" s="156">
        <f t="shared" si="0"/>
        <v>0.51666666666666672</v>
      </c>
      <c r="I21" s="156">
        <f t="shared" si="0"/>
        <v>0.26666666666666666</v>
      </c>
      <c r="J21" s="217"/>
      <c r="K21" s="162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>
        <v>60</v>
      </c>
      <c r="AA21" s="163">
        <v>60</v>
      </c>
      <c r="AB21" s="163">
        <v>58</v>
      </c>
      <c r="AC21" s="163">
        <v>31</v>
      </c>
      <c r="AD21" s="163">
        <v>31</v>
      </c>
      <c r="AE21" s="163">
        <v>26</v>
      </c>
      <c r="AF21" s="163">
        <v>22</v>
      </c>
      <c r="AG21" s="163">
        <v>19</v>
      </c>
      <c r="AH21" s="163">
        <v>19</v>
      </c>
      <c r="AI21" s="163">
        <v>19</v>
      </c>
      <c r="AJ21" s="163">
        <v>16</v>
      </c>
      <c r="AK21" s="163">
        <v>13</v>
      </c>
      <c r="AL21" s="163">
        <v>13</v>
      </c>
      <c r="AM21" s="163">
        <v>12</v>
      </c>
      <c r="AN21" s="163">
        <v>9</v>
      </c>
      <c r="AO21" s="163">
        <v>9</v>
      </c>
      <c r="AP21" s="163">
        <v>8</v>
      </c>
      <c r="AQ21" s="163">
        <v>8</v>
      </c>
      <c r="AR21" s="163">
        <v>8</v>
      </c>
      <c r="AS21" s="163">
        <v>7</v>
      </c>
      <c r="AT21" s="163">
        <v>7</v>
      </c>
      <c r="AU21" s="163">
        <v>5</v>
      </c>
      <c r="AV21" s="163">
        <v>5</v>
      </c>
      <c r="AW21" s="163">
        <v>5</v>
      </c>
      <c r="AX21" s="163">
        <v>5</v>
      </c>
      <c r="AY21" s="163">
        <v>5</v>
      </c>
      <c r="AZ21" s="166">
        <v>5</v>
      </c>
      <c r="BA21" s="163">
        <v>5</v>
      </c>
      <c r="BB21" s="163">
        <v>5</v>
      </c>
      <c r="BC21" s="163">
        <v>5</v>
      </c>
      <c r="BD21" s="163">
        <v>5</v>
      </c>
      <c r="BE21" s="163">
        <v>5</v>
      </c>
      <c r="BF21" s="163">
        <v>5</v>
      </c>
      <c r="BG21" s="163">
        <v>5</v>
      </c>
      <c r="BH21" s="163">
        <v>5</v>
      </c>
      <c r="BI21" s="165">
        <v>5</v>
      </c>
      <c r="BJ21" s="163">
        <v>5</v>
      </c>
      <c r="BK21" s="163">
        <v>5</v>
      </c>
      <c r="BL21" s="163">
        <v>5</v>
      </c>
      <c r="BM21" s="163">
        <v>5</v>
      </c>
      <c r="BN21" s="163">
        <v>5</v>
      </c>
      <c r="BO21" s="163">
        <v>5</v>
      </c>
      <c r="BP21" s="163">
        <v>5</v>
      </c>
      <c r="BQ21" s="163">
        <v>5</v>
      </c>
      <c r="BR21" s="163">
        <v>5</v>
      </c>
      <c r="BS21" s="163">
        <v>5</v>
      </c>
      <c r="BT21" s="163">
        <v>5</v>
      </c>
      <c r="BU21" s="165"/>
      <c r="BV21" s="163"/>
      <c r="BW21" s="163"/>
      <c r="BX21" s="163"/>
      <c r="BY21" s="163"/>
      <c r="BZ21" s="163"/>
      <c r="CA21" s="161">
        <v>1</v>
      </c>
      <c r="CB21" s="161">
        <v>0.51666666666666672</v>
      </c>
      <c r="CC21" s="161">
        <v>0.26666666666666666</v>
      </c>
    </row>
    <row r="22" spans="1:81" outlineLevel="1" x14ac:dyDescent="0.25">
      <c r="A22" s="213" t="s">
        <v>337</v>
      </c>
      <c r="B22" s="153">
        <v>41487</v>
      </c>
      <c r="C22" s="154">
        <v>79</v>
      </c>
      <c r="D22" s="155">
        <f t="shared" si="1"/>
        <v>79</v>
      </c>
      <c r="E22" s="155">
        <f t="shared" si="2"/>
        <v>54</v>
      </c>
      <c r="F22" s="155">
        <f t="shared" si="3"/>
        <v>20</v>
      </c>
      <c r="G22" s="156">
        <f t="shared" si="0"/>
        <v>1</v>
      </c>
      <c r="H22" s="156">
        <f t="shared" si="0"/>
        <v>0.68354430379746833</v>
      </c>
      <c r="I22" s="156">
        <f t="shared" si="0"/>
        <v>0.25316455696202533</v>
      </c>
      <c r="J22" s="217"/>
      <c r="K22" s="162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>
        <v>79</v>
      </c>
      <c r="AB22" s="163">
        <v>79</v>
      </c>
      <c r="AC22" s="163">
        <v>79</v>
      </c>
      <c r="AD22" s="163">
        <v>77</v>
      </c>
      <c r="AE22" s="163">
        <v>54</v>
      </c>
      <c r="AF22" s="163">
        <v>49</v>
      </c>
      <c r="AG22" s="163">
        <v>40</v>
      </c>
      <c r="AH22" s="163">
        <v>40</v>
      </c>
      <c r="AI22" s="163">
        <v>34</v>
      </c>
      <c r="AJ22" s="163">
        <v>28</v>
      </c>
      <c r="AK22" s="163">
        <v>20</v>
      </c>
      <c r="AL22" s="163">
        <v>17</v>
      </c>
      <c r="AM22" s="163">
        <v>17</v>
      </c>
      <c r="AN22" s="163">
        <v>16</v>
      </c>
      <c r="AO22" s="163">
        <v>13</v>
      </c>
      <c r="AP22" s="163">
        <v>13</v>
      </c>
      <c r="AQ22" s="163">
        <v>13</v>
      </c>
      <c r="AR22" s="163">
        <v>13</v>
      </c>
      <c r="AS22" s="163">
        <v>12</v>
      </c>
      <c r="AT22" s="163">
        <v>12</v>
      </c>
      <c r="AU22" s="163">
        <v>9</v>
      </c>
      <c r="AV22" s="163">
        <v>9</v>
      </c>
      <c r="AW22" s="163">
        <v>6</v>
      </c>
      <c r="AX22" s="163">
        <v>6</v>
      </c>
      <c r="AY22" s="163">
        <v>6</v>
      </c>
      <c r="AZ22" s="166">
        <v>6</v>
      </c>
      <c r="BA22" s="163">
        <v>6</v>
      </c>
      <c r="BB22" s="163">
        <v>5</v>
      </c>
      <c r="BC22" s="163">
        <v>5</v>
      </c>
      <c r="BD22" s="163">
        <v>5</v>
      </c>
      <c r="BE22" s="163">
        <v>5</v>
      </c>
      <c r="BF22" s="163">
        <v>5</v>
      </c>
      <c r="BG22" s="163">
        <v>5</v>
      </c>
      <c r="BH22" s="163">
        <v>5</v>
      </c>
      <c r="BI22" s="165">
        <v>5</v>
      </c>
      <c r="BJ22" s="163">
        <v>5</v>
      </c>
      <c r="BK22" s="163">
        <v>5</v>
      </c>
      <c r="BL22" s="163">
        <v>4</v>
      </c>
      <c r="BM22" s="163">
        <v>4</v>
      </c>
      <c r="BN22" s="163">
        <v>4</v>
      </c>
      <c r="BO22" s="163">
        <v>4</v>
      </c>
      <c r="BP22" s="163">
        <v>4</v>
      </c>
      <c r="BQ22" s="163">
        <v>4</v>
      </c>
      <c r="BR22" s="163">
        <v>4</v>
      </c>
      <c r="BS22" s="163">
        <v>4</v>
      </c>
      <c r="BT22" s="163">
        <v>4</v>
      </c>
      <c r="BU22" s="165"/>
      <c r="BV22" s="163"/>
      <c r="BW22" s="163"/>
      <c r="BX22" s="163"/>
      <c r="BY22" s="163"/>
      <c r="BZ22" s="163"/>
      <c r="CA22" s="161">
        <v>1</v>
      </c>
      <c r="CB22" s="161">
        <v>0.68354430379746833</v>
      </c>
      <c r="CC22" s="161">
        <v>0.25316455696202533</v>
      </c>
    </row>
    <row r="23" spans="1:81" outlineLevel="1" x14ac:dyDescent="0.25">
      <c r="A23" s="213" t="s">
        <v>338</v>
      </c>
      <c r="B23" s="153">
        <v>41518</v>
      </c>
      <c r="C23" s="154">
        <v>113</v>
      </c>
      <c r="D23" s="155">
        <f t="shared" si="1"/>
        <v>113</v>
      </c>
      <c r="E23" s="155">
        <f t="shared" si="2"/>
        <v>69</v>
      </c>
      <c r="F23" s="155">
        <f t="shared" si="3"/>
        <v>24</v>
      </c>
      <c r="G23" s="156">
        <f t="shared" si="0"/>
        <v>1</v>
      </c>
      <c r="H23" s="156">
        <f t="shared" si="0"/>
        <v>0.61061946902654862</v>
      </c>
      <c r="I23" s="156">
        <f t="shared" si="0"/>
        <v>0.21238938053097345</v>
      </c>
      <c r="J23" s="217"/>
      <c r="K23" s="162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>
        <v>113</v>
      </c>
      <c r="AC23" s="163">
        <v>113</v>
      </c>
      <c r="AD23" s="163">
        <v>112</v>
      </c>
      <c r="AE23" s="163">
        <v>76</v>
      </c>
      <c r="AF23" s="163">
        <v>69</v>
      </c>
      <c r="AG23" s="163">
        <v>65</v>
      </c>
      <c r="AH23" s="163">
        <v>65</v>
      </c>
      <c r="AI23" s="163">
        <v>58</v>
      </c>
      <c r="AJ23" s="163">
        <v>39</v>
      </c>
      <c r="AK23" s="163">
        <v>27</v>
      </c>
      <c r="AL23" s="163">
        <v>24</v>
      </c>
      <c r="AM23" s="163">
        <v>23</v>
      </c>
      <c r="AN23" s="163">
        <v>22</v>
      </c>
      <c r="AO23" s="163">
        <v>17</v>
      </c>
      <c r="AP23" s="163">
        <v>16</v>
      </c>
      <c r="AQ23" s="163">
        <v>15</v>
      </c>
      <c r="AR23" s="163">
        <v>15</v>
      </c>
      <c r="AS23" s="163">
        <v>13</v>
      </c>
      <c r="AT23" s="163">
        <v>11</v>
      </c>
      <c r="AU23" s="163">
        <v>11</v>
      </c>
      <c r="AV23" s="163">
        <v>10</v>
      </c>
      <c r="AW23" s="163">
        <v>6</v>
      </c>
      <c r="AX23" s="163">
        <v>6</v>
      </c>
      <c r="AY23" s="163">
        <v>6</v>
      </c>
      <c r="AZ23" s="166">
        <v>6</v>
      </c>
      <c r="BA23" s="163">
        <v>6</v>
      </c>
      <c r="BB23" s="163">
        <v>6</v>
      </c>
      <c r="BC23" s="163">
        <v>6</v>
      </c>
      <c r="BD23" s="163">
        <v>6</v>
      </c>
      <c r="BE23" s="163">
        <v>6</v>
      </c>
      <c r="BF23" s="163">
        <v>5</v>
      </c>
      <c r="BG23" s="163">
        <v>5</v>
      </c>
      <c r="BH23" s="163">
        <v>5</v>
      </c>
      <c r="BI23" s="165">
        <v>5</v>
      </c>
      <c r="BJ23" s="163">
        <v>5</v>
      </c>
      <c r="BK23" s="163">
        <v>4</v>
      </c>
      <c r="BL23" s="163">
        <v>4</v>
      </c>
      <c r="BM23" s="163">
        <v>4</v>
      </c>
      <c r="BN23" s="163">
        <v>4</v>
      </c>
      <c r="BO23" s="163">
        <v>4</v>
      </c>
      <c r="BP23" s="163">
        <v>4</v>
      </c>
      <c r="BQ23" s="163">
        <v>4</v>
      </c>
      <c r="BR23" s="163">
        <v>4</v>
      </c>
      <c r="BS23" s="163">
        <v>4</v>
      </c>
      <c r="BT23" s="163">
        <v>4</v>
      </c>
      <c r="BU23" s="165"/>
      <c r="BV23" s="163"/>
      <c r="BW23" s="163"/>
      <c r="BX23" s="163"/>
      <c r="BY23" s="163"/>
      <c r="BZ23" s="163"/>
      <c r="CA23" s="161">
        <v>1</v>
      </c>
      <c r="CB23" s="161">
        <v>0.61061946902654862</v>
      </c>
      <c r="CC23" s="161">
        <v>0.21238938053097345</v>
      </c>
    </row>
    <row r="24" spans="1:81" outlineLevel="1" x14ac:dyDescent="0.25">
      <c r="A24" s="213" t="s">
        <v>339</v>
      </c>
      <c r="B24" s="153">
        <v>41548</v>
      </c>
      <c r="C24" s="154">
        <v>98</v>
      </c>
      <c r="D24" s="155">
        <f t="shared" si="1"/>
        <v>98</v>
      </c>
      <c r="E24" s="155">
        <f t="shared" si="2"/>
        <v>64</v>
      </c>
      <c r="F24" s="155">
        <f t="shared" si="3"/>
        <v>20</v>
      </c>
      <c r="G24" s="156">
        <f t="shared" si="0"/>
        <v>1</v>
      </c>
      <c r="H24" s="156">
        <f t="shared" si="0"/>
        <v>0.65306122448979587</v>
      </c>
      <c r="I24" s="156">
        <f t="shared" si="0"/>
        <v>0.20408163265306123</v>
      </c>
      <c r="J24" s="217"/>
      <c r="K24" s="162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>
        <v>98</v>
      </c>
      <c r="AD24" s="163">
        <v>98</v>
      </c>
      <c r="AE24" s="163">
        <v>97</v>
      </c>
      <c r="AF24" s="163">
        <v>65</v>
      </c>
      <c r="AG24" s="163">
        <v>64</v>
      </c>
      <c r="AH24" s="163">
        <v>64</v>
      </c>
      <c r="AI24" s="163">
        <v>53</v>
      </c>
      <c r="AJ24" s="163">
        <v>32</v>
      </c>
      <c r="AK24" s="163">
        <v>24</v>
      </c>
      <c r="AL24" s="163">
        <v>24</v>
      </c>
      <c r="AM24" s="163">
        <v>20</v>
      </c>
      <c r="AN24" s="163">
        <v>19</v>
      </c>
      <c r="AO24" s="163">
        <v>17</v>
      </c>
      <c r="AP24" s="163">
        <v>17</v>
      </c>
      <c r="AQ24" s="163">
        <v>15</v>
      </c>
      <c r="AR24" s="163">
        <v>15</v>
      </c>
      <c r="AS24" s="163">
        <v>14</v>
      </c>
      <c r="AT24" s="163">
        <v>12</v>
      </c>
      <c r="AU24" s="163">
        <v>10</v>
      </c>
      <c r="AV24" s="163">
        <v>8</v>
      </c>
      <c r="AW24" s="163">
        <v>8</v>
      </c>
      <c r="AX24" s="163">
        <v>7</v>
      </c>
      <c r="AY24" s="163">
        <v>7</v>
      </c>
      <c r="AZ24" s="166">
        <v>7</v>
      </c>
      <c r="BA24" s="163">
        <v>7</v>
      </c>
      <c r="BB24" s="163">
        <v>7</v>
      </c>
      <c r="BC24" s="163">
        <v>7</v>
      </c>
      <c r="BD24" s="163">
        <v>7</v>
      </c>
      <c r="BE24" s="163">
        <v>6</v>
      </c>
      <c r="BF24" s="163">
        <v>5</v>
      </c>
      <c r="BG24" s="163">
        <v>5</v>
      </c>
      <c r="BH24" s="163">
        <v>5</v>
      </c>
      <c r="BI24" s="165">
        <v>5</v>
      </c>
      <c r="BJ24" s="163">
        <v>5</v>
      </c>
      <c r="BK24" s="163">
        <v>5</v>
      </c>
      <c r="BL24" s="163">
        <v>5</v>
      </c>
      <c r="BM24" s="163">
        <v>5</v>
      </c>
      <c r="BN24" s="163">
        <v>5</v>
      </c>
      <c r="BO24" s="163">
        <v>5</v>
      </c>
      <c r="BP24" s="163">
        <v>5</v>
      </c>
      <c r="BQ24" s="163">
        <v>5</v>
      </c>
      <c r="BR24" s="163">
        <v>5</v>
      </c>
      <c r="BS24" s="163">
        <v>4</v>
      </c>
      <c r="BT24" s="163">
        <v>4</v>
      </c>
      <c r="BU24" s="165"/>
      <c r="BV24" s="163"/>
      <c r="BW24" s="163"/>
      <c r="BX24" s="163"/>
      <c r="BY24" s="163"/>
      <c r="BZ24" s="163"/>
      <c r="CA24" s="161">
        <v>1</v>
      </c>
      <c r="CB24" s="161">
        <v>0.65306122448979587</v>
      </c>
      <c r="CC24" s="161">
        <v>0.20408163265306123</v>
      </c>
    </row>
    <row r="25" spans="1:81" outlineLevel="1" x14ac:dyDescent="0.25">
      <c r="A25" s="213" t="s">
        <v>340</v>
      </c>
      <c r="B25" s="153">
        <v>41579</v>
      </c>
      <c r="C25" s="154">
        <v>98</v>
      </c>
      <c r="D25" s="155">
        <f t="shared" si="1"/>
        <v>98</v>
      </c>
      <c r="E25" s="155">
        <f t="shared" si="2"/>
        <v>69</v>
      </c>
      <c r="F25" s="155">
        <f t="shared" si="3"/>
        <v>28</v>
      </c>
      <c r="G25" s="156">
        <f t="shared" si="0"/>
        <v>1</v>
      </c>
      <c r="H25" s="156">
        <f t="shared" si="0"/>
        <v>0.70408163265306123</v>
      </c>
      <c r="I25" s="156">
        <f t="shared" si="0"/>
        <v>0.2857142857142857</v>
      </c>
      <c r="J25" s="217"/>
      <c r="K25" s="162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>
        <v>98</v>
      </c>
      <c r="AE25" s="163">
        <v>98</v>
      </c>
      <c r="AF25" s="163">
        <v>93</v>
      </c>
      <c r="AG25" s="163">
        <v>69</v>
      </c>
      <c r="AH25" s="163">
        <v>69</v>
      </c>
      <c r="AI25" s="163">
        <v>59</v>
      </c>
      <c r="AJ25" s="163">
        <v>37</v>
      </c>
      <c r="AK25" s="163">
        <v>29</v>
      </c>
      <c r="AL25" s="163">
        <v>28</v>
      </c>
      <c r="AM25" s="163">
        <v>29</v>
      </c>
      <c r="AN25" s="163">
        <v>28</v>
      </c>
      <c r="AO25" s="163">
        <v>22</v>
      </c>
      <c r="AP25" s="163">
        <v>21</v>
      </c>
      <c r="AQ25" s="163">
        <v>20</v>
      </c>
      <c r="AR25" s="163">
        <v>20</v>
      </c>
      <c r="AS25" s="163">
        <v>20</v>
      </c>
      <c r="AT25" s="163">
        <v>17</v>
      </c>
      <c r="AU25" s="163">
        <v>14</v>
      </c>
      <c r="AV25" s="163">
        <v>11</v>
      </c>
      <c r="AW25" s="163">
        <v>9</v>
      </c>
      <c r="AX25" s="163">
        <v>9</v>
      </c>
      <c r="AY25" s="163">
        <v>9</v>
      </c>
      <c r="AZ25" s="166">
        <v>9</v>
      </c>
      <c r="BA25" s="163">
        <v>9</v>
      </c>
      <c r="BB25" s="163">
        <v>9</v>
      </c>
      <c r="BC25" s="163">
        <v>9</v>
      </c>
      <c r="BD25" s="163">
        <v>9</v>
      </c>
      <c r="BE25" s="163">
        <v>9</v>
      </c>
      <c r="BF25" s="163">
        <v>9</v>
      </c>
      <c r="BG25" s="163">
        <v>9</v>
      </c>
      <c r="BH25" s="163">
        <v>8</v>
      </c>
      <c r="BI25" s="165">
        <v>8</v>
      </c>
      <c r="BJ25" s="163">
        <v>9</v>
      </c>
      <c r="BK25" s="163">
        <v>9</v>
      </c>
      <c r="BL25" s="163">
        <v>9</v>
      </c>
      <c r="BM25" s="163">
        <v>9</v>
      </c>
      <c r="BN25" s="163">
        <v>7</v>
      </c>
      <c r="BO25" s="163">
        <v>7</v>
      </c>
      <c r="BP25" s="163">
        <v>7</v>
      </c>
      <c r="BQ25" s="163">
        <v>7</v>
      </c>
      <c r="BR25" s="163">
        <v>6</v>
      </c>
      <c r="BS25" s="163">
        <v>6</v>
      </c>
      <c r="BT25" s="163">
        <v>6</v>
      </c>
      <c r="BU25" s="165"/>
      <c r="BV25" s="163"/>
      <c r="BW25" s="163"/>
      <c r="BX25" s="163"/>
      <c r="BY25" s="163"/>
      <c r="BZ25" s="163"/>
      <c r="CA25" s="161">
        <v>1</v>
      </c>
      <c r="CB25" s="161">
        <v>0.70408163265306123</v>
      </c>
      <c r="CC25" s="161">
        <v>0.2857142857142857</v>
      </c>
    </row>
    <row r="26" spans="1:81" x14ac:dyDescent="0.25">
      <c r="A26" s="213" t="s">
        <v>341</v>
      </c>
      <c r="B26" s="153">
        <v>41609</v>
      </c>
      <c r="C26" s="154">
        <v>155</v>
      </c>
      <c r="D26" s="155">
        <f t="shared" si="1"/>
        <v>154</v>
      </c>
      <c r="E26" s="155">
        <f t="shared" si="2"/>
        <v>100</v>
      </c>
      <c r="F26" s="155">
        <f t="shared" si="3"/>
        <v>31</v>
      </c>
      <c r="G26" s="156">
        <f t="shared" si="0"/>
        <v>0.99354838709677418</v>
      </c>
      <c r="H26" s="156">
        <f t="shared" si="0"/>
        <v>0.64516129032258063</v>
      </c>
      <c r="I26" s="156">
        <f t="shared" si="0"/>
        <v>0.2</v>
      </c>
      <c r="J26" s="217"/>
      <c r="K26" s="162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>
        <v>154</v>
      </c>
      <c r="AF26" s="163">
        <v>154</v>
      </c>
      <c r="AG26" s="163">
        <v>139</v>
      </c>
      <c r="AH26" s="163">
        <v>127</v>
      </c>
      <c r="AI26" s="163">
        <v>100</v>
      </c>
      <c r="AJ26" s="163">
        <v>58</v>
      </c>
      <c r="AK26" s="163">
        <v>47</v>
      </c>
      <c r="AL26" s="163">
        <v>45</v>
      </c>
      <c r="AM26" s="163">
        <v>38</v>
      </c>
      <c r="AN26" s="163">
        <v>34</v>
      </c>
      <c r="AO26" s="163">
        <v>31</v>
      </c>
      <c r="AP26" s="163">
        <v>30</v>
      </c>
      <c r="AQ26" s="163">
        <v>30</v>
      </c>
      <c r="AR26" s="163">
        <v>29</v>
      </c>
      <c r="AS26" s="163">
        <v>29</v>
      </c>
      <c r="AT26" s="163">
        <v>26</v>
      </c>
      <c r="AU26" s="163">
        <v>22</v>
      </c>
      <c r="AV26" s="163">
        <v>20</v>
      </c>
      <c r="AW26" s="163">
        <v>16</v>
      </c>
      <c r="AX26" s="163">
        <v>16</v>
      </c>
      <c r="AY26" s="163">
        <v>15</v>
      </c>
      <c r="AZ26" s="166">
        <v>14</v>
      </c>
      <c r="BA26" s="163">
        <v>13</v>
      </c>
      <c r="BB26" s="163">
        <v>13</v>
      </c>
      <c r="BC26" s="163">
        <v>13</v>
      </c>
      <c r="BD26" s="163">
        <v>13</v>
      </c>
      <c r="BE26" s="163">
        <v>11</v>
      </c>
      <c r="BF26" s="163">
        <v>11</v>
      </c>
      <c r="BG26" s="163">
        <v>11</v>
      </c>
      <c r="BH26" s="163">
        <v>11</v>
      </c>
      <c r="BI26" s="165">
        <v>11</v>
      </c>
      <c r="BJ26" s="163">
        <v>10</v>
      </c>
      <c r="BK26" s="163">
        <v>10</v>
      </c>
      <c r="BL26" s="163">
        <v>10</v>
      </c>
      <c r="BM26" s="163">
        <v>10</v>
      </c>
      <c r="BN26" s="163">
        <v>10</v>
      </c>
      <c r="BO26" s="163">
        <v>10</v>
      </c>
      <c r="BP26" s="163">
        <v>10</v>
      </c>
      <c r="BQ26" s="163">
        <v>10</v>
      </c>
      <c r="BR26" s="163">
        <v>9</v>
      </c>
      <c r="BS26" s="163">
        <v>9</v>
      </c>
      <c r="BT26" s="163">
        <v>9</v>
      </c>
      <c r="BU26" s="165"/>
      <c r="BV26" s="163"/>
      <c r="BW26" s="163"/>
      <c r="BX26" s="163"/>
      <c r="BY26" s="163"/>
      <c r="BZ26" s="163"/>
      <c r="CA26" s="161">
        <v>0.99354838709677418</v>
      </c>
      <c r="CB26" s="161">
        <v>0.64516129032258063</v>
      </c>
      <c r="CC26" s="161">
        <v>0.2</v>
      </c>
    </row>
    <row r="27" spans="1:81" outlineLevel="1" x14ac:dyDescent="0.25">
      <c r="A27" s="213" t="s">
        <v>342</v>
      </c>
      <c r="B27" s="153">
        <v>41640</v>
      </c>
      <c r="C27" s="154">
        <v>51</v>
      </c>
      <c r="D27" s="155">
        <f t="shared" si="1"/>
        <v>49</v>
      </c>
      <c r="E27" s="155">
        <f t="shared" si="2"/>
        <v>26</v>
      </c>
      <c r="F27" s="155">
        <f t="shared" si="3"/>
        <v>11</v>
      </c>
      <c r="G27" s="156">
        <f t="shared" si="0"/>
        <v>0.96078431372549022</v>
      </c>
      <c r="H27" s="156">
        <f t="shared" si="0"/>
        <v>0.50980392156862742</v>
      </c>
      <c r="I27" s="156">
        <f t="shared" si="0"/>
        <v>0.21568627450980393</v>
      </c>
      <c r="J27" s="217"/>
      <c r="K27" s="162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>
        <v>51</v>
      </c>
      <c r="AG27" s="163">
        <v>49</v>
      </c>
      <c r="AH27" s="163">
        <v>48</v>
      </c>
      <c r="AI27" s="163">
        <v>36</v>
      </c>
      <c r="AJ27" s="163">
        <v>26</v>
      </c>
      <c r="AK27" s="163">
        <v>18</v>
      </c>
      <c r="AL27" s="163">
        <v>16</v>
      </c>
      <c r="AM27" s="163">
        <v>15</v>
      </c>
      <c r="AN27" s="163">
        <v>14</v>
      </c>
      <c r="AO27" s="163">
        <v>13</v>
      </c>
      <c r="AP27" s="163">
        <v>11</v>
      </c>
      <c r="AQ27" s="163">
        <v>9</v>
      </c>
      <c r="AR27" s="163">
        <v>8</v>
      </c>
      <c r="AS27" s="163">
        <v>7</v>
      </c>
      <c r="AT27" s="163">
        <v>5</v>
      </c>
      <c r="AU27" s="163">
        <v>4</v>
      </c>
      <c r="AV27" s="163">
        <v>5</v>
      </c>
      <c r="AW27" s="163">
        <v>4</v>
      </c>
      <c r="AX27" s="163">
        <v>4</v>
      </c>
      <c r="AY27" s="163">
        <v>4</v>
      </c>
      <c r="AZ27" s="166">
        <v>4</v>
      </c>
      <c r="BA27" s="163">
        <v>4</v>
      </c>
      <c r="BB27" s="163">
        <v>4</v>
      </c>
      <c r="BC27" s="163">
        <v>4</v>
      </c>
      <c r="BD27" s="163">
        <v>4</v>
      </c>
      <c r="BE27" s="163">
        <v>4</v>
      </c>
      <c r="BF27" s="163">
        <v>3</v>
      </c>
      <c r="BG27" s="163">
        <v>3</v>
      </c>
      <c r="BH27" s="163">
        <v>3</v>
      </c>
      <c r="BI27" s="165">
        <v>3</v>
      </c>
      <c r="BJ27" s="163">
        <v>3</v>
      </c>
      <c r="BK27" s="163">
        <v>2</v>
      </c>
      <c r="BL27" s="163">
        <v>2</v>
      </c>
      <c r="BM27" s="163">
        <v>2</v>
      </c>
      <c r="BN27" s="163">
        <v>2</v>
      </c>
      <c r="BO27" s="163">
        <v>2</v>
      </c>
      <c r="BP27" s="163">
        <v>2</v>
      </c>
      <c r="BQ27" s="163">
        <v>2</v>
      </c>
      <c r="BR27" s="163">
        <v>2</v>
      </c>
      <c r="BS27" s="163">
        <v>2</v>
      </c>
      <c r="BT27" s="163">
        <v>2</v>
      </c>
      <c r="BU27" s="165"/>
      <c r="BV27" s="163"/>
      <c r="BW27" s="163"/>
      <c r="BX27" s="163"/>
      <c r="BY27" s="163"/>
      <c r="BZ27" s="163"/>
      <c r="CA27" s="161">
        <v>0.96078431372549022</v>
      </c>
      <c r="CB27" s="161">
        <v>0.50980392156862742</v>
      </c>
      <c r="CC27" s="161">
        <v>0.21568627450980393</v>
      </c>
    </row>
    <row r="28" spans="1:81" outlineLevel="1" x14ac:dyDescent="0.25">
      <c r="A28" s="213" t="s">
        <v>343</v>
      </c>
      <c r="B28" s="153">
        <v>41671</v>
      </c>
      <c r="C28" s="154">
        <v>48</v>
      </c>
      <c r="D28" s="155">
        <f t="shared" si="1"/>
        <v>48</v>
      </c>
      <c r="E28" s="155">
        <f t="shared" si="2"/>
        <v>17</v>
      </c>
      <c r="F28" s="155">
        <f t="shared" si="3"/>
        <v>9</v>
      </c>
      <c r="G28" s="156">
        <f t="shared" si="0"/>
        <v>1</v>
      </c>
      <c r="H28" s="156">
        <f t="shared" si="0"/>
        <v>0.35416666666666669</v>
      </c>
      <c r="I28" s="156">
        <f t="shared" si="0"/>
        <v>0.1875</v>
      </c>
      <c r="J28" s="217"/>
      <c r="K28" s="162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>
        <v>48</v>
      </c>
      <c r="AH28" s="163">
        <v>48</v>
      </c>
      <c r="AI28" s="163">
        <v>44</v>
      </c>
      <c r="AJ28" s="163">
        <v>27</v>
      </c>
      <c r="AK28" s="163">
        <v>17</v>
      </c>
      <c r="AL28" s="163">
        <v>15</v>
      </c>
      <c r="AM28" s="163">
        <v>13</v>
      </c>
      <c r="AN28" s="163">
        <v>13</v>
      </c>
      <c r="AO28" s="163">
        <v>9</v>
      </c>
      <c r="AP28" s="163">
        <v>9</v>
      </c>
      <c r="AQ28" s="163">
        <v>9</v>
      </c>
      <c r="AR28" s="163">
        <v>8</v>
      </c>
      <c r="AS28" s="163">
        <v>7</v>
      </c>
      <c r="AT28" s="163">
        <v>4</v>
      </c>
      <c r="AU28" s="163">
        <v>4</v>
      </c>
      <c r="AV28" s="163">
        <v>2</v>
      </c>
      <c r="AW28" s="163"/>
      <c r="AX28" s="163"/>
      <c r="AY28" s="163"/>
      <c r="AZ28" s="164"/>
      <c r="BA28" s="163"/>
      <c r="BB28" s="163"/>
      <c r="BC28" s="163"/>
      <c r="BD28" s="163"/>
      <c r="BE28" s="163"/>
      <c r="BF28" s="163"/>
      <c r="BG28" s="163"/>
      <c r="BH28" s="163"/>
      <c r="BI28" s="165" t="s">
        <v>33</v>
      </c>
      <c r="BJ28" s="163" t="s">
        <v>33</v>
      </c>
      <c r="BK28" s="163" t="s">
        <v>33</v>
      </c>
      <c r="BL28" s="163" t="s">
        <v>33</v>
      </c>
      <c r="BM28" s="163" t="s">
        <v>33</v>
      </c>
      <c r="BN28" s="163" t="s">
        <v>33</v>
      </c>
      <c r="BO28" s="163" t="s">
        <v>33</v>
      </c>
      <c r="BP28" s="163" t="s">
        <v>33</v>
      </c>
      <c r="BQ28" s="163" t="s">
        <v>33</v>
      </c>
      <c r="BR28" s="163" t="s">
        <v>33</v>
      </c>
      <c r="BS28" s="163" t="s">
        <v>33</v>
      </c>
      <c r="BT28" s="163" t="s">
        <v>33</v>
      </c>
      <c r="BU28" s="165"/>
      <c r="BV28" s="163"/>
      <c r="BW28" s="163"/>
      <c r="BX28" s="163"/>
      <c r="BY28" s="163"/>
      <c r="BZ28" s="163"/>
      <c r="CA28" s="161">
        <v>1</v>
      </c>
      <c r="CB28" s="161">
        <v>0.35416666666666669</v>
      </c>
      <c r="CC28" s="169">
        <v>0.1875</v>
      </c>
    </row>
    <row r="29" spans="1:81" outlineLevel="1" x14ac:dyDescent="0.25">
      <c r="A29" s="213" t="s">
        <v>344</v>
      </c>
      <c r="B29" s="153">
        <v>41699</v>
      </c>
      <c r="C29" s="154">
        <v>83</v>
      </c>
      <c r="D29" s="155">
        <f t="shared" si="1"/>
        <v>71</v>
      </c>
      <c r="E29" s="155">
        <f t="shared" si="2"/>
        <v>34</v>
      </c>
      <c r="F29" s="155">
        <f t="shared" si="3"/>
        <v>26</v>
      </c>
      <c r="G29" s="156">
        <f t="shared" si="0"/>
        <v>0.85542168674698793</v>
      </c>
      <c r="H29" s="156">
        <f t="shared" si="0"/>
        <v>0.40963855421686746</v>
      </c>
      <c r="I29" s="156">
        <f t="shared" si="0"/>
        <v>0.31325301204819278</v>
      </c>
      <c r="J29" s="217"/>
      <c r="K29" s="162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>
        <v>83</v>
      </c>
      <c r="AI29" s="163">
        <v>71</v>
      </c>
      <c r="AJ29" s="163">
        <v>59</v>
      </c>
      <c r="AK29" s="163">
        <v>39</v>
      </c>
      <c r="AL29" s="163">
        <v>34</v>
      </c>
      <c r="AM29" s="163">
        <v>32</v>
      </c>
      <c r="AN29" s="163">
        <v>31</v>
      </c>
      <c r="AO29" s="163">
        <v>30</v>
      </c>
      <c r="AP29" s="163">
        <v>29</v>
      </c>
      <c r="AQ29" s="163">
        <v>29</v>
      </c>
      <c r="AR29" s="163">
        <v>26</v>
      </c>
      <c r="AS29" s="163">
        <v>22</v>
      </c>
      <c r="AT29" s="163">
        <v>20</v>
      </c>
      <c r="AU29" s="163">
        <v>18</v>
      </c>
      <c r="AV29" s="163">
        <v>14</v>
      </c>
      <c r="AW29" s="163">
        <v>11</v>
      </c>
      <c r="AX29" s="163">
        <v>11</v>
      </c>
      <c r="AY29" s="163">
        <v>10</v>
      </c>
      <c r="AZ29" s="166">
        <v>9</v>
      </c>
      <c r="BA29" s="163">
        <v>7</v>
      </c>
      <c r="BB29" s="163">
        <v>7</v>
      </c>
      <c r="BC29" s="163">
        <v>7</v>
      </c>
      <c r="BD29" s="163">
        <v>6</v>
      </c>
      <c r="BE29" s="163">
        <v>5</v>
      </c>
      <c r="BF29" s="163">
        <v>4</v>
      </c>
      <c r="BG29" s="163">
        <v>1</v>
      </c>
      <c r="BH29" s="163">
        <v>1</v>
      </c>
      <c r="BI29" s="165">
        <v>1</v>
      </c>
      <c r="BJ29" s="163">
        <v>1</v>
      </c>
      <c r="BK29" s="163">
        <v>1</v>
      </c>
      <c r="BL29" s="163">
        <v>1</v>
      </c>
      <c r="BM29" s="163">
        <v>1</v>
      </c>
      <c r="BN29" s="163">
        <v>1</v>
      </c>
      <c r="BO29" s="163">
        <v>1</v>
      </c>
      <c r="BP29" s="163">
        <v>1</v>
      </c>
      <c r="BQ29" s="163">
        <v>1</v>
      </c>
      <c r="BR29" s="163">
        <v>1</v>
      </c>
      <c r="BS29" s="163">
        <v>1</v>
      </c>
      <c r="BT29" s="163">
        <v>1</v>
      </c>
      <c r="BU29" s="165"/>
      <c r="BV29" s="163"/>
      <c r="BW29" s="163"/>
      <c r="BX29" s="163"/>
      <c r="BY29" s="163"/>
      <c r="BZ29" s="163"/>
      <c r="CA29" s="161">
        <v>0.85542168674698793</v>
      </c>
      <c r="CB29" s="161">
        <v>0.40963855421686746</v>
      </c>
      <c r="CC29" s="169">
        <v>0.31325301204819278</v>
      </c>
    </row>
    <row r="30" spans="1:81" outlineLevel="1" x14ac:dyDescent="0.25">
      <c r="A30" s="213" t="s">
        <v>345</v>
      </c>
      <c r="B30" s="153">
        <v>41730</v>
      </c>
      <c r="C30" s="154">
        <v>180</v>
      </c>
      <c r="D30" s="155">
        <f t="shared" si="1"/>
        <v>154</v>
      </c>
      <c r="E30" s="155">
        <f t="shared" si="2"/>
        <v>91</v>
      </c>
      <c r="F30" s="155">
        <f t="shared" si="3"/>
        <v>60</v>
      </c>
      <c r="G30" s="156">
        <f t="shared" si="0"/>
        <v>0.85555555555555551</v>
      </c>
      <c r="H30" s="156">
        <f t="shared" si="0"/>
        <v>0.50555555555555554</v>
      </c>
      <c r="I30" s="156">
        <f t="shared" si="0"/>
        <v>0.33333333333333331</v>
      </c>
      <c r="J30" s="217"/>
      <c r="K30" s="162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>
        <v>175</v>
      </c>
      <c r="AJ30" s="163">
        <v>154</v>
      </c>
      <c r="AK30" s="163">
        <v>141</v>
      </c>
      <c r="AL30" s="163">
        <v>101</v>
      </c>
      <c r="AM30" s="163">
        <v>91</v>
      </c>
      <c r="AN30" s="163">
        <v>81</v>
      </c>
      <c r="AO30" s="163">
        <v>76</v>
      </c>
      <c r="AP30" s="163">
        <v>69</v>
      </c>
      <c r="AQ30" s="163">
        <v>66</v>
      </c>
      <c r="AR30" s="163">
        <v>64</v>
      </c>
      <c r="AS30" s="163">
        <v>60</v>
      </c>
      <c r="AT30" s="163">
        <v>59</v>
      </c>
      <c r="AU30" s="163">
        <v>47</v>
      </c>
      <c r="AV30" s="163">
        <v>43</v>
      </c>
      <c r="AW30" s="163">
        <v>36</v>
      </c>
      <c r="AX30" s="163">
        <v>28</v>
      </c>
      <c r="AY30" s="163">
        <v>27</v>
      </c>
      <c r="AZ30" s="166">
        <v>23</v>
      </c>
      <c r="BA30" s="163">
        <v>17</v>
      </c>
      <c r="BB30" s="163">
        <v>16</v>
      </c>
      <c r="BC30" s="163">
        <v>16</v>
      </c>
      <c r="BD30" s="163">
        <v>16</v>
      </c>
      <c r="BE30" s="163">
        <v>15</v>
      </c>
      <c r="BF30" s="163">
        <v>14</v>
      </c>
      <c r="BG30" s="163">
        <v>13</v>
      </c>
      <c r="BH30" s="163">
        <v>13</v>
      </c>
      <c r="BI30" s="165">
        <v>13</v>
      </c>
      <c r="BJ30" s="163">
        <v>13</v>
      </c>
      <c r="BK30" s="163">
        <v>13</v>
      </c>
      <c r="BL30" s="163">
        <v>11</v>
      </c>
      <c r="BM30" s="163">
        <v>10</v>
      </c>
      <c r="BN30" s="163">
        <v>10</v>
      </c>
      <c r="BO30" s="163">
        <v>10</v>
      </c>
      <c r="BP30" s="163">
        <v>10</v>
      </c>
      <c r="BQ30" s="163">
        <v>10</v>
      </c>
      <c r="BR30" s="163">
        <v>9</v>
      </c>
      <c r="BS30" s="163">
        <v>9</v>
      </c>
      <c r="BT30" s="163">
        <v>9</v>
      </c>
      <c r="BU30" s="165"/>
      <c r="BV30" s="163"/>
      <c r="BW30" s="163"/>
      <c r="BX30" s="163"/>
      <c r="BY30" s="163"/>
      <c r="BZ30" s="163"/>
      <c r="CA30" s="161">
        <v>0.85555555555555551</v>
      </c>
      <c r="CB30" s="161">
        <v>0.50555555555555554</v>
      </c>
      <c r="CC30" s="169">
        <v>0.33333333333333331</v>
      </c>
    </row>
    <row r="31" spans="1:81" outlineLevel="1" x14ac:dyDescent="0.25">
      <c r="A31" s="213" t="s">
        <v>346</v>
      </c>
      <c r="B31" s="153">
        <v>41760</v>
      </c>
      <c r="C31" s="154">
        <v>226</v>
      </c>
      <c r="D31" s="155">
        <f t="shared" si="1"/>
        <v>216</v>
      </c>
      <c r="E31" s="155">
        <f t="shared" si="2"/>
        <v>142</v>
      </c>
      <c r="F31" s="155">
        <f t="shared" si="3"/>
        <v>95</v>
      </c>
      <c r="G31" s="156">
        <f t="shared" si="0"/>
        <v>0.95575221238938057</v>
      </c>
      <c r="H31" s="156">
        <f t="shared" si="0"/>
        <v>0.62831858407079644</v>
      </c>
      <c r="I31" s="156">
        <f t="shared" si="0"/>
        <v>0.42035398230088494</v>
      </c>
      <c r="J31" s="217"/>
      <c r="K31" s="162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>
        <v>222</v>
      </c>
      <c r="AK31" s="163">
        <v>216</v>
      </c>
      <c r="AL31" s="163">
        <v>203</v>
      </c>
      <c r="AM31" s="163">
        <v>155</v>
      </c>
      <c r="AN31" s="163">
        <v>142</v>
      </c>
      <c r="AO31" s="163">
        <v>128</v>
      </c>
      <c r="AP31" s="163">
        <v>121</v>
      </c>
      <c r="AQ31" s="163">
        <v>118</v>
      </c>
      <c r="AR31" s="163">
        <v>111</v>
      </c>
      <c r="AS31" s="163">
        <v>100</v>
      </c>
      <c r="AT31" s="163">
        <v>95</v>
      </c>
      <c r="AU31" s="163">
        <v>79</v>
      </c>
      <c r="AV31" s="163">
        <v>67</v>
      </c>
      <c r="AW31" s="163">
        <v>54</v>
      </c>
      <c r="AX31" s="163">
        <v>44</v>
      </c>
      <c r="AY31" s="163">
        <v>42</v>
      </c>
      <c r="AZ31" s="166">
        <v>41</v>
      </c>
      <c r="BA31" s="163">
        <v>35</v>
      </c>
      <c r="BB31" s="163">
        <v>34</v>
      </c>
      <c r="BC31" s="163">
        <v>33</v>
      </c>
      <c r="BD31" s="163">
        <v>32</v>
      </c>
      <c r="BE31" s="163">
        <v>33</v>
      </c>
      <c r="BF31" s="163">
        <v>32</v>
      </c>
      <c r="BG31" s="163">
        <v>30</v>
      </c>
      <c r="BH31" s="163">
        <v>26</v>
      </c>
      <c r="BI31" s="165">
        <v>23</v>
      </c>
      <c r="BJ31" s="163">
        <v>21</v>
      </c>
      <c r="BK31" s="163">
        <v>20</v>
      </c>
      <c r="BL31" s="163">
        <v>20</v>
      </c>
      <c r="BM31" s="163">
        <v>17</v>
      </c>
      <c r="BN31" s="163">
        <v>15</v>
      </c>
      <c r="BO31" s="163">
        <v>14</v>
      </c>
      <c r="BP31" s="163">
        <v>14</v>
      </c>
      <c r="BQ31" s="163">
        <v>13</v>
      </c>
      <c r="BR31" s="163">
        <v>12</v>
      </c>
      <c r="BS31" s="163">
        <v>12</v>
      </c>
      <c r="BT31" s="163">
        <v>12</v>
      </c>
      <c r="BU31" s="165"/>
      <c r="BV31" s="163"/>
      <c r="BW31" s="163"/>
      <c r="BX31" s="163"/>
      <c r="BY31" s="163"/>
      <c r="BZ31" s="163"/>
      <c r="CA31" s="161">
        <v>0.95575221238938057</v>
      </c>
      <c r="CB31" s="161">
        <v>0.62831858407079644</v>
      </c>
      <c r="CC31" s="169">
        <v>0.42035398230088494</v>
      </c>
    </row>
    <row r="32" spans="1:81" outlineLevel="1" x14ac:dyDescent="0.25">
      <c r="A32" s="213" t="s">
        <v>347</v>
      </c>
      <c r="B32" s="153">
        <v>41791</v>
      </c>
      <c r="C32" s="154">
        <v>294</v>
      </c>
      <c r="D32" s="155">
        <f t="shared" si="1"/>
        <v>256</v>
      </c>
      <c r="E32" s="155">
        <f t="shared" si="2"/>
        <v>171</v>
      </c>
      <c r="F32" s="155">
        <f t="shared" si="3"/>
        <v>101</v>
      </c>
      <c r="G32" s="156">
        <f t="shared" si="0"/>
        <v>0.87074829931972786</v>
      </c>
      <c r="H32" s="156">
        <f t="shared" si="0"/>
        <v>0.58163265306122447</v>
      </c>
      <c r="I32" s="156">
        <f t="shared" si="0"/>
        <v>0.34353741496598639</v>
      </c>
      <c r="J32" s="217"/>
      <c r="K32" s="162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>
        <v>276</v>
      </c>
      <c r="AL32" s="163">
        <v>256</v>
      </c>
      <c r="AM32" s="163">
        <v>224</v>
      </c>
      <c r="AN32" s="163">
        <v>197</v>
      </c>
      <c r="AO32" s="163">
        <v>171</v>
      </c>
      <c r="AP32" s="163">
        <v>153</v>
      </c>
      <c r="AQ32" s="163">
        <v>147</v>
      </c>
      <c r="AR32" s="163">
        <v>138</v>
      </c>
      <c r="AS32" s="163">
        <v>121</v>
      </c>
      <c r="AT32" s="163">
        <v>114</v>
      </c>
      <c r="AU32" s="163">
        <v>101</v>
      </c>
      <c r="AV32" s="163">
        <v>86</v>
      </c>
      <c r="AW32" s="163">
        <v>64</v>
      </c>
      <c r="AX32" s="163">
        <v>57</v>
      </c>
      <c r="AY32" s="163">
        <v>52</v>
      </c>
      <c r="AZ32" s="166">
        <v>49</v>
      </c>
      <c r="BA32" s="163">
        <v>48</v>
      </c>
      <c r="BB32" s="163">
        <v>48</v>
      </c>
      <c r="BC32" s="163">
        <v>48</v>
      </c>
      <c r="BD32" s="163">
        <v>45</v>
      </c>
      <c r="BE32" s="163">
        <v>43</v>
      </c>
      <c r="BF32" s="163">
        <v>40</v>
      </c>
      <c r="BG32" s="163">
        <v>36</v>
      </c>
      <c r="BH32" s="163">
        <v>35</v>
      </c>
      <c r="BI32" s="165">
        <v>33</v>
      </c>
      <c r="BJ32" s="163">
        <v>30</v>
      </c>
      <c r="BK32" s="163">
        <v>28</v>
      </c>
      <c r="BL32" s="163">
        <v>26</v>
      </c>
      <c r="BM32" s="163">
        <v>27</v>
      </c>
      <c r="BN32" s="163">
        <v>27</v>
      </c>
      <c r="BO32" s="163">
        <v>26</v>
      </c>
      <c r="BP32" s="163">
        <v>26</v>
      </c>
      <c r="BQ32" s="163">
        <v>24</v>
      </c>
      <c r="BR32" s="163">
        <v>22</v>
      </c>
      <c r="BS32" s="163">
        <v>21</v>
      </c>
      <c r="BT32" s="163">
        <v>21</v>
      </c>
      <c r="BU32" s="165"/>
      <c r="BV32" s="163"/>
      <c r="BW32" s="163"/>
      <c r="BX32" s="163"/>
      <c r="BY32" s="163"/>
      <c r="BZ32" s="163"/>
      <c r="CA32" s="161">
        <v>0.87074829931972786</v>
      </c>
      <c r="CB32" s="161">
        <v>0.58163265306122447</v>
      </c>
      <c r="CC32" s="169">
        <v>0.34353741496598639</v>
      </c>
    </row>
    <row r="33" spans="1:81" outlineLevel="1" x14ac:dyDescent="0.25">
      <c r="A33" s="213" t="s">
        <v>348</v>
      </c>
      <c r="B33" s="153">
        <v>41821</v>
      </c>
      <c r="C33" s="154">
        <v>190</v>
      </c>
      <c r="D33" s="155">
        <f t="shared" si="1"/>
        <v>176</v>
      </c>
      <c r="E33" s="155">
        <f t="shared" si="2"/>
        <v>128</v>
      </c>
      <c r="F33" s="155">
        <f t="shared" si="3"/>
        <v>62</v>
      </c>
      <c r="G33" s="156">
        <f t="shared" si="0"/>
        <v>0.9263157894736842</v>
      </c>
      <c r="H33" s="156">
        <f t="shared" si="0"/>
        <v>0.67368421052631577</v>
      </c>
      <c r="I33" s="156">
        <f t="shared" si="0"/>
        <v>0.32631578947368423</v>
      </c>
      <c r="J33" s="217"/>
      <c r="K33" s="162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>
        <v>190</v>
      </c>
      <c r="AM33" s="163">
        <v>176</v>
      </c>
      <c r="AN33" s="163">
        <v>170</v>
      </c>
      <c r="AO33" s="163">
        <v>141</v>
      </c>
      <c r="AP33" s="163">
        <v>128</v>
      </c>
      <c r="AQ33" s="163">
        <v>116</v>
      </c>
      <c r="AR33" s="163">
        <v>105</v>
      </c>
      <c r="AS33" s="163">
        <v>91</v>
      </c>
      <c r="AT33" s="163">
        <v>85</v>
      </c>
      <c r="AU33" s="163">
        <v>71</v>
      </c>
      <c r="AV33" s="163">
        <v>62</v>
      </c>
      <c r="AW33" s="163">
        <v>50</v>
      </c>
      <c r="AX33" s="163">
        <v>47</v>
      </c>
      <c r="AY33" s="163">
        <v>42</v>
      </c>
      <c r="AZ33" s="166">
        <v>38</v>
      </c>
      <c r="BA33" s="163">
        <v>33</v>
      </c>
      <c r="BB33" s="163">
        <v>29</v>
      </c>
      <c r="BC33" s="163">
        <v>27</v>
      </c>
      <c r="BD33" s="163">
        <v>26</v>
      </c>
      <c r="BE33" s="163">
        <v>26</v>
      </c>
      <c r="BF33" s="163">
        <v>26</v>
      </c>
      <c r="BG33" s="163">
        <v>25</v>
      </c>
      <c r="BH33" s="163">
        <v>24</v>
      </c>
      <c r="BI33" s="165">
        <v>23</v>
      </c>
      <c r="BJ33" s="163">
        <v>22</v>
      </c>
      <c r="BK33" s="163">
        <v>22</v>
      </c>
      <c r="BL33" s="163">
        <v>21</v>
      </c>
      <c r="BM33" s="163">
        <v>20</v>
      </c>
      <c r="BN33" s="163">
        <v>19</v>
      </c>
      <c r="BO33" s="163">
        <v>19</v>
      </c>
      <c r="BP33" s="163">
        <v>19</v>
      </c>
      <c r="BQ33" s="163">
        <v>19</v>
      </c>
      <c r="BR33" s="163">
        <v>16</v>
      </c>
      <c r="BS33" s="163">
        <v>16</v>
      </c>
      <c r="BT33" s="163">
        <v>16</v>
      </c>
      <c r="BU33" s="165"/>
      <c r="BV33" s="163"/>
      <c r="BW33" s="163"/>
      <c r="BX33" s="163"/>
      <c r="BY33" s="163"/>
      <c r="BZ33" s="163"/>
      <c r="CA33" s="161">
        <v>0.9263157894736842</v>
      </c>
      <c r="CB33" s="161">
        <v>0.67368421052631577</v>
      </c>
      <c r="CC33" s="169">
        <v>0.32631578947368423</v>
      </c>
    </row>
    <row r="34" spans="1:81" outlineLevel="1" x14ac:dyDescent="0.25">
      <c r="A34" s="213" t="s">
        <v>349</v>
      </c>
      <c r="B34" s="153">
        <v>41852</v>
      </c>
      <c r="C34" s="154">
        <v>288</v>
      </c>
      <c r="D34" s="155">
        <f t="shared" si="1"/>
        <v>278</v>
      </c>
      <c r="E34" s="155">
        <f t="shared" si="2"/>
        <v>191</v>
      </c>
      <c r="F34" s="155">
        <f t="shared" si="3"/>
        <v>71</v>
      </c>
      <c r="G34" s="156">
        <f t="shared" si="0"/>
        <v>0.96527777777777779</v>
      </c>
      <c r="H34" s="156">
        <f t="shared" si="0"/>
        <v>0.66319444444444442</v>
      </c>
      <c r="I34" s="156">
        <f t="shared" si="0"/>
        <v>0.24652777777777779</v>
      </c>
      <c r="J34" s="217"/>
      <c r="K34" s="162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>
        <v>286</v>
      </c>
      <c r="AN34" s="163">
        <v>278</v>
      </c>
      <c r="AO34" s="163">
        <v>256</v>
      </c>
      <c r="AP34" s="163">
        <v>213</v>
      </c>
      <c r="AQ34" s="163">
        <v>191</v>
      </c>
      <c r="AR34" s="163">
        <v>169</v>
      </c>
      <c r="AS34" s="163">
        <v>148</v>
      </c>
      <c r="AT34" s="163">
        <v>138</v>
      </c>
      <c r="AU34" s="163">
        <v>115</v>
      </c>
      <c r="AV34" s="163">
        <v>90</v>
      </c>
      <c r="AW34" s="163">
        <v>71</v>
      </c>
      <c r="AX34" s="163">
        <v>60</v>
      </c>
      <c r="AY34" s="163">
        <v>52</v>
      </c>
      <c r="AZ34" s="166">
        <v>50</v>
      </c>
      <c r="BA34" s="163">
        <v>46</v>
      </c>
      <c r="BB34" s="163">
        <v>42</v>
      </c>
      <c r="BC34" s="163">
        <v>40</v>
      </c>
      <c r="BD34" s="163">
        <v>39</v>
      </c>
      <c r="BE34" s="163">
        <v>34</v>
      </c>
      <c r="BF34" s="163">
        <v>33</v>
      </c>
      <c r="BG34" s="163">
        <v>30</v>
      </c>
      <c r="BH34" s="163">
        <v>28</v>
      </c>
      <c r="BI34" s="165">
        <v>28</v>
      </c>
      <c r="BJ34" s="163">
        <v>28</v>
      </c>
      <c r="BK34" s="163">
        <v>24</v>
      </c>
      <c r="BL34" s="163">
        <v>24</v>
      </c>
      <c r="BM34" s="163">
        <v>24</v>
      </c>
      <c r="BN34" s="163">
        <v>22</v>
      </c>
      <c r="BO34" s="163">
        <v>22</v>
      </c>
      <c r="BP34" s="163">
        <v>22</v>
      </c>
      <c r="BQ34" s="163">
        <v>21</v>
      </c>
      <c r="BR34" s="163">
        <v>20</v>
      </c>
      <c r="BS34" s="163">
        <v>20</v>
      </c>
      <c r="BT34" s="163">
        <v>20</v>
      </c>
      <c r="BU34" s="165"/>
      <c r="BV34" s="163"/>
      <c r="BW34" s="163"/>
      <c r="BX34" s="163"/>
      <c r="BY34" s="163"/>
      <c r="BZ34" s="163"/>
      <c r="CA34" s="161">
        <v>0.96527777777777779</v>
      </c>
      <c r="CB34" s="169">
        <v>0.66319444444444442</v>
      </c>
      <c r="CC34" s="169">
        <v>0.24652777777777779</v>
      </c>
    </row>
    <row r="35" spans="1:81" outlineLevel="1" x14ac:dyDescent="0.25">
      <c r="A35" s="213" t="s">
        <v>350</v>
      </c>
      <c r="B35" s="153">
        <v>41883</v>
      </c>
      <c r="C35" s="154">
        <v>294</v>
      </c>
      <c r="D35" s="155">
        <f t="shared" si="1"/>
        <v>273</v>
      </c>
      <c r="E35" s="155">
        <f t="shared" si="2"/>
        <v>185</v>
      </c>
      <c r="F35" s="155">
        <f t="shared" si="3"/>
        <v>64</v>
      </c>
      <c r="G35" s="156">
        <f t="shared" si="0"/>
        <v>0.9285714285714286</v>
      </c>
      <c r="H35" s="156">
        <f t="shared" si="0"/>
        <v>0.62925170068027214</v>
      </c>
      <c r="I35" s="156">
        <f t="shared" si="0"/>
        <v>0.21768707482993196</v>
      </c>
      <c r="J35" s="217"/>
      <c r="K35" s="162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>
        <v>285</v>
      </c>
      <c r="AO35" s="163">
        <v>273</v>
      </c>
      <c r="AP35" s="163">
        <v>250</v>
      </c>
      <c r="AQ35" s="163">
        <v>212</v>
      </c>
      <c r="AR35" s="163">
        <v>185</v>
      </c>
      <c r="AS35" s="163">
        <v>151</v>
      </c>
      <c r="AT35" s="163">
        <v>128</v>
      </c>
      <c r="AU35" s="163">
        <v>105</v>
      </c>
      <c r="AV35" s="163">
        <v>87</v>
      </c>
      <c r="AW35" s="163">
        <v>69</v>
      </c>
      <c r="AX35" s="163">
        <v>64</v>
      </c>
      <c r="AY35" s="163">
        <v>55</v>
      </c>
      <c r="AZ35" s="166">
        <v>50</v>
      </c>
      <c r="BA35" s="163">
        <v>43</v>
      </c>
      <c r="BB35" s="163">
        <v>40</v>
      </c>
      <c r="BC35" s="163">
        <v>40</v>
      </c>
      <c r="BD35" s="163">
        <v>38</v>
      </c>
      <c r="BE35" s="163">
        <v>34</v>
      </c>
      <c r="BF35" s="163">
        <v>31</v>
      </c>
      <c r="BG35" s="163">
        <v>30</v>
      </c>
      <c r="BH35" s="163">
        <v>29</v>
      </c>
      <c r="BI35" s="165">
        <v>29</v>
      </c>
      <c r="BJ35" s="163">
        <v>28</v>
      </c>
      <c r="BK35" s="163">
        <v>26</v>
      </c>
      <c r="BL35" s="163">
        <v>25</v>
      </c>
      <c r="BM35" s="163">
        <v>24</v>
      </c>
      <c r="BN35" s="163">
        <v>23</v>
      </c>
      <c r="BO35" s="163">
        <v>23</v>
      </c>
      <c r="BP35" s="163">
        <v>23</v>
      </c>
      <c r="BQ35" s="163">
        <v>21</v>
      </c>
      <c r="BR35" s="163">
        <v>22</v>
      </c>
      <c r="BS35" s="163">
        <v>21</v>
      </c>
      <c r="BT35" s="163">
        <v>21</v>
      </c>
      <c r="BU35" s="165"/>
      <c r="BV35" s="163"/>
      <c r="BW35" s="163"/>
      <c r="BX35" s="163"/>
      <c r="BY35" s="163"/>
      <c r="BZ35" s="163"/>
      <c r="CA35" s="161">
        <v>0.9285714285714286</v>
      </c>
      <c r="CB35" s="169">
        <v>0.62925170068027214</v>
      </c>
      <c r="CC35" s="169">
        <v>0.21768707482993196</v>
      </c>
    </row>
    <row r="36" spans="1:81" outlineLevel="1" x14ac:dyDescent="0.25">
      <c r="A36" s="213" t="s">
        <v>351</v>
      </c>
      <c r="B36" s="153">
        <v>41913</v>
      </c>
      <c r="C36" s="154">
        <v>223</v>
      </c>
      <c r="D36" s="155">
        <f t="shared" si="1"/>
        <v>201</v>
      </c>
      <c r="E36" s="155">
        <f t="shared" si="2"/>
        <v>142</v>
      </c>
      <c r="F36" s="155">
        <f t="shared" si="3"/>
        <v>58</v>
      </c>
      <c r="G36" s="156">
        <f t="shared" si="0"/>
        <v>0.90134529147982068</v>
      </c>
      <c r="H36" s="156">
        <f t="shared" si="0"/>
        <v>0.63677130044843044</v>
      </c>
      <c r="I36" s="156">
        <f t="shared" si="0"/>
        <v>0.26008968609865468</v>
      </c>
      <c r="J36" s="217"/>
      <c r="K36" s="162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>
        <v>217</v>
      </c>
      <c r="AP36" s="163">
        <v>201</v>
      </c>
      <c r="AQ36" s="163">
        <v>188</v>
      </c>
      <c r="AR36" s="163">
        <v>168</v>
      </c>
      <c r="AS36" s="163">
        <v>142</v>
      </c>
      <c r="AT36" s="163">
        <v>127</v>
      </c>
      <c r="AU36" s="163">
        <v>101</v>
      </c>
      <c r="AV36" s="163">
        <v>85</v>
      </c>
      <c r="AW36" s="163">
        <v>68</v>
      </c>
      <c r="AX36" s="163">
        <v>63</v>
      </c>
      <c r="AY36" s="163">
        <v>58</v>
      </c>
      <c r="AZ36" s="166">
        <v>56</v>
      </c>
      <c r="BA36" s="163">
        <v>53</v>
      </c>
      <c r="BB36" s="163">
        <v>48</v>
      </c>
      <c r="BC36" s="163">
        <v>48</v>
      </c>
      <c r="BD36" s="163">
        <v>48</v>
      </c>
      <c r="BE36" s="163">
        <v>47</v>
      </c>
      <c r="BF36" s="163">
        <v>46</v>
      </c>
      <c r="BG36" s="163">
        <v>43</v>
      </c>
      <c r="BH36" s="163">
        <v>39</v>
      </c>
      <c r="BI36" s="165">
        <v>38</v>
      </c>
      <c r="BJ36" s="163">
        <v>37</v>
      </c>
      <c r="BK36" s="163">
        <v>35</v>
      </c>
      <c r="BL36" s="163">
        <v>33</v>
      </c>
      <c r="BM36" s="163">
        <v>33</v>
      </c>
      <c r="BN36" s="163">
        <v>31</v>
      </c>
      <c r="BO36" s="163">
        <v>31</v>
      </c>
      <c r="BP36" s="163">
        <v>31</v>
      </c>
      <c r="BQ36" s="163">
        <v>29</v>
      </c>
      <c r="BR36" s="163">
        <v>28</v>
      </c>
      <c r="BS36" s="163">
        <v>28</v>
      </c>
      <c r="BT36" s="163">
        <v>28</v>
      </c>
      <c r="BU36" s="165"/>
      <c r="BV36" s="163"/>
      <c r="BW36" s="163"/>
      <c r="BX36" s="163"/>
      <c r="BY36" s="163"/>
      <c r="BZ36" s="163"/>
      <c r="CA36" s="161">
        <v>0.90134529147982068</v>
      </c>
      <c r="CB36" s="169">
        <v>0.63677130044843044</v>
      </c>
      <c r="CC36" s="169">
        <v>0.26008968609865468</v>
      </c>
    </row>
    <row r="37" spans="1:81" outlineLevel="1" x14ac:dyDescent="0.25">
      <c r="A37" s="213" t="s">
        <v>352</v>
      </c>
      <c r="B37" s="153">
        <v>41944</v>
      </c>
      <c r="C37" s="154">
        <v>399</v>
      </c>
      <c r="D37" s="155">
        <f>IFERROR(INDEX($K37:$BN37,,MATCH($B37,$K$3:$BN$3,0)+2),0)</f>
        <v>390</v>
      </c>
      <c r="E37" s="155">
        <f t="shared" si="2"/>
        <v>258</v>
      </c>
      <c r="F37" s="155">
        <f t="shared" si="3"/>
        <v>98</v>
      </c>
      <c r="G37" s="156">
        <f t="shared" si="0"/>
        <v>0.97744360902255634</v>
      </c>
      <c r="H37" s="156">
        <f t="shared" si="0"/>
        <v>0.64661654135338342</v>
      </c>
      <c r="I37" s="156">
        <f t="shared" si="0"/>
        <v>0.24561403508771928</v>
      </c>
      <c r="J37" s="217"/>
      <c r="K37" s="162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>
        <v>395</v>
      </c>
      <c r="AQ37" s="163">
        <v>390</v>
      </c>
      <c r="AR37" s="163">
        <v>374</v>
      </c>
      <c r="AS37" s="163">
        <v>311</v>
      </c>
      <c r="AT37" s="163">
        <v>258</v>
      </c>
      <c r="AU37" s="163">
        <v>196</v>
      </c>
      <c r="AV37" s="163">
        <v>164</v>
      </c>
      <c r="AW37" s="163">
        <v>137</v>
      </c>
      <c r="AX37" s="163">
        <v>122</v>
      </c>
      <c r="AY37" s="163">
        <v>104</v>
      </c>
      <c r="AZ37" s="166">
        <v>98</v>
      </c>
      <c r="BA37" s="163">
        <v>94</v>
      </c>
      <c r="BB37" s="163">
        <v>82</v>
      </c>
      <c r="BC37" s="163">
        <v>81</v>
      </c>
      <c r="BD37" s="163">
        <v>80</v>
      </c>
      <c r="BE37" s="163">
        <v>74</v>
      </c>
      <c r="BF37" s="163">
        <v>71</v>
      </c>
      <c r="BG37" s="163">
        <v>69</v>
      </c>
      <c r="BH37" s="163">
        <v>60</v>
      </c>
      <c r="BI37" s="165">
        <v>53</v>
      </c>
      <c r="BJ37" s="163">
        <v>52</v>
      </c>
      <c r="BK37" s="163">
        <v>51</v>
      </c>
      <c r="BL37" s="163">
        <v>47</v>
      </c>
      <c r="BM37" s="163">
        <v>44</v>
      </c>
      <c r="BN37" s="163">
        <v>40</v>
      </c>
      <c r="BO37" s="163">
        <v>39</v>
      </c>
      <c r="BP37" s="163">
        <v>39</v>
      </c>
      <c r="BQ37" s="163">
        <v>37</v>
      </c>
      <c r="BR37" s="163">
        <v>37</v>
      </c>
      <c r="BS37" s="163">
        <v>37</v>
      </c>
      <c r="BT37" s="163">
        <v>38</v>
      </c>
      <c r="BU37" s="165"/>
      <c r="BV37" s="163"/>
      <c r="BW37" s="163"/>
      <c r="BX37" s="163"/>
      <c r="BY37" s="163"/>
      <c r="BZ37" s="163"/>
      <c r="CA37" s="169">
        <v>0.97744360902255634</v>
      </c>
      <c r="CB37" s="169">
        <v>0.64661654135338342</v>
      </c>
      <c r="CC37" s="169">
        <v>0.24561403508771928</v>
      </c>
    </row>
    <row r="38" spans="1:81" x14ac:dyDescent="0.25">
      <c r="A38" s="213" t="s">
        <v>353</v>
      </c>
      <c r="B38" s="153">
        <v>41974</v>
      </c>
      <c r="C38" s="154">
        <v>424</v>
      </c>
      <c r="D38" s="155">
        <f t="shared" si="1"/>
        <v>411</v>
      </c>
      <c r="E38" s="155">
        <f t="shared" si="2"/>
        <v>225</v>
      </c>
      <c r="F38" s="155">
        <f t="shared" si="3"/>
        <v>109</v>
      </c>
      <c r="G38" s="156">
        <f t="shared" si="0"/>
        <v>0.96933962264150941</v>
      </c>
      <c r="H38" s="156">
        <f t="shared" si="0"/>
        <v>0.53066037735849059</v>
      </c>
      <c r="I38" s="156">
        <f t="shared" si="0"/>
        <v>0.25707547169811323</v>
      </c>
      <c r="J38" s="217"/>
      <c r="K38" s="162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>
        <v>414</v>
      </c>
      <c r="AR38" s="163">
        <v>411</v>
      </c>
      <c r="AS38" s="163">
        <v>388</v>
      </c>
      <c r="AT38" s="163">
        <v>293</v>
      </c>
      <c r="AU38" s="163">
        <v>225</v>
      </c>
      <c r="AV38" s="163">
        <v>188</v>
      </c>
      <c r="AW38" s="163">
        <v>159</v>
      </c>
      <c r="AX38" s="163">
        <v>143</v>
      </c>
      <c r="AY38" s="163">
        <v>128</v>
      </c>
      <c r="AZ38" s="166">
        <v>124</v>
      </c>
      <c r="BA38" s="163">
        <v>109</v>
      </c>
      <c r="BB38" s="163">
        <v>102</v>
      </c>
      <c r="BC38" s="163">
        <v>100</v>
      </c>
      <c r="BD38" s="163">
        <v>94</v>
      </c>
      <c r="BE38" s="163">
        <v>90</v>
      </c>
      <c r="BF38" s="163">
        <v>87</v>
      </c>
      <c r="BG38" s="163">
        <v>81</v>
      </c>
      <c r="BH38" s="163">
        <v>79</v>
      </c>
      <c r="BI38" s="165">
        <v>77</v>
      </c>
      <c r="BJ38" s="163">
        <v>76</v>
      </c>
      <c r="BK38" s="163">
        <v>72</v>
      </c>
      <c r="BL38" s="163">
        <v>69</v>
      </c>
      <c r="BM38" s="163">
        <v>65</v>
      </c>
      <c r="BN38" s="163">
        <v>62</v>
      </c>
      <c r="BO38" s="163">
        <v>62</v>
      </c>
      <c r="BP38" s="163">
        <v>62</v>
      </c>
      <c r="BQ38" s="163">
        <v>58</v>
      </c>
      <c r="BR38" s="163">
        <v>55</v>
      </c>
      <c r="BS38" s="163">
        <v>54</v>
      </c>
      <c r="BT38" s="163">
        <v>53</v>
      </c>
      <c r="BU38" s="165"/>
      <c r="BV38" s="163"/>
      <c r="BW38" s="163"/>
      <c r="BX38" s="163"/>
      <c r="BY38" s="163"/>
      <c r="BZ38" s="163"/>
      <c r="CA38" s="169">
        <v>0.96933962264150941</v>
      </c>
      <c r="CB38" s="169">
        <v>0.53066037735849059</v>
      </c>
      <c r="CC38" s="169">
        <v>0.25707547169811323</v>
      </c>
    </row>
    <row r="39" spans="1:81" outlineLevel="1" x14ac:dyDescent="0.25">
      <c r="A39" s="213" t="s">
        <v>354</v>
      </c>
      <c r="B39" s="153">
        <v>42005</v>
      </c>
      <c r="C39" s="154">
        <v>440</v>
      </c>
      <c r="D39" s="155">
        <f t="shared" si="1"/>
        <v>429</v>
      </c>
      <c r="E39" s="155">
        <f t="shared" si="2"/>
        <v>213</v>
      </c>
      <c r="F39" s="155">
        <f t="shared" si="3"/>
        <v>102</v>
      </c>
      <c r="G39" s="156">
        <f t="shared" si="0"/>
        <v>0.97499999999999998</v>
      </c>
      <c r="H39" s="156">
        <f t="shared" si="0"/>
        <v>0.48409090909090907</v>
      </c>
      <c r="I39" s="156">
        <f t="shared" si="0"/>
        <v>0.23181818181818181</v>
      </c>
      <c r="J39" s="217"/>
      <c r="K39" s="167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>
        <v>438</v>
      </c>
      <c r="AS39" s="163">
        <v>429</v>
      </c>
      <c r="AT39" s="163">
        <v>421</v>
      </c>
      <c r="AU39" s="163">
        <v>267</v>
      </c>
      <c r="AV39" s="163">
        <v>213</v>
      </c>
      <c r="AW39" s="163">
        <v>168</v>
      </c>
      <c r="AX39" s="163">
        <v>138</v>
      </c>
      <c r="AY39" s="163">
        <v>125</v>
      </c>
      <c r="AZ39" s="166">
        <v>123</v>
      </c>
      <c r="BA39" s="163">
        <v>112</v>
      </c>
      <c r="BB39" s="163">
        <v>102</v>
      </c>
      <c r="BC39" s="163">
        <v>102</v>
      </c>
      <c r="BD39" s="163">
        <v>97</v>
      </c>
      <c r="BE39" s="163">
        <v>92</v>
      </c>
      <c r="BF39" s="163">
        <v>89</v>
      </c>
      <c r="BG39" s="163">
        <v>85</v>
      </c>
      <c r="BH39" s="163">
        <v>80</v>
      </c>
      <c r="BI39" s="165">
        <v>69</v>
      </c>
      <c r="BJ39" s="163">
        <v>66</v>
      </c>
      <c r="BK39" s="163">
        <v>63</v>
      </c>
      <c r="BL39" s="163">
        <v>62</v>
      </c>
      <c r="BM39" s="163">
        <v>59</v>
      </c>
      <c r="BN39" s="163">
        <v>57</v>
      </c>
      <c r="BO39" s="163">
        <v>57</v>
      </c>
      <c r="BP39" s="163">
        <v>57</v>
      </c>
      <c r="BQ39" s="163">
        <v>54</v>
      </c>
      <c r="BR39" s="163">
        <v>55</v>
      </c>
      <c r="BS39" s="163">
        <v>55</v>
      </c>
      <c r="BT39" s="163">
        <v>55</v>
      </c>
      <c r="BU39" s="165"/>
      <c r="BV39" s="163"/>
      <c r="BW39" s="163"/>
      <c r="BX39" s="163"/>
      <c r="BY39" s="163"/>
      <c r="BZ39" s="163"/>
      <c r="CA39" s="169">
        <v>0.97499999999999998</v>
      </c>
      <c r="CB39" s="169">
        <v>0.48409090909090907</v>
      </c>
      <c r="CC39" s="169">
        <v>0.23181818181818181</v>
      </c>
    </row>
    <row r="40" spans="1:81" outlineLevel="1" x14ac:dyDescent="0.25">
      <c r="A40" s="213" t="s">
        <v>355</v>
      </c>
      <c r="B40" s="153">
        <v>42036</v>
      </c>
      <c r="C40" s="154">
        <v>217</v>
      </c>
      <c r="D40" s="155">
        <f t="shared" si="1"/>
        <v>203</v>
      </c>
      <c r="E40" s="155">
        <f t="shared" si="2"/>
        <v>99</v>
      </c>
      <c r="F40" s="155">
        <f t="shared" si="3"/>
        <v>55</v>
      </c>
      <c r="G40" s="156">
        <f t="shared" si="0"/>
        <v>0.93548387096774188</v>
      </c>
      <c r="H40" s="156">
        <f t="shared" si="0"/>
        <v>0.45622119815668205</v>
      </c>
      <c r="I40" s="156">
        <f t="shared" si="0"/>
        <v>0.25345622119815669</v>
      </c>
      <c r="J40" s="217"/>
      <c r="K40" s="167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>
        <v>213</v>
      </c>
      <c r="AT40" s="163">
        <v>203</v>
      </c>
      <c r="AU40" s="163">
        <v>151</v>
      </c>
      <c r="AV40" s="163">
        <v>112</v>
      </c>
      <c r="AW40" s="163">
        <v>99</v>
      </c>
      <c r="AX40" s="163">
        <v>86</v>
      </c>
      <c r="AY40" s="163">
        <v>76</v>
      </c>
      <c r="AZ40" s="166">
        <v>71</v>
      </c>
      <c r="BA40" s="163">
        <v>64</v>
      </c>
      <c r="BB40" s="163">
        <v>56</v>
      </c>
      <c r="BC40" s="163">
        <v>55</v>
      </c>
      <c r="BD40" s="163">
        <v>54</v>
      </c>
      <c r="BE40" s="163">
        <v>54</v>
      </c>
      <c r="BF40" s="163">
        <v>54</v>
      </c>
      <c r="BG40" s="163">
        <v>52</v>
      </c>
      <c r="BH40" s="163">
        <v>44</v>
      </c>
      <c r="BI40" s="165">
        <v>41</v>
      </c>
      <c r="BJ40" s="163">
        <v>38</v>
      </c>
      <c r="BK40" s="163">
        <v>38</v>
      </c>
      <c r="BL40" s="163">
        <v>38</v>
      </c>
      <c r="BM40" s="163">
        <v>38</v>
      </c>
      <c r="BN40" s="163">
        <v>36</v>
      </c>
      <c r="BO40" s="163">
        <v>36</v>
      </c>
      <c r="BP40" s="163">
        <v>36</v>
      </c>
      <c r="BQ40" s="163">
        <v>34</v>
      </c>
      <c r="BR40" s="163">
        <v>34</v>
      </c>
      <c r="BS40" s="163">
        <v>34</v>
      </c>
      <c r="BT40" s="163">
        <v>34</v>
      </c>
      <c r="BU40" s="165"/>
      <c r="BV40" s="163"/>
      <c r="BW40" s="163"/>
      <c r="BX40" s="163"/>
      <c r="BY40" s="163"/>
      <c r="BZ40" s="163"/>
      <c r="CA40" s="169">
        <v>0.93548387096774188</v>
      </c>
      <c r="CB40" s="169">
        <v>0.45622119815668205</v>
      </c>
      <c r="CC40" s="169">
        <v>0.25345622119815669</v>
      </c>
    </row>
    <row r="41" spans="1:81" outlineLevel="1" x14ac:dyDescent="0.25">
      <c r="A41" s="213" t="s">
        <v>356</v>
      </c>
      <c r="B41" s="153">
        <v>42064</v>
      </c>
      <c r="C41" s="154">
        <v>459</v>
      </c>
      <c r="D41" s="155">
        <f t="shared" si="1"/>
        <v>393</v>
      </c>
      <c r="E41" s="155">
        <f t="shared" si="2"/>
        <v>208</v>
      </c>
      <c r="F41" s="155">
        <f t="shared" si="3"/>
        <v>123</v>
      </c>
      <c r="G41" s="156">
        <f t="shared" si="0"/>
        <v>0.85620915032679734</v>
      </c>
      <c r="H41" s="156">
        <f t="shared" si="0"/>
        <v>0.45315904139433549</v>
      </c>
      <c r="I41" s="156">
        <f t="shared" si="0"/>
        <v>0.26797385620915032</v>
      </c>
      <c r="J41" s="217"/>
      <c r="K41" s="167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>
        <v>455</v>
      </c>
      <c r="AU41" s="163">
        <v>393</v>
      </c>
      <c r="AV41" s="163">
        <v>314</v>
      </c>
      <c r="AW41" s="163">
        <v>238</v>
      </c>
      <c r="AX41" s="163">
        <v>208</v>
      </c>
      <c r="AY41" s="163">
        <v>181</v>
      </c>
      <c r="AZ41" s="166">
        <v>166</v>
      </c>
      <c r="BA41" s="163">
        <v>138</v>
      </c>
      <c r="BB41" s="163">
        <v>129</v>
      </c>
      <c r="BC41" s="163">
        <v>126</v>
      </c>
      <c r="BD41" s="163">
        <v>123</v>
      </c>
      <c r="BE41" s="163">
        <v>114</v>
      </c>
      <c r="BF41" s="163">
        <v>105</v>
      </c>
      <c r="BG41" s="163">
        <v>100</v>
      </c>
      <c r="BH41" s="163">
        <v>96</v>
      </c>
      <c r="BI41" s="165">
        <v>90</v>
      </c>
      <c r="BJ41" s="163">
        <v>90</v>
      </c>
      <c r="BK41" s="163">
        <v>88</v>
      </c>
      <c r="BL41" s="163">
        <v>83</v>
      </c>
      <c r="BM41" s="163">
        <v>78</v>
      </c>
      <c r="BN41" s="163">
        <v>76</v>
      </c>
      <c r="BO41" s="163">
        <v>74</v>
      </c>
      <c r="BP41" s="163">
        <v>74</v>
      </c>
      <c r="BQ41" s="163">
        <v>73</v>
      </c>
      <c r="BR41" s="163">
        <v>72</v>
      </c>
      <c r="BS41" s="163">
        <v>69</v>
      </c>
      <c r="BT41" s="163">
        <v>69</v>
      </c>
      <c r="BU41" s="165"/>
      <c r="BV41" s="163"/>
      <c r="BW41" s="163"/>
      <c r="BX41" s="163"/>
      <c r="BY41" s="163"/>
      <c r="BZ41" s="163"/>
      <c r="CA41" s="169">
        <v>0.85620915032679734</v>
      </c>
      <c r="CB41" s="169">
        <v>0.45315904139433549</v>
      </c>
      <c r="CC41" s="169">
        <v>0.26797385620915032</v>
      </c>
    </row>
    <row r="42" spans="1:81" outlineLevel="1" x14ac:dyDescent="0.25">
      <c r="A42" s="213" t="s">
        <v>357</v>
      </c>
      <c r="B42" s="153">
        <v>42095</v>
      </c>
      <c r="C42" s="154">
        <v>591</v>
      </c>
      <c r="D42" s="155">
        <f t="shared" si="1"/>
        <v>506</v>
      </c>
      <c r="E42" s="155">
        <f t="shared" si="2"/>
        <v>292</v>
      </c>
      <c r="F42" s="155">
        <f t="shared" si="3"/>
        <v>183</v>
      </c>
      <c r="G42" s="156">
        <f t="shared" si="0"/>
        <v>0.85617597292724201</v>
      </c>
      <c r="H42" s="156">
        <f t="shared" si="0"/>
        <v>0.49407783417935702</v>
      </c>
      <c r="I42" s="156">
        <f t="shared" si="0"/>
        <v>0.30964467005076141</v>
      </c>
      <c r="J42" s="217"/>
      <c r="K42" s="167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>
        <v>570</v>
      </c>
      <c r="AV42" s="163">
        <v>506</v>
      </c>
      <c r="AW42" s="163">
        <v>442</v>
      </c>
      <c r="AX42" s="163">
        <v>357</v>
      </c>
      <c r="AY42" s="163">
        <v>292</v>
      </c>
      <c r="AZ42" s="166">
        <v>257</v>
      </c>
      <c r="BA42" s="163">
        <v>233</v>
      </c>
      <c r="BB42" s="163">
        <v>216</v>
      </c>
      <c r="BC42" s="163">
        <v>211</v>
      </c>
      <c r="BD42" s="163">
        <v>201</v>
      </c>
      <c r="BE42" s="163">
        <v>183</v>
      </c>
      <c r="BF42" s="163">
        <v>173</v>
      </c>
      <c r="BG42" s="163">
        <v>168</v>
      </c>
      <c r="BH42" s="163">
        <v>151</v>
      </c>
      <c r="BI42" s="165">
        <v>139</v>
      </c>
      <c r="BJ42" s="163">
        <v>132</v>
      </c>
      <c r="BK42" s="163">
        <v>126</v>
      </c>
      <c r="BL42" s="163">
        <v>123</v>
      </c>
      <c r="BM42" s="163">
        <v>114</v>
      </c>
      <c r="BN42" s="163">
        <v>112</v>
      </c>
      <c r="BO42" s="163">
        <v>106</v>
      </c>
      <c r="BP42" s="163">
        <v>106</v>
      </c>
      <c r="BQ42" s="163">
        <v>98</v>
      </c>
      <c r="BR42" s="163">
        <v>95</v>
      </c>
      <c r="BS42" s="163">
        <v>96</v>
      </c>
      <c r="BT42" s="163">
        <v>96</v>
      </c>
      <c r="BU42" s="165"/>
      <c r="BV42" s="163"/>
      <c r="BW42" s="163"/>
      <c r="BX42" s="163"/>
      <c r="BY42" s="163"/>
      <c r="BZ42" s="163"/>
      <c r="CA42" s="169">
        <v>0.85617597292724201</v>
      </c>
      <c r="CB42" s="169">
        <v>0.49407783417935702</v>
      </c>
      <c r="CC42" s="169">
        <v>0.30964467005076141</v>
      </c>
    </row>
    <row r="43" spans="1:81" outlineLevel="1" x14ac:dyDescent="0.25">
      <c r="A43" s="213" t="s">
        <v>358</v>
      </c>
      <c r="B43" s="153">
        <v>42125</v>
      </c>
      <c r="C43" s="154">
        <v>474</v>
      </c>
      <c r="D43" s="155">
        <f t="shared" si="1"/>
        <v>398</v>
      </c>
      <c r="E43" s="155">
        <f t="shared" si="2"/>
        <v>225</v>
      </c>
      <c r="F43" s="155">
        <f t="shared" si="3"/>
        <v>109</v>
      </c>
      <c r="G43" s="156">
        <f t="shared" si="0"/>
        <v>0.83966244725738393</v>
      </c>
      <c r="H43" s="156">
        <f t="shared" si="0"/>
        <v>0.47468354430379744</v>
      </c>
      <c r="I43" s="156">
        <f t="shared" si="0"/>
        <v>0.22995780590717299</v>
      </c>
      <c r="J43" s="217"/>
      <c r="K43" s="167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>
        <v>445</v>
      </c>
      <c r="AW43" s="163">
        <v>398</v>
      </c>
      <c r="AX43" s="163">
        <v>369</v>
      </c>
      <c r="AY43" s="163">
        <v>255</v>
      </c>
      <c r="AZ43" s="166">
        <v>225</v>
      </c>
      <c r="BA43" s="163">
        <v>183</v>
      </c>
      <c r="BB43" s="163">
        <v>146</v>
      </c>
      <c r="BC43" s="163">
        <v>142</v>
      </c>
      <c r="BD43" s="163">
        <v>129</v>
      </c>
      <c r="BE43" s="163">
        <v>116</v>
      </c>
      <c r="BF43" s="163">
        <v>109</v>
      </c>
      <c r="BG43" s="163">
        <v>103</v>
      </c>
      <c r="BH43" s="163">
        <v>95</v>
      </c>
      <c r="BI43" s="165">
        <v>86</v>
      </c>
      <c r="BJ43" s="163">
        <v>77</v>
      </c>
      <c r="BK43" s="163">
        <v>73</v>
      </c>
      <c r="BL43" s="163">
        <v>73</v>
      </c>
      <c r="BM43" s="163">
        <v>72</v>
      </c>
      <c r="BN43" s="163">
        <v>65</v>
      </c>
      <c r="BO43" s="163">
        <v>65</v>
      </c>
      <c r="BP43" s="163">
        <v>65</v>
      </c>
      <c r="BQ43" s="163">
        <v>64</v>
      </c>
      <c r="BR43" s="163">
        <v>63</v>
      </c>
      <c r="BS43" s="163">
        <v>63</v>
      </c>
      <c r="BT43" s="163">
        <v>61</v>
      </c>
      <c r="BU43" s="165"/>
      <c r="BV43" s="163"/>
      <c r="BW43" s="163"/>
      <c r="BX43" s="163"/>
      <c r="BY43" s="163"/>
      <c r="BZ43" s="163"/>
      <c r="CA43" s="169">
        <v>0.83966244725738393</v>
      </c>
      <c r="CB43" s="169">
        <v>0.47468354430379744</v>
      </c>
      <c r="CC43" s="169">
        <v>0.22995780590717299</v>
      </c>
    </row>
    <row r="44" spans="1:81" outlineLevel="1" x14ac:dyDescent="0.25">
      <c r="A44" s="213" t="s">
        <v>359</v>
      </c>
      <c r="B44" s="153">
        <v>42156</v>
      </c>
      <c r="C44" s="154">
        <v>507</v>
      </c>
      <c r="D44" s="155">
        <f t="shared" si="1"/>
        <v>462</v>
      </c>
      <c r="E44" s="155">
        <f t="shared" si="2"/>
        <v>255</v>
      </c>
      <c r="F44" s="155">
        <f t="shared" si="3"/>
        <v>160</v>
      </c>
      <c r="G44" s="156">
        <f t="shared" si="0"/>
        <v>0.91124260355029585</v>
      </c>
      <c r="H44" s="156">
        <f t="shared" si="0"/>
        <v>0.50295857988165682</v>
      </c>
      <c r="I44" s="156">
        <f t="shared" si="0"/>
        <v>0.31558185404339251</v>
      </c>
      <c r="J44" s="217"/>
      <c r="K44" s="167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>
        <v>484</v>
      </c>
      <c r="AX44" s="163">
        <v>462</v>
      </c>
      <c r="AY44" s="163">
        <v>385</v>
      </c>
      <c r="AZ44" s="166">
        <v>312</v>
      </c>
      <c r="BA44" s="163">
        <v>255</v>
      </c>
      <c r="BB44" s="163">
        <v>219</v>
      </c>
      <c r="BC44" s="163">
        <v>209</v>
      </c>
      <c r="BD44" s="163">
        <v>198</v>
      </c>
      <c r="BE44" s="163">
        <v>185</v>
      </c>
      <c r="BF44" s="163">
        <v>174</v>
      </c>
      <c r="BG44" s="163">
        <v>160</v>
      </c>
      <c r="BH44" s="163">
        <v>143</v>
      </c>
      <c r="BI44" s="165">
        <v>131</v>
      </c>
      <c r="BJ44" s="163">
        <v>125</v>
      </c>
      <c r="BK44" s="163">
        <v>117</v>
      </c>
      <c r="BL44" s="163">
        <v>108</v>
      </c>
      <c r="BM44" s="163">
        <v>101</v>
      </c>
      <c r="BN44" s="163">
        <v>97</v>
      </c>
      <c r="BO44" s="163">
        <v>94</v>
      </c>
      <c r="BP44" s="163">
        <v>94</v>
      </c>
      <c r="BQ44" s="163">
        <v>83</v>
      </c>
      <c r="BR44" s="163">
        <v>78</v>
      </c>
      <c r="BS44" s="163">
        <v>77</v>
      </c>
      <c r="BT44" s="163">
        <v>76</v>
      </c>
      <c r="BU44" s="165"/>
      <c r="BV44" s="163"/>
      <c r="BW44" s="163"/>
      <c r="BX44" s="163"/>
      <c r="BY44" s="163"/>
      <c r="BZ44" s="163"/>
      <c r="CA44" s="169">
        <v>0.91124260355029585</v>
      </c>
      <c r="CB44" s="169">
        <v>0.50295857988165682</v>
      </c>
      <c r="CC44" s="169">
        <v>0.31558185404339251</v>
      </c>
    </row>
    <row r="45" spans="1:81" outlineLevel="1" x14ac:dyDescent="0.25">
      <c r="A45" s="213" t="s">
        <v>360</v>
      </c>
      <c r="B45" s="153">
        <v>42186</v>
      </c>
      <c r="C45" s="154">
        <v>507</v>
      </c>
      <c r="D45" s="155">
        <f t="shared" si="1"/>
        <v>457</v>
      </c>
      <c r="E45" s="155">
        <f t="shared" si="2"/>
        <v>249</v>
      </c>
      <c r="F45" s="155">
        <f t="shared" si="3"/>
        <v>143</v>
      </c>
      <c r="G45" s="156">
        <f t="shared" si="0"/>
        <v>0.90138067061143989</v>
      </c>
      <c r="H45" s="156">
        <f t="shared" si="0"/>
        <v>0.4911242603550296</v>
      </c>
      <c r="I45" s="156">
        <f t="shared" si="0"/>
        <v>0.28205128205128205</v>
      </c>
      <c r="J45" s="217"/>
      <c r="K45" s="167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>
        <v>495</v>
      </c>
      <c r="AY45" s="163">
        <v>457</v>
      </c>
      <c r="AZ45" s="166">
        <v>409</v>
      </c>
      <c r="BA45" s="163">
        <v>295</v>
      </c>
      <c r="BB45" s="163">
        <v>249</v>
      </c>
      <c r="BC45" s="163">
        <v>235</v>
      </c>
      <c r="BD45" s="163">
        <v>216</v>
      </c>
      <c r="BE45" s="163">
        <v>189</v>
      </c>
      <c r="BF45" s="163">
        <v>176</v>
      </c>
      <c r="BG45" s="163">
        <v>162</v>
      </c>
      <c r="BH45" s="163">
        <v>143</v>
      </c>
      <c r="BI45" s="165">
        <v>135</v>
      </c>
      <c r="BJ45" s="163">
        <v>128</v>
      </c>
      <c r="BK45" s="163">
        <v>125</v>
      </c>
      <c r="BL45" s="163">
        <v>118</v>
      </c>
      <c r="BM45" s="163">
        <v>108</v>
      </c>
      <c r="BN45" s="163">
        <v>106</v>
      </c>
      <c r="BO45" s="163">
        <v>104</v>
      </c>
      <c r="BP45" s="163">
        <v>104</v>
      </c>
      <c r="BQ45" s="163">
        <v>102</v>
      </c>
      <c r="BR45" s="163">
        <v>99</v>
      </c>
      <c r="BS45" s="163">
        <v>99</v>
      </c>
      <c r="BT45" s="163">
        <v>96</v>
      </c>
      <c r="BU45" s="165"/>
      <c r="BV45" s="163"/>
      <c r="BW45" s="163"/>
      <c r="BX45" s="163"/>
      <c r="BY45" s="163"/>
      <c r="BZ45" s="163"/>
      <c r="CA45" s="169">
        <v>0.90138067061143989</v>
      </c>
      <c r="CB45" s="169">
        <v>0.4911242603550296</v>
      </c>
      <c r="CC45" s="169">
        <v>0.28205128205128205</v>
      </c>
    </row>
    <row r="46" spans="1:81" outlineLevel="1" x14ac:dyDescent="0.25">
      <c r="A46" s="213" t="s">
        <v>361</v>
      </c>
      <c r="B46" s="153">
        <v>42217</v>
      </c>
      <c r="C46" s="154">
        <v>492</v>
      </c>
      <c r="D46" s="155">
        <f t="shared" si="1"/>
        <v>444</v>
      </c>
      <c r="E46" s="155">
        <f t="shared" si="2"/>
        <v>256</v>
      </c>
      <c r="F46" s="155">
        <f t="shared" si="3"/>
        <v>141</v>
      </c>
      <c r="G46" s="156">
        <f t="shared" si="0"/>
        <v>0.90243902439024393</v>
      </c>
      <c r="H46" s="156">
        <f t="shared" si="0"/>
        <v>0.52032520325203258</v>
      </c>
      <c r="I46" s="156">
        <f t="shared" si="0"/>
        <v>0.28658536585365851</v>
      </c>
      <c r="J46" s="217"/>
      <c r="K46" s="167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>
        <v>472</v>
      </c>
      <c r="AZ46" s="166">
        <v>444</v>
      </c>
      <c r="BA46" s="163">
        <v>384</v>
      </c>
      <c r="BB46" s="163">
        <v>273</v>
      </c>
      <c r="BC46" s="163">
        <v>256</v>
      </c>
      <c r="BD46" s="163">
        <v>230</v>
      </c>
      <c r="BE46" s="163">
        <v>196</v>
      </c>
      <c r="BF46" s="163">
        <v>183</v>
      </c>
      <c r="BG46" s="163">
        <v>169</v>
      </c>
      <c r="BH46" s="163">
        <v>159</v>
      </c>
      <c r="BI46" s="165">
        <v>141</v>
      </c>
      <c r="BJ46" s="163">
        <v>134</v>
      </c>
      <c r="BK46" s="163">
        <v>126</v>
      </c>
      <c r="BL46" s="163">
        <v>121</v>
      </c>
      <c r="BM46" s="163">
        <v>113</v>
      </c>
      <c r="BN46" s="163">
        <v>110</v>
      </c>
      <c r="BO46" s="163">
        <v>109</v>
      </c>
      <c r="BP46" s="163">
        <v>109</v>
      </c>
      <c r="BQ46" s="163">
        <v>103</v>
      </c>
      <c r="BR46" s="163">
        <v>101</v>
      </c>
      <c r="BS46" s="163">
        <v>101</v>
      </c>
      <c r="BT46" s="163">
        <v>101</v>
      </c>
      <c r="BU46" s="165"/>
      <c r="BV46" s="163"/>
      <c r="BW46" s="163"/>
      <c r="BX46" s="163"/>
      <c r="BY46" s="163"/>
      <c r="BZ46" s="163"/>
      <c r="CA46" s="169">
        <v>0.90243902439024393</v>
      </c>
      <c r="CB46" s="169">
        <v>0.52032520325203258</v>
      </c>
      <c r="CC46" s="169">
        <v>0.28658536585365851</v>
      </c>
    </row>
    <row r="47" spans="1:81" outlineLevel="1" x14ac:dyDescent="0.25">
      <c r="A47" s="213" t="s">
        <v>362</v>
      </c>
      <c r="B47" s="153">
        <v>42248</v>
      </c>
      <c r="C47" s="154">
        <v>575</v>
      </c>
      <c r="D47" s="155">
        <f t="shared" si="1"/>
        <v>523</v>
      </c>
      <c r="E47" s="155">
        <f t="shared" si="2"/>
        <v>366</v>
      </c>
      <c r="F47" s="155">
        <f t="shared" si="3"/>
        <v>206</v>
      </c>
      <c r="G47" s="156">
        <f t="shared" si="0"/>
        <v>0.90956521739130436</v>
      </c>
      <c r="H47" s="156">
        <f t="shared" si="0"/>
        <v>0.63652173913043475</v>
      </c>
      <c r="I47" s="156">
        <f t="shared" si="0"/>
        <v>0.35826086956521741</v>
      </c>
      <c r="J47" s="217"/>
      <c r="K47" s="167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>
        <v>567</v>
      </c>
      <c r="BA47" s="163">
        <v>523</v>
      </c>
      <c r="BB47" s="163">
        <v>453</v>
      </c>
      <c r="BC47" s="163">
        <v>416</v>
      </c>
      <c r="BD47" s="163">
        <v>366</v>
      </c>
      <c r="BE47" s="163">
        <v>329</v>
      </c>
      <c r="BF47" s="163">
        <v>299</v>
      </c>
      <c r="BG47" s="163">
        <v>267</v>
      </c>
      <c r="BH47" s="163">
        <v>242</v>
      </c>
      <c r="BI47" s="165">
        <v>222</v>
      </c>
      <c r="BJ47" s="163">
        <v>206</v>
      </c>
      <c r="BK47" s="163">
        <v>195</v>
      </c>
      <c r="BL47" s="163">
        <v>180</v>
      </c>
      <c r="BM47" s="163">
        <v>174</v>
      </c>
      <c r="BN47" s="163">
        <v>164</v>
      </c>
      <c r="BO47" s="163">
        <v>160</v>
      </c>
      <c r="BP47" s="163">
        <v>160</v>
      </c>
      <c r="BQ47" s="163">
        <v>147</v>
      </c>
      <c r="BR47" s="163">
        <v>144</v>
      </c>
      <c r="BS47" s="163">
        <v>141</v>
      </c>
      <c r="BT47" s="163">
        <v>136</v>
      </c>
      <c r="BU47" s="165"/>
      <c r="BV47" s="163"/>
      <c r="BW47" s="163"/>
      <c r="BX47" s="163"/>
      <c r="BY47" s="163"/>
      <c r="BZ47" s="163"/>
      <c r="CA47" s="169">
        <v>0.90956521739130436</v>
      </c>
      <c r="CB47" s="169">
        <v>0.63652173913043475</v>
      </c>
      <c r="CC47" s="128"/>
    </row>
    <row r="48" spans="1:81" outlineLevel="1" x14ac:dyDescent="0.25">
      <c r="A48" s="213" t="s">
        <v>363</v>
      </c>
      <c r="B48" s="153">
        <v>42278</v>
      </c>
      <c r="C48" s="154">
        <v>464</v>
      </c>
      <c r="D48" s="155">
        <f t="shared" si="1"/>
        <v>385</v>
      </c>
      <c r="E48" s="155">
        <f t="shared" si="2"/>
        <v>244</v>
      </c>
      <c r="F48" s="155">
        <f t="shared" si="3"/>
        <v>127</v>
      </c>
      <c r="G48" s="156">
        <f t="shared" si="0"/>
        <v>0.82974137931034486</v>
      </c>
      <c r="H48" s="156">
        <f t="shared" si="0"/>
        <v>0.52586206896551724</v>
      </c>
      <c r="I48" s="156">
        <f t="shared" si="0"/>
        <v>0.27370689655172414</v>
      </c>
      <c r="J48" s="217"/>
      <c r="K48" s="167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>
        <v>452</v>
      </c>
      <c r="BB48" s="163">
        <v>385</v>
      </c>
      <c r="BC48" s="163">
        <v>359</v>
      </c>
      <c r="BD48" s="163">
        <v>308</v>
      </c>
      <c r="BE48" s="163">
        <v>244</v>
      </c>
      <c r="BF48" s="163">
        <v>204</v>
      </c>
      <c r="BG48" s="163">
        <v>189</v>
      </c>
      <c r="BH48" s="163">
        <v>168</v>
      </c>
      <c r="BI48" s="165">
        <v>145</v>
      </c>
      <c r="BJ48" s="163">
        <v>136</v>
      </c>
      <c r="BK48" s="163">
        <v>127</v>
      </c>
      <c r="BL48" s="163">
        <v>110</v>
      </c>
      <c r="BM48" s="163">
        <v>98</v>
      </c>
      <c r="BN48" s="163">
        <v>89</v>
      </c>
      <c r="BO48" s="163">
        <v>86</v>
      </c>
      <c r="BP48" s="163">
        <v>86</v>
      </c>
      <c r="BQ48" s="163">
        <v>81</v>
      </c>
      <c r="BR48" s="163">
        <v>82</v>
      </c>
      <c r="BS48" s="163">
        <v>82</v>
      </c>
      <c r="BT48" s="163">
        <v>83</v>
      </c>
      <c r="BU48" s="165"/>
      <c r="BV48" s="163"/>
      <c r="BW48" s="163"/>
      <c r="BX48" s="163"/>
      <c r="BY48" s="163"/>
      <c r="BZ48" s="163"/>
      <c r="CA48" s="169">
        <v>0.82974137931034486</v>
      </c>
      <c r="CB48" s="169">
        <v>0.52586206896551724</v>
      </c>
      <c r="CC48" s="128"/>
    </row>
    <row r="49" spans="1:81" outlineLevel="1" x14ac:dyDescent="0.25">
      <c r="A49" s="213" t="s">
        <v>364</v>
      </c>
      <c r="B49" s="153">
        <v>42309</v>
      </c>
      <c r="C49" s="154">
        <v>809</v>
      </c>
      <c r="D49" s="155">
        <f t="shared" si="1"/>
        <v>734</v>
      </c>
      <c r="E49" s="155">
        <f t="shared" si="2"/>
        <v>479</v>
      </c>
      <c r="F49" s="155">
        <f t="shared" si="3"/>
        <v>231</v>
      </c>
      <c r="G49" s="156">
        <f t="shared" si="0"/>
        <v>0.90729295426452405</v>
      </c>
      <c r="H49" s="156">
        <f t="shared" si="0"/>
        <v>0.59208899876390608</v>
      </c>
      <c r="I49" s="156">
        <f t="shared" si="0"/>
        <v>0.28553770086526575</v>
      </c>
      <c r="J49" s="217"/>
      <c r="K49" s="167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>
        <v>774</v>
      </c>
      <c r="BC49" s="163">
        <v>734</v>
      </c>
      <c r="BD49" s="163">
        <v>686</v>
      </c>
      <c r="BE49" s="163">
        <v>566</v>
      </c>
      <c r="BF49" s="163">
        <v>479</v>
      </c>
      <c r="BG49" s="163">
        <v>431</v>
      </c>
      <c r="BH49" s="163">
        <v>362</v>
      </c>
      <c r="BI49" s="165">
        <v>321</v>
      </c>
      <c r="BJ49" s="163">
        <v>279</v>
      </c>
      <c r="BK49" s="163">
        <v>261</v>
      </c>
      <c r="BL49" s="163">
        <v>231</v>
      </c>
      <c r="BM49" s="163">
        <v>219</v>
      </c>
      <c r="BN49" s="163">
        <v>210</v>
      </c>
      <c r="BO49" s="163">
        <v>202</v>
      </c>
      <c r="BP49" s="163">
        <v>202</v>
      </c>
      <c r="BQ49" s="163">
        <v>174</v>
      </c>
      <c r="BR49" s="163">
        <v>170</v>
      </c>
      <c r="BS49" s="163">
        <v>172</v>
      </c>
      <c r="BT49" s="163">
        <v>172</v>
      </c>
      <c r="BU49" s="165"/>
      <c r="BV49" s="163"/>
      <c r="BW49" s="163"/>
      <c r="BX49" s="163"/>
      <c r="BY49" s="163"/>
      <c r="BZ49" s="163"/>
      <c r="CA49" s="169">
        <v>0.90729295426452405</v>
      </c>
      <c r="CB49" s="169">
        <v>0.59208899876390608</v>
      </c>
      <c r="CC49" s="128"/>
    </row>
    <row r="50" spans="1:81" x14ac:dyDescent="0.25">
      <c r="A50" s="213" t="s">
        <v>365</v>
      </c>
      <c r="B50" s="153">
        <v>42339</v>
      </c>
      <c r="C50" s="154">
        <v>610</v>
      </c>
      <c r="D50" s="155">
        <f t="shared" si="1"/>
        <v>561</v>
      </c>
      <c r="E50" s="155">
        <f t="shared" si="2"/>
        <v>354</v>
      </c>
      <c r="F50" s="155">
        <f>IFERROR(INDEX($K50:$BN50,,MATCH($B50,$K$3:$BN$3,0)+11),0)</f>
        <v>187</v>
      </c>
      <c r="G50" s="156">
        <f t="shared" si="0"/>
        <v>0.91967213114754098</v>
      </c>
      <c r="H50" s="156">
        <f t="shared" si="0"/>
        <v>0.58032786885245902</v>
      </c>
      <c r="I50" s="156">
        <f t="shared" si="0"/>
        <v>0.30655737704918035</v>
      </c>
      <c r="J50" s="217"/>
      <c r="K50" s="167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>
        <v>594</v>
      </c>
      <c r="BD50" s="163">
        <v>561</v>
      </c>
      <c r="BE50" s="163">
        <v>509</v>
      </c>
      <c r="BF50" s="163">
        <v>416</v>
      </c>
      <c r="BG50" s="163">
        <v>354</v>
      </c>
      <c r="BH50" s="163">
        <v>301</v>
      </c>
      <c r="BI50" s="165">
        <v>262</v>
      </c>
      <c r="BJ50" s="163">
        <v>242</v>
      </c>
      <c r="BK50" s="163">
        <v>221</v>
      </c>
      <c r="BL50" s="163">
        <v>197</v>
      </c>
      <c r="BM50" s="163">
        <v>187</v>
      </c>
      <c r="BN50" s="163">
        <v>177</v>
      </c>
      <c r="BO50" s="163">
        <v>173</v>
      </c>
      <c r="BP50" s="163">
        <v>173</v>
      </c>
      <c r="BQ50" s="163">
        <v>153</v>
      </c>
      <c r="BR50" s="163">
        <v>148</v>
      </c>
      <c r="BS50" s="163">
        <v>148</v>
      </c>
      <c r="BT50" s="163">
        <v>146</v>
      </c>
      <c r="BU50" s="165"/>
      <c r="BV50" s="163"/>
      <c r="BW50" s="163"/>
      <c r="BX50" s="163"/>
      <c r="BY50" s="163"/>
      <c r="BZ50" s="163"/>
      <c r="CA50" s="169">
        <v>0.91967213114754098</v>
      </c>
      <c r="CB50" s="169">
        <v>0.58032786885245902</v>
      </c>
      <c r="CC50" s="128"/>
    </row>
    <row r="51" spans="1:81" ht="14.25" customHeight="1" x14ac:dyDescent="0.25">
      <c r="A51" s="213" t="s">
        <v>366</v>
      </c>
      <c r="B51" s="153">
        <v>42370</v>
      </c>
      <c r="C51" s="154">
        <v>206</v>
      </c>
      <c r="D51" s="155">
        <f t="shared" ref="D51:D68" si="4">IFERROR(INDEX($K51:$BZ51,,MATCH($B51,$K$3:$BZ$3,0)+2),0)</f>
        <v>202</v>
      </c>
      <c r="E51" s="155">
        <f t="shared" ref="E51:E68" si="5">IFERROR(INDEX($K51:$BZ51,,MATCH($B51,$K$3:$BZ$3,0)+5),0)</f>
        <v>138</v>
      </c>
      <c r="F51" s="155">
        <f t="shared" ref="F51:F68" si="6">IFERROR(INDEX($K51:$BZ51,,MATCH($B51,$K$3:$BZ$3,0)+11),0)</f>
        <v>65</v>
      </c>
      <c r="G51" s="156">
        <f t="shared" si="0"/>
        <v>0.98058252427184467</v>
      </c>
      <c r="H51" s="156">
        <f t="shared" si="0"/>
        <v>0.66990291262135926</v>
      </c>
      <c r="I51" s="156">
        <f t="shared" si="0"/>
        <v>0.3155339805825243</v>
      </c>
      <c r="J51" s="21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3"/>
      <c r="BD51" s="163">
        <v>205</v>
      </c>
      <c r="BE51" s="163">
        <v>202</v>
      </c>
      <c r="BF51" s="163">
        <v>186</v>
      </c>
      <c r="BG51" s="163">
        <v>158</v>
      </c>
      <c r="BH51" s="163">
        <v>138</v>
      </c>
      <c r="BI51" s="165">
        <v>117</v>
      </c>
      <c r="BJ51" s="163">
        <v>101</v>
      </c>
      <c r="BK51" s="163">
        <v>88</v>
      </c>
      <c r="BL51" s="163">
        <v>76</v>
      </c>
      <c r="BM51" s="163">
        <v>70</v>
      </c>
      <c r="BN51" s="163">
        <v>65</v>
      </c>
      <c r="BO51" s="163">
        <v>63</v>
      </c>
      <c r="BP51" s="163">
        <v>63</v>
      </c>
      <c r="BQ51" s="163">
        <v>55</v>
      </c>
      <c r="BR51" s="163">
        <v>55</v>
      </c>
      <c r="BS51" s="163">
        <v>55</v>
      </c>
      <c r="BT51" s="163">
        <v>55</v>
      </c>
      <c r="BU51" s="165"/>
      <c r="BV51" s="163"/>
      <c r="BW51" s="163"/>
      <c r="BX51" s="163"/>
      <c r="BY51" s="163"/>
      <c r="BZ51" s="163"/>
      <c r="CA51" s="169">
        <v>0.98058252427184467</v>
      </c>
      <c r="CB51" s="169">
        <v>0.66990291262135926</v>
      </c>
      <c r="CC51" s="128"/>
    </row>
    <row r="52" spans="1:81" ht="14.25" customHeight="1" x14ac:dyDescent="0.25">
      <c r="A52" s="213" t="s">
        <v>367</v>
      </c>
      <c r="B52" s="153">
        <v>42401</v>
      </c>
      <c r="C52" s="154">
        <v>196</v>
      </c>
      <c r="D52" s="155">
        <f t="shared" si="4"/>
        <v>184</v>
      </c>
      <c r="E52" s="155">
        <f t="shared" si="5"/>
        <v>112</v>
      </c>
      <c r="F52" s="155">
        <f t="shared" si="6"/>
        <v>58</v>
      </c>
      <c r="G52" s="156">
        <f t="shared" si="0"/>
        <v>0.93877551020408168</v>
      </c>
      <c r="H52" s="156">
        <f t="shared" si="0"/>
        <v>0.5714285714285714</v>
      </c>
      <c r="I52" s="156">
        <f t="shared" si="0"/>
        <v>0.29591836734693877</v>
      </c>
      <c r="J52" s="21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3"/>
      <c r="BD52" s="163"/>
      <c r="BE52" s="163">
        <v>192</v>
      </c>
      <c r="BF52" s="163">
        <v>184</v>
      </c>
      <c r="BG52" s="163">
        <v>167</v>
      </c>
      <c r="BH52" s="163">
        <v>132</v>
      </c>
      <c r="BI52" s="165">
        <v>112</v>
      </c>
      <c r="BJ52" s="163">
        <v>97</v>
      </c>
      <c r="BK52" s="163">
        <v>78</v>
      </c>
      <c r="BL52" s="163">
        <v>68</v>
      </c>
      <c r="BM52" s="163">
        <v>65</v>
      </c>
      <c r="BN52" s="163">
        <v>59</v>
      </c>
      <c r="BO52" s="163">
        <v>58</v>
      </c>
      <c r="BP52" s="163">
        <v>58</v>
      </c>
      <c r="BQ52" s="163">
        <v>56</v>
      </c>
      <c r="BR52" s="163">
        <v>55</v>
      </c>
      <c r="BS52" s="163">
        <v>55</v>
      </c>
      <c r="BT52" s="163">
        <v>55</v>
      </c>
      <c r="BU52" s="165"/>
      <c r="BV52" s="163"/>
      <c r="BW52" s="163"/>
      <c r="BX52" s="163"/>
      <c r="BY52" s="163"/>
      <c r="BZ52" s="163"/>
      <c r="CA52" s="169">
        <v>0.93877551020408168</v>
      </c>
      <c r="CB52" s="169">
        <v>0.5714285714285714</v>
      </c>
      <c r="CC52" s="128"/>
    </row>
    <row r="53" spans="1:81" ht="14.25" customHeight="1" x14ac:dyDescent="0.25">
      <c r="A53" s="213" t="s">
        <v>368</v>
      </c>
      <c r="B53" s="153">
        <v>42430</v>
      </c>
      <c r="C53" s="154">
        <v>685</v>
      </c>
      <c r="D53" s="155">
        <f t="shared" si="4"/>
        <v>647</v>
      </c>
      <c r="E53" s="155">
        <f t="shared" si="5"/>
        <v>451</v>
      </c>
      <c r="F53" s="155">
        <f t="shared" si="6"/>
        <v>278</v>
      </c>
      <c r="G53" s="156">
        <f t="shared" si="0"/>
        <v>0.94452554744525552</v>
      </c>
      <c r="H53" s="156">
        <f t="shared" si="0"/>
        <v>0.65839416058394162</v>
      </c>
      <c r="I53" s="156">
        <f t="shared" si="0"/>
        <v>0.40583941605839419</v>
      </c>
      <c r="J53" s="21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3"/>
      <c r="BD53" s="163"/>
      <c r="BE53" s="163"/>
      <c r="BF53" s="163">
        <v>678</v>
      </c>
      <c r="BG53" s="163">
        <v>647</v>
      </c>
      <c r="BH53" s="163">
        <v>602</v>
      </c>
      <c r="BI53" s="165">
        <v>501</v>
      </c>
      <c r="BJ53" s="163">
        <v>451</v>
      </c>
      <c r="BK53" s="163">
        <v>381</v>
      </c>
      <c r="BL53" s="163">
        <v>346</v>
      </c>
      <c r="BM53" s="163">
        <v>313</v>
      </c>
      <c r="BN53" s="163">
        <v>286</v>
      </c>
      <c r="BO53" s="163">
        <v>278</v>
      </c>
      <c r="BP53" s="163">
        <v>278</v>
      </c>
      <c r="BQ53" s="163">
        <v>246</v>
      </c>
      <c r="BR53" s="163">
        <v>238</v>
      </c>
      <c r="BS53" s="163">
        <v>236</v>
      </c>
      <c r="BT53" s="163">
        <v>231</v>
      </c>
      <c r="BU53" s="165"/>
      <c r="BV53" s="163"/>
      <c r="BW53" s="163"/>
      <c r="BX53" s="163"/>
      <c r="BY53" s="163"/>
      <c r="BZ53" s="163"/>
      <c r="CA53" s="169">
        <v>0.94452554744525552</v>
      </c>
      <c r="CB53" s="128"/>
      <c r="CC53" s="128"/>
    </row>
    <row r="54" spans="1:81" ht="14.25" customHeight="1" x14ac:dyDescent="0.25">
      <c r="A54" s="213" t="s">
        <v>369</v>
      </c>
      <c r="B54" s="153">
        <v>42461</v>
      </c>
      <c r="C54" s="154">
        <v>545</v>
      </c>
      <c r="D54" s="155">
        <f t="shared" si="4"/>
        <v>524</v>
      </c>
      <c r="E54" s="155">
        <f t="shared" si="5"/>
        <v>360</v>
      </c>
      <c r="F54" s="155">
        <f t="shared" si="6"/>
        <v>206</v>
      </c>
      <c r="G54" s="156">
        <f t="shared" si="0"/>
        <v>0.96146788990825693</v>
      </c>
      <c r="H54" s="156">
        <f t="shared" si="0"/>
        <v>0.66055045871559637</v>
      </c>
      <c r="I54" s="156">
        <f t="shared" si="0"/>
        <v>0.37798165137614681</v>
      </c>
      <c r="J54" s="21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3"/>
      <c r="BD54" s="163"/>
      <c r="BE54" s="163"/>
      <c r="BF54" s="163"/>
      <c r="BG54" s="163">
        <v>544</v>
      </c>
      <c r="BH54" s="163">
        <v>524</v>
      </c>
      <c r="BI54" s="165">
        <v>511</v>
      </c>
      <c r="BJ54" s="163">
        <v>424</v>
      </c>
      <c r="BK54" s="163">
        <v>360</v>
      </c>
      <c r="BL54" s="163">
        <v>317</v>
      </c>
      <c r="BM54" s="163">
        <v>282</v>
      </c>
      <c r="BN54" s="163">
        <v>254</v>
      </c>
      <c r="BO54" s="163">
        <v>248</v>
      </c>
      <c r="BP54" s="163">
        <v>248</v>
      </c>
      <c r="BQ54" s="163">
        <v>206</v>
      </c>
      <c r="BR54" s="163">
        <v>197</v>
      </c>
      <c r="BS54" s="163">
        <v>195</v>
      </c>
      <c r="BT54" s="163">
        <v>192</v>
      </c>
      <c r="BU54" s="165"/>
      <c r="BV54" s="163"/>
      <c r="BW54" s="163"/>
      <c r="BX54" s="163"/>
      <c r="BY54" s="163"/>
      <c r="BZ54" s="163"/>
      <c r="CA54" s="169">
        <v>0.96146788990825693</v>
      </c>
      <c r="CB54" s="128"/>
      <c r="CC54" s="128"/>
    </row>
    <row r="55" spans="1:81" ht="14.25" customHeight="1" x14ac:dyDescent="0.25">
      <c r="A55" s="213" t="s">
        <v>370</v>
      </c>
      <c r="B55" s="153">
        <v>42491</v>
      </c>
      <c r="C55" s="154">
        <v>749</v>
      </c>
      <c r="D55" s="155">
        <f t="shared" si="4"/>
        <v>711</v>
      </c>
      <c r="E55" s="155">
        <f t="shared" si="5"/>
        <v>472</v>
      </c>
      <c r="F55" s="155">
        <f t="shared" si="6"/>
        <v>286</v>
      </c>
      <c r="G55" s="156">
        <f t="shared" si="0"/>
        <v>0.94926568758344454</v>
      </c>
      <c r="H55" s="156">
        <f t="shared" si="0"/>
        <v>0.63017356475300401</v>
      </c>
      <c r="I55" s="156">
        <f t="shared" si="0"/>
        <v>0.38184245660881178</v>
      </c>
      <c r="J55" s="21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3"/>
      <c r="BD55" s="163"/>
      <c r="BE55" s="163"/>
      <c r="BF55" s="163"/>
      <c r="BG55" s="163"/>
      <c r="BH55" s="163">
        <v>736</v>
      </c>
      <c r="BI55" s="165">
        <v>711</v>
      </c>
      <c r="BJ55" s="163">
        <v>680</v>
      </c>
      <c r="BK55" s="163">
        <v>541</v>
      </c>
      <c r="BL55" s="163">
        <v>472</v>
      </c>
      <c r="BM55" s="163">
        <v>401</v>
      </c>
      <c r="BN55" s="163">
        <v>367</v>
      </c>
      <c r="BO55" s="163">
        <v>342</v>
      </c>
      <c r="BP55" s="163">
        <v>342</v>
      </c>
      <c r="BQ55" s="163">
        <v>298</v>
      </c>
      <c r="BR55" s="163">
        <v>286</v>
      </c>
      <c r="BS55" s="163">
        <v>283</v>
      </c>
      <c r="BT55" s="163">
        <v>282</v>
      </c>
      <c r="BU55" s="165"/>
      <c r="BV55" s="163"/>
      <c r="BW55" s="163"/>
      <c r="BX55" s="163"/>
      <c r="BY55" s="163"/>
      <c r="BZ55" s="163"/>
      <c r="CA55" s="169">
        <v>0.94926568758344454</v>
      </c>
      <c r="CB55" s="128"/>
      <c r="CC55" s="128"/>
    </row>
    <row r="56" spans="1:81" ht="14.25" customHeight="1" x14ac:dyDescent="0.25">
      <c r="A56" s="213" t="s">
        <v>371</v>
      </c>
      <c r="B56" s="153">
        <v>42522</v>
      </c>
      <c r="C56" s="154">
        <v>1300</v>
      </c>
      <c r="D56" s="155">
        <f t="shared" si="4"/>
        <v>1223</v>
      </c>
      <c r="E56" s="155">
        <f t="shared" si="5"/>
        <v>864</v>
      </c>
      <c r="F56" s="155">
        <f t="shared" si="6"/>
        <v>544</v>
      </c>
      <c r="G56" s="156">
        <f t="shared" si="0"/>
        <v>0.9407692307692308</v>
      </c>
      <c r="H56" s="156">
        <f t="shared" si="0"/>
        <v>0.66461538461538461</v>
      </c>
      <c r="I56" s="156">
        <f t="shared" si="0"/>
        <v>0.41846153846153844</v>
      </c>
      <c r="J56" s="21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3"/>
      <c r="BD56" s="163"/>
      <c r="BE56" s="163"/>
      <c r="BF56" s="163"/>
      <c r="BG56" s="163"/>
      <c r="BH56" s="163"/>
      <c r="BI56" s="165">
        <v>1290</v>
      </c>
      <c r="BJ56" s="163">
        <v>1223</v>
      </c>
      <c r="BK56" s="163">
        <v>1161</v>
      </c>
      <c r="BL56" s="163">
        <v>1044</v>
      </c>
      <c r="BM56" s="163">
        <v>864</v>
      </c>
      <c r="BN56" s="163">
        <v>762</v>
      </c>
      <c r="BO56" s="163">
        <v>713</v>
      </c>
      <c r="BP56" s="163">
        <v>713</v>
      </c>
      <c r="BQ56" s="163">
        <v>577</v>
      </c>
      <c r="BR56" s="163">
        <v>549</v>
      </c>
      <c r="BS56" s="163">
        <v>544</v>
      </c>
      <c r="BT56" s="163">
        <v>539</v>
      </c>
      <c r="BU56" s="165"/>
      <c r="BV56" s="163"/>
      <c r="BW56" s="163"/>
      <c r="BX56" s="163"/>
      <c r="BY56" s="163"/>
      <c r="BZ56" s="163"/>
      <c r="CA56" s="169"/>
      <c r="CB56" s="128"/>
      <c r="CC56" s="128"/>
    </row>
    <row r="57" spans="1:81" ht="14.25" customHeight="1" x14ac:dyDescent="0.25">
      <c r="A57" s="213" t="s">
        <v>372</v>
      </c>
      <c r="B57" s="153">
        <v>42552</v>
      </c>
      <c r="C57" s="154">
        <v>926</v>
      </c>
      <c r="D57" s="155">
        <f t="shared" si="4"/>
        <v>871</v>
      </c>
      <c r="E57" s="155">
        <f t="shared" si="5"/>
        <v>569</v>
      </c>
      <c r="F57" s="155">
        <f t="shared" si="6"/>
        <v>396</v>
      </c>
      <c r="G57" s="156">
        <f t="shared" si="0"/>
        <v>0.94060475161987045</v>
      </c>
      <c r="H57" s="156">
        <f t="shared" si="0"/>
        <v>0.6144708423326134</v>
      </c>
      <c r="I57" s="156">
        <f t="shared" si="0"/>
        <v>0.42764578833693306</v>
      </c>
      <c r="J57" s="21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3"/>
      <c r="BD57" s="163"/>
      <c r="BE57" s="163"/>
      <c r="BF57" s="163"/>
      <c r="BG57" s="163"/>
      <c r="BH57" s="163"/>
      <c r="BI57" s="165">
        <v>926</v>
      </c>
      <c r="BJ57" s="163">
        <v>914</v>
      </c>
      <c r="BK57" s="163">
        <v>871</v>
      </c>
      <c r="BL57" s="163">
        <v>843</v>
      </c>
      <c r="BM57" s="163">
        <v>699</v>
      </c>
      <c r="BN57" s="163">
        <v>569</v>
      </c>
      <c r="BO57" s="163">
        <v>530</v>
      </c>
      <c r="BP57" s="163">
        <v>530</v>
      </c>
      <c r="BQ57" s="163">
        <v>420</v>
      </c>
      <c r="BR57" s="163">
        <v>407</v>
      </c>
      <c r="BS57" s="163">
        <v>401</v>
      </c>
      <c r="BT57" s="163">
        <v>396</v>
      </c>
      <c r="BU57" s="165"/>
      <c r="BV57" s="163"/>
      <c r="BW57" s="163"/>
      <c r="BX57" s="163"/>
      <c r="BY57" s="163"/>
      <c r="BZ57" s="163"/>
      <c r="CA57" s="169" t="e">
        <v>#DIV/0!</v>
      </c>
      <c r="CB57" s="128"/>
      <c r="CC57" s="128"/>
    </row>
    <row r="58" spans="1:81" ht="14.25" customHeight="1" x14ac:dyDescent="0.25">
      <c r="A58" s="213" t="s">
        <v>373</v>
      </c>
      <c r="B58" s="153">
        <v>42583</v>
      </c>
      <c r="C58" s="154">
        <v>1054</v>
      </c>
      <c r="D58" s="155">
        <f t="shared" si="4"/>
        <v>1009</v>
      </c>
      <c r="E58" s="155">
        <f t="shared" si="5"/>
        <v>730</v>
      </c>
      <c r="F58" s="155">
        <f t="shared" si="6"/>
        <v>0</v>
      </c>
      <c r="G58" s="156">
        <f t="shared" si="0"/>
        <v>0.95730550284629978</v>
      </c>
      <c r="H58" s="156">
        <f t="shared" si="0"/>
        <v>0.69259962049335866</v>
      </c>
      <c r="I58" s="156">
        <f t="shared" si="0"/>
        <v>0</v>
      </c>
      <c r="J58" s="21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3"/>
      <c r="BD58" s="163"/>
      <c r="BE58" s="163"/>
      <c r="BF58" s="163"/>
      <c r="BG58" s="163"/>
      <c r="BH58" s="163"/>
      <c r="BI58" s="165" t="s">
        <v>33</v>
      </c>
      <c r="BJ58" s="163">
        <v>1052</v>
      </c>
      <c r="BK58" s="163">
        <v>1042</v>
      </c>
      <c r="BL58" s="163">
        <v>1009</v>
      </c>
      <c r="BM58" s="163">
        <v>940</v>
      </c>
      <c r="BN58" s="163">
        <v>792</v>
      </c>
      <c r="BO58" s="163">
        <v>730</v>
      </c>
      <c r="BP58" s="163">
        <v>730</v>
      </c>
      <c r="BQ58" s="163">
        <v>518</v>
      </c>
      <c r="BR58" s="163">
        <v>505</v>
      </c>
      <c r="BS58" s="163">
        <v>503</v>
      </c>
      <c r="BT58" s="163">
        <v>487</v>
      </c>
      <c r="BU58" s="165"/>
      <c r="BV58" s="163"/>
      <c r="BW58" s="163"/>
      <c r="BX58" s="163"/>
      <c r="BY58" s="163"/>
      <c r="BZ58" s="163"/>
      <c r="CA58" s="169" t="e">
        <v>#DIV/0!</v>
      </c>
      <c r="CB58" s="128"/>
      <c r="CC58" s="128"/>
    </row>
    <row r="59" spans="1:81" ht="14.25" customHeight="1" x14ac:dyDescent="0.25">
      <c r="A59" s="213" t="s">
        <v>374</v>
      </c>
      <c r="B59" s="153">
        <v>42614</v>
      </c>
      <c r="C59" s="154">
        <v>1275</v>
      </c>
      <c r="D59" s="155">
        <f t="shared" si="4"/>
        <v>1238</v>
      </c>
      <c r="E59" s="155">
        <f t="shared" si="5"/>
        <v>1103</v>
      </c>
      <c r="F59" s="155">
        <f t="shared" si="6"/>
        <v>0</v>
      </c>
      <c r="G59" s="156">
        <f t="shared" si="0"/>
        <v>0.97098039215686271</v>
      </c>
      <c r="H59" s="156">
        <f t="shared" si="0"/>
        <v>0.86509803921568629</v>
      </c>
      <c r="I59" s="156">
        <f t="shared" si="0"/>
        <v>0</v>
      </c>
      <c r="J59" s="21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3"/>
      <c r="BD59" s="163"/>
      <c r="BE59" s="163"/>
      <c r="BF59" s="163"/>
      <c r="BG59" s="163"/>
      <c r="BH59" s="163"/>
      <c r="BI59" s="165" t="s">
        <v>33</v>
      </c>
      <c r="BJ59" s="163" t="s">
        <v>33</v>
      </c>
      <c r="BK59" s="163">
        <v>1267</v>
      </c>
      <c r="BL59" s="163">
        <v>1263</v>
      </c>
      <c r="BM59" s="163">
        <v>1238</v>
      </c>
      <c r="BN59" s="163">
        <v>1165</v>
      </c>
      <c r="BO59" s="163">
        <v>1103</v>
      </c>
      <c r="BP59" s="163">
        <v>1103</v>
      </c>
      <c r="BQ59" s="163">
        <v>753</v>
      </c>
      <c r="BR59" s="163">
        <v>738</v>
      </c>
      <c r="BS59" s="163">
        <v>735</v>
      </c>
      <c r="BT59" s="163">
        <v>727</v>
      </c>
      <c r="BU59" s="165"/>
      <c r="BV59" s="163"/>
      <c r="BW59" s="163"/>
      <c r="BX59" s="163"/>
      <c r="BY59" s="163"/>
      <c r="BZ59" s="163"/>
      <c r="CA59" s="169" t="e">
        <v>#DIV/0!</v>
      </c>
      <c r="CB59" s="128"/>
      <c r="CC59" s="128"/>
    </row>
    <row r="60" spans="1:81" ht="14.25" customHeight="1" x14ac:dyDescent="0.25">
      <c r="A60" s="213" t="s">
        <v>375</v>
      </c>
      <c r="B60" s="153">
        <v>42644</v>
      </c>
      <c r="C60" s="170">
        <v>1190</v>
      </c>
      <c r="D60" s="155">
        <f t="shared" si="4"/>
        <v>1128</v>
      </c>
      <c r="E60" s="155">
        <f t="shared" si="5"/>
        <v>746</v>
      </c>
      <c r="F60" s="155">
        <f t="shared" si="6"/>
        <v>0</v>
      </c>
      <c r="G60" s="156">
        <f t="shared" si="0"/>
        <v>0.94789915966386551</v>
      </c>
      <c r="H60" s="156">
        <f t="shared" si="0"/>
        <v>0.626890756302521</v>
      </c>
      <c r="I60" s="156">
        <f t="shared" si="0"/>
        <v>0</v>
      </c>
      <c r="J60" s="21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3"/>
      <c r="BD60" s="163"/>
      <c r="BE60" s="163"/>
      <c r="BF60" s="163"/>
      <c r="BG60" s="163"/>
      <c r="BH60" s="163"/>
      <c r="BI60" s="165" t="s">
        <v>33</v>
      </c>
      <c r="BJ60" s="163" t="s">
        <v>33</v>
      </c>
      <c r="BK60" s="163"/>
      <c r="BL60" s="163">
        <v>1186</v>
      </c>
      <c r="BM60" s="163">
        <v>1177</v>
      </c>
      <c r="BN60" s="163">
        <v>1128</v>
      </c>
      <c r="BO60" s="163">
        <v>1109</v>
      </c>
      <c r="BP60" s="163">
        <v>1109</v>
      </c>
      <c r="BQ60" s="163">
        <v>746</v>
      </c>
      <c r="BR60" s="163">
        <v>721</v>
      </c>
      <c r="BS60" s="163">
        <v>715</v>
      </c>
      <c r="BT60" s="163">
        <v>705</v>
      </c>
      <c r="BU60" s="165"/>
      <c r="BV60" s="163"/>
      <c r="BW60" s="163"/>
      <c r="BX60" s="163"/>
      <c r="BY60" s="163"/>
      <c r="BZ60" s="163"/>
      <c r="CA60" s="169" t="e">
        <v>#DIV/0!</v>
      </c>
      <c r="CB60" s="128"/>
      <c r="CC60" s="128"/>
    </row>
    <row r="61" spans="1:81" ht="14.25" customHeight="1" x14ac:dyDescent="0.25">
      <c r="A61" s="213" t="s">
        <v>376</v>
      </c>
      <c r="B61" s="153">
        <v>42675</v>
      </c>
      <c r="C61" s="154">
        <v>1260</v>
      </c>
      <c r="D61" s="155">
        <f t="shared" si="4"/>
        <v>1278</v>
      </c>
      <c r="E61" s="155">
        <f t="shared" si="5"/>
        <v>798</v>
      </c>
      <c r="F61" s="155">
        <f t="shared" si="6"/>
        <v>0</v>
      </c>
      <c r="G61" s="156">
        <f t="shared" si="0"/>
        <v>1.0142857142857142</v>
      </c>
      <c r="H61" s="156">
        <f t="shared" si="0"/>
        <v>0.6333333333333333</v>
      </c>
      <c r="I61" s="156">
        <f t="shared" si="0"/>
        <v>0</v>
      </c>
      <c r="J61" s="21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3"/>
      <c r="BD61" s="163"/>
      <c r="BE61" s="163"/>
      <c r="BF61" s="163"/>
      <c r="BG61" s="163"/>
      <c r="BH61" s="163"/>
      <c r="BI61" s="165" t="s">
        <v>33</v>
      </c>
      <c r="BJ61" s="163" t="s">
        <v>33</v>
      </c>
      <c r="BK61" s="163"/>
      <c r="BL61" s="163" t="s">
        <v>33</v>
      </c>
      <c r="BM61" s="163">
        <v>1312</v>
      </c>
      <c r="BN61" s="163">
        <v>1291</v>
      </c>
      <c r="BO61" s="163">
        <v>1278</v>
      </c>
      <c r="BP61" s="163">
        <v>1278</v>
      </c>
      <c r="BQ61" s="163">
        <v>879</v>
      </c>
      <c r="BR61" s="163">
        <v>798</v>
      </c>
      <c r="BS61" s="163">
        <v>793</v>
      </c>
      <c r="BT61" s="163">
        <v>779</v>
      </c>
      <c r="BU61" s="165"/>
      <c r="BV61" s="163"/>
      <c r="BW61" s="163"/>
      <c r="BX61" s="163"/>
      <c r="BY61" s="163"/>
      <c r="BZ61" s="163"/>
      <c r="CA61" s="169" t="e">
        <v>#N/A</v>
      </c>
      <c r="CB61" s="128"/>
      <c r="CC61" s="128"/>
    </row>
    <row r="62" spans="1:81" ht="14.25" customHeight="1" x14ac:dyDescent="0.25">
      <c r="A62" s="213" t="s">
        <v>377</v>
      </c>
      <c r="B62" s="171">
        <v>42705</v>
      </c>
      <c r="C62" s="172">
        <v>1507</v>
      </c>
      <c r="D62" s="173">
        <f t="shared" si="4"/>
        <v>1495</v>
      </c>
      <c r="E62" s="173">
        <f t="shared" si="5"/>
        <v>996</v>
      </c>
      <c r="F62" s="173">
        <f t="shared" si="6"/>
        <v>0</v>
      </c>
      <c r="G62" s="174">
        <f t="shared" si="0"/>
        <v>0.99203715992037156</v>
      </c>
      <c r="H62" s="174">
        <f t="shared" si="0"/>
        <v>0.66091572660915732</v>
      </c>
      <c r="I62" s="174">
        <f t="shared" si="0"/>
        <v>0</v>
      </c>
      <c r="J62" s="217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6"/>
      <c r="BD62" s="176"/>
      <c r="BE62" s="176"/>
      <c r="BF62" s="176"/>
      <c r="BG62" s="176"/>
      <c r="BH62" s="176"/>
      <c r="BI62" s="177" t="s">
        <v>33</v>
      </c>
      <c r="BJ62" s="176" t="s">
        <v>33</v>
      </c>
      <c r="BK62" s="176"/>
      <c r="BL62" s="176" t="s">
        <v>33</v>
      </c>
      <c r="BM62" s="176"/>
      <c r="BN62" s="176">
        <v>1497</v>
      </c>
      <c r="BO62" s="176">
        <v>1495</v>
      </c>
      <c r="BP62" s="176">
        <v>1495</v>
      </c>
      <c r="BQ62" s="176">
        <v>1432</v>
      </c>
      <c r="BR62" s="176">
        <v>1004</v>
      </c>
      <c r="BS62" s="176">
        <v>996</v>
      </c>
      <c r="BT62" s="176">
        <v>975</v>
      </c>
      <c r="BU62" s="177"/>
      <c r="BV62" s="176"/>
      <c r="BW62" s="176"/>
      <c r="BX62" s="176"/>
      <c r="BY62" s="176"/>
      <c r="BZ62" s="176"/>
      <c r="CA62" s="169" t="e">
        <v>#N/A</v>
      </c>
      <c r="CB62" s="128"/>
      <c r="CC62" s="128"/>
    </row>
    <row r="63" spans="1:81" x14ac:dyDescent="0.25">
      <c r="A63" s="213" t="s">
        <v>378</v>
      </c>
      <c r="B63" s="171">
        <v>42736</v>
      </c>
      <c r="C63" s="154">
        <v>509</v>
      </c>
      <c r="D63" s="155">
        <f t="shared" si="4"/>
        <v>502</v>
      </c>
      <c r="E63" s="155">
        <f t="shared" si="5"/>
        <v>434</v>
      </c>
      <c r="F63" s="155">
        <f t="shared" si="6"/>
        <v>0</v>
      </c>
      <c r="G63" s="156">
        <f t="shared" ref="G63:I67" si="7">IFERROR(D63/$C63,"-")</f>
        <v>0.98624754420432215</v>
      </c>
      <c r="H63" s="156">
        <f t="shared" si="7"/>
        <v>0.8526522593320236</v>
      </c>
      <c r="I63" s="156">
        <f t="shared" si="7"/>
        <v>0</v>
      </c>
      <c r="J63" s="21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3"/>
      <c r="BD63" s="163"/>
      <c r="BE63" s="163"/>
      <c r="BF63" s="163"/>
      <c r="BG63" s="163"/>
      <c r="BH63" s="163"/>
      <c r="BI63" s="165"/>
      <c r="BJ63" s="163"/>
      <c r="BK63" s="163"/>
      <c r="BL63" s="163"/>
      <c r="BM63" s="163"/>
      <c r="BN63" s="163"/>
      <c r="BO63" s="163">
        <v>509</v>
      </c>
      <c r="BP63" s="163">
        <v>509</v>
      </c>
      <c r="BQ63" s="163">
        <v>502</v>
      </c>
      <c r="BR63" s="163">
        <v>449</v>
      </c>
      <c r="BS63" s="163">
        <v>444</v>
      </c>
      <c r="BT63" s="163">
        <v>434</v>
      </c>
      <c r="BU63" s="165"/>
      <c r="BV63" s="163"/>
      <c r="BW63" s="163"/>
      <c r="BX63" s="163"/>
      <c r="BY63" s="163"/>
      <c r="BZ63" s="163"/>
      <c r="CA63" s="169"/>
      <c r="CB63" s="169"/>
      <c r="CC63" s="128"/>
    </row>
    <row r="64" spans="1:81" x14ac:dyDescent="0.25">
      <c r="A64" s="213" t="s">
        <v>379</v>
      </c>
      <c r="B64" s="171">
        <v>42767</v>
      </c>
      <c r="C64" s="154">
        <v>1052</v>
      </c>
      <c r="D64" s="155">
        <f t="shared" si="4"/>
        <v>1009</v>
      </c>
      <c r="E64" s="155">
        <f t="shared" si="5"/>
        <v>0</v>
      </c>
      <c r="F64" s="155">
        <f t="shared" si="6"/>
        <v>0</v>
      </c>
      <c r="G64" s="156">
        <f t="shared" si="7"/>
        <v>0.95912547528517111</v>
      </c>
      <c r="H64" s="156">
        <f t="shared" si="7"/>
        <v>0</v>
      </c>
      <c r="I64" s="156">
        <f t="shared" si="7"/>
        <v>0</v>
      </c>
      <c r="J64" s="21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3"/>
      <c r="BD64" s="163"/>
      <c r="BE64" s="163"/>
      <c r="BF64" s="163"/>
      <c r="BG64" s="163"/>
      <c r="BH64" s="163"/>
      <c r="BI64" s="165"/>
      <c r="BJ64" s="163"/>
      <c r="BK64" s="163"/>
      <c r="BL64" s="163"/>
      <c r="BM64" s="163"/>
      <c r="BN64" s="163"/>
      <c r="BO64" s="163"/>
      <c r="BP64" s="163">
        <v>1052</v>
      </c>
      <c r="BQ64" s="163">
        <v>1040</v>
      </c>
      <c r="BR64" s="163">
        <v>1009</v>
      </c>
      <c r="BS64" s="163">
        <v>1003</v>
      </c>
      <c r="BT64" s="163">
        <v>962</v>
      </c>
      <c r="BU64" s="165"/>
      <c r="BV64" s="163"/>
      <c r="BW64" s="163"/>
      <c r="BX64" s="163"/>
      <c r="BY64" s="163"/>
      <c r="BZ64" s="163"/>
      <c r="CA64" s="169"/>
      <c r="CB64" s="169"/>
      <c r="CC64" s="128"/>
    </row>
    <row r="65" spans="1:81" x14ac:dyDescent="0.25">
      <c r="A65" s="213" t="s">
        <v>380</v>
      </c>
      <c r="B65" s="171">
        <v>42795</v>
      </c>
      <c r="C65" s="154">
        <v>1209</v>
      </c>
      <c r="D65" s="155">
        <f t="shared" si="4"/>
        <v>1180</v>
      </c>
      <c r="E65" s="155">
        <f t="shared" si="5"/>
        <v>0</v>
      </c>
      <c r="F65" s="155">
        <f t="shared" si="6"/>
        <v>0</v>
      </c>
      <c r="G65" s="156">
        <f t="shared" si="7"/>
        <v>0.9760132340777502</v>
      </c>
      <c r="H65" s="156">
        <f t="shared" si="7"/>
        <v>0</v>
      </c>
      <c r="I65" s="156">
        <f t="shared" si="7"/>
        <v>0</v>
      </c>
      <c r="J65" s="21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3"/>
      <c r="BD65" s="163"/>
      <c r="BE65" s="163"/>
      <c r="BF65" s="163"/>
      <c r="BG65" s="163"/>
      <c r="BH65" s="163"/>
      <c r="BI65" s="165"/>
      <c r="BJ65" s="163"/>
      <c r="BK65" s="163"/>
      <c r="BL65" s="163"/>
      <c r="BM65" s="163"/>
      <c r="BN65" s="163"/>
      <c r="BO65" s="163"/>
      <c r="BP65" s="163"/>
      <c r="BQ65" s="163">
        <v>1201</v>
      </c>
      <c r="BR65" s="163">
        <v>1182</v>
      </c>
      <c r="BS65" s="163">
        <v>1180</v>
      </c>
      <c r="BT65" s="163">
        <v>1142</v>
      </c>
      <c r="BU65" s="165"/>
      <c r="BV65" s="163"/>
      <c r="BW65" s="163"/>
      <c r="BX65" s="163"/>
      <c r="BY65" s="163"/>
      <c r="BZ65" s="163"/>
      <c r="CA65" s="169"/>
      <c r="CB65" s="128"/>
      <c r="CC65" s="128"/>
    </row>
    <row r="66" spans="1:81" ht="17.25" customHeight="1" x14ac:dyDescent="0.25">
      <c r="A66" s="213" t="s">
        <v>381</v>
      </c>
      <c r="B66" s="171">
        <v>42826</v>
      </c>
      <c r="C66" s="154">
        <v>962</v>
      </c>
      <c r="D66" s="155">
        <f t="shared" si="4"/>
        <v>897</v>
      </c>
      <c r="E66" s="155">
        <f t="shared" si="5"/>
        <v>0</v>
      </c>
      <c r="F66" s="155">
        <f t="shared" si="6"/>
        <v>0</v>
      </c>
      <c r="G66" s="156">
        <f t="shared" si="7"/>
        <v>0.93243243243243246</v>
      </c>
      <c r="H66" s="156">
        <f t="shared" si="7"/>
        <v>0</v>
      </c>
      <c r="I66" s="156">
        <f t="shared" si="7"/>
        <v>0</v>
      </c>
      <c r="J66" s="21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3"/>
      <c r="BD66" s="163"/>
      <c r="BE66" s="163"/>
      <c r="BF66" s="163"/>
      <c r="BG66" s="163"/>
      <c r="BH66" s="163"/>
      <c r="BI66" s="165"/>
      <c r="BJ66" s="163"/>
      <c r="BK66" s="163"/>
      <c r="BL66" s="163"/>
      <c r="BM66" s="163"/>
      <c r="BN66" s="163"/>
      <c r="BO66" s="163"/>
      <c r="BP66" s="163"/>
      <c r="BQ66" s="163"/>
      <c r="BR66" s="163">
        <v>939</v>
      </c>
      <c r="BS66" s="163">
        <v>936</v>
      </c>
      <c r="BT66" s="163">
        <v>897</v>
      </c>
      <c r="BU66" s="165"/>
      <c r="BV66" s="163"/>
      <c r="BW66" s="163"/>
      <c r="BX66" s="163"/>
      <c r="BY66" s="163"/>
      <c r="BZ66" s="163"/>
      <c r="CA66" s="169"/>
      <c r="CB66" s="128"/>
      <c r="CC66" s="128"/>
    </row>
    <row r="67" spans="1:81" x14ac:dyDescent="0.25">
      <c r="A67" s="213" t="s">
        <v>382</v>
      </c>
      <c r="B67" s="171">
        <v>42856</v>
      </c>
      <c r="C67" s="154">
        <v>953</v>
      </c>
      <c r="D67" s="155">
        <f t="shared" si="4"/>
        <v>0</v>
      </c>
      <c r="E67" s="155">
        <f t="shared" si="5"/>
        <v>0</v>
      </c>
      <c r="F67" s="155">
        <f t="shared" si="6"/>
        <v>0</v>
      </c>
      <c r="G67" s="156">
        <f t="shared" si="7"/>
        <v>0</v>
      </c>
      <c r="H67" s="156">
        <f t="shared" si="7"/>
        <v>0</v>
      </c>
      <c r="I67" s="156">
        <f t="shared" si="7"/>
        <v>0</v>
      </c>
      <c r="J67" s="21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3"/>
      <c r="BD67" s="163"/>
      <c r="BE67" s="163"/>
      <c r="BF67" s="163"/>
      <c r="BG67" s="163"/>
      <c r="BH67" s="163"/>
      <c r="BI67" s="165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>
        <v>934</v>
      </c>
      <c r="BT67" s="163">
        <v>887</v>
      </c>
      <c r="BU67" s="165"/>
      <c r="BV67" s="163"/>
      <c r="BW67" s="163"/>
      <c r="BX67" s="163"/>
      <c r="BY67" s="163"/>
      <c r="BZ67" s="163"/>
      <c r="CA67" s="169"/>
      <c r="CB67" s="128"/>
      <c r="CC67" s="128"/>
    </row>
    <row r="68" spans="1:81" x14ac:dyDescent="0.25">
      <c r="A68" s="213" t="s">
        <v>383</v>
      </c>
      <c r="B68" s="171">
        <v>42887</v>
      </c>
      <c r="C68" s="154">
        <v>1739</v>
      </c>
      <c r="D68" s="155">
        <f t="shared" si="4"/>
        <v>0</v>
      </c>
      <c r="E68" s="155">
        <f t="shared" si="5"/>
        <v>0</v>
      </c>
      <c r="F68" s="155">
        <f t="shared" si="6"/>
        <v>0</v>
      </c>
      <c r="G68" s="156"/>
      <c r="H68" s="156"/>
      <c r="I68" s="156"/>
      <c r="J68" s="21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3"/>
      <c r="BD68" s="163"/>
      <c r="BE68" s="163"/>
      <c r="BF68" s="163"/>
      <c r="BG68" s="163"/>
      <c r="BH68" s="163"/>
      <c r="BI68" s="165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>
        <v>1717</v>
      </c>
      <c r="BU68" s="165"/>
      <c r="BV68" s="163"/>
      <c r="BW68" s="163"/>
      <c r="BX68" s="163"/>
      <c r="BY68" s="163"/>
      <c r="BZ68" s="163"/>
      <c r="CA68" s="169"/>
      <c r="CB68" s="128"/>
      <c r="CC68" s="128"/>
    </row>
    <row r="69" spans="1:81" x14ac:dyDescent="0.25">
      <c r="A69" s="213" t="s">
        <v>384</v>
      </c>
      <c r="B69" s="171">
        <v>42917</v>
      </c>
      <c r="C69" s="154">
        <v>1164</v>
      </c>
      <c r="D69" s="155"/>
      <c r="E69" s="155"/>
      <c r="F69" s="155"/>
      <c r="G69" s="156"/>
      <c r="H69" s="156"/>
      <c r="I69" s="156"/>
      <c r="J69" s="21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3"/>
      <c r="BD69" s="163"/>
      <c r="BE69" s="163"/>
      <c r="BF69" s="163"/>
      <c r="BG69" s="163"/>
      <c r="BH69" s="163"/>
      <c r="BI69" s="165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5"/>
      <c r="BV69" s="163"/>
      <c r="BW69" s="163"/>
      <c r="BX69" s="163"/>
      <c r="BY69" s="163"/>
      <c r="BZ69" s="163"/>
      <c r="CA69" s="169"/>
      <c r="CB69" s="128"/>
      <c r="CC69" s="128"/>
    </row>
    <row r="70" spans="1:81" x14ac:dyDescent="0.25">
      <c r="A70" s="213" t="s">
        <v>385</v>
      </c>
      <c r="B70" s="171">
        <v>42948</v>
      </c>
      <c r="C70" s="154"/>
      <c r="D70" s="155"/>
      <c r="E70" s="155"/>
      <c r="F70" s="155"/>
      <c r="G70" s="156"/>
      <c r="H70" s="156"/>
      <c r="I70" s="156"/>
      <c r="J70" s="21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3"/>
      <c r="BD70" s="163"/>
      <c r="BE70" s="163"/>
      <c r="BF70" s="163"/>
      <c r="BG70" s="163"/>
      <c r="BH70" s="163"/>
      <c r="BI70" s="165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5"/>
      <c r="BV70" s="163"/>
      <c r="BW70" s="163"/>
      <c r="BX70" s="163"/>
      <c r="BY70" s="163"/>
      <c r="BZ70" s="163"/>
      <c r="CA70" s="169"/>
      <c r="CB70" s="128"/>
      <c r="CC70" s="128"/>
    </row>
    <row r="71" spans="1:81" x14ac:dyDescent="0.25">
      <c r="A71" s="213" t="s">
        <v>386</v>
      </c>
      <c r="B71" s="171">
        <v>42979</v>
      </c>
      <c r="C71" s="154"/>
      <c r="D71" s="155"/>
      <c r="E71" s="155"/>
      <c r="F71" s="155"/>
      <c r="G71" s="156"/>
      <c r="H71" s="156"/>
      <c r="I71" s="156"/>
      <c r="J71" s="21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3"/>
      <c r="BD71" s="163"/>
      <c r="BE71" s="163"/>
      <c r="BF71" s="163"/>
      <c r="BG71" s="163"/>
      <c r="BH71" s="163"/>
      <c r="BI71" s="165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5"/>
      <c r="BV71" s="163"/>
      <c r="BW71" s="163"/>
      <c r="BX71" s="163"/>
      <c r="BY71" s="163"/>
      <c r="BZ71" s="163"/>
      <c r="CA71" s="169"/>
      <c r="CB71" s="128"/>
      <c r="CC71" s="128"/>
    </row>
    <row r="72" spans="1:81" x14ac:dyDescent="0.25">
      <c r="A72" s="213" t="s">
        <v>387</v>
      </c>
      <c r="B72" s="171">
        <v>43009</v>
      </c>
      <c r="C72" s="170"/>
      <c r="D72" s="155"/>
      <c r="E72" s="155"/>
      <c r="F72" s="155"/>
      <c r="G72" s="156"/>
      <c r="H72" s="156"/>
      <c r="I72" s="156"/>
      <c r="J72" s="21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3"/>
      <c r="BD72" s="163"/>
      <c r="BE72" s="163"/>
      <c r="BF72" s="163"/>
      <c r="BG72" s="163"/>
      <c r="BH72" s="163"/>
      <c r="BI72" s="165"/>
      <c r="BJ72" s="163"/>
      <c r="BK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5"/>
      <c r="BV72" s="163"/>
      <c r="BW72" s="163"/>
      <c r="BX72" s="163"/>
      <c r="BY72" s="163"/>
      <c r="BZ72" s="163"/>
      <c r="CA72" s="169"/>
      <c r="CB72" s="128"/>
      <c r="CC72" s="128"/>
    </row>
    <row r="73" spans="1:81" x14ac:dyDescent="0.25">
      <c r="A73" s="213" t="s">
        <v>388</v>
      </c>
      <c r="B73" s="171">
        <v>43040</v>
      </c>
      <c r="C73" s="154"/>
      <c r="D73" s="155"/>
      <c r="E73" s="155"/>
      <c r="F73" s="155"/>
      <c r="G73" s="156"/>
      <c r="H73" s="156"/>
      <c r="I73" s="156"/>
      <c r="J73" s="21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3"/>
      <c r="BD73" s="163"/>
      <c r="BE73" s="163"/>
      <c r="BF73" s="163"/>
      <c r="BG73" s="163"/>
      <c r="BH73" s="163"/>
      <c r="BI73" s="165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5"/>
      <c r="BV73" s="163"/>
      <c r="BW73" s="163"/>
      <c r="BX73" s="163"/>
      <c r="BY73" s="163"/>
      <c r="BZ73" s="163"/>
      <c r="CA73" s="169"/>
      <c r="CB73" s="128"/>
      <c r="CC73" s="128"/>
    </row>
    <row r="74" spans="1:81" x14ac:dyDescent="0.25">
      <c r="A74" s="213" t="s">
        <v>389</v>
      </c>
      <c r="B74" s="171">
        <v>43070</v>
      </c>
      <c r="C74" s="172"/>
      <c r="D74" s="173"/>
      <c r="E74" s="173"/>
      <c r="F74" s="173"/>
      <c r="G74" s="174"/>
      <c r="H74" s="174"/>
      <c r="I74" s="174"/>
      <c r="J74" s="217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6"/>
      <c r="BD74" s="176"/>
      <c r="BE74" s="176"/>
      <c r="BF74" s="176"/>
      <c r="BG74" s="176"/>
      <c r="BH74" s="176"/>
      <c r="BI74" s="177"/>
      <c r="BJ74" s="176"/>
      <c r="BK74" s="176"/>
      <c r="BL74" s="176"/>
      <c r="BM74" s="176"/>
      <c r="BN74" s="176"/>
      <c r="BO74" s="176"/>
      <c r="BP74" s="176"/>
      <c r="BQ74" s="176"/>
      <c r="BR74" s="176"/>
      <c r="BS74" s="176"/>
      <c r="BT74" s="176"/>
      <c r="BU74" s="177"/>
      <c r="BV74" s="176"/>
      <c r="BW74" s="176"/>
      <c r="BX74" s="176"/>
      <c r="BY74" s="176"/>
      <c r="BZ74" s="176"/>
      <c r="CA74" s="169"/>
      <c r="CB74" s="128"/>
      <c r="CC74" s="128"/>
    </row>
    <row r="75" spans="1:81" x14ac:dyDescent="0.25">
      <c r="G75" s="218">
        <f>AVERAGE(G6:G67)</f>
        <v>0.93462697175877762</v>
      </c>
      <c r="H75" s="218">
        <f t="shared" ref="H75:I75" si="8">AVERAGE(H6:H67)</f>
        <v>0.57964714693756847</v>
      </c>
      <c r="I75" s="218">
        <f t="shared" si="8"/>
        <v>0.25074780729646973</v>
      </c>
    </row>
  </sheetData>
  <conditionalFormatting sqref="BI6:BN62">
    <cfRule type="expression" dxfId="3" priority="4">
      <formula>IF($B$2=BI$3,TRUE,FALSE)</formula>
    </cfRule>
  </conditionalFormatting>
  <conditionalFormatting sqref="BU6:BZ62">
    <cfRule type="expression" dxfId="2" priority="3">
      <formula>IF($B$2=BU$3,TRUE,FALSE)</formula>
    </cfRule>
  </conditionalFormatting>
  <conditionalFormatting sqref="BI63:BN74">
    <cfRule type="expression" dxfId="1" priority="2">
      <formula>IF($B$2=BI$3,TRUE,FALSE)</formula>
    </cfRule>
  </conditionalFormatting>
  <conditionalFormatting sqref="BU63:BZ74">
    <cfRule type="expression" dxfId="0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GridLines="0" tabSelected="1" zoomScale="80" zoomScaleNormal="80" workbookViewId="0">
      <selection sqref="A1:XFD1"/>
    </sheetView>
  </sheetViews>
  <sheetFormatPr defaultRowHeight="14.25" outlineLevelCol="1" x14ac:dyDescent="0.2"/>
  <cols>
    <col min="1" max="1" width="13.25" style="181" customWidth="1"/>
    <col min="2" max="2" width="12.625" style="181" customWidth="1"/>
    <col min="3" max="3" width="20.5" style="181" customWidth="1"/>
    <col min="4" max="4" width="24.375" style="181" customWidth="1"/>
    <col min="5" max="6" width="9" style="181"/>
    <col min="7" max="11" width="8" style="181" hidden="1" customWidth="1" outlineLevel="1"/>
    <col min="12" max="12" width="11.875" style="181" bestFit="1" customWidth="1" collapsed="1"/>
    <col min="13" max="13" width="13.125" style="181" hidden="1" customWidth="1" outlineLevel="1"/>
    <col min="14" max="14" width="8.25" style="181" hidden="1" customWidth="1" outlineLevel="1"/>
    <col min="15" max="15" width="9" style="181" collapsed="1"/>
    <col min="16" max="16" width="9.25" style="181" customWidth="1"/>
    <col min="17" max="17" width="8" style="181" customWidth="1" outlineLevel="1"/>
    <col min="18" max="18" width="9.5" style="181" customWidth="1" outlineLevel="1"/>
    <col min="19" max="19" width="9.5" style="181" customWidth="1"/>
    <col min="20" max="20" width="10.625" style="181" customWidth="1"/>
    <col min="21" max="21" width="11.25" style="181" customWidth="1"/>
    <col min="22" max="22" width="10.5" style="181" customWidth="1"/>
    <col min="23" max="23" width="11.25" style="181" customWidth="1"/>
    <col min="24" max="24" width="9.375" style="181" customWidth="1"/>
    <col min="25" max="25" width="11.25" style="181" customWidth="1"/>
    <col min="26" max="16384" width="9" style="181"/>
  </cols>
  <sheetData>
    <row r="1" spans="1:30" s="317" customFormat="1" x14ac:dyDescent="0.2">
      <c r="A1" s="317" t="s">
        <v>428</v>
      </c>
      <c r="B1" s="317" t="s">
        <v>429</v>
      </c>
      <c r="C1" s="317" t="s">
        <v>430</v>
      </c>
      <c r="D1" s="317" t="s">
        <v>431</v>
      </c>
      <c r="E1" s="317" t="s">
        <v>253</v>
      </c>
      <c r="F1" s="318" t="s">
        <v>254</v>
      </c>
      <c r="G1" s="318" t="s">
        <v>50</v>
      </c>
      <c r="H1" s="318" t="s">
        <v>36</v>
      </c>
      <c r="I1" s="318" t="s">
        <v>37</v>
      </c>
      <c r="J1" s="318" t="s">
        <v>256</v>
      </c>
      <c r="K1" s="318" t="s">
        <v>305</v>
      </c>
      <c r="L1" s="317" t="s">
        <v>255</v>
      </c>
      <c r="M1" s="317" t="s">
        <v>432</v>
      </c>
      <c r="N1" s="317" t="s">
        <v>433</v>
      </c>
      <c r="O1" s="317" t="s">
        <v>434</v>
      </c>
      <c r="P1" s="318" t="s">
        <v>435</v>
      </c>
      <c r="Q1" s="318" t="s">
        <v>436</v>
      </c>
      <c r="R1" s="318" t="s">
        <v>437</v>
      </c>
      <c r="S1" s="318" t="s">
        <v>415</v>
      </c>
      <c r="T1" s="318" t="s">
        <v>416</v>
      </c>
      <c r="U1" s="318" t="s">
        <v>417</v>
      </c>
      <c r="V1" s="318" t="s">
        <v>418</v>
      </c>
      <c r="W1" s="318" t="s">
        <v>419</v>
      </c>
      <c r="X1" s="318" t="s">
        <v>420</v>
      </c>
      <c r="Y1" s="318" t="s">
        <v>421</v>
      </c>
      <c r="Z1" s="318" t="s">
        <v>422</v>
      </c>
      <c r="AA1" s="318" t="s">
        <v>423</v>
      </c>
      <c r="AB1" s="318" t="s">
        <v>438</v>
      </c>
      <c r="AC1" s="318" t="s">
        <v>314</v>
      </c>
      <c r="AD1" s="318" t="s">
        <v>439</v>
      </c>
    </row>
    <row r="2" spans="1:30" x14ac:dyDescent="0.2">
      <c r="A2" s="178"/>
      <c r="B2" s="104">
        <v>42794</v>
      </c>
      <c r="C2" s="179"/>
      <c r="D2" s="180" t="s">
        <v>289</v>
      </c>
      <c r="E2" s="179"/>
    </row>
    <row r="3" spans="1:30" ht="18" x14ac:dyDescent="0.25">
      <c r="A3" s="179"/>
      <c r="B3" s="182"/>
      <c r="C3" s="183"/>
      <c r="D3" s="179"/>
      <c r="E3" s="179"/>
    </row>
    <row r="4" spans="1:30" x14ac:dyDescent="0.2">
      <c r="A4" s="179"/>
      <c r="B4" s="184"/>
      <c r="C4" s="184"/>
      <c r="D4" s="179"/>
      <c r="E4" s="179"/>
    </row>
    <row r="5" spans="1:30" ht="15" x14ac:dyDescent="0.2">
      <c r="A5" s="185" t="s">
        <v>297</v>
      </c>
      <c r="B5" s="184"/>
      <c r="C5" s="184"/>
      <c r="D5" s="186" t="s">
        <v>298</v>
      </c>
      <c r="E5" s="187"/>
    </row>
    <row r="6" spans="1:30" ht="15" x14ac:dyDescent="0.25">
      <c r="E6" s="188" t="s">
        <v>299</v>
      </c>
      <c r="F6" s="189"/>
      <c r="G6" s="189"/>
      <c r="H6" s="189"/>
      <c r="I6" s="189"/>
      <c r="J6" s="189"/>
      <c r="K6" s="189"/>
      <c r="L6" s="190" t="s">
        <v>300</v>
      </c>
      <c r="M6" s="191"/>
      <c r="N6" s="191"/>
      <c r="O6" s="192" t="s">
        <v>301</v>
      </c>
      <c r="P6" s="193"/>
      <c r="Q6" s="193"/>
      <c r="R6" s="193"/>
      <c r="S6" s="188" t="s">
        <v>302</v>
      </c>
      <c r="T6" s="188"/>
      <c r="U6" s="194" t="s">
        <v>244</v>
      </c>
      <c r="V6" s="194"/>
      <c r="W6" s="194"/>
      <c r="X6" s="194"/>
      <c r="Y6" s="194"/>
    </row>
    <row r="7" spans="1:30" x14ac:dyDescent="0.2">
      <c r="A7" s="195" t="s">
        <v>237</v>
      </c>
      <c r="B7" s="195" t="s">
        <v>236</v>
      </c>
      <c r="C7" s="195" t="s">
        <v>303</v>
      </c>
      <c r="D7" s="195" t="s">
        <v>304</v>
      </c>
      <c r="E7" s="196" t="s">
        <v>253</v>
      </c>
      <c r="F7" s="197" t="s">
        <v>254</v>
      </c>
      <c r="G7" s="196" t="s">
        <v>50</v>
      </c>
      <c r="H7" s="198" t="s">
        <v>36</v>
      </c>
      <c r="I7" s="198" t="s">
        <v>37</v>
      </c>
      <c r="J7" s="197" t="s">
        <v>256</v>
      </c>
      <c r="K7" s="196" t="s">
        <v>305</v>
      </c>
      <c r="L7" s="196" t="s">
        <v>255</v>
      </c>
      <c r="M7" s="198" t="s">
        <v>306</v>
      </c>
      <c r="N7" s="197" t="s">
        <v>307</v>
      </c>
      <c r="O7" s="195" t="s">
        <v>308</v>
      </c>
      <c r="P7" s="195" t="s">
        <v>309</v>
      </c>
      <c r="Q7" s="195" t="s">
        <v>310</v>
      </c>
      <c r="R7" s="195" t="s">
        <v>311</v>
      </c>
      <c r="S7" s="196" t="s">
        <v>257</v>
      </c>
      <c r="T7" s="197" t="s">
        <v>258</v>
      </c>
      <c r="U7" s="195" t="s">
        <v>312</v>
      </c>
      <c r="V7" s="195" t="s">
        <v>259</v>
      </c>
      <c r="W7" s="195" t="s">
        <v>313</v>
      </c>
      <c r="X7" s="195" t="s">
        <v>314</v>
      </c>
      <c r="Y7" s="195" t="s">
        <v>260</v>
      </c>
    </row>
    <row r="8" spans="1:30" x14ac:dyDescent="0.2">
      <c r="E8" s="199"/>
      <c r="F8" s="200"/>
      <c r="G8" s="199"/>
      <c r="H8" s="201"/>
      <c r="I8" s="201"/>
      <c r="J8" s="200"/>
      <c r="K8" s="199"/>
      <c r="L8" s="199"/>
      <c r="M8" s="201"/>
      <c r="N8" s="200"/>
      <c r="O8" s="202"/>
      <c r="P8" s="203"/>
      <c r="Q8" s="202"/>
      <c r="R8" s="203"/>
      <c r="S8" s="199"/>
      <c r="T8" s="204"/>
      <c r="U8" s="202"/>
      <c r="V8" s="205"/>
      <c r="W8" s="205"/>
      <c r="X8" s="206"/>
      <c r="Y8" s="202"/>
    </row>
    <row r="9" spans="1:30" x14ac:dyDescent="0.2">
      <c r="E9" s="199"/>
      <c r="F9" s="200"/>
      <c r="G9" s="199"/>
      <c r="H9" s="201"/>
      <c r="I9" s="201"/>
      <c r="J9" s="200"/>
      <c r="K9" s="199"/>
      <c r="L9" s="199"/>
      <c r="M9" s="201"/>
      <c r="N9" s="200"/>
      <c r="O9" s="202"/>
      <c r="P9" s="203"/>
      <c r="Q9" s="202"/>
      <c r="R9" s="203"/>
      <c r="S9" s="199"/>
      <c r="T9" s="204"/>
      <c r="U9" s="202"/>
      <c r="V9" s="205"/>
      <c r="W9" s="205"/>
      <c r="X9" s="206"/>
      <c r="Y9" s="202"/>
    </row>
    <row r="10" spans="1:30" x14ac:dyDescent="0.2">
      <c r="E10" s="199"/>
      <c r="F10" s="200"/>
      <c r="G10" s="199"/>
      <c r="H10" s="201"/>
      <c r="I10" s="201"/>
      <c r="J10" s="200"/>
      <c r="K10" s="199"/>
      <c r="L10" s="199"/>
      <c r="M10" s="201"/>
      <c r="N10" s="200"/>
      <c r="O10" s="202"/>
      <c r="P10" s="203"/>
      <c r="Q10" s="202"/>
      <c r="R10" s="203"/>
      <c r="S10" s="199"/>
      <c r="T10" s="204"/>
      <c r="U10" s="202"/>
      <c r="V10" s="205"/>
      <c r="W10" s="205"/>
      <c r="X10" s="206"/>
      <c r="Y10" s="202"/>
    </row>
    <row r="11" spans="1:30" x14ac:dyDescent="0.2">
      <c r="E11" s="199"/>
      <c r="F11" s="200"/>
      <c r="G11" s="199"/>
      <c r="H11" s="201"/>
      <c r="I11" s="201"/>
      <c r="J11" s="200"/>
      <c r="K11" s="199"/>
      <c r="L11" s="199"/>
      <c r="M11" s="201"/>
      <c r="N11" s="200"/>
      <c r="O11" s="202"/>
      <c r="P11" s="203"/>
      <c r="Q11" s="202"/>
      <c r="R11" s="203"/>
      <c r="S11" s="199"/>
      <c r="T11" s="204"/>
      <c r="U11" s="202"/>
      <c r="V11" s="205"/>
      <c r="W11" s="205"/>
      <c r="X11" s="206"/>
      <c r="Y11" s="202"/>
    </row>
    <row r="12" spans="1:30" x14ac:dyDescent="0.2">
      <c r="E12" s="199"/>
      <c r="F12" s="200"/>
      <c r="G12" s="199"/>
      <c r="H12" s="201"/>
      <c r="I12" s="201"/>
      <c r="J12" s="200"/>
      <c r="K12" s="199"/>
      <c r="L12" s="199"/>
      <c r="M12" s="201"/>
      <c r="N12" s="200"/>
      <c r="O12" s="202"/>
      <c r="P12" s="203"/>
      <c r="Q12" s="202"/>
      <c r="R12" s="203"/>
      <c r="S12" s="199"/>
      <c r="T12" s="204"/>
      <c r="U12" s="202"/>
      <c r="V12" s="205"/>
      <c r="W12" s="205"/>
      <c r="X12" s="206"/>
      <c r="Y12" s="202"/>
    </row>
    <row r="13" spans="1:30" x14ac:dyDescent="0.2">
      <c r="E13" s="199"/>
      <c r="F13" s="200"/>
      <c r="G13" s="199"/>
      <c r="H13" s="201"/>
      <c r="I13" s="201"/>
      <c r="J13" s="200"/>
      <c r="K13" s="199"/>
      <c r="L13" s="199"/>
      <c r="M13" s="201"/>
      <c r="N13" s="200"/>
      <c r="O13" s="202"/>
      <c r="P13" s="203"/>
      <c r="Q13" s="202"/>
      <c r="R13" s="203"/>
      <c r="S13" s="199"/>
      <c r="T13" s="204"/>
      <c r="U13" s="202"/>
      <c r="V13" s="205"/>
      <c r="W13" s="205"/>
      <c r="X13" s="206"/>
      <c r="Y13" s="202"/>
    </row>
    <row r="14" spans="1:30" x14ac:dyDescent="0.2">
      <c r="E14" s="199"/>
      <c r="F14" s="200"/>
      <c r="G14" s="199"/>
      <c r="H14" s="201"/>
      <c r="I14" s="201"/>
      <c r="J14" s="200"/>
      <c r="K14" s="199"/>
      <c r="L14" s="199"/>
      <c r="M14" s="201"/>
      <c r="N14" s="200"/>
      <c r="O14" s="202"/>
      <c r="P14" s="203"/>
      <c r="Q14" s="202"/>
      <c r="R14" s="203"/>
      <c r="S14" s="199"/>
      <c r="T14" s="204"/>
      <c r="U14" s="202"/>
      <c r="V14" s="205"/>
      <c r="W14" s="205"/>
      <c r="X14" s="206"/>
      <c r="Y14" s="202"/>
    </row>
    <row r="15" spans="1:30" x14ac:dyDescent="0.2">
      <c r="E15" s="199"/>
      <c r="F15" s="200"/>
      <c r="G15" s="199"/>
      <c r="H15" s="201"/>
      <c r="I15" s="201"/>
      <c r="J15" s="200"/>
      <c r="K15" s="199"/>
      <c r="L15" s="199"/>
      <c r="M15" s="201"/>
      <c r="N15" s="200"/>
      <c r="O15" s="202"/>
      <c r="P15" s="203"/>
      <c r="Q15" s="202"/>
      <c r="R15" s="203"/>
      <c r="S15" s="199"/>
      <c r="T15" s="204"/>
      <c r="U15" s="202"/>
      <c r="V15" s="205"/>
      <c r="W15" s="205"/>
      <c r="X15" s="206"/>
      <c r="Y15" s="202"/>
    </row>
    <row r="16" spans="1:30" x14ac:dyDescent="0.2">
      <c r="E16" s="199"/>
      <c r="F16" s="200"/>
      <c r="G16" s="199"/>
      <c r="H16" s="201"/>
      <c r="I16" s="201"/>
      <c r="J16" s="200"/>
      <c r="K16" s="199"/>
      <c r="L16" s="199"/>
      <c r="M16" s="201"/>
      <c r="N16" s="200"/>
      <c r="O16" s="202"/>
      <c r="P16" s="203"/>
      <c r="Q16" s="202"/>
      <c r="R16" s="203"/>
      <c r="S16" s="199"/>
      <c r="T16" s="204"/>
      <c r="U16" s="202"/>
      <c r="V16" s="205"/>
      <c r="W16" s="205"/>
      <c r="X16" s="206"/>
      <c r="Y16" s="202"/>
    </row>
    <row r="17" spans="5:25" x14ac:dyDescent="0.2">
      <c r="E17" s="199"/>
      <c r="F17" s="200"/>
      <c r="G17" s="199"/>
      <c r="H17" s="201"/>
      <c r="I17" s="201"/>
      <c r="J17" s="200"/>
      <c r="K17" s="199"/>
      <c r="L17" s="199"/>
      <c r="M17" s="201"/>
      <c r="N17" s="200"/>
      <c r="O17" s="202"/>
      <c r="P17" s="203"/>
      <c r="Q17" s="202"/>
      <c r="R17" s="203"/>
      <c r="S17" s="199"/>
      <c r="T17" s="204"/>
      <c r="U17" s="202"/>
      <c r="V17" s="205"/>
      <c r="W17" s="205"/>
      <c r="X17" s="206"/>
      <c r="Y17" s="202"/>
    </row>
    <row r="18" spans="5:25" x14ac:dyDescent="0.2">
      <c r="E18" s="199"/>
      <c r="F18" s="200"/>
      <c r="G18" s="199"/>
      <c r="H18" s="201"/>
      <c r="I18" s="201"/>
      <c r="J18" s="200"/>
      <c r="K18" s="199"/>
      <c r="L18" s="199"/>
      <c r="M18" s="201"/>
      <c r="N18" s="200"/>
      <c r="O18" s="202"/>
      <c r="P18" s="203"/>
      <c r="Q18" s="202"/>
      <c r="R18" s="203"/>
      <c r="S18" s="199"/>
      <c r="T18" s="204"/>
      <c r="U18" s="202"/>
      <c r="V18" s="205"/>
      <c r="W18" s="205"/>
      <c r="X18" s="206"/>
      <c r="Y18" s="202"/>
    </row>
    <row r="19" spans="5:25" x14ac:dyDescent="0.2">
      <c r="E19" s="199"/>
      <c r="F19" s="200"/>
      <c r="G19" s="199"/>
      <c r="H19" s="201"/>
      <c r="I19" s="201"/>
      <c r="J19" s="200"/>
      <c r="K19" s="199"/>
      <c r="L19" s="199"/>
      <c r="M19" s="201"/>
      <c r="N19" s="200"/>
      <c r="O19" s="202"/>
      <c r="P19" s="203"/>
      <c r="Q19" s="202"/>
      <c r="R19" s="203"/>
      <c r="S19" s="199"/>
      <c r="T19" s="204"/>
      <c r="U19" s="202"/>
      <c r="V19" s="205"/>
      <c r="W19" s="205"/>
      <c r="X19" s="206"/>
      <c r="Y19" s="202"/>
    </row>
    <row r="20" spans="5:25" x14ac:dyDescent="0.2">
      <c r="E20" s="199"/>
      <c r="F20" s="200"/>
      <c r="G20" s="199"/>
      <c r="H20" s="201"/>
      <c r="I20" s="201"/>
      <c r="J20" s="200"/>
      <c r="K20" s="199"/>
      <c r="L20" s="199"/>
      <c r="M20" s="201"/>
      <c r="N20" s="200"/>
      <c r="O20" s="202"/>
      <c r="P20" s="203"/>
      <c r="Q20" s="202"/>
      <c r="R20" s="203"/>
      <c r="S20" s="199"/>
      <c r="T20" s="204"/>
      <c r="U20" s="202"/>
      <c r="V20" s="205"/>
      <c r="W20" s="205"/>
      <c r="X20" s="206"/>
      <c r="Y20" s="202"/>
    </row>
    <row r="21" spans="5:25" x14ac:dyDescent="0.2">
      <c r="E21" s="199"/>
      <c r="F21" s="200"/>
      <c r="G21" s="199"/>
      <c r="H21" s="201"/>
      <c r="I21" s="201"/>
      <c r="J21" s="200"/>
      <c r="K21" s="199"/>
      <c r="L21" s="199"/>
      <c r="M21" s="201"/>
      <c r="N21" s="200"/>
      <c r="O21" s="202"/>
      <c r="P21" s="203"/>
      <c r="Q21" s="202"/>
      <c r="R21" s="203"/>
      <c r="S21" s="199"/>
      <c r="T21" s="204"/>
      <c r="U21" s="202"/>
      <c r="V21" s="205"/>
      <c r="W21" s="205"/>
      <c r="X21" s="206"/>
      <c r="Y21" s="202"/>
    </row>
    <row r="22" spans="5:25" x14ac:dyDescent="0.2">
      <c r="E22" s="199"/>
      <c r="F22" s="200"/>
      <c r="G22" s="199"/>
      <c r="H22" s="201"/>
      <c r="I22" s="201"/>
      <c r="J22" s="200"/>
      <c r="K22" s="199"/>
      <c r="L22" s="199"/>
      <c r="M22" s="201"/>
      <c r="N22" s="200"/>
      <c r="O22" s="202"/>
      <c r="P22" s="203"/>
      <c r="Q22" s="202"/>
      <c r="R22" s="203"/>
      <c r="S22" s="199"/>
      <c r="T22" s="204"/>
      <c r="U22" s="202"/>
      <c r="V22" s="205"/>
      <c r="W22" s="205"/>
      <c r="X22" s="206"/>
      <c r="Y22" s="202"/>
    </row>
    <row r="23" spans="5:25" x14ac:dyDescent="0.2">
      <c r="E23" s="199"/>
      <c r="F23" s="200"/>
      <c r="G23" s="199"/>
      <c r="H23" s="201"/>
      <c r="I23" s="201"/>
      <c r="J23" s="200"/>
      <c r="K23" s="199"/>
      <c r="L23" s="199"/>
      <c r="M23" s="201"/>
      <c r="N23" s="200"/>
      <c r="O23" s="202"/>
      <c r="P23" s="203"/>
      <c r="Q23" s="202"/>
      <c r="R23" s="203"/>
      <c r="S23" s="199"/>
      <c r="T23" s="204"/>
      <c r="U23" s="202"/>
      <c r="V23" s="205"/>
      <c r="W23" s="205"/>
      <c r="X23" s="206"/>
      <c r="Y23" s="202"/>
    </row>
    <row r="24" spans="5:25" x14ac:dyDescent="0.2">
      <c r="E24" s="199"/>
      <c r="F24" s="200"/>
      <c r="G24" s="199"/>
      <c r="H24" s="201"/>
      <c r="I24" s="201"/>
      <c r="J24" s="200"/>
      <c r="K24" s="199"/>
      <c r="L24" s="199"/>
      <c r="M24" s="201"/>
      <c r="N24" s="200"/>
      <c r="O24" s="202"/>
      <c r="P24" s="203"/>
      <c r="Q24" s="202"/>
      <c r="R24" s="203"/>
      <c r="S24" s="199"/>
      <c r="T24" s="204"/>
      <c r="U24" s="202"/>
      <c r="V24" s="205"/>
      <c r="W24" s="205"/>
      <c r="X24" s="206"/>
      <c r="Y24" s="202"/>
    </row>
    <row r="25" spans="5:25" x14ac:dyDescent="0.2">
      <c r="E25" s="199"/>
      <c r="F25" s="200"/>
      <c r="G25" s="199"/>
      <c r="H25" s="201"/>
      <c r="I25" s="201"/>
      <c r="J25" s="200"/>
      <c r="K25" s="199"/>
      <c r="L25" s="199"/>
      <c r="M25" s="201"/>
      <c r="N25" s="200"/>
      <c r="O25" s="202"/>
      <c r="P25" s="203"/>
      <c r="Q25" s="202"/>
      <c r="R25" s="203"/>
      <c r="S25" s="199"/>
      <c r="T25" s="204"/>
      <c r="U25" s="202"/>
      <c r="V25" s="205"/>
      <c r="W25" s="205"/>
      <c r="X25" s="206"/>
      <c r="Y25" s="202"/>
    </row>
    <row r="26" spans="5:25" x14ac:dyDescent="0.2">
      <c r="E26" s="199"/>
      <c r="F26" s="200"/>
      <c r="G26" s="199"/>
      <c r="H26" s="201"/>
      <c r="I26" s="201"/>
      <c r="J26" s="200"/>
      <c r="K26" s="199"/>
      <c r="L26" s="199"/>
      <c r="M26" s="201"/>
      <c r="N26" s="200"/>
      <c r="O26" s="202"/>
      <c r="P26" s="203"/>
      <c r="Q26" s="202"/>
      <c r="R26" s="203"/>
      <c r="S26" s="199"/>
      <c r="T26" s="204"/>
      <c r="U26" s="202"/>
      <c r="V26" s="205"/>
      <c r="W26" s="205"/>
      <c r="X26" s="206"/>
      <c r="Y26" s="202"/>
    </row>
    <row r="27" spans="5:25" x14ac:dyDescent="0.2">
      <c r="E27" s="199"/>
      <c r="F27" s="200"/>
      <c r="G27" s="199"/>
      <c r="H27" s="201"/>
      <c r="I27" s="201"/>
      <c r="J27" s="200"/>
      <c r="K27" s="199"/>
      <c r="L27" s="199"/>
      <c r="M27" s="201"/>
      <c r="N27" s="200"/>
      <c r="O27" s="202"/>
      <c r="P27" s="203"/>
      <c r="Q27" s="202"/>
      <c r="R27" s="203"/>
      <c r="S27" s="199"/>
      <c r="T27" s="204"/>
      <c r="U27" s="202"/>
      <c r="V27" s="205"/>
      <c r="W27" s="205"/>
      <c r="X27" s="206"/>
      <c r="Y27" s="202"/>
    </row>
    <row r="28" spans="5:25" x14ac:dyDescent="0.2">
      <c r="E28" s="199"/>
      <c r="F28" s="200"/>
      <c r="G28" s="199"/>
      <c r="H28" s="201"/>
      <c r="I28" s="201"/>
      <c r="J28" s="200"/>
      <c r="K28" s="199"/>
      <c r="L28" s="199"/>
      <c r="M28" s="201"/>
      <c r="N28" s="200"/>
      <c r="O28" s="202"/>
      <c r="P28" s="203"/>
      <c r="Q28" s="202"/>
      <c r="R28" s="203"/>
      <c r="S28" s="199"/>
      <c r="T28" s="204"/>
      <c r="U28" s="202"/>
      <c r="V28" s="205"/>
      <c r="W28" s="205"/>
      <c r="X28" s="206"/>
      <c r="Y28" s="202"/>
    </row>
    <row r="29" spans="5:25" x14ac:dyDescent="0.2">
      <c r="E29" s="199"/>
      <c r="F29" s="200"/>
      <c r="G29" s="199"/>
      <c r="H29" s="201"/>
      <c r="I29" s="201"/>
      <c r="J29" s="200"/>
      <c r="K29" s="199"/>
      <c r="L29" s="199"/>
      <c r="M29" s="201"/>
      <c r="N29" s="200"/>
      <c r="O29" s="202"/>
      <c r="P29" s="203"/>
      <c r="Q29" s="202"/>
      <c r="R29" s="203"/>
      <c r="S29" s="199"/>
      <c r="T29" s="204"/>
      <c r="U29" s="202"/>
      <c r="V29" s="205"/>
      <c r="W29" s="205"/>
      <c r="X29" s="206"/>
      <c r="Y29" s="202"/>
    </row>
    <row r="30" spans="5:25" x14ac:dyDescent="0.2">
      <c r="E30" s="199"/>
      <c r="F30" s="200"/>
      <c r="G30" s="199"/>
      <c r="H30" s="201"/>
      <c r="I30" s="201"/>
      <c r="J30" s="200"/>
      <c r="K30" s="199"/>
      <c r="L30" s="199"/>
      <c r="M30" s="201"/>
      <c r="N30" s="200"/>
      <c r="O30" s="202"/>
      <c r="P30" s="203"/>
      <c r="Q30" s="202"/>
      <c r="R30" s="203"/>
      <c r="S30" s="199"/>
      <c r="T30" s="204"/>
      <c r="U30" s="202"/>
      <c r="V30" s="205"/>
      <c r="W30" s="205"/>
      <c r="X30" s="206"/>
      <c r="Y30" s="202"/>
    </row>
    <row r="31" spans="5:25" x14ac:dyDescent="0.2">
      <c r="E31" s="199"/>
      <c r="F31" s="200"/>
      <c r="G31" s="199"/>
      <c r="H31" s="201"/>
      <c r="I31" s="201"/>
      <c r="J31" s="200"/>
      <c r="K31" s="199"/>
      <c r="L31" s="199"/>
      <c r="M31" s="201"/>
      <c r="N31" s="200"/>
      <c r="O31" s="202"/>
      <c r="P31" s="203"/>
      <c r="Q31" s="202"/>
      <c r="R31" s="203"/>
      <c r="S31" s="199"/>
      <c r="T31" s="204"/>
      <c r="U31" s="202"/>
      <c r="V31" s="205"/>
      <c r="W31" s="205"/>
      <c r="X31" s="206"/>
      <c r="Y31" s="202"/>
    </row>
    <row r="32" spans="5:25" x14ac:dyDescent="0.2">
      <c r="E32" s="199"/>
      <c r="F32" s="200"/>
      <c r="G32" s="199"/>
      <c r="H32" s="201"/>
      <c r="I32" s="201"/>
      <c r="J32" s="200"/>
      <c r="K32" s="199"/>
      <c r="L32" s="199"/>
      <c r="M32" s="201"/>
      <c r="N32" s="200"/>
      <c r="O32" s="202"/>
      <c r="P32" s="203"/>
      <c r="Q32" s="202"/>
      <c r="R32" s="203"/>
      <c r="S32" s="199"/>
      <c r="T32" s="204"/>
      <c r="U32" s="202"/>
      <c r="V32" s="205"/>
      <c r="W32" s="205"/>
      <c r="X32" s="206"/>
      <c r="Y32" s="202"/>
    </row>
    <row r="33" spans="5:25" x14ac:dyDescent="0.2">
      <c r="E33" s="199"/>
      <c r="F33" s="200"/>
      <c r="G33" s="199"/>
      <c r="H33" s="201"/>
      <c r="I33" s="201"/>
      <c r="J33" s="200"/>
      <c r="K33" s="199"/>
      <c r="L33" s="199"/>
      <c r="M33" s="201"/>
      <c r="N33" s="200"/>
      <c r="O33" s="202"/>
      <c r="P33" s="203"/>
      <c r="Q33" s="202"/>
      <c r="R33" s="203"/>
      <c r="S33" s="199"/>
      <c r="T33" s="204"/>
      <c r="U33" s="202"/>
      <c r="V33" s="205"/>
      <c r="W33" s="205"/>
      <c r="X33" s="206"/>
      <c r="Y33" s="202"/>
    </row>
    <row r="34" spans="5:25" x14ac:dyDescent="0.2">
      <c r="E34" s="199"/>
      <c r="F34" s="200"/>
      <c r="G34" s="199"/>
      <c r="H34" s="201"/>
      <c r="I34" s="201"/>
      <c r="J34" s="200"/>
      <c r="K34" s="199"/>
      <c r="L34" s="199"/>
      <c r="M34" s="201"/>
      <c r="N34" s="200"/>
      <c r="O34" s="202"/>
      <c r="P34" s="203"/>
      <c r="Q34" s="202"/>
      <c r="R34" s="203"/>
      <c r="S34" s="199"/>
      <c r="T34" s="204"/>
      <c r="U34" s="202"/>
      <c r="V34" s="205"/>
      <c r="W34" s="205"/>
      <c r="X34" s="206"/>
      <c r="Y34" s="202"/>
    </row>
    <row r="35" spans="5:25" x14ac:dyDescent="0.2">
      <c r="E35" s="199"/>
      <c r="F35" s="200"/>
      <c r="G35" s="199"/>
      <c r="H35" s="201"/>
      <c r="I35" s="201"/>
      <c r="J35" s="200"/>
      <c r="K35" s="199"/>
      <c r="L35" s="199"/>
      <c r="M35" s="201"/>
      <c r="N35" s="200"/>
      <c r="O35" s="202"/>
      <c r="P35" s="203"/>
      <c r="Q35" s="202"/>
      <c r="R35" s="203"/>
      <c r="S35" s="199"/>
      <c r="T35" s="204"/>
      <c r="U35" s="202"/>
      <c r="V35" s="205"/>
      <c r="W35" s="205"/>
      <c r="X35" s="206"/>
      <c r="Y35" s="202"/>
    </row>
    <row r="36" spans="5:25" x14ac:dyDescent="0.2">
      <c r="E36" s="199"/>
      <c r="F36" s="200"/>
      <c r="G36" s="199"/>
      <c r="H36" s="201"/>
      <c r="I36" s="201"/>
      <c r="J36" s="200"/>
      <c r="K36" s="199"/>
      <c r="L36" s="199"/>
      <c r="M36" s="201"/>
      <c r="N36" s="200"/>
      <c r="O36" s="202"/>
      <c r="P36" s="203"/>
      <c r="Q36" s="202"/>
      <c r="R36" s="203"/>
      <c r="S36" s="199"/>
      <c r="T36" s="204"/>
      <c r="U36" s="202"/>
      <c r="V36" s="205"/>
      <c r="W36" s="205"/>
      <c r="X36" s="206"/>
      <c r="Y36" s="202"/>
    </row>
    <row r="37" spans="5:25" x14ac:dyDescent="0.2">
      <c r="E37" s="199"/>
      <c r="F37" s="200"/>
      <c r="G37" s="199"/>
      <c r="H37" s="201"/>
      <c r="I37" s="201"/>
      <c r="J37" s="200"/>
      <c r="K37" s="199"/>
      <c r="L37" s="199"/>
      <c r="M37" s="201"/>
      <c r="N37" s="200"/>
      <c r="O37" s="202"/>
      <c r="P37" s="203"/>
      <c r="Q37" s="202"/>
      <c r="R37" s="203"/>
      <c r="S37" s="199"/>
      <c r="T37" s="204"/>
      <c r="U37" s="202"/>
      <c r="V37" s="205"/>
      <c r="W37" s="205"/>
      <c r="X37" s="206"/>
      <c r="Y37" s="202"/>
    </row>
    <row r="38" spans="5:25" x14ac:dyDescent="0.2">
      <c r="E38" s="199"/>
      <c r="F38" s="200"/>
      <c r="G38" s="199"/>
      <c r="H38" s="201"/>
      <c r="I38" s="201"/>
      <c r="J38" s="200"/>
      <c r="K38" s="199"/>
      <c r="L38" s="199"/>
      <c r="M38" s="201"/>
      <c r="N38" s="200"/>
      <c r="O38" s="202"/>
      <c r="P38" s="203"/>
      <c r="Q38" s="202"/>
      <c r="R38" s="203"/>
      <c r="S38" s="199"/>
      <c r="T38" s="204"/>
      <c r="U38" s="202"/>
      <c r="V38" s="205"/>
      <c r="W38" s="205"/>
      <c r="X38" s="206"/>
      <c r="Y38" s="202"/>
    </row>
    <row r="39" spans="5:25" x14ac:dyDescent="0.2">
      <c r="E39" s="199"/>
      <c r="F39" s="200"/>
      <c r="G39" s="199"/>
      <c r="H39" s="201"/>
      <c r="I39" s="201"/>
      <c r="J39" s="200"/>
      <c r="K39" s="199"/>
      <c r="L39" s="199"/>
      <c r="M39" s="201"/>
      <c r="N39" s="200"/>
      <c r="O39" s="202"/>
      <c r="P39" s="203"/>
      <c r="Q39" s="202"/>
      <c r="R39" s="203"/>
      <c r="S39" s="199"/>
      <c r="T39" s="204"/>
      <c r="U39" s="202"/>
      <c r="V39" s="205"/>
      <c r="W39" s="205"/>
      <c r="X39" s="206"/>
      <c r="Y39" s="202"/>
    </row>
    <row r="40" spans="5:25" x14ac:dyDescent="0.2">
      <c r="E40" s="199"/>
      <c r="F40" s="200"/>
      <c r="G40" s="199"/>
      <c r="H40" s="201"/>
      <c r="I40" s="201"/>
      <c r="J40" s="200"/>
      <c r="K40" s="199"/>
      <c r="L40" s="199"/>
      <c r="M40" s="201"/>
      <c r="N40" s="200"/>
      <c r="O40" s="202"/>
      <c r="P40" s="203"/>
      <c r="Q40" s="202"/>
      <c r="R40" s="203"/>
      <c r="S40" s="199"/>
      <c r="T40" s="204"/>
      <c r="U40" s="202"/>
      <c r="V40" s="205"/>
      <c r="W40" s="205"/>
      <c r="X40" s="206"/>
      <c r="Y40" s="202"/>
    </row>
    <row r="41" spans="5:25" x14ac:dyDescent="0.2">
      <c r="E41" s="199"/>
      <c r="F41" s="200"/>
      <c r="G41" s="199"/>
      <c r="H41" s="201"/>
      <c r="I41" s="201"/>
      <c r="J41" s="200"/>
      <c r="K41" s="199"/>
      <c r="L41" s="199"/>
      <c r="M41" s="201"/>
      <c r="N41" s="200"/>
      <c r="O41" s="202"/>
      <c r="P41" s="203"/>
      <c r="Q41" s="202"/>
      <c r="R41" s="203"/>
      <c r="S41" s="199"/>
      <c r="T41" s="204"/>
      <c r="U41" s="202"/>
      <c r="V41" s="205"/>
      <c r="W41" s="205"/>
      <c r="X41" s="206"/>
      <c r="Y41" s="202"/>
    </row>
    <row r="42" spans="5:25" x14ac:dyDescent="0.2">
      <c r="E42" s="199"/>
      <c r="F42" s="200"/>
      <c r="G42" s="199"/>
      <c r="H42" s="201"/>
      <c r="I42" s="201"/>
      <c r="J42" s="200"/>
      <c r="K42" s="199"/>
      <c r="L42" s="199"/>
      <c r="M42" s="201"/>
      <c r="N42" s="200"/>
      <c r="O42" s="202"/>
      <c r="P42" s="203"/>
      <c r="Q42" s="202"/>
      <c r="R42" s="203"/>
      <c r="S42" s="199"/>
      <c r="T42" s="204"/>
      <c r="U42" s="202"/>
      <c r="V42" s="205"/>
      <c r="W42" s="205"/>
      <c r="X42" s="206"/>
      <c r="Y42" s="202"/>
    </row>
    <row r="43" spans="5:25" x14ac:dyDescent="0.2">
      <c r="E43" s="199"/>
      <c r="F43" s="200"/>
      <c r="G43" s="199"/>
      <c r="H43" s="201"/>
      <c r="I43" s="201"/>
      <c r="J43" s="200"/>
      <c r="K43" s="199"/>
      <c r="L43" s="199"/>
      <c r="M43" s="201"/>
      <c r="N43" s="200"/>
      <c r="O43" s="202"/>
      <c r="P43" s="203"/>
      <c r="Q43" s="202"/>
      <c r="R43" s="203"/>
      <c r="S43" s="199"/>
      <c r="T43" s="204"/>
      <c r="U43" s="202"/>
      <c r="V43" s="205"/>
      <c r="W43" s="205"/>
      <c r="X43" s="206"/>
      <c r="Y43" s="202"/>
    </row>
    <row r="44" spans="5:25" x14ac:dyDescent="0.2">
      <c r="E44" s="199"/>
      <c r="F44" s="200"/>
      <c r="G44" s="199"/>
      <c r="H44" s="201"/>
      <c r="I44" s="201"/>
      <c r="J44" s="200"/>
      <c r="K44" s="199"/>
      <c r="L44" s="199"/>
      <c r="M44" s="201"/>
      <c r="N44" s="200"/>
      <c r="O44" s="202"/>
      <c r="P44" s="203"/>
      <c r="Q44" s="202"/>
      <c r="R44" s="203"/>
      <c r="S44" s="199"/>
      <c r="T44" s="204"/>
      <c r="U44" s="202"/>
      <c r="V44" s="205"/>
      <c r="W44" s="205"/>
      <c r="X44" s="206"/>
      <c r="Y44" s="202"/>
    </row>
    <row r="45" spans="5:25" x14ac:dyDescent="0.2">
      <c r="E45" s="199"/>
      <c r="F45" s="200"/>
      <c r="G45" s="199"/>
      <c r="H45" s="201"/>
      <c r="I45" s="201"/>
      <c r="J45" s="200"/>
      <c r="K45" s="199"/>
      <c r="L45" s="199"/>
      <c r="M45" s="201"/>
      <c r="N45" s="200"/>
      <c r="O45" s="202"/>
      <c r="P45" s="203"/>
      <c r="Q45" s="202"/>
      <c r="R45" s="203"/>
      <c r="S45" s="199"/>
      <c r="T45" s="204"/>
      <c r="U45" s="202"/>
      <c r="V45" s="205"/>
      <c r="W45" s="205"/>
      <c r="X45" s="206"/>
      <c r="Y45" s="202"/>
    </row>
    <row r="46" spans="5:25" x14ac:dyDescent="0.2">
      <c r="E46" s="199"/>
      <c r="F46" s="200"/>
      <c r="G46" s="199"/>
      <c r="H46" s="201"/>
      <c r="I46" s="201"/>
      <c r="J46" s="200"/>
      <c r="K46" s="199"/>
      <c r="L46" s="199"/>
      <c r="M46" s="201"/>
      <c r="N46" s="200"/>
      <c r="O46" s="202"/>
      <c r="P46" s="203"/>
      <c r="Q46" s="202"/>
      <c r="R46" s="203"/>
      <c r="S46" s="199"/>
      <c r="T46" s="204"/>
      <c r="U46" s="202"/>
      <c r="V46" s="205"/>
      <c r="W46" s="205"/>
      <c r="X46" s="206"/>
      <c r="Y46" s="202"/>
    </row>
    <row r="47" spans="5:25" x14ac:dyDescent="0.2">
      <c r="E47" s="199"/>
      <c r="F47" s="200"/>
      <c r="G47" s="199"/>
      <c r="H47" s="201"/>
      <c r="I47" s="201"/>
      <c r="J47" s="200"/>
      <c r="K47" s="199"/>
      <c r="L47" s="199"/>
      <c r="M47" s="201"/>
      <c r="N47" s="200"/>
      <c r="O47" s="202"/>
      <c r="P47" s="203"/>
      <c r="Q47" s="202"/>
      <c r="R47" s="203"/>
      <c r="S47" s="199"/>
      <c r="T47" s="204"/>
      <c r="U47" s="202"/>
      <c r="V47" s="205"/>
      <c r="W47" s="205"/>
      <c r="X47" s="206"/>
      <c r="Y47" s="202"/>
    </row>
    <row r="48" spans="5:25" x14ac:dyDescent="0.2">
      <c r="E48" s="199"/>
      <c r="F48" s="200"/>
      <c r="G48" s="199"/>
      <c r="H48" s="201"/>
      <c r="I48" s="201"/>
      <c r="J48" s="200"/>
      <c r="K48" s="199"/>
      <c r="L48" s="199"/>
      <c r="M48" s="201"/>
      <c r="N48" s="200"/>
      <c r="O48" s="202"/>
      <c r="P48" s="203"/>
      <c r="Q48" s="202"/>
      <c r="R48" s="203"/>
      <c r="S48" s="199"/>
      <c r="T48" s="204"/>
      <c r="U48" s="202"/>
      <c r="V48" s="205"/>
      <c r="W48" s="205"/>
      <c r="X48" s="206"/>
      <c r="Y48" s="202"/>
    </row>
    <row r="49" spans="5:25" x14ac:dyDescent="0.2">
      <c r="E49" s="199"/>
      <c r="F49" s="200"/>
      <c r="G49" s="199"/>
      <c r="H49" s="201"/>
      <c r="I49" s="201"/>
      <c r="J49" s="200"/>
      <c r="K49" s="199"/>
      <c r="L49" s="199"/>
      <c r="M49" s="201"/>
      <c r="N49" s="200"/>
      <c r="O49" s="202"/>
      <c r="P49" s="203"/>
      <c r="Q49" s="202"/>
      <c r="R49" s="203"/>
      <c r="S49" s="199"/>
      <c r="T49" s="204"/>
      <c r="U49" s="202"/>
      <c r="V49" s="205"/>
      <c r="W49" s="205"/>
      <c r="X49" s="206"/>
      <c r="Y49" s="202"/>
    </row>
    <row r="50" spans="5:25" x14ac:dyDescent="0.2">
      <c r="E50" s="199"/>
      <c r="F50" s="200"/>
      <c r="G50" s="199"/>
      <c r="H50" s="201"/>
      <c r="I50" s="201"/>
      <c r="J50" s="200"/>
      <c r="K50" s="199"/>
      <c r="L50" s="199"/>
      <c r="M50" s="201"/>
      <c r="N50" s="200"/>
      <c r="O50" s="202"/>
      <c r="P50" s="203"/>
      <c r="Q50" s="202"/>
      <c r="R50" s="203"/>
      <c r="S50" s="199"/>
      <c r="T50" s="204"/>
      <c r="U50" s="202"/>
      <c r="V50" s="205"/>
      <c r="W50" s="205"/>
      <c r="X50" s="206"/>
      <c r="Y50" s="202"/>
    </row>
    <row r="51" spans="5:25" x14ac:dyDescent="0.2">
      <c r="E51" s="199"/>
      <c r="F51" s="200"/>
      <c r="G51" s="199"/>
      <c r="H51" s="201"/>
      <c r="I51" s="201"/>
      <c r="J51" s="200"/>
      <c r="K51" s="199"/>
      <c r="L51" s="199"/>
      <c r="M51" s="201"/>
      <c r="N51" s="200"/>
      <c r="O51" s="202"/>
      <c r="P51" s="203"/>
      <c r="Q51" s="202"/>
      <c r="R51" s="203"/>
      <c r="S51" s="199"/>
      <c r="T51" s="204"/>
      <c r="U51" s="202"/>
      <c r="V51" s="205"/>
      <c r="W51" s="205"/>
      <c r="X51" s="206"/>
      <c r="Y51" s="202"/>
    </row>
    <row r="52" spans="5:25" x14ac:dyDescent="0.2">
      <c r="E52" s="199"/>
      <c r="F52" s="200"/>
      <c r="G52" s="199"/>
      <c r="H52" s="201"/>
      <c r="I52" s="201"/>
      <c r="J52" s="200"/>
      <c r="K52" s="199"/>
      <c r="L52" s="199"/>
      <c r="M52" s="201"/>
      <c r="N52" s="200"/>
      <c r="O52" s="202"/>
      <c r="P52" s="203"/>
      <c r="Q52" s="202"/>
      <c r="R52" s="203"/>
      <c r="S52" s="199"/>
      <c r="T52" s="204"/>
      <c r="U52" s="202"/>
      <c r="V52" s="205"/>
      <c r="W52" s="205"/>
      <c r="X52" s="206"/>
      <c r="Y52" s="202"/>
    </row>
    <row r="53" spans="5:25" x14ac:dyDescent="0.2">
      <c r="E53" s="199"/>
      <c r="F53" s="200"/>
      <c r="G53" s="199"/>
      <c r="H53" s="201"/>
      <c r="I53" s="201"/>
      <c r="J53" s="200"/>
      <c r="K53" s="199"/>
      <c r="L53" s="199"/>
      <c r="M53" s="201"/>
      <c r="N53" s="200"/>
      <c r="O53" s="202"/>
      <c r="P53" s="203"/>
      <c r="Q53" s="202"/>
      <c r="R53" s="203"/>
      <c r="S53" s="199"/>
      <c r="T53" s="204"/>
      <c r="U53" s="202"/>
      <c r="V53" s="205"/>
      <c r="W53" s="205"/>
      <c r="X53" s="206"/>
      <c r="Y53" s="202"/>
    </row>
    <row r="54" spans="5:25" x14ac:dyDescent="0.2">
      <c r="E54" s="199"/>
      <c r="F54" s="200"/>
      <c r="G54" s="199"/>
      <c r="H54" s="201"/>
      <c r="I54" s="201"/>
      <c r="J54" s="200"/>
      <c r="K54" s="199"/>
      <c r="L54" s="199"/>
      <c r="M54" s="201"/>
      <c r="N54" s="200"/>
      <c r="O54" s="202"/>
      <c r="P54" s="203"/>
      <c r="Q54" s="202"/>
      <c r="R54" s="203"/>
      <c r="S54" s="199"/>
      <c r="T54" s="204"/>
      <c r="U54" s="202"/>
      <c r="V54" s="205"/>
      <c r="W54" s="205"/>
      <c r="X54" s="206"/>
      <c r="Y54" s="202"/>
    </row>
    <row r="55" spans="5:25" x14ac:dyDescent="0.2">
      <c r="E55" s="199"/>
      <c r="F55" s="200"/>
      <c r="G55" s="199"/>
      <c r="H55" s="201"/>
      <c r="I55" s="201"/>
      <c r="J55" s="200"/>
      <c r="K55" s="199"/>
      <c r="L55" s="199"/>
      <c r="M55" s="201"/>
      <c r="N55" s="200"/>
      <c r="O55" s="202"/>
      <c r="P55" s="203"/>
      <c r="Q55" s="202"/>
      <c r="R55" s="203"/>
      <c r="S55" s="199"/>
      <c r="T55" s="204"/>
      <c r="U55" s="202"/>
      <c r="V55" s="205"/>
      <c r="W55" s="205"/>
      <c r="X55" s="206"/>
      <c r="Y55" s="202"/>
    </row>
    <row r="56" spans="5:25" x14ac:dyDescent="0.2">
      <c r="E56" s="199"/>
      <c r="F56" s="200"/>
      <c r="G56" s="199"/>
      <c r="H56" s="201"/>
      <c r="I56" s="201"/>
      <c r="J56" s="200"/>
      <c r="K56" s="199"/>
      <c r="L56" s="199"/>
      <c r="M56" s="201"/>
      <c r="N56" s="200"/>
      <c r="O56" s="202"/>
      <c r="P56" s="203"/>
      <c r="Q56" s="202"/>
      <c r="R56" s="203"/>
      <c r="S56" s="199"/>
      <c r="T56" s="204"/>
      <c r="U56" s="202"/>
      <c r="V56" s="205"/>
      <c r="W56" s="205"/>
      <c r="X56" s="206"/>
      <c r="Y56" s="202"/>
    </row>
    <row r="57" spans="5:25" x14ac:dyDescent="0.2">
      <c r="E57" s="199"/>
      <c r="F57" s="200"/>
      <c r="G57" s="199"/>
      <c r="H57" s="201"/>
      <c r="I57" s="201"/>
      <c r="J57" s="200"/>
      <c r="K57" s="199"/>
      <c r="L57" s="199"/>
      <c r="M57" s="201"/>
      <c r="N57" s="200"/>
      <c r="O57" s="202"/>
      <c r="P57" s="203"/>
      <c r="Q57" s="202"/>
      <c r="R57" s="203"/>
      <c r="S57" s="199"/>
      <c r="T57" s="204"/>
      <c r="U57" s="202"/>
      <c r="V57" s="205"/>
      <c r="W57" s="205"/>
      <c r="X57" s="206"/>
      <c r="Y57" s="202"/>
    </row>
    <row r="58" spans="5:25" x14ac:dyDescent="0.2">
      <c r="E58" s="199"/>
      <c r="F58" s="200"/>
      <c r="G58" s="199"/>
      <c r="H58" s="201"/>
      <c r="I58" s="201"/>
      <c r="J58" s="200"/>
      <c r="K58" s="199"/>
      <c r="L58" s="199"/>
      <c r="M58" s="201"/>
      <c r="N58" s="200"/>
      <c r="O58" s="202"/>
      <c r="P58" s="203"/>
      <c r="Q58" s="202"/>
      <c r="R58" s="203"/>
      <c r="S58" s="199"/>
      <c r="T58" s="204"/>
      <c r="U58" s="202"/>
      <c r="V58" s="205"/>
      <c r="W58" s="205"/>
      <c r="X58" s="206"/>
      <c r="Y58" s="202"/>
    </row>
    <row r="59" spans="5:25" x14ac:dyDescent="0.2">
      <c r="E59" s="199"/>
      <c r="F59" s="200"/>
      <c r="G59" s="199"/>
      <c r="H59" s="201"/>
      <c r="I59" s="201"/>
      <c r="J59" s="200"/>
      <c r="K59" s="199"/>
      <c r="L59" s="199"/>
      <c r="M59" s="201"/>
      <c r="N59" s="200"/>
      <c r="O59" s="202"/>
      <c r="P59" s="203"/>
      <c r="Q59" s="202"/>
      <c r="R59" s="203"/>
      <c r="S59" s="199"/>
      <c r="T59" s="204"/>
      <c r="U59" s="202"/>
      <c r="V59" s="205"/>
      <c r="W59" s="205"/>
      <c r="X59" s="206"/>
      <c r="Y59" s="202"/>
    </row>
    <row r="60" spans="5:25" x14ac:dyDescent="0.2">
      <c r="E60" s="199"/>
      <c r="F60" s="200"/>
      <c r="G60" s="199"/>
      <c r="H60" s="201"/>
      <c r="I60" s="201"/>
      <c r="J60" s="200"/>
      <c r="K60" s="199"/>
      <c r="L60" s="199"/>
      <c r="M60" s="201"/>
      <c r="N60" s="200"/>
      <c r="O60" s="202"/>
      <c r="P60" s="203"/>
      <c r="Q60" s="202"/>
      <c r="R60" s="203"/>
      <c r="S60" s="199"/>
      <c r="T60" s="204"/>
      <c r="U60" s="202"/>
      <c r="V60" s="205"/>
      <c r="W60" s="205"/>
      <c r="X60" s="206"/>
      <c r="Y60" s="202"/>
    </row>
    <row r="61" spans="5:25" x14ac:dyDescent="0.2">
      <c r="E61" s="199"/>
      <c r="F61" s="200"/>
      <c r="G61" s="199"/>
      <c r="H61" s="201"/>
      <c r="I61" s="201"/>
      <c r="J61" s="200"/>
      <c r="K61" s="199"/>
      <c r="L61" s="199"/>
      <c r="M61" s="201"/>
      <c r="N61" s="200"/>
      <c r="O61" s="202"/>
      <c r="P61" s="203"/>
      <c r="Q61" s="202"/>
      <c r="R61" s="203"/>
      <c r="S61" s="199"/>
      <c r="T61" s="204"/>
      <c r="U61" s="202"/>
      <c r="V61" s="205"/>
      <c r="W61" s="205"/>
      <c r="X61" s="206"/>
      <c r="Y61" s="202"/>
    </row>
    <row r="62" spans="5:25" x14ac:dyDescent="0.2">
      <c r="E62" s="199"/>
      <c r="F62" s="200"/>
      <c r="G62" s="199"/>
      <c r="H62" s="201"/>
      <c r="I62" s="201"/>
      <c r="J62" s="200"/>
      <c r="K62" s="199"/>
      <c r="L62" s="199"/>
      <c r="M62" s="201"/>
      <c r="N62" s="200"/>
      <c r="O62" s="202"/>
      <c r="P62" s="203"/>
      <c r="Q62" s="202"/>
      <c r="R62" s="203"/>
      <c r="S62" s="199"/>
      <c r="T62" s="204"/>
      <c r="U62" s="202"/>
      <c r="V62" s="205"/>
      <c r="W62" s="205"/>
      <c r="X62" s="206"/>
      <c r="Y62" s="202"/>
    </row>
    <row r="63" spans="5:25" x14ac:dyDescent="0.2">
      <c r="E63" s="199"/>
      <c r="F63" s="200"/>
      <c r="G63" s="199"/>
      <c r="H63" s="201"/>
      <c r="I63" s="201"/>
      <c r="J63" s="200"/>
      <c r="K63" s="199"/>
      <c r="L63" s="199"/>
      <c r="M63" s="201"/>
      <c r="N63" s="200"/>
      <c r="O63" s="202"/>
      <c r="P63" s="203"/>
      <c r="Q63" s="202"/>
      <c r="R63" s="203"/>
      <c r="S63" s="199"/>
      <c r="T63" s="204"/>
      <c r="U63" s="202"/>
      <c r="V63" s="205"/>
      <c r="W63" s="205"/>
      <c r="X63" s="206"/>
      <c r="Y63" s="202"/>
    </row>
    <row r="64" spans="5:25" x14ac:dyDescent="0.2">
      <c r="E64" s="199"/>
      <c r="F64" s="200"/>
      <c r="G64" s="199"/>
      <c r="H64" s="201"/>
      <c r="I64" s="201"/>
      <c r="J64" s="200"/>
      <c r="K64" s="199"/>
      <c r="L64" s="199"/>
      <c r="M64" s="201"/>
      <c r="N64" s="200"/>
      <c r="O64" s="202"/>
      <c r="P64" s="203"/>
      <c r="Q64" s="202"/>
      <c r="R64" s="203"/>
      <c r="S64" s="199"/>
      <c r="T64" s="204"/>
      <c r="U64" s="202"/>
      <c r="V64" s="205"/>
      <c r="W64" s="205"/>
      <c r="X64" s="206"/>
      <c r="Y64" s="202"/>
    </row>
    <row r="65" spans="5:25" x14ac:dyDescent="0.2">
      <c r="E65" s="199"/>
      <c r="F65" s="200"/>
      <c r="G65" s="199"/>
      <c r="H65" s="201"/>
      <c r="I65" s="201"/>
      <c r="J65" s="200"/>
      <c r="K65" s="199"/>
      <c r="L65" s="199"/>
      <c r="M65" s="201"/>
      <c r="N65" s="200"/>
      <c r="O65" s="202"/>
      <c r="P65" s="203"/>
      <c r="Q65" s="202"/>
      <c r="R65" s="203"/>
      <c r="S65" s="199"/>
      <c r="T65" s="204"/>
      <c r="U65" s="202"/>
      <c r="V65" s="205"/>
      <c r="W65" s="205"/>
      <c r="X65" s="206"/>
      <c r="Y65" s="202"/>
    </row>
    <row r="66" spans="5:25" x14ac:dyDescent="0.2">
      <c r="E66" s="199"/>
      <c r="F66" s="200"/>
      <c r="G66" s="199"/>
      <c r="H66" s="201"/>
      <c r="I66" s="201"/>
      <c r="J66" s="200"/>
      <c r="K66" s="199"/>
      <c r="L66" s="199"/>
      <c r="M66" s="201"/>
      <c r="N66" s="200"/>
      <c r="O66" s="202"/>
      <c r="P66" s="203"/>
      <c r="Q66" s="202"/>
      <c r="R66" s="203"/>
      <c r="S66" s="199"/>
      <c r="T66" s="204"/>
      <c r="U66" s="202"/>
      <c r="V66" s="205"/>
      <c r="W66" s="205"/>
      <c r="X66" s="206"/>
      <c r="Y66" s="202"/>
    </row>
    <row r="67" spans="5:25" x14ac:dyDescent="0.2">
      <c r="E67" s="199"/>
      <c r="F67" s="200"/>
      <c r="G67" s="199"/>
      <c r="H67" s="201"/>
      <c r="I67" s="201"/>
      <c r="J67" s="200"/>
      <c r="K67" s="199"/>
      <c r="L67" s="199"/>
      <c r="M67" s="201"/>
      <c r="N67" s="200"/>
      <c r="O67" s="202"/>
      <c r="P67" s="203"/>
      <c r="Q67" s="202"/>
      <c r="R67" s="203"/>
      <c r="S67" s="199"/>
      <c r="T67" s="204"/>
      <c r="U67" s="202"/>
      <c r="V67" s="205"/>
      <c r="W67" s="205"/>
      <c r="X67" s="206"/>
      <c r="Y67" s="202"/>
    </row>
    <row r="68" spans="5:25" x14ac:dyDescent="0.2">
      <c r="E68" s="199"/>
      <c r="F68" s="200"/>
      <c r="G68" s="199"/>
      <c r="H68" s="201"/>
      <c r="I68" s="201"/>
      <c r="J68" s="200"/>
      <c r="K68" s="199"/>
      <c r="L68" s="199"/>
      <c r="M68" s="201"/>
      <c r="N68" s="200"/>
      <c r="O68" s="202"/>
      <c r="P68" s="203"/>
      <c r="Q68" s="202"/>
      <c r="R68" s="203"/>
      <c r="S68" s="199"/>
      <c r="T68" s="204"/>
      <c r="U68" s="202"/>
      <c r="V68" s="205"/>
      <c r="W68" s="205"/>
      <c r="X68" s="206"/>
      <c r="Y68" s="202"/>
    </row>
    <row r="69" spans="5:25" x14ac:dyDescent="0.2">
      <c r="E69" s="199"/>
      <c r="F69" s="200"/>
      <c r="G69" s="199"/>
      <c r="H69" s="201"/>
      <c r="I69" s="201"/>
      <c r="J69" s="200"/>
      <c r="K69" s="199"/>
      <c r="L69" s="199"/>
      <c r="M69" s="201"/>
      <c r="N69" s="200"/>
      <c r="O69" s="202"/>
      <c r="P69" s="203"/>
      <c r="Q69" s="202"/>
      <c r="R69" s="203"/>
      <c r="S69" s="199"/>
      <c r="T69" s="204"/>
      <c r="U69" s="202"/>
      <c r="V69" s="205"/>
      <c r="W69" s="205"/>
      <c r="X69" s="206"/>
      <c r="Y69" s="202"/>
    </row>
    <row r="70" spans="5:25" x14ac:dyDescent="0.2">
      <c r="E70" s="199"/>
      <c r="F70" s="200"/>
      <c r="G70" s="199"/>
      <c r="H70" s="201"/>
      <c r="I70" s="201"/>
      <c r="J70" s="200"/>
      <c r="K70" s="199"/>
      <c r="L70" s="199"/>
      <c r="M70" s="201"/>
      <c r="N70" s="200"/>
      <c r="O70" s="202"/>
      <c r="P70" s="203"/>
      <c r="Q70" s="202"/>
      <c r="R70" s="203"/>
      <c r="S70" s="199"/>
      <c r="T70" s="204"/>
      <c r="U70" s="202"/>
      <c r="V70" s="205"/>
      <c r="W70" s="205"/>
      <c r="X70" s="206"/>
      <c r="Y70" s="202"/>
    </row>
    <row r="71" spans="5:25" x14ac:dyDescent="0.2">
      <c r="E71" s="199"/>
      <c r="F71" s="200"/>
      <c r="G71" s="199"/>
      <c r="H71" s="201"/>
      <c r="I71" s="201"/>
      <c r="J71" s="200"/>
      <c r="K71" s="199"/>
      <c r="L71" s="199"/>
      <c r="M71" s="201"/>
      <c r="N71" s="200"/>
      <c r="O71" s="202"/>
      <c r="P71" s="203"/>
      <c r="Q71" s="202"/>
      <c r="R71" s="203"/>
      <c r="S71" s="199"/>
      <c r="T71" s="204"/>
      <c r="U71" s="202"/>
      <c r="V71" s="205"/>
      <c r="W71" s="205"/>
      <c r="X71" s="206"/>
      <c r="Y71" s="202"/>
    </row>
    <row r="72" spans="5:25" x14ac:dyDescent="0.2">
      <c r="E72" s="199"/>
      <c r="F72" s="200"/>
      <c r="G72" s="199"/>
      <c r="H72" s="201"/>
      <c r="I72" s="201"/>
      <c r="J72" s="200"/>
      <c r="K72" s="199"/>
      <c r="L72" s="199"/>
      <c r="M72" s="201"/>
      <c r="N72" s="200"/>
      <c r="O72" s="202"/>
      <c r="P72" s="203"/>
      <c r="Q72" s="202"/>
      <c r="R72" s="203"/>
      <c r="S72" s="199"/>
      <c r="T72" s="204"/>
      <c r="U72" s="202"/>
      <c r="V72" s="205"/>
      <c r="W72" s="205"/>
      <c r="X72" s="206"/>
      <c r="Y72" s="202"/>
    </row>
    <row r="73" spans="5:25" x14ac:dyDescent="0.2">
      <c r="E73" s="199"/>
      <c r="F73" s="200"/>
      <c r="G73" s="199"/>
      <c r="H73" s="201"/>
      <c r="I73" s="201"/>
      <c r="J73" s="200"/>
      <c r="K73" s="199"/>
      <c r="L73" s="199"/>
      <c r="M73" s="201"/>
      <c r="N73" s="200"/>
      <c r="O73" s="202"/>
      <c r="P73" s="203"/>
      <c r="Q73" s="202"/>
      <c r="R73" s="203"/>
      <c r="S73" s="199"/>
      <c r="T73" s="204"/>
      <c r="U73" s="202"/>
      <c r="V73" s="205"/>
      <c r="W73" s="205"/>
      <c r="X73" s="206"/>
      <c r="Y73" s="202"/>
    </row>
    <row r="74" spans="5:25" x14ac:dyDescent="0.2">
      <c r="E74" s="199"/>
      <c r="F74" s="200"/>
      <c r="G74" s="199"/>
      <c r="H74" s="201"/>
      <c r="I74" s="201"/>
      <c r="J74" s="200"/>
      <c r="K74" s="199"/>
      <c r="L74" s="199"/>
      <c r="M74" s="201"/>
      <c r="N74" s="200"/>
      <c r="O74" s="202"/>
      <c r="P74" s="203"/>
      <c r="Q74" s="202"/>
      <c r="R74" s="203"/>
      <c r="S74" s="199"/>
      <c r="T74" s="204"/>
      <c r="U74" s="202"/>
      <c r="V74" s="205"/>
      <c r="W74" s="205"/>
      <c r="X74" s="206"/>
      <c r="Y74" s="202"/>
    </row>
    <row r="75" spans="5:25" x14ac:dyDescent="0.2">
      <c r="E75" s="199"/>
      <c r="F75" s="200"/>
      <c r="G75" s="199"/>
      <c r="H75" s="201"/>
      <c r="I75" s="201"/>
      <c r="J75" s="200"/>
      <c r="K75" s="199"/>
      <c r="L75" s="199"/>
      <c r="M75" s="201"/>
      <c r="N75" s="200"/>
      <c r="O75" s="202"/>
      <c r="P75" s="203"/>
      <c r="Q75" s="202"/>
      <c r="R75" s="203"/>
      <c r="S75" s="199"/>
      <c r="T75" s="204"/>
      <c r="U75" s="202"/>
      <c r="V75" s="205"/>
      <c r="W75" s="205"/>
      <c r="X75" s="206"/>
      <c r="Y75" s="202"/>
    </row>
    <row r="76" spans="5:25" x14ac:dyDescent="0.2">
      <c r="E76" s="199"/>
      <c r="F76" s="200"/>
      <c r="G76" s="199"/>
      <c r="H76" s="201"/>
      <c r="I76" s="201"/>
      <c r="J76" s="200"/>
      <c r="K76" s="199"/>
      <c r="L76" s="199"/>
      <c r="M76" s="201"/>
      <c r="N76" s="200"/>
      <c r="O76" s="202"/>
      <c r="P76" s="203"/>
      <c r="Q76" s="202"/>
      <c r="R76" s="203"/>
      <c r="S76" s="199"/>
      <c r="T76" s="204"/>
      <c r="U76" s="202"/>
      <c r="V76" s="205"/>
      <c r="W76" s="205"/>
      <c r="X76" s="206"/>
      <c r="Y76" s="202"/>
    </row>
    <row r="77" spans="5:25" x14ac:dyDescent="0.2">
      <c r="E77" s="199"/>
      <c r="F77" s="200"/>
      <c r="G77" s="199"/>
      <c r="H77" s="201"/>
      <c r="I77" s="201"/>
      <c r="J77" s="200"/>
      <c r="K77" s="199"/>
      <c r="L77" s="199"/>
      <c r="M77" s="201"/>
      <c r="N77" s="200"/>
      <c r="O77" s="202"/>
      <c r="P77" s="203"/>
      <c r="Q77" s="202"/>
      <c r="R77" s="203"/>
      <c r="S77" s="199"/>
      <c r="T77" s="204"/>
      <c r="U77" s="202"/>
      <c r="V77" s="205"/>
      <c r="W77" s="205"/>
      <c r="X77" s="206"/>
      <c r="Y77" s="202"/>
    </row>
    <row r="78" spans="5:25" x14ac:dyDescent="0.2">
      <c r="E78" s="199"/>
      <c r="F78" s="200"/>
      <c r="G78" s="199"/>
      <c r="H78" s="201"/>
      <c r="I78" s="201"/>
      <c r="J78" s="200"/>
      <c r="K78" s="199"/>
      <c r="L78" s="199"/>
      <c r="M78" s="201"/>
      <c r="N78" s="200"/>
      <c r="O78" s="202"/>
      <c r="P78" s="203"/>
      <c r="Q78" s="202"/>
      <c r="R78" s="203"/>
      <c r="S78" s="199"/>
      <c r="T78" s="204"/>
      <c r="U78" s="202"/>
      <c r="V78" s="205"/>
      <c r="W78" s="205"/>
      <c r="X78" s="206"/>
      <c r="Y78" s="202"/>
    </row>
    <row r="79" spans="5:25" x14ac:dyDescent="0.2">
      <c r="E79" s="199"/>
      <c r="F79" s="200"/>
      <c r="G79" s="199"/>
      <c r="H79" s="201"/>
      <c r="I79" s="201"/>
      <c r="J79" s="200"/>
      <c r="K79" s="199"/>
      <c r="L79" s="199"/>
      <c r="M79" s="201"/>
      <c r="N79" s="200"/>
      <c r="O79" s="202"/>
      <c r="P79" s="203"/>
      <c r="Q79" s="202"/>
      <c r="R79" s="203"/>
      <c r="S79" s="199"/>
      <c r="T79" s="204"/>
      <c r="U79" s="202"/>
      <c r="V79" s="205"/>
      <c r="W79" s="205"/>
      <c r="X79" s="206"/>
      <c r="Y79" s="202"/>
    </row>
    <row r="80" spans="5:25" x14ac:dyDescent="0.2">
      <c r="E80" s="199"/>
      <c r="F80" s="200"/>
      <c r="G80" s="199"/>
      <c r="H80" s="201"/>
      <c r="I80" s="201"/>
      <c r="J80" s="200"/>
      <c r="K80" s="199"/>
      <c r="L80" s="199"/>
      <c r="M80" s="201"/>
      <c r="N80" s="200"/>
      <c r="O80" s="202"/>
      <c r="P80" s="203"/>
      <c r="Q80" s="202"/>
      <c r="R80" s="203"/>
      <c r="S80" s="199"/>
      <c r="T80" s="204"/>
      <c r="U80" s="202"/>
      <c r="V80" s="205"/>
      <c r="W80" s="205"/>
      <c r="X80" s="206"/>
      <c r="Y80" s="202"/>
    </row>
    <row r="81" spans="1:25" x14ac:dyDescent="0.2">
      <c r="E81" s="199"/>
      <c r="F81" s="200"/>
      <c r="G81" s="199"/>
      <c r="H81" s="201"/>
      <c r="I81" s="201"/>
      <c r="J81" s="200"/>
      <c r="K81" s="199"/>
      <c r="L81" s="199"/>
      <c r="M81" s="201"/>
      <c r="N81" s="200"/>
      <c r="O81" s="202"/>
      <c r="P81" s="203"/>
      <c r="Q81" s="202"/>
      <c r="R81" s="203"/>
      <c r="S81" s="199"/>
      <c r="T81" s="204"/>
      <c r="U81" s="202"/>
      <c r="V81" s="205"/>
      <c r="W81" s="205"/>
      <c r="X81" s="206"/>
      <c r="Y81" s="202"/>
    </row>
    <row r="82" spans="1:25" x14ac:dyDescent="0.2">
      <c r="E82" s="199"/>
      <c r="F82" s="200"/>
      <c r="G82" s="199"/>
      <c r="H82" s="201"/>
      <c r="I82" s="201"/>
      <c r="J82" s="200"/>
      <c r="K82" s="199"/>
      <c r="L82" s="199"/>
      <c r="M82" s="201"/>
      <c r="N82" s="200"/>
      <c r="O82" s="202"/>
      <c r="P82" s="203"/>
      <c r="Q82" s="202"/>
      <c r="R82" s="203"/>
      <c r="S82" s="199"/>
      <c r="T82" s="204"/>
      <c r="U82" s="202"/>
      <c r="V82" s="205"/>
      <c r="W82" s="205"/>
      <c r="X82" s="206"/>
      <c r="Y82" s="202"/>
    </row>
    <row r="83" spans="1:25" x14ac:dyDescent="0.2">
      <c r="E83" s="199"/>
      <c r="F83" s="200"/>
      <c r="G83" s="199"/>
      <c r="H83" s="201"/>
      <c r="I83" s="201"/>
      <c r="J83" s="200"/>
      <c r="K83" s="199"/>
      <c r="L83" s="199"/>
      <c r="M83" s="201"/>
      <c r="N83" s="200"/>
      <c r="O83" s="202"/>
      <c r="P83" s="203"/>
      <c r="Q83" s="202"/>
      <c r="R83" s="203"/>
      <c r="S83" s="199"/>
      <c r="T83" s="204"/>
      <c r="U83" s="202"/>
      <c r="V83" s="205"/>
      <c r="W83" s="205"/>
      <c r="X83" s="206"/>
      <c r="Y83" s="202"/>
    </row>
    <row r="84" spans="1:25" x14ac:dyDescent="0.2">
      <c r="A84" s="207"/>
      <c r="B84" s="207"/>
      <c r="C84" s="207"/>
      <c r="D84" s="207"/>
      <c r="E84" s="208"/>
      <c r="F84" s="209"/>
      <c r="G84" s="208"/>
      <c r="H84" s="210"/>
      <c r="I84" s="210"/>
      <c r="J84" s="209"/>
      <c r="K84" s="208"/>
      <c r="L84" s="208"/>
      <c r="M84" s="210"/>
      <c r="N84" s="209"/>
      <c r="O84" s="210"/>
      <c r="P84" s="210"/>
      <c r="Q84" s="210"/>
      <c r="R84" s="210"/>
      <c r="S84" s="208"/>
      <c r="T84" s="209"/>
      <c r="U84" s="210"/>
      <c r="V84" s="210"/>
      <c r="W84" s="210"/>
      <c r="X84" s="211"/>
      <c r="Y84" s="210"/>
    </row>
  </sheetData>
  <hyperlinks>
    <hyperlink ref="D2" location="Cover!A1" display="Back to cover pag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C40" activePane="bottomRight" state="frozen"/>
      <selection pane="topRight"/>
      <selection pane="bottomLeft"/>
      <selection pane="bottomRight" sqref="A1:XFD1048576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15" t="s">
        <v>203</v>
      </c>
      <c r="BG2" s="316"/>
      <c r="BH2" s="316"/>
      <c r="BI2" s="316"/>
      <c r="BJ2" s="316"/>
      <c r="BK2" s="316"/>
      <c r="BL2" s="227"/>
      <c r="BM2" s="227"/>
      <c r="BN2" s="227"/>
      <c r="BO2" s="227"/>
      <c r="BP2" s="227"/>
      <c r="BQ2" s="227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: INDEX(U31:AF31,$B$2))</f>
        <v>0</v>
      </c>
      <c r="D31" s="71">
        <f>SUM(AG31                      : INDEX(AG31:AR31,$B$2))</f>
        <v>0</v>
      </c>
      <c r="E31" s="71">
        <f>SUM(AS31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: INDEX(U32:AF32,$B$2))</f>
        <v>0</v>
      </c>
      <c r="D32" s="71">
        <f>SUM(AG32                       : INDEX(AG32:AR32,$B$2))</f>
        <v>0</v>
      </c>
      <c r="E32" s="71">
        <f>SUM(AS32    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  : INDEX(U33:AF33,$B$2))</f>
        <v>0</v>
      </c>
      <c r="D33" s="71">
        <f>SUM(AG33                      : INDEX(AG33:AR33,$B$2))</f>
        <v>0</v>
      </c>
      <c r="E33" s="71">
        <f>SUM(AS33    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: INDEX(U34:AF34,$B$2))</f>
        <v>0</v>
      </c>
      <c r="D34" s="71">
        <f>SUM(AG34                      : INDEX(AG34:AR34,$B$2))</f>
        <v>0</v>
      </c>
      <c r="E34" s="71">
        <f>SUM(AS34    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: INDEX(U35:AF35,$B$2))</f>
        <v>0</v>
      </c>
      <c r="D35" s="71">
        <f>SUM(AG35                      : INDEX(AG35:AR35,$B$2))</f>
        <v>0</v>
      </c>
      <c r="E35" s="71">
        <f>SUM(AS35    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: INDEX(U36:AF36,$B$2))</f>
        <v>0</v>
      </c>
      <c r="D36" s="71">
        <f>SUM(AG36                      : INDEX(AG36:AR36,$B$2))</f>
        <v>0</v>
      </c>
      <c r="E36" s="71">
        <f>SUM(AS36    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: INDEX(U37:AF37,$B$2))</f>
        <v>0</v>
      </c>
      <c r="D37" s="71">
        <f>SUM(AG37                      : INDEX(AG37:AR37,$B$2))</f>
        <v>0</v>
      </c>
      <c r="E37" s="71">
        <f>SUM(AS37    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: INDEX(U38:AF38,$B$2))</f>
        <v>0</v>
      </c>
      <c r="D38" s="71">
        <f>SUM(AG38                      : INDEX(AG38:AR38,$B$2))</f>
        <v>0</v>
      </c>
      <c r="E38" s="71">
        <f>SUM(AS38    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: INDEX(U41:AF41,$B$2))</f>
        <v>0</v>
      </c>
      <c r="D41" s="71">
        <f>SUM(AG41                       : INDEX(AG41:AR41,$B$2))</f>
        <v>0</v>
      </c>
      <c r="E41" s="71">
        <f>SUM(AS41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: INDEX(U43:AF43,$B$2))</f>
        <v>0</v>
      </c>
      <c r="D43" s="71">
        <f>SUM(AG43                       : INDEX(AG43:AR43,$B$2))</f>
        <v>0</v>
      </c>
      <c r="E43" s="71">
        <f>SUM(AS43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: INDEX(U45:AF45,$B$2))</f>
        <v>0</v>
      </c>
      <c r="D45" s="71">
        <f>SUM(AG45                        : INDEX(AG45:AR45,$B$2))</f>
        <v>0</v>
      </c>
      <c r="E45" s="71">
        <f>SUM(AS45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: INDEX(U49:AF49,$B$2))</f>
        <v>0</v>
      </c>
      <c r="D49" s="71">
        <f>SUM(AG49                      : INDEX(AG49:AR49,$B$2))</f>
        <v>0</v>
      </c>
      <c r="E49" s="71">
        <f>SUM(AS49    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    : INDEX(U50:AF50,$B$2))</f>
        <v>0</v>
      </c>
      <c r="D50" s="71">
        <f>SUM(AG50                       : INDEX(AG50:AR50,$B$2))</f>
        <v>0</v>
      </c>
      <c r="E50" s="71">
        <f>SUM(AS50    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: INDEX(U51:AF51,$B$2))</f>
        <v>0</v>
      </c>
      <c r="D51" s="71">
        <f>SUM(AG51                       : INDEX(AG51:AR51,$B$2))</f>
        <v>0</v>
      </c>
      <c r="E51" s="71">
        <f>SUM(AS51    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: INDEX(U52:AF52,$B$2))</f>
        <v>0</v>
      </c>
      <c r="D52" s="71">
        <f>SUM(AG52                     : INDEX(AG52:AR52,$B$2))</f>
        <v>0</v>
      </c>
      <c r="E52" s="71">
        <f>SUM(AS52    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: INDEX(U53:AF53,$B$2))</f>
        <v>0</v>
      </c>
      <c r="D53" s="71">
        <f>SUM(AG53                     : INDEX(AG53:AR53,$B$2))</f>
        <v>0</v>
      </c>
      <c r="E53" s="71">
        <f>SUM(AS53    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: INDEX(U54:AF54,$B$2))</f>
        <v>0</v>
      </c>
      <c r="D54" s="71">
        <f>SUM(AG54                     : INDEX(AG54:AR54,$B$2))</f>
        <v>0</v>
      </c>
      <c r="E54" s="71">
        <f>SUM(AS54    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: INDEX(U55:AF55,$B$2))</f>
        <v>0</v>
      </c>
      <c r="D55" s="71">
        <f>SUM(AG55                     : INDEX(AG55:AR55,$B$2))</f>
        <v>0</v>
      </c>
      <c r="E55" s="71">
        <f>SUM(AS55    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: INDEX(U56:AF56,$B$2))</f>
        <v>0</v>
      </c>
      <c r="D56" s="71">
        <f>SUM(AG56                      : INDEX(AG56:AR56,$B$2))</f>
        <v>0</v>
      </c>
      <c r="E56" s="71">
        <f>SUM(AS56    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D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0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0</v>
      </c>
      <c r="Q77" s="4">
        <f t="shared" ref="Q77:Q85" si="98">INDEX(AV77:AX77,IF($B$2&gt;6,3,$B$2-3))</f>
        <v>0</v>
      </c>
      <c r="R77" s="4">
        <f t="shared" ref="R77:R84" si="99">IFERROR(INDEX(AY77:BA77,IF($B$2&gt;9,3,$B$2-6)),"-")</f>
        <v>0</v>
      </c>
      <c r="S77" s="69" t="str">
        <f t="shared" ref="S77:S85" si="100">IFERROR(INDEX(BB77:BD77,IF($B$2&gt;12,3,$B$2-9)),"-")</f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0</v>
      </c>
      <c r="Q78" s="4">
        <f t="shared" si="98"/>
        <v>0</v>
      </c>
      <c r="R78" s="4">
        <f t="shared" si="99"/>
        <v>0</v>
      </c>
      <c r="S78" s="69" t="str">
        <f t="shared" si="100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0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0</v>
      </c>
      <c r="Q79" s="4">
        <f t="shared" si="98"/>
        <v>0</v>
      </c>
      <c r="R79" s="4">
        <f t="shared" si="99"/>
        <v>0</v>
      </c>
      <c r="S79" s="69" t="str">
        <f t="shared" si="100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0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0</v>
      </c>
      <c r="Q80" s="4">
        <f t="shared" si="98"/>
        <v>0</v>
      </c>
      <c r="R80" s="4">
        <f t="shared" si="99"/>
        <v>0</v>
      </c>
      <c r="S80" s="69" t="str">
        <f t="shared" si="100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0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0</v>
      </c>
      <c r="Q81" s="4">
        <f t="shared" si="98"/>
        <v>0</v>
      </c>
      <c r="R81" s="4">
        <f t="shared" si="99"/>
        <v>0</v>
      </c>
      <c r="S81" s="69" t="str">
        <f t="shared" si="100"/>
        <v>-</v>
      </c>
      <c r="U81" s="4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0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0</v>
      </c>
      <c r="Q82" s="4">
        <f t="shared" si="98"/>
        <v>0</v>
      </c>
      <c r="R82" s="4">
        <f t="shared" si="99"/>
        <v>0</v>
      </c>
      <c r="S82" s="69" t="str">
        <f t="shared" si="100"/>
        <v>-</v>
      </c>
      <c r="U82" s="4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0</v>
      </c>
      <c r="Q83" s="4">
        <f t="shared" si="98"/>
        <v>0</v>
      </c>
      <c r="R83" s="4">
        <f t="shared" si="99"/>
        <v>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0</v>
      </c>
      <c r="Q84" s="4">
        <f t="shared" si="98"/>
        <v>0</v>
      </c>
      <c r="R84" s="4">
        <f t="shared" si="99"/>
        <v>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0</v>
      </c>
      <c r="AT84" s="61">
        <f t="shared" si="102"/>
        <v>0</v>
      </c>
      <c r="AU84" s="61">
        <f t="shared" si="102"/>
        <v>0</v>
      </c>
      <c r="AV84" s="61">
        <f t="shared" si="102"/>
        <v>0</v>
      </c>
      <c r="AW84" s="61">
        <f t="shared" si="102"/>
        <v>0</v>
      </c>
      <c r="AX84" s="61">
        <f t="shared" si="102"/>
        <v>0</v>
      </c>
      <c r="AY84" s="61">
        <f t="shared" si="102"/>
        <v>0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0</v>
      </c>
      <c r="S85" s="69" t="str">
        <f t="shared" si="100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: INDEX(U88:AF88,$B$2))</f>
        <v>0</v>
      </c>
      <c r="D88" s="71">
        <f>SUM(AG88                       : INDEX(AG88:AR88,$B$2))</f>
        <v>0</v>
      </c>
      <c r="E88" s="71">
        <f>SUM(AS88    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: INDEX(U89:AF89,$B$2))</f>
        <v>0</v>
      </c>
      <c r="D89" s="71">
        <f>SUM(AG89                       : INDEX(AG89:AR89,$B$2))</f>
        <v>0</v>
      </c>
      <c r="E89" s="71">
        <f>SUM(AS89    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: INDEX(U90:AF90,$B$2))</f>
        <v>0</v>
      </c>
      <c r="D90" s="71">
        <f>SUM(AG90                       : INDEX(AG90:AR90,$B$2))</f>
        <v>0</v>
      </c>
      <c r="E90" s="71">
        <f>SUM(AS90    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: INDEX(U91:AF91,$B$2))</f>
        <v>0</v>
      </c>
      <c r="D91" s="71">
        <f>SUM(AG91                       : INDEX(AG91:AR91,$B$2))</f>
        <v>0</v>
      </c>
      <c r="E91" s="71">
        <f>SUM(AS91    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: INDEX(U92:AF92,$B$2))</f>
        <v>0</v>
      </c>
      <c r="D92" s="71">
        <f>SUM(AG92                       : INDEX(AG92:AR92,$B$2))</f>
        <v>0</v>
      </c>
      <c r="E92" s="71">
        <f>SUM(AS92    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: INDEX(U93:AF93,$B$2))</f>
        <v>0</v>
      </c>
      <c r="D93" s="71">
        <f>SUM(AG93                       : INDEX(AG93:AR93,$B$2))</f>
        <v>0</v>
      </c>
      <c r="E93" s="71">
        <f>SUM(AS93    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: INDEX(U94:AF94,$B$2))</f>
        <v>0</v>
      </c>
      <c r="D94" s="71">
        <f>SUM(AG94                       : INDEX(AG94:AR94,$B$2))</f>
        <v>0</v>
      </c>
      <c r="E94" s="71">
        <f>SUM(AS94    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: INDEX(U95:AF95,$B$2))</f>
        <v>0</v>
      </c>
      <c r="D95" s="71">
        <f>SUM(AG95                       : INDEX(AG95:AR95,$B$2))</f>
        <v>0</v>
      </c>
      <c r="E95" s="71">
        <f>SUM(AS95    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>
        <f>SUM(U88:U94)</f>
        <v>0</v>
      </c>
      <c r="V96" s="61">
        <f t="shared" ref="V96:BD96" si="118">SUM(V88:V94)</f>
        <v>0</v>
      </c>
      <c r="W96" s="61">
        <f t="shared" si="118"/>
        <v>0</v>
      </c>
      <c r="X96" s="61">
        <f t="shared" si="118"/>
        <v>0</v>
      </c>
      <c r="Y96" s="61">
        <f t="shared" si="118"/>
        <v>0</v>
      </c>
      <c r="Z96" s="61">
        <f t="shared" si="118"/>
        <v>0</v>
      </c>
      <c r="AA96" s="61">
        <f t="shared" si="118"/>
        <v>0</v>
      </c>
      <c r="AB96" s="61">
        <f t="shared" si="118"/>
        <v>0</v>
      </c>
      <c r="AC96" s="61">
        <f t="shared" si="118"/>
        <v>0</v>
      </c>
      <c r="AD96" s="61">
        <f t="shared" si="118"/>
        <v>0</v>
      </c>
      <c r="AE96" s="61">
        <f t="shared" si="118"/>
        <v>0</v>
      </c>
      <c r="AF96" s="61">
        <f t="shared" si="118"/>
        <v>0</v>
      </c>
      <c r="AG96" s="61">
        <f t="shared" si="118"/>
        <v>0</v>
      </c>
      <c r="AH96" s="61">
        <f t="shared" si="118"/>
        <v>0</v>
      </c>
      <c r="AI96" s="61">
        <f t="shared" si="118"/>
        <v>0</v>
      </c>
      <c r="AJ96" s="61">
        <f>SUM(AJ88:AJ94)</f>
        <v>0</v>
      </c>
      <c r="AK96" s="61">
        <f t="shared" si="118"/>
        <v>0</v>
      </c>
      <c r="AL96" s="61">
        <f t="shared" si="118"/>
        <v>0</v>
      </c>
      <c r="AM96" s="61">
        <f t="shared" si="118"/>
        <v>0</v>
      </c>
      <c r="AN96" s="61">
        <f t="shared" si="118"/>
        <v>0</v>
      </c>
      <c r="AO96" s="61">
        <f t="shared" si="118"/>
        <v>0</v>
      </c>
      <c r="AP96" s="61">
        <f t="shared" si="118"/>
        <v>0</v>
      </c>
      <c r="AQ96" s="61">
        <f t="shared" si="118"/>
        <v>0</v>
      </c>
      <c r="AR96" s="61">
        <f t="shared" si="118"/>
        <v>0</v>
      </c>
      <c r="AS96" s="61">
        <f t="shared" si="118"/>
        <v>0</v>
      </c>
      <c r="AT96" s="61">
        <f t="shared" si="118"/>
        <v>0</v>
      </c>
      <c r="AU96" s="61">
        <f t="shared" si="118"/>
        <v>0</v>
      </c>
      <c r="AV96" s="61">
        <f t="shared" si="118"/>
        <v>0</v>
      </c>
      <c r="AW96" s="61">
        <f t="shared" si="118"/>
        <v>0</v>
      </c>
      <c r="AX96" s="61">
        <f t="shared" si="118"/>
        <v>0</v>
      </c>
      <c r="AY96" s="61">
        <f t="shared" si="118"/>
        <v>0</v>
      </c>
      <c r="AZ96" s="61">
        <f t="shared" si="118"/>
        <v>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ref="AW100:BD107" si="120">IF(ISBLANK(AW88)=FALSE,IFERROR(AW88/AVERAGE(AW76,AV76),""),"")</f>
        <v/>
      </c>
      <c r="AX100" s="8" t="str">
        <f t="shared" si="120"/>
        <v/>
      </c>
      <c r="AY100" s="8" t="str">
        <f t="shared" si="120"/>
        <v/>
      </c>
      <c r="AZ100" s="8" t="str">
        <f t="shared" si="120"/>
        <v/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 t="str">
        <f t="shared" ref="BF100:BQ109" si="121">IFERROR(AS100/AG100,"-")</f>
        <v>-</v>
      </c>
      <c r="BG100" s="84" t="str">
        <f t="shared" si="121"/>
        <v>-</v>
      </c>
      <c r="BH100" s="84" t="str">
        <f t="shared" si="121"/>
        <v>-</v>
      </c>
      <c r="BI100" s="84" t="str">
        <f t="shared" si="121"/>
        <v>-</v>
      </c>
      <c r="BJ100" s="84" t="str">
        <f t="shared" si="121"/>
        <v>-</v>
      </c>
      <c r="BK100" s="84" t="str">
        <f t="shared" si="121"/>
        <v>-</v>
      </c>
      <c r="BL100" s="84" t="str">
        <f t="shared" si="121"/>
        <v>-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2">IFERROR(E101/D101,"")</f>
        <v/>
      </c>
      <c r="G101" s="8"/>
      <c r="H101" s="8" t="str">
        <f t="shared" ref="H101:H109" si="123">IFERROR(H89/(AVERAGE(U77,U77)+AVERAGE(U77,V77)+AVERAGE(V77,W77)),"")</f>
        <v/>
      </c>
      <c r="I101" s="8" t="str">
        <f t="shared" ref="I101:I109" si="124">IFERROR(I89/(AVERAGE(W77,X77)+AVERAGE(X77,Y77)+AVERAGE(Y77,Z77)),"")</f>
        <v/>
      </c>
      <c r="J101" s="8" t="str">
        <f t="shared" ref="J101:J109" si="125">IFERROR(J89/(AVERAGE(Z77,AA77)+AVERAGE(AA77,AB77)+AVERAGE(AB77,AC77)),"")</f>
        <v/>
      </c>
      <c r="K101" s="8" t="str">
        <f t="shared" ref="K101:K109" si="126">IFERROR(K89/(AVERAGE(AC77,AD77)+AVERAGE(AD77,AE77)+AVERAGE(AE77,AF77)),"")</f>
        <v/>
      </c>
      <c r="L101" s="8" t="str">
        <f t="shared" ref="L101:L109" si="127">IFERROR(L89/(AVERAGE(AF77,AG77)+AVERAGE(AG77,AH77)+AVERAGE(AH77,AI77)),"")</f>
        <v/>
      </c>
      <c r="M101" s="8" t="str">
        <f t="shared" ref="M101:M109" si="128">IFERROR(M89/(AVERAGE(AI77,AJ77)+AVERAGE(AJ77,AK77)+AVERAGE(AK77,AL77)),"")</f>
        <v/>
      </c>
      <c r="N101" s="8" t="str">
        <f t="shared" ref="N101:N109" si="129">IFERROR(N89/(AVERAGE(AL77,AM77)+AVERAGE(AM77,AN77)+AVERAGE(AN77,AO77)),"")</f>
        <v/>
      </c>
      <c r="O101" s="8" t="str">
        <f t="shared" ref="O101:O109" si="130">IFERROR(O89/(AVERAGE(AO77,AP77)+AVERAGE(AP77,AQ77)+AVERAGE(AQ77,AR77)),"")</f>
        <v/>
      </c>
      <c r="P101" s="8" t="str">
        <f t="shared" ref="P101:P108" si="131">IFERROR(P89/(AVERAGE(AR77,AS77)+AVERAGE(AS77,AT77)+AVERAGE(AT77,AU77)),"")</f>
        <v/>
      </c>
      <c r="Q101" s="8" t="str">
        <f t="shared" ref="Q101:Q109" si="132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20"/>
        <v/>
      </c>
      <c r="AX101" s="8" t="str">
        <f t="shared" si="120"/>
        <v/>
      </c>
      <c r="AY101" s="8"/>
      <c r="AZ101" s="8"/>
      <c r="BA101" s="8"/>
      <c r="BB101" s="8"/>
      <c r="BC101" s="8"/>
      <c r="BD101" s="8"/>
      <c r="BE101" s="8"/>
      <c r="BF101" s="84" t="str">
        <f t="shared" si="121"/>
        <v>-</v>
      </c>
      <c r="BG101" s="84" t="str">
        <f t="shared" si="121"/>
        <v>-</v>
      </c>
      <c r="BH101" s="84" t="str">
        <f t="shared" si="121"/>
        <v>-</v>
      </c>
      <c r="BI101" s="84" t="str">
        <f t="shared" si="121"/>
        <v>-</v>
      </c>
      <c r="BJ101" s="84" t="str">
        <f t="shared" si="121"/>
        <v>-</v>
      </c>
      <c r="BK101" s="84" t="str">
        <f t="shared" si="121"/>
        <v>-</v>
      </c>
      <c r="BL101" s="84" t="str">
        <f t="shared" si="121"/>
        <v>-</v>
      </c>
      <c r="BM101" s="84" t="str">
        <f t="shared" si="121"/>
        <v>-</v>
      </c>
      <c r="BN101" s="84" t="str">
        <f t="shared" si="121"/>
        <v>-</v>
      </c>
      <c r="BO101" s="84" t="str">
        <f t="shared" si="121"/>
        <v>-</v>
      </c>
      <c r="BP101" s="84" t="str">
        <f t="shared" si="121"/>
        <v>-</v>
      </c>
      <c r="BQ101" s="84" t="str">
        <f t="shared" si="121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2"/>
        <v/>
      </c>
      <c r="G102" s="8"/>
      <c r="H102" s="8" t="str">
        <f t="shared" si="123"/>
        <v/>
      </c>
      <c r="I102" s="8" t="str">
        <f t="shared" si="124"/>
        <v/>
      </c>
      <c r="J102" s="8" t="str">
        <f t="shared" si="125"/>
        <v/>
      </c>
      <c r="K102" s="8" t="str">
        <f t="shared" si="126"/>
        <v/>
      </c>
      <c r="L102" s="8" t="str">
        <f t="shared" si="127"/>
        <v/>
      </c>
      <c r="M102" s="8" t="str">
        <f t="shared" si="128"/>
        <v/>
      </c>
      <c r="N102" s="8" t="str">
        <f t="shared" si="129"/>
        <v/>
      </c>
      <c r="O102" s="8" t="str">
        <f t="shared" si="130"/>
        <v/>
      </c>
      <c r="P102" s="8" t="str">
        <f t="shared" si="131"/>
        <v/>
      </c>
      <c r="Q102" s="8" t="str">
        <f t="shared" si="132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20"/>
        <v/>
      </c>
      <c r="AX102" s="8" t="str">
        <f t="shared" si="120"/>
        <v/>
      </c>
      <c r="AY102" s="8"/>
      <c r="AZ102" s="8"/>
      <c r="BA102" s="8"/>
      <c r="BB102" s="8"/>
      <c r="BC102" s="8"/>
      <c r="BD102" s="8"/>
      <c r="BE102" s="8"/>
      <c r="BF102" s="84" t="str">
        <f t="shared" si="121"/>
        <v>-</v>
      </c>
      <c r="BG102" s="84" t="str">
        <f t="shared" si="121"/>
        <v>-</v>
      </c>
      <c r="BH102" s="84" t="str">
        <f t="shared" si="121"/>
        <v>-</v>
      </c>
      <c r="BI102" s="84" t="str">
        <f t="shared" si="121"/>
        <v>-</v>
      </c>
      <c r="BJ102" s="84" t="str">
        <f t="shared" si="121"/>
        <v>-</v>
      </c>
      <c r="BK102" s="84" t="str">
        <f t="shared" si="121"/>
        <v>-</v>
      </c>
      <c r="BL102" s="84" t="str">
        <f t="shared" si="121"/>
        <v>-</v>
      </c>
      <c r="BM102" s="84" t="str">
        <f t="shared" si="121"/>
        <v>-</v>
      </c>
      <c r="BN102" s="84" t="str">
        <f t="shared" si="121"/>
        <v>-</v>
      </c>
      <c r="BO102" s="84" t="str">
        <f t="shared" si="121"/>
        <v>-</v>
      </c>
      <c r="BP102" s="84" t="str">
        <f t="shared" si="121"/>
        <v>-</v>
      </c>
      <c r="BQ102" s="84" t="str">
        <f t="shared" si="121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2"/>
        <v/>
      </c>
      <c r="G103" s="8"/>
      <c r="H103" s="8" t="str">
        <f t="shared" si="123"/>
        <v/>
      </c>
      <c r="I103" s="8" t="str">
        <f t="shared" si="124"/>
        <v/>
      </c>
      <c r="J103" s="8" t="str">
        <f t="shared" si="125"/>
        <v/>
      </c>
      <c r="K103" s="8" t="str">
        <f t="shared" si="126"/>
        <v/>
      </c>
      <c r="L103" s="8" t="str">
        <f t="shared" si="127"/>
        <v/>
      </c>
      <c r="M103" s="8" t="str">
        <f t="shared" si="128"/>
        <v/>
      </c>
      <c r="N103" s="8" t="str">
        <f t="shared" si="129"/>
        <v/>
      </c>
      <c r="O103" s="8" t="str">
        <f t="shared" si="130"/>
        <v/>
      </c>
      <c r="P103" s="8" t="str">
        <f t="shared" si="131"/>
        <v/>
      </c>
      <c r="Q103" s="8" t="str">
        <f t="shared" si="132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120"/>
        <v/>
      </c>
      <c r="AX103" s="8" t="str">
        <f t="shared" si="120"/>
        <v/>
      </c>
      <c r="AY103" s="8"/>
      <c r="AZ103" s="8"/>
      <c r="BA103" s="8"/>
      <c r="BB103" s="8"/>
      <c r="BC103" s="8"/>
      <c r="BD103" s="8"/>
      <c r="BE103" s="8"/>
      <c r="BF103" s="84" t="str">
        <f t="shared" si="121"/>
        <v>-</v>
      </c>
      <c r="BG103" s="84" t="str">
        <f t="shared" si="121"/>
        <v>-</v>
      </c>
      <c r="BH103" s="84" t="str">
        <f t="shared" si="121"/>
        <v>-</v>
      </c>
      <c r="BI103" s="84" t="str">
        <f t="shared" si="121"/>
        <v>-</v>
      </c>
      <c r="BJ103" s="84" t="str">
        <f t="shared" si="121"/>
        <v>-</v>
      </c>
      <c r="BK103" s="84" t="str">
        <f t="shared" si="121"/>
        <v>-</v>
      </c>
      <c r="BL103" s="84" t="str">
        <f t="shared" si="121"/>
        <v>-</v>
      </c>
      <c r="BM103" s="84" t="str">
        <f t="shared" si="121"/>
        <v>-</v>
      </c>
      <c r="BN103" s="84" t="str">
        <f t="shared" si="121"/>
        <v>-</v>
      </c>
      <c r="BO103" s="84" t="str">
        <f t="shared" si="121"/>
        <v>-</v>
      </c>
      <c r="BP103" s="84" t="str">
        <f t="shared" si="121"/>
        <v>-</v>
      </c>
      <c r="BQ103" s="84" t="str">
        <f t="shared" si="121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2"/>
        <v/>
      </c>
      <c r="G104" s="8"/>
      <c r="H104" s="8" t="str">
        <f t="shared" si="123"/>
        <v/>
      </c>
      <c r="I104" s="8" t="str">
        <f t="shared" si="124"/>
        <v/>
      </c>
      <c r="J104" s="8" t="str">
        <f t="shared" si="125"/>
        <v/>
      </c>
      <c r="K104" s="8" t="str">
        <f t="shared" si="126"/>
        <v/>
      </c>
      <c r="L104" s="8" t="str">
        <f t="shared" si="127"/>
        <v/>
      </c>
      <c r="M104" s="8" t="str">
        <f t="shared" si="128"/>
        <v/>
      </c>
      <c r="N104" s="8" t="str">
        <f t="shared" si="129"/>
        <v/>
      </c>
      <c r="O104" s="8" t="str">
        <f t="shared" si="130"/>
        <v/>
      </c>
      <c r="P104" s="8" t="str">
        <f t="shared" si="131"/>
        <v/>
      </c>
      <c r="Q104" s="8" t="str">
        <f t="shared" si="132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120"/>
        <v/>
      </c>
      <c r="AX104" s="8" t="str">
        <f t="shared" si="120"/>
        <v/>
      </c>
      <c r="AY104" s="8"/>
      <c r="AZ104" s="8"/>
      <c r="BA104" s="8"/>
      <c r="BB104" s="8"/>
      <c r="BC104" s="8"/>
      <c r="BD104" s="8"/>
      <c r="BE104" s="8"/>
      <c r="BF104" s="84" t="str">
        <f t="shared" si="121"/>
        <v>-</v>
      </c>
      <c r="BG104" s="84" t="str">
        <f t="shared" si="121"/>
        <v>-</v>
      </c>
      <c r="BH104" s="84" t="str">
        <f t="shared" si="121"/>
        <v>-</v>
      </c>
      <c r="BI104" s="84" t="str">
        <f t="shared" si="121"/>
        <v>-</v>
      </c>
      <c r="BJ104" s="84" t="str">
        <f t="shared" si="121"/>
        <v>-</v>
      </c>
      <c r="BK104" s="84" t="str">
        <f t="shared" si="121"/>
        <v>-</v>
      </c>
      <c r="BL104" s="84" t="str">
        <f t="shared" si="121"/>
        <v>-</v>
      </c>
      <c r="BM104" s="84" t="str">
        <f t="shared" si="121"/>
        <v>-</v>
      </c>
      <c r="BN104" s="84" t="str">
        <f t="shared" si="121"/>
        <v>-</v>
      </c>
      <c r="BO104" s="84" t="str">
        <f t="shared" si="121"/>
        <v>-</v>
      </c>
      <c r="BP104" s="84" t="str">
        <f t="shared" si="121"/>
        <v>-</v>
      </c>
      <c r="BQ104" s="84" t="str">
        <f t="shared" si="121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2"/>
        <v/>
      </c>
      <c r="G105" s="8"/>
      <c r="H105" s="8" t="str">
        <f t="shared" si="123"/>
        <v/>
      </c>
      <c r="I105" s="8" t="str">
        <f t="shared" si="124"/>
        <v/>
      </c>
      <c r="J105" s="8" t="str">
        <f t="shared" si="125"/>
        <v/>
      </c>
      <c r="K105" s="8" t="str">
        <f t="shared" si="126"/>
        <v/>
      </c>
      <c r="L105" s="8" t="str">
        <f t="shared" si="127"/>
        <v/>
      </c>
      <c r="M105" s="8" t="str">
        <f t="shared" si="128"/>
        <v/>
      </c>
      <c r="N105" s="8" t="str">
        <f t="shared" si="129"/>
        <v/>
      </c>
      <c r="O105" s="8" t="str">
        <f t="shared" si="130"/>
        <v/>
      </c>
      <c r="P105" s="8" t="str">
        <f t="shared" si="131"/>
        <v/>
      </c>
      <c r="Q105" s="8" t="str">
        <f t="shared" si="132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120"/>
        <v/>
      </c>
      <c r="AX105" s="8" t="str">
        <f t="shared" si="120"/>
        <v/>
      </c>
      <c r="AY105" s="8"/>
      <c r="AZ105" s="8"/>
      <c r="BA105" s="8"/>
      <c r="BB105" s="8"/>
      <c r="BC105" s="8"/>
      <c r="BD105" s="8"/>
      <c r="BE105" s="8"/>
      <c r="BF105" s="84" t="str">
        <f t="shared" si="121"/>
        <v>-</v>
      </c>
      <c r="BG105" s="84" t="str">
        <f t="shared" si="121"/>
        <v>-</v>
      </c>
      <c r="BH105" s="84" t="str">
        <f t="shared" si="121"/>
        <v>-</v>
      </c>
      <c r="BI105" s="84" t="str">
        <f t="shared" si="121"/>
        <v>-</v>
      </c>
      <c r="BJ105" s="84" t="str">
        <f t="shared" si="121"/>
        <v>-</v>
      </c>
      <c r="BK105" s="84" t="str">
        <f t="shared" si="121"/>
        <v>-</v>
      </c>
      <c r="BL105" s="84" t="str">
        <f t="shared" si="121"/>
        <v>-</v>
      </c>
      <c r="BM105" s="84" t="str">
        <f t="shared" si="121"/>
        <v>-</v>
      </c>
      <c r="BN105" s="84" t="str">
        <f t="shared" si="121"/>
        <v>-</v>
      </c>
      <c r="BO105" s="84" t="str">
        <f t="shared" si="121"/>
        <v>-</v>
      </c>
      <c r="BP105" s="84" t="str">
        <f t="shared" si="121"/>
        <v>-</v>
      </c>
      <c r="BQ105" s="84" t="str">
        <f t="shared" si="121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2"/>
        <v/>
      </c>
      <c r="G106" s="8"/>
      <c r="H106" s="8" t="str">
        <f t="shared" si="123"/>
        <v/>
      </c>
      <c r="I106" s="8" t="str">
        <f t="shared" si="124"/>
        <v/>
      </c>
      <c r="J106" s="8" t="str">
        <f t="shared" si="125"/>
        <v/>
      </c>
      <c r="K106" s="8" t="str">
        <f t="shared" si="126"/>
        <v/>
      </c>
      <c r="L106" s="8" t="str">
        <f t="shared" si="127"/>
        <v/>
      </c>
      <c r="M106" s="8" t="str">
        <f t="shared" si="128"/>
        <v/>
      </c>
      <c r="N106" s="8" t="str">
        <f t="shared" si="129"/>
        <v/>
      </c>
      <c r="O106" s="8" t="str">
        <f t="shared" si="130"/>
        <v/>
      </c>
      <c r="P106" s="8" t="str">
        <f t="shared" si="131"/>
        <v/>
      </c>
      <c r="Q106" s="8" t="str">
        <f t="shared" si="132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 t="str">
        <f t="shared" si="120"/>
        <v/>
      </c>
      <c r="AX106" s="8" t="str">
        <f t="shared" si="120"/>
        <v/>
      </c>
      <c r="AY106" s="8"/>
      <c r="AZ106" s="8"/>
      <c r="BA106" s="8"/>
      <c r="BB106" s="8"/>
      <c r="BC106" s="8"/>
      <c r="BD106" s="8"/>
      <c r="BE106" s="8"/>
      <c r="BF106" s="84" t="str">
        <f t="shared" si="121"/>
        <v>-</v>
      </c>
      <c r="BG106" s="84" t="str">
        <f t="shared" si="121"/>
        <v>-</v>
      </c>
      <c r="BH106" s="84" t="str">
        <f t="shared" si="121"/>
        <v>-</v>
      </c>
      <c r="BI106" s="84" t="str">
        <f t="shared" si="121"/>
        <v>-</v>
      </c>
      <c r="BJ106" s="84" t="str">
        <f t="shared" si="121"/>
        <v>-</v>
      </c>
      <c r="BK106" s="84" t="str">
        <f t="shared" si="121"/>
        <v>-</v>
      </c>
      <c r="BL106" s="84" t="str">
        <f t="shared" si="121"/>
        <v>-</v>
      </c>
      <c r="BM106" s="84" t="str">
        <f t="shared" si="121"/>
        <v>-</v>
      </c>
      <c r="BN106" s="84" t="str">
        <f t="shared" si="121"/>
        <v>-</v>
      </c>
      <c r="BO106" s="84" t="str">
        <f t="shared" si="121"/>
        <v>-</v>
      </c>
      <c r="BP106" s="84" t="str">
        <f t="shared" si="121"/>
        <v>-</v>
      </c>
      <c r="BQ106" s="84" t="str">
        <f t="shared" si="121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 t="str">
        <f t="shared" si="132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 t="str">
        <f t="shared" si="120"/>
        <v/>
      </c>
      <c r="AX107" s="8" t="str">
        <f t="shared" si="120"/>
        <v/>
      </c>
      <c r="AY107" s="8"/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2"/>
        <v/>
      </c>
      <c r="G108" s="8"/>
      <c r="H108" s="8" t="str">
        <f t="shared" si="123"/>
        <v/>
      </c>
      <c r="I108" s="8" t="str">
        <f t="shared" si="124"/>
        <v/>
      </c>
      <c r="J108" s="8" t="str">
        <f t="shared" si="125"/>
        <v/>
      </c>
      <c r="K108" s="8" t="str">
        <f t="shared" si="126"/>
        <v/>
      </c>
      <c r="L108" s="8" t="str">
        <f t="shared" si="127"/>
        <v/>
      </c>
      <c r="M108" s="8" t="str">
        <f t="shared" si="128"/>
        <v/>
      </c>
      <c r="N108" s="8" t="str">
        <f t="shared" si="129"/>
        <v/>
      </c>
      <c r="O108" s="8" t="str">
        <f t="shared" si="130"/>
        <v/>
      </c>
      <c r="P108" s="8" t="str">
        <f t="shared" si="131"/>
        <v/>
      </c>
      <c r="Q108" s="8" t="str">
        <f t="shared" si="132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2"/>
        <v/>
      </c>
      <c r="G109" s="8"/>
      <c r="H109" s="8" t="str">
        <f t="shared" si="123"/>
        <v/>
      </c>
      <c r="I109" s="8" t="str">
        <f t="shared" si="124"/>
        <v/>
      </c>
      <c r="J109" s="8" t="str">
        <f t="shared" si="125"/>
        <v/>
      </c>
      <c r="K109" s="8" t="str">
        <f t="shared" si="126"/>
        <v/>
      </c>
      <c r="L109" s="8" t="str">
        <f t="shared" si="127"/>
        <v/>
      </c>
      <c r="M109" s="8" t="str">
        <f t="shared" si="128"/>
        <v/>
      </c>
      <c r="N109" s="8" t="str">
        <f t="shared" si="129"/>
        <v/>
      </c>
      <c r="O109" s="8" t="str">
        <f t="shared" si="130"/>
        <v/>
      </c>
      <c r="P109" s="8" t="str">
        <f>IFERROR(P97/(AVERAGE(AR85,AS85)+AVERAGE(AS85,AT85)+AVERAGE(AT85,AU85)),"")</f>
        <v/>
      </c>
      <c r="Q109" s="8" t="str">
        <f t="shared" si="132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8"/>
      <c r="AT109" s="8"/>
      <c r="AU109" s="8"/>
      <c r="AV109" s="8"/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/>
      <c r="AZ109" s="8"/>
      <c r="BA109" s="8"/>
      <c r="BB109" s="8"/>
      <c r="BC109" s="8"/>
      <c r="BD109" s="8"/>
      <c r="BE109" s="8"/>
      <c r="BF109" s="84" t="str">
        <f t="shared" si="121"/>
        <v>-</v>
      </c>
      <c r="BG109" s="84" t="str">
        <f t="shared" si="121"/>
        <v>-</v>
      </c>
      <c r="BH109" s="84" t="str">
        <f t="shared" si="121"/>
        <v>-</v>
      </c>
      <c r="BI109" s="84" t="str">
        <f t="shared" si="121"/>
        <v>-</v>
      </c>
      <c r="BJ109" s="84" t="str">
        <f t="shared" si="121"/>
        <v>-</v>
      </c>
      <c r="BK109" s="84" t="str">
        <f t="shared" si="121"/>
        <v>-</v>
      </c>
      <c r="BL109" s="84" t="str">
        <f t="shared" si="121"/>
        <v>-</v>
      </c>
      <c r="BM109" s="84" t="str">
        <f t="shared" si="121"/>
        <v>-</v>
      </c>
      <c r="BN109" s="84" t="str">
        <f t="shared" si="121"/>
        <v>-</v>
      </c>
      <c r="BO109" s="84" t="str">
        <f t="shared" si="121"/>
        <v>-</v>
      </c>
      <c r="BP109" s="84" t="str">
        <f t="shared" si="121"/>
        <v>-</v>
      </c>
      <c r="BQ109" s="84" t="str">
        <f t="shared" si="121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: INDEX(U112:AF112,$B$2))</f>
        <v>0</v>
      </c>
      <c r="D112" s="71">
        <f>SUM(AG112                        : INDEX(AG112:AR112,$B$2))</f>
        <v>0</v>
      </c>
      <c r="E112" s="71">
        <f>SUM(AS112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3">SUM(X112:Z112)</f>
        <v>0</v>
      </c>
      <c r="J112" s="4">
        <f>SUM(AA112:AC112)</f>
        <v>0</v>
      </c>
      <c r="K112" s="4">
        <f t="shared" ref="K112:K121" si="134">SUM(AD112:AF112)</f>
        <v>0</v>
      </c>
      <c r="L112" s="4">
        <f t="shared" ref="L112:L121" si="135">SUM(AG112:AI112)</f>
        <v>0</v>
      </c>
      <c r="M112" s="4">
        <f t="shared" ref="M112:M121" si="136">SUM(AJ112:AL112)</f>
        <v>0</v>
      </c>
      <c r="N112" s="4">
        <f t="shared" ref="N112:N121" si="137">SUM(AM112:AO112)</f>
        <v>0</v>
      </c>
      <c r="O112" s="4">
        <f t="shared" ref="O112:O121" si="138">SUM(AP112:AR112)</f>
        <v>0</v>
      </c>
      <c r="P112" s="4">
        <f t="shared" ref="P112:P121" si="139">SUM(AS112:AU112)</f>
        <v>0</v>
      </c>
      <c r="Q112" s="4">
        <f t="shared" ref="Q112:Q121" si="140">SUM(AV112:AX112)</f>
        <v>0</v>
      </c>
      <c r="R112" s="4">
        <f t="shared" ref="R112:R121" si="141">SUM(AY112:BA112)</f>
        <v>0</v>
      </c>
      <c r="S112" s="4">
        <f t="shared" ref="S112:S121" si="142">SUM(BB112:BD112)</f>
        <v>0</v>
      </c>
      <c r="AR112" s="4"/>
      <c r="BF112" s="84" t="str">
        <f t="shared" ref="BF112:BQ121" si="143">IFERROR(AS112/AG112,"-")</f>
        <v>-</v>
      </c>
      <c r="BG112" s="84" t="str">
        <f t="shared" si="143"/>
        <v>-</v>
      </c>
      <c r="BH112" s="84" t="str">
        <f t="shared" si="143"/>
        <v>-</v>
      </c>
      <c r="BI112" s="84" t="str">
        <f t="shared" si="143"/>
        <v>-</v>
      </c>
      <c r="BJ112" s="84" t="str">
        <f t="shared" si="143"/>
        <v>-</v>
      </c>
      <c r="BK112" s="84" t="str">
        <f t="shared" si="143"/>
        <v>-</v>
      </c>
      <c r="BL112" s="84" t="str">
        <f t="shared" si="143"/>
        <v>-</v>
      </c>
      <c r="BM112" s="84" t="str">
        <f t="shared" si="143"/>
        <v>-</v>
      </c>
      <c r="BN112" s="84" t="str">
        <f t="shared" si="143"/>
        <v>-</v>
      </c>
      <c r="BO112" s="84" t="str">
        <f t="shared" si="143"/>
        <v>-</v>
      </c>
      <c r="BP112" s="84" t="str">
        <f t="shared" si="143"/>
        <v>-</v>
      </c>
      <c r="BQ112" s="84" t="str">
        <f t="shared" si="143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: INDEX(U113:AF113,$B$2))</f>
        <v>0</v>
      </c>
      <c r="D113" s="71">
        <f>SUM(AG113                        : INDEX(AG113:AR113,$B$2))</f>
        <v>0</v>
      </c>
      <c r="E113" s="71">
        <f>SUM(AS113                        : INDEX(AS113:BD113,$B$2))</f>
        <v>0</v>
      </c>
      <c r="F113" s="65" t="str">
        <f t="shared" ref="F113:F120" si="144">IFERROR(E113/D113,"")</f>
        <v/>
      </c>
      <c r="H113" s="4">
        <f t="shared" ref="H113:H121" si="145">SUM(U113:W113)</f>
        <v>0</v>
      </c>
      <c r="I113" s="4">
        <f t="shared" si="133"/>
        <v>0</v>
      </c>
      <c r="J113" s="4">
        <f t="shared" ref="J113:J121" si="146">SUM(AA113:AC113)</f>
        <v>0</v>
      </c>
      <c r="K113" s="4">
        <f t="shared" si="134"/>
        <v>0</v>
      </c>
      <c r="L113" s="4">
        <f t="shared" si="135"/>
        <v>0</v>
      </c>
      <c r="M113" s="4">
        <f t="shared" si="136"/>
        <v>0</v>
      </c>
      <c r="N113" s="4">
        <f t="shared" si="137"/>
        <v>0</v>
      </c>
      <c r="O113" s="4">
        <f t="shared" si="138"/>
        <v>0</v>
      </c>
      <c r="P113" s="4">
        <f t="shared" si="139"/>
        <v>0</v>
      </c>
      <c r="Q113" s="4">
        <f t="shared" si="140"/>
        <v>0</v>
      </c>
      <c r="R113" s="4">
        <f t="shared" si="141"/>
        <v>0</v>
      </c>
      <c r="S113" s="4">
        <f t="shared" si="142"/>
        <v>0</v>
      </c>
      <c r="AR113" s="4"/>
      <c r="BF113" s="84" t="str">
        <f t="shared" si="143"/>
        <v>-</v>
      </c>
      <c r="BG113" s="84" t="str">
        <f t="shared" si="143"/>
        <v>-</v>
      </c>
      <c r="BH113" s="84" t="str">
        <f t="shared" si="143"/>
        <v>-</v>
      </c>
      <c r="BI113" s="84" t="str">
        <f t="shared" si="143"/>
        <v>-</v>
      </c>
      <c r="BJ113" s="84" t="str">
        <f t="shared" si="143"/>
        <v>-</v>
      </c>
      <c r="BK113" s="84" t="str">
        <f t="shared" si="143"/>
        <v>-</v>
      </c>
      <c r="BL113" s="84" t="str">
        <f t="shared" si="143"/>
        <v>-</v>
      </c>
      <c r="BM113" s="84" t="str">
        <f t="shared" si="143"/>
        <v>-</v>
      </c>
      <c r="BN113" s="84" t="str">
        <f t="shared" si="143"/>
        <v>-</v>
      </c>
      <c r="BO113" s="84" t="str">
        <f t="shared" si="143"/>
        <v>-</v>
      </c>
      <c r="BP113" s="84" t="str">
        <f t="shared" si="143"/>
        <v>-</v>
      </c>
      <c r="BQ113" s="84" t="str">
        <f t="shared" si="143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: INDEX(U114:AF114,$B$2))</f>
        <v>0</v>
      </c>
      <c r="D114" s="71">
        <f>SUM(AG114                        : INDEX(AG114:AR114,$B$2))</f>
        <v>0</v>
      </c>
      <c r="E114" s="71">
        <f>SUM(AS114                        : INDEX(AS114:BD114,$B$2))</f>
        <v>0</v>
      </c>
      <c r="F114" s="65" t="str">
        <f t="shared" si="144"/>
        <v/>
      </c>
      <c r="H114" s="4">
        <f t="shared" si="145"/>
        <v>0</v>
      </c>
      <c r="I114" s="4">
        <f t="shared" si="133"/>
        <v>0</v>
      </c>
      <c r="J114" s="4">
        <f t="shared" si="146"/>
        <v>0</v>
      </c>
      <c r="K114" s="4">
        <f t="shared" si="134"/>
        <v>0</v>
      </c>
      <c r="L114" s="4">
        <f t="shared" si="135"/>
        <v>0</v>
      </c>
      <c r="M114" s="4">
        <f t="shared" si="136"/>
        <v>0</v>
      </c>
      <c r="N114" s="4">
        <f t="shared" si="137"/>
        <v>0</v>
      </c>
      <c r="O114" s="4">
        <f t="shared" si="138"/>
        <v>0</v>
      </c>
      <c r="P114" s="4">
        <f t="shared" si="139"/>
        <v>0</v>
      </c>
      <c r="Q114" s="4">
        <f t="shared" si="140"/>
        <v>0</v>
      </c>
      <c r="R114" s="4">
        <f t="shared" si="141"/>
        <v>0</v>
      </c>
      <c r="S114" s="4">
        <f t="shared" si="142"/>
        <v>0</v>
      </c>
      <c r="AR114" s="4"/>
      <c r="BF114" s="84" t="str">
        <f t="shared" si="143"/>
        <v>-</v>
      </c>
      <c r="BG114" s="84" t="str">
        <f t="shared" si="143"/>
        <v>-</v>
      </c>
      <c r="BH114" s="84" t="str">
        <f t="shared" si="143"/>
        <v>-</v>
      </c>
      <c r="BI114" s="84" t="str">
        <f t="shared" si="143"/>
        <v>-</v>
      </c>
      <c r="BJ114" s="84" t="str">
        <f t="shared" si="143"/>
        <v>-</v>
      </c>
      <c r="BK114" s="84" t="str">
        <f t="shared" si="143"/>
        <v>-</v>
      </c>
      <c r="BL114" s="84" t="str">
        <f t="shared" si="143"/>
        <v>-</v>
      </c>
      <c r="BM114" s="84" t="str">
        <f t="shared" si="143"/>
        <v>-</v>
      </c>
      <c r="BN114" s="84" t="str">
        <f t="shared" si="143"/>
        <v>-</v>
      </c>
      <c r="BO114" s="84" t="str">
        <f t="shared" si="143"/>
        <v>-</v>
      </c>
      <c r="BP114" s="84" t="str">
        <f t="shared" si="143"/>
        <v>-</v>
      </c>
      <c r="BQ114" s="84" t="str">
        <f t="shared" si="143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: INDEX(U115:AF115,$B$2))</f>
        <v>0</v>
      </c>
      <c r="D115" s="71">
        <f>SUM(AG115                        : INDEX(AG115:AR115,$B$2))</f>
        <v>0</v>
      </c>
      <c r="E115" s="71">
        <f>SUM(AS115                        : INDEX(AS115:BD115,$B$2))</f>
        <v>0</v>
      </c>
      <c r="F115" s="65" t="str">
        <f t="shared" si="144"/>
        <v/>
      </c>
      <c r="H115" s="4">
        <f t="shared" si="145"/>
        <v>0</v>
      </c>
      <c r="I115" s="4">
        <f t="shared" si="133"/>
        <v>0</v>
      </c>
      <c r="J115" s="4">
        <f t="shared" si="146"/>
        <v>0</v>
      </c>
      <c r="K115" s="4">
        <f t="shared" si="134"/>
        <v>0</v>
      </c>
      <c r="L115" s="4">
        <f t="shared" si="135"/>
        <v>0</v>
      </c>
      <c r="M115" s="4">
        <f t="shared" si="136"/>
        <v>0</v>
      </c>
      <c r="N115" s="4">
        <f t="shared" si="137"/>
        <v>0</v>
      </c>
      <c r="O115" s="4">
        <f t="shared" si="138"/>
        <v>0</v>
      </c>
      <c r="P115" s="4">
        <f t="shared" si="139"/>
        <v>0</v>
      </c>
      <c r="Q115" s="4">
        <f t="shared" si="140"/>
        <v>0</v>
      </c>
      <c r="R115" s="4">
        <f t="shared" si="141"/>
        <v>0</v>
      </c>
      <c r="S115" s="4">
        <f t="shared" si="142"/>
        <v>0</v>
      </c>
      <c r="AR115" s="4"/>
      <c r="BF115" s="84" t="str">
        <f t="shared" si="143"/>
        <v>-</v>
      </c>
      <c r="BG115" s="84" t="str">
        <f t="shared" si="143"/>
        <v>-</v>
      </c>
      <c r="BH115" s="84" t="str">
        <f t="shared" si="143"/>
        <v>-</v>
      </c>
      <c r="BI115" s="84" t="str">
        <f t="shared" si="143"/>
        <v>-</v>
      </c>
      <c r="BJ115" s="84" t="str">
        <f t="shared" si="143"/>
        <v>-</v>
      </c>
      <c r="BK115" s="84" t="str">
        <f t="shared" si="143"/>
        <v>-</v>
      </c>
      <c r="BL115" s="84" t="str">
        <f t="shared" si="143"/>
        <v>-</v>
      </c>
      <c r="BM115" s="84" t="str">
        <f t="shared" si="143"/>
        <v>-</v>
      </c>
      <c r="BN115" s="84" t="str">
        <f t="shared" si="143"/>
        <v>-</v>
      </c>
      <c r="BO115" s="84" t="str">
        <f t="shared" si="143"/>
        <v>-</v>
      </c>
      <c r="BP115" s="84" t="str">
        <f t="shared" si="143"/>
        <v>-</v>
      </c>
      <c r="BQ115" s="84" t="str">
        <f t="shared" si="143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: INDEX(U116:AF116,$B$2))</f>
        <v>0</v>
      </c>
      <c r="D116" s="71">
        <f>SUM(AG116                        : INDEX(AG116:AR116,$B$2))</f>
        <v>0</v>
      </c>
      <c r="E116" s="71">
        <f>SUM(AS116                        : INDEX(AS116:BD116,$B$2))</f>
        <v>0</v>
      </c>
      <c r="F116" s="65" t="str">
        <f t="shared" si="144"/>
        <v/>
      </c>
      <c r="H116" s="4">
        <f t="shared" si="145"/>
        <v>0</v>
      </c>
      <c r="I116" s="4">
        <f t="shared" si="133"/>
        <v>0</v>
      </c>
      <c r="J116" s="4">
        <f t="shared" si="146"/>
        <v>0</v>
      </c>
      <c r="K116" s="4">
        <f t="shared" si="134"/>
        <v>0</v>
      </c>
      <c r="L116" s="4">
        <f t="shared" si="135"/>
        <v>0</v>
      </c>
      <c r="M116" s="4">
        <f t="shared" si="136"/>
        <v>0</v>
      </c>
      <c r="N116" s="4">
        <f t="shared" si="137"/>
        <v>0</v>
      </c>
      <c r="O116" s="4">
        <f t="shared" si="138"/>
        <v>0</v>
      </c>
      <c r="P116" s="4">
        <f t="shared" si="139"/>
        <v>0</v>
      </c>
      <c r="Q116" s="4">
        <f t="shared" si="140"/>
        <v>0</v>
      </c>
      <c r="R116" s="4">
        <f t="shared" si="141"/>
        <v>0</v>
      </c>
      <c r="S116" s="4">
        <f t="shared" si="142"/>
        <v>0</v>
      </c>
      <c r="AR116" s="4"/>
      <c r="BF116" s="84" t="str">
        <f t="shared" si="143"/>
        <v>-</v>
      </c>
      <c r="BG116" s="84" t="str">
        <f t="shared" si="143"/>
        <v>-</v>
      </c>
      <c r="BH116" s="84" t="str">
        <f t="shared" si="143"/>
        <v>-</v>
      </c>
      <c r="BI116" s="84" t="str">
        <f t="shared" si="143"/>
        <v>-</v>
      </c>
      <c r="BJ116" s="84" t="str">
        <f t="shared" si="143"/>
        <v>-</v>
      </c>
      <c r="BK116" s="84" t="str">
        <f t="shared" si="143"/>
        <v>-</v>
      </c>
      <c r="BL116" s="84" t="str">
        <f t="shared" si="143"/>
        <v>-</v>
      </c>
      <c r="BM116" s="84" t="str">
        <f t="shared" si="143"/>
        <v>-</v>
      </c>
      <c r="BN116" s="84" t="str">
        <f t="shared" si="143"/>
        <v>-</v>
      </c>
      <c r="BO116" s="84" t="str">
        <f t="shared" si="143"/>
        <v>-</v>
      </c>
      <c r="BP116" s="84" t="str">
        <f t="shared" si="143"/>
        <v>-</v>
      </c>
      <c r="BQ116" s="84" t="str">
        <f t="shared" si="143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: INDEX(U117:AF117,$B$2))</f>
        <v>0</v>
      </c>
      <c r="D117" s="71">
        <f>SUM(AG117                        : INDEX(AG117:AR117,$B$2))</f>
        <v>0</v>
      </c>
      <c r="E117" s="71">
        <f>SUM(AS117                        : INDEX(AS117:BD117,$B$2))</f>
        <v>0</v>
      </c>
      <c r="F117" s="65" t="str">
        <f t="shared" si="144"/>
        <v/>
      </c>
      <c r="H117" s="4">
        <f t="shared" si="145"/>
        <v>0</v>
      </c>
      <c r="I117" s="4">
        <f t="shared" si="133"/>
        <v>0</v>
      </c>
      <c r="J117" s="4">
        <f t="shared" si="146"/>
        <v>0</v>
      </c>
      <c r="K117" s="4">
        <f t="shared" si="134"/>
        <v>0</v>
      </c>
      <c r="L117" s="4">
        <f t="shared" si="135"/>
        <v>0</v>
      </c>
      <c r="M117" s="4">
        <f t="shared" si="136"/>
        <v>0</v>
      </c>
      <c r="N117" s="4">
        <f t="shared" si="137"/>
        <v>0</v>
      </c>
      <c r="O117" s="4">
        <f t="shared" si="138"/>
        <v>0</v>
      </c>
      <c r="P117" s="4">
        <f t="shared" si="139"/>
        <v>0</v>
      </c>
      <c r="Q117" s="4">
        <f t="shared" si="140"/>
        <v>0</v>
      </c>
      <c r="R117" s="4">
        <f t="shared" si="141"/>
        <v>0</v>
      </c>
      <c r="S117" s="4">
        <f t="shared" si="142"/>
        <v>0</v>
      </c>
      <c r="AR117" s="4"/>
      <c r="BF117" s="84" t="str">
        <f t="shared" si="143"/>
        <v>-</v>
      </c>
      <c r="BG117" s="84" t="str">
        <f t="shared" si="143"/>
        <v>-</v>
      </c>
      <c r="BH117" s="84" t="str">
        <f t="shared" si="143"/>
        <v>-</v>
      </c>
      <c r="BI117" s="84" t="str">
        <f t="shared" si="143"/>
        <v>-</v>
      </c>
      <c r="BJ117" s="84" t="str">
        <f t="shared" si="143"/>
        <v>-</v>
      </c>
      <c r="BK117" s="84" t="str">
        <f t="shared" si="143"/>
        <v>-</v>
      </c>
      <c r="BL117" s="84" t="str">
        <f t="shared" si="143"/>
        <v>-</v>
      </c>
      <c r="BM117" s="84" t="str">
        <f t="shared" si="143"/>
        <v>-</v>
      </c>
      <c r="BN117" s="84" t="str">
        <f t="shared" si="143"/>
        <v>-</v>
      </c>
      <c r="BO117" s="84" t="str">
        <f t="shared" si="143"/>
        <v>-</v>
      </c>
      <c r="BP117" s="84" t="str">
        <f t="shared" si="143"/>
        <v>-</v>
      </c>
      <c r="BQ117" s="84" t="str">
        <f t="shared" si="143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: INDEX(U118:AF118,$B$2))</f>
        <v>0</v>
      </c>
      <c r="D118" s="71">
        <f>SUM(AG118                        : INDEX(AG118:AR118,$B$2))</f>
        <v>0</v>
      </c>
      <c r="E118" s="71">
        <f>SUM(AS118                        : INDEX(AS118:BD118,$B$2))</f>
        <v>0</v>
      </c>
      <c r="F118" s="65" t="str">
        <f t="shared" si="144"/>
        <v/>
      </c>
      <c r="H118" s="4">
        <f t="shared" si="145"/>
        <v>0</v>
      </c>
      <c r="I118" s="4">
        <f t="shared" si="133"/>
        <v>0</v>
      </c>
      <c r="J118" s="4">
        <f t="shared" si="146"/>
        <v>0</v>
      </c>
      <c r="K118" s="4">
        <f t="shared" si="134"/>
        <v>0</v>
      </c>
      <c r="L118" s="4">
        <f t="shared" si="135"/>
        <v>0</v>
      </c>
      <c r="M118" s="4">
        <f t="shared" si="136"/>
        <v>0</v>
      </c>
      <c r="N118" s="4">
        <f t="shared" si="137"/>
        <v>0</v>
      </c>
      <c r="O118" s="4">
        <f t="shared" si="138"/>
        <v>0</v>
      </c>
      <c r="P118" s="4">
        <f t="shared" si="139"/>
        <v>0</v>
      </c>
      <c r="Q118" s="4">
        <f t="shared" si="140"/>
        <v>0</v>
      </c>
      <c r="R118" s="4">
        <f t="shared" si="141"/>
        <v>0</v>
      </c>
      <c r="S118" s="4">
        <f t="shared" si="142"/>
        <v>0</v>
      </c>
      <c r="AR118" s="4"/>
      <c r="BF118" s="84" t="str">
        <f t="shared" si="143"/>
        <v>-</v>
      </c>
      <c r="BG118" s="84" t="str">
        <f t="shared" si="143"/>
        <v>-</v>
      </c>
      <c r="BH118" s="84" t="str">
        <f t="shared" si="143"/>
        <v>-</v>
      </c>
      <c r="BI118" s="84" t="str">
        <f t="shared" si="143"/>
        <v>-</v>
      </c>
      <c r="BJ118" s="84" t="str">
        <f t="shared" si="143"/>
        <v>-</v>
      </c>
      <c r="BK118" s="84" t="str">
        <f t="shared" si="143"/>
        <v>-</v>
      </c>
      <c r="BL118" s="84" t="str">
        <f t="shared" si="143"/>
        <v>-</v>
      </c>
      <c r="BM118" s="84" t="str">
        <f t="shared" si="143"/>
        <v>-</v>
      </c>
      <c r="BN118" s="84" t="str">
        <f t="shared" si="143"/>
        <v>-</v>
      </c>
      <c r="BO118" s="84" t="str">
        <f t="shared" si="143"/>
        <v>-</v>
      </c>
      <c r="BP118" s="84" t="str">
        <f t="shared" si="143"/>
        <v>-</v>
      </c>
      <c r="BQ118" s="84" t="str">
        <f t="shared" si="143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: INDEX(U119:AF119,$B$2))</f>
        <v>0</v>
      </c>
      <c r="D119" s="71">
        <f>SUM(AG119                        : INDEX(AG119:AR119,$B$2))</f>
        <v>0</v>
      </c>
      <c r="E119" s="71">
        <f>SUM(AS119                        : INDEX(AS119:BD119,$B$2))</f>
        <v>0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0</v>
      </c>
      <c r="Q119" s="4">
        <f t="shared" si="140"/>
        <v>0</v>
      </c>
      <c r="R119" s="4">
        <f t="shared" si="141"/>
        <v>0</v>
      </c>
      <c r="S119" s="4">
        <f t="shared" si="142"/>
        <v>0</v>
      </c>
      <c r="T119" s="7"/>
      <c r="AR119" s="4"/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7">SUM(D112:D118)</f>
        <v>0</v>
      </c>
      <c r="E120" s="69">
        <f t="shared" si="147"/>
        <v>0</v>
      </c>
      <c r="F120" s="65" t="str">
        <f t="shared" si="144"/>
        <v/>
      </c>
      <c r="H120" s="4">
        <f t="shared" si="145"/>
        <v>0</v>
      </c>
      <c r="I120" s="4">
        <f t="shared" si="133"/>
        <v>0</v>
      </c>
      <c r="J120" s="4">
        <f t="shared" si="146"/>
        <v>0</v>
      </c>
      <c r="K120" s="4">
        <f t="shared" si="134"/>
        <v>0</v>
      </c>
      <c r="L120" s="4">
        <f t="shared" si="135"/>
        <v>0</v>
      </c>
      <c r="M120" s="4">
        <f t="shared" si="136"/>
        <v>0</v>
      </c>
      <c r="N120" s="4">
        <f t="shared" si="137"/>
        <v>0</v>
      </c>
      <c r="O120" s="4">
        <f t="shared" si="138"/>
        <v>0</v>
      </c>
      <c r="P120" s="4">
        <f t="shared" si="139"/>
        <v>0</v>
      </c>
      <c r="Q120" s="4">
        <f t="shared" si="140"/>
        <v>0</v>
      </c>
      <c r="R120" s="4">
        <f t="shared" si="141"/>
        <v>0</v>
      </c>
      <c r="S120" s="4">
        <f t="shared" si="14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8">SUM(Y112:Y118)</f>
        <v>0</v>
      </c>
      <c r="Z120" s="61">
        <f t="shared" si="148"/>
        <v>0</v>
      </c>
      <c r="AA120" s="61">
        <f t="shared" si="148"/>
        <v>0</v>
      </c>
      <c r="AB120" s="61">
        <f t="shared" si="148"/>
        <v>0</v>
      </c>
      <c r="AC120" s="61">
        <f t="shared" si="148"/>
        <v>0</v>
      </c>
      <c r="AD120" s="61">
        <f t="shared" si="148"/>
        <v>0</v>
      </c>
      <c r="AE120" s="61">
        <f t="shared" si="148"/>
        <v>0</v>
      </c>
      <c r="AF120" s="61">
        <f t="shared" si="148"/>
        <v>0</v>
      </c>
      <c r="AG120" s="61">
        <f t="shared" si="148"/>
        <v>0</v>
      </c>
      <c r="AH120" s="61">
        <f t="shared" si="148"/>
        <v>0</v>
      </c>
      <c r="AI120" s="61">
        <f t="shared" si="148"/>
        <v>0</v>
      </c>
      <c r="AJ120" s="61">
        <f>SUM(AJ112:AJ118)</f>
        <v>0</v>
      </c>
      <c r="AK120" s="61">
        <f t="shared" si="148"/>
        <v>0</v>
      </c>
      <c r="AL120" s="61">
        <f t="shared" si="148"/>
        <v>0</v>
      </c>
      <c r="AM120" s="61">
        <f t="shared" si="148"/>
        <v>0</v>
      </c>
      <c r="AN120" s="61">
        <f t="shared" si="148"/>
        <v>0</v>
      </c>
      <c r="AO120" s="61">
        <f t="shared" si="148"/>
        <v>0</v>
      </c>
      <c r="AP120" s="61">
        <f t="shared" si="148"/>
        <v>0</v>
      </c>
      <c r="AQ120" s="61">
        <f t="shared" si="148"/>
        <v>0</v>
      </c>
      <c r="AR120" s="61">
        <f t="shared" si="148"/>
        <v>0</v>
      </c>
      <c r="AS120" s="61">
        <f t="shared" si="148"/>
        <v>0</v>
      </c>
      <c r="AT120" s="61">
        <f t="shared" si="148"/>
        <v>0</v>
      </c>
      <c r="AU120" s="61">
        <f t="shared" si="148"/>
        <v>0</v>
      </c>
      <c r="AV120" s="61">
        <f t="shared" si="148"/>
        <v>0</v>
      </c>
      <c r="AW120" s="61">
        <f t="shared" si="148"/>
        <v>0</v>
      </c>
      <c r="AX120" s="61">
        <f t="shared" si="148"/>
        <v>0</v>
      </c>
      <c r="AY120" s="61">
        <f t="shared" si="148"/>
        <v>0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 t="str">
        <f t="shared" si="143"/>
        <v>-</v>
      </c>
      <c r="BG120" s="84" t="str">
        <f t="shared" si="143"/>
        <v>-</v>
      </c>
      <c r="BH120" s="84" t="str">
        <f t="shared" si="143"/>
        <v>-</v>
      </c>
      <c r="BI120" s="84" t="str">
        <f t="shared" si="143"/>
        <v>-</v>
      </c>
      <c r="BJ120" s="84" t="str">
        <f t="shared" si="143"/>
        <v>-</v>
      </c>
      <c r="BK120" s="84" t="str">
        <f t="shared" si="143"/>
        <v>-</v>
      </c>
      <c r="BL120" s="84" t="str">
        <f t="shared" si="143"/>
        <v>-</v>
      </c>
      <c r="BM120" s="84" t="str">
        <f t="shared" si="143"/>
        <v>-</v>
      </c>
      <c r="BN120" s="84" t="str">
        <f t="shared" si="143"/>
        <v>-</v>
      </c>
      <c r="BO120" s="84" t="str">
        <f t="shared" si="143"/>
        <v>-</v>
      </c>
      <c r="BP120" s="84" t="str">
        <f t="shared" si="143"/>
        <v>-</v>
      </c>
      <c r="BQ120" s="84" t="str">
        <f t="shared" si="143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9">SUM(D112:D119)</f>
        <v>0</v>
      </c>
      <c r="E121" s="69">
        <f t="shared" si="149"/>
        <v>0</v>
      </c>
      <c r="F121" s="65" t="str">
        <f>IFERROR(E121/D121,"")</f>
        <v/>
      </c>
      <c r="H121" s="4">
        <f t="shared" si="145"/>
        <v>0</v>
      </c>
      <c r="I121" s="4">
        <f t="shared" si="133"/>
        <v>0</v>
      </c>
      <c r="J121" s="4">
        <f t="shared" si="146"/>
        <v>0</v>
      </c>
      <c r="K121" s="4">
        <f t="shared" si="134"/>
        <v>0</v>
      </c>
      <c r="L121" s="4">
        <f t="shared" si="135"/>
        <v>0</v>
      </c>
      <c r="M121" s="4">
        <f t="shared" si="136"/>
        <v>0</v>
      </c>
      <c r="N121" s="4">
        <f t="shared" si="137"/>
        <v>0</v>
      </c>
      <c r="O121" s="4">
        <f t="shared" si="138"/>
        <v>0</v>
      </c>
      <c r="P121" s="4">
        <f t="shared" si="139"/>
        <v>0</v>
      </c>
      <c r="Q121" s="4">
        <f t="shared" si="140"/>
        <v>0</v>
      </c>
      <c r="R121" s="4">
        <f t="shared" si="141"/>
        <v>0</v>
      </c>
      <c r="S121" s="4">
        <f t="shared" si="142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143"/>
        <v>-</v>
      </c>
      <c r="BG121" s="84" t="str">
        <f t="shared" si="143"/>
        <v>-</v>
      </c>
      <c r="BH121" s="84" t="str">
        <f t="shared" si="143"/>
        <v>-</v>
      </c>
      <c r="BI121" s="84" t="str">
        <f t="shared" si="143"/>
        <v>-</v>
      </c>
      <c r="BJ121" s="84" t="str">
        <f t="shared" si="143"/>
        <v>-</v>
      </c>
      <c r="BK121" s="84" t="str">
        <f t="shared" si="143"/>
        <v>-</v>
      </c>
      <c r="BL121" s="84" t="str">
        <f t="shared" si="143"/>
        <v>-</v>
      </c>
      <c r="BM121" s="84" t="str">
        <f t="shared" si="143"/>
        <v>-</v>
      </c>
      <c r="BN121" s="84" t="str">
        <f t="shared" si="143"/>
        <v>-</v>
      </c>
      <c r="BO121" s="84" t="str">
        <f t="shared" si="143"/>
        <v>-</v>
      </c>
      <c r="BP121" s="84" t="str">
        <f t="shared" si="143"/>
        <v>-</v>
      </c>
      <c r="BQ121" s="84" t="str">
        <f t="shared" si="143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50">IFERROR(C49/C112,"-")</f>
        <v>-</v>
      </c>
      <c r="D124" s="66" t="str">
        <f t="shared" si="150"/>
        <v>-</v>
      </c>
      <c r="E124" s="66" t="str">
        <f t="shared" si="150"/>
        <v>-</v>
      </c>
      <c r="F124" s="65" t="str">
        <f t="shared" ref="F124:F132" si="151">IFERROR(E124/D124,"")</f>
        <v/>
      </c>
      <c r="H124" s="66" t="str">
        <f t="shared" ref="H124:S131" si="152">IFERROR(H49/H112,"-")</f>
        <v>-</v>
      </c>
      <c r="I124" s="66" t="str">
        <f t="shared" si="152"/>
        <v>-</v>
      </c>
      <c r="J124" s="66" t="str">
        <f t="shared" si="152"/>
        <v>-</v>
      </c>
      <c r="K124" s="66" t="str">
        <f t="shared" si="152"/>
        <v>-</v>
      </c>
      <c r="L124" s="66" t="str">
        <f t="shared" si="152"/>
        <v>-</v>
      </c>
      <c r="M124" s="66" t="str">
        <f t="shared" si="152"/>
        <v>-</v>
      </c>
      <c r="N124" s="66" t="str">
        <f t="shared" si="152"/>
        <v>-</v>
      </c>
      <c r="O124" s="66" t="str">
        <f t="shared" si="152"/>
        <v>-</v>
      </c>
      <c r="P124" s="66" t="str">
        <f t="shared" si="152"/>
        <v>-</v>
      </c>
      <c r="Q124" s="66" t="str">
        <f t="shared" si="152"/>
        <v>-</v>
      </c>
      <c r="R124" s="66" t="str">
        <f t="shared" si="152"/>
        <v>-</v>
      </c>
      <c r="S124" s="66" t="str">
        <f t="shared" si="152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ref="BF124:BQ133" si="153">IFERROR(AS124/AG124,"-")</f>
        <v>-</v>
      </c>
      <c r="BG124" s="84" t="str">
        <f t="shared" si="153"/>
        <v>-</v>
      </c>
      <c r="BH124" s="84" t="str">
        <f t="shared" si="153"/>
        <v>-</v>
      </c>
      <c r="BI124" s="84" t="str">
        <f t="shared" si="153"/>
        <v>-</v>
      </c>
      <c r="BJ124" s="84" t="str">
        <f t="shared" si="153"/>
        <v>-</v>
      </c>
      <c r="BK124" s="84" t="str">
        <f t="shared" si="153"/>
        <v>-</v>
      </c>
      <c r="BL124" s="84" t="str">
        <f t="shared" si="153"/>
        <v>-</v>
      </c>
      <c r="BM124" s="84" t="str">
        <f t="shared" si="153"/>
        <v>-</v>
      </c>
      <c r="BN124" s="84" t="str">
        <f t="shared" si="153"/>
        <v>-</v>
      </c>
      <c r="BO124" s="84" t="str">
        <f t="shared" si="153"/>
        <v>-</v>
      </c>
      <c r="BP124" s="84" t="str">
        <f t="shared" si="153"/>
        <v>-</v>
      </c>
      <c r="BQ124" s="84" t="str">
        <f t="shared" si="153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50"/>
        <v>-</v>
      </c>
      <c r="D125" s="66" t="str">
        <f t="shared" si="150"/>
        <v>-</v>
      </c>
      <c r="E125" s="66" t="str">
        <f t="shared" si="150"/>
        <v>-</v>
      </c>
      <c r="F125" s="65" t="str">
        <f t="shared" si="151"/>
        <v/>
      </c>
      <c r="H125" s="66" t="str">
        <f t="shared" si="152"/>
        <v>-</v>
      </c>
      <c r="I125" s="66" t="str">
        <f t="shared" si="152"/>
        <v>-</v>
      </c>
      <c r="J125" s="66" t="str">
        <f t="shared" si="152"/>
        <v>-</v>
      </c>
      <c r="K125" s="66" t="str">
        <f t="shared" si="152"/>
        <v>-</v>
      </c>
      <c r="L125" s="66" t="str">
        <f t="shared" si="152"/>
        <v>-</v>
      </c>
      <c r="M125" s="66" t="str">
        <f t="shared" si="152"/>
        <v>-</v>
      </c>
      <c r="N125" s="66" t="str">
        <f t="shared" si="152"/>
        <v>-</v>
      </c>
      <c r="O125" s="66" t="str">
        <f t="shared" si="152"/>
        <v>-</v>
      </c>
      <c r="P125" s="66" t="str">
        <f t="shared" si="152"/>
        <v>-</v>
      </c>
      <c r="Q125" s="66" t="str">
        <f t="shared" si="152"/>
        <v>-</v>
      </c>
      <c r="R125" s="66" t="str">
        <f t="shared" si="152"/>
        <v>-</v>
      </c>
      <c r="S125" s="66" t="str">
        <f t="shared" si="152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153"/>
        <v>-</v>
      </c>
      <c r="BG125" s="84" t="str">
        <f t="shared" si="153"/>
        <v>-</v>
      </c>
      <c r="BH125" s="84" t="str">
        <f t="shared" si="153"/>
        <v>-</v>
      </c>
      <c r="BI125" s="84" t="str">
        <f t="shared" si="153"/>
        <v>-</v>
      </c>
      <c r="BJ125" s="84" t="str">
        <f t="shared" si="153"/>
        <v>-</v>
      </c>
      <c r="BK125" s="84" t="str">
        <f t="shared" si="153"/>
        <v>-</v>
      </c>
      <c r="BL125" s="84" t="str">
        <f t="shared" si="153"/>
        <v>-</v>
      </c>
      <c r="BM125" s="84" t="str">
        <f t="shared" si="153"/>
        <v>-</v>
      </c>
      <c r="BN125" s="84" t="str">
        <f t="shared" si="153"/>
        <v>-</v>
      </c>
      <c r="BO125" s="84" t="str">
        <f t="shared" si="153"/>
        <v>-</v>
      </c>
      <c r="BP125" s="84" t="str">
        <f t="shared" si="153"/>
        <v>-</v>
      </c>
      <c r="BQ125" s="84" t="str">
        <f t="shared" si="153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50"/>
        <v>-</v>
      </c>
      <c r="D126" s="66" t="str">
        <f t="shared" si="150"/>
        <v>-</v>
      </c>
      <c r="E126" s="66" t="str">
        <f t="shared" si="150"/>
        <v>-</v>
      </c>
      <c r="F126" s="65" t="str">
        <f t="shared" si="151"/>
        <v/>
      </c>
      <c r="H126" s="66" t="str">
        <f t="shared" si="152"/>
        <v>-</v>
      </c>
      <c r="I126" s="66" t="str">
        <f t="shared" si="152"/>
        <v>-</v>
      </c>
      <c r="J126" s="66" t="str">
        <f t="shared" si="152"/>
        <v>-</v>
      </c>
      <c r="K126" s="66" t="str">
        <f t="shared" si="152"/>
        <v>-</v>
      </c>
      <c r="L126" s="66" t="str">
        <f t="shared" si="152"/>
        <v>-</v>
      </c>
      <c r="M126" s="66" t="str">
        <f t="shared" si="152"/>
        <v>-</v>
      </c>
      <c r="N126" s="66" t="str">
        <f t="shared" si="152"/>
        <v>-</v>
      </c>
      <c r="O126" s="66" t="str">
        <f t="shared" si="152"/>
        <v>-</v>
      </c>
      <c r="P126" s="66" t="str">
        <f t="shared" si="152"/>
        <v>-</v>
      </c>
      <c r="Q126" s="66" t="str">
        <f t="shared" si="152"/>
        <v>-</v>
      </c>
      <c r="R126" s="66" t="str">
        <f t="shared" si="152"/>
        <v>-</v>
      </c>
      <c r="S126" s="66" t="str">
        <f t="shared" si="152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153"/>
        <v>-</v>
      </c>
      <c r="BG126" s="84" t="str">
        <f t="shared" si="153"/>
        <v>-</v>
      </c>
      <c r="BH126" s="84" t="str">
        <f t="shared" si="153"/>
        <v>-</v>
      </c>
      <c r="BI126" s="84" t="str">
        <f t="shared" si="153"/>
        <v>-</v>
      </c>
      <c r="BJ126" s="84" t="str">
        <f t="shared" si="153"/>
        <v>-</v>
      </c>
      <c r="BK126" s="84" t="str">
        <f t="shared" si="153"/>
        <v>-</v>
      </c>
      <c r="BL126" s="84" t="str">
        <f t="shared" si="153"/>
        <v>-</v>
      </c>
      <c r="BM126" s="84" t="str">
        <f t="shared" si="153"/>
        <v>-</v>
      </c>
      <c r="BN126" s="84" t="str">
        <f t="shared" si="153"/>
        <v>-</v>
      </c>
      <c r="BO126" s="84" t="str">
        <f t="shared" si="153"/>
        <v>-</v>
      </c>
      <c r="BP126" s="84" t="str">
        <f t="shared" si="153"/>
        <v>-</v>
      </c>
      <c r="BQ126" s="84" t="str">
        <f t="shared" si="153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50"/>
        <v>-</v>
      </c>
      <c r="D127" s="66" t="str">
        <f t="shared" si="150"/>
        <v>-</v>
      </c>
      <c r="E127" s="66" t="str">
        <f t="shared" si="150"/>
        <v>-</v>
      </c>
      <c r="F127" s="65" t="str">
        <f t="shared" si="151"/>
        <v/>
      </c>
      <c r="H127" s="66" t="str">
        <f t="shared" si="152"/>
        <v>-</v>
      </c>
      <c r="I127" s="66" t="str">
        <f t="shared" si="152"/>
        <v>-</v>
      </c>
      <c r="J127" s="66" t="str">
        <f t="shared" si="152"/>
        <v>-</v>
      </c>
      <c r="K127" s="66" t="str">
        <f t="shared" si="152"/>
        <v>-</v>
      </c>
      <c r="L127" s="66" t="str">
        <f t="shared" si="152"/>
        <v>-</v>
      </c>
      <c r="M127" s="66" t="str">
        <f t="shared" si="152"/>
        <v>-</v>
      </c>
      <c r="N127" s="66" t="str">
        <f t="shared" si="152"/>
        <v>-</v>
      </c>
      <c r="O127" s="66" t="str">
        <f t="shared" si="152"/>
        <v>-</v>
      </c>
      <c r="P127" s="66" t="str">
        <f t="shared" si="152"/>
        <v>-</v>
      </c>
      <c r="Q127" s="66" t="str">
        <f t="shared" si="152"/>
        <v>-</v>
      </c>
      <c r="R127" s="66" t="str">
        <f t="shared" si="152"/>
        <v>-</v>
      </c>
      <c r="S127" s="66" t="str">
        <f t="shared" si="152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153"/>
        <v>-</v>
      </c>
      <c r="BG127" s="84" t="str">
        <f t="shared" si="153"/>
        <v>-</v>
      </c>
      <c r="BH127" s="84" t="str">
        <f t="shared" si="153"/>
        <v>-</v>
      </c>
      <c r="BI127" s="84" t="str">
        <f t="shared" si="153"/>
        <v>-</v>
      </c>
      <c r="BJ127" s="84" t="str">
        <f t="shared" si="153"/>
        <v>-</v>
      </c>
      <c r="BK127" s="84" t="str">
        <f t="shared" si="153"/>
        <v>-</v>
      </c>
      <c r="BL127" s="84" t="str">
        <f t="shared" si="153"/>
        <v>-</v>
      </c>
      <c r="BM127" s="84" t="str">
        <f t="shared" si="153"/>
        <v>-</v>
      </c>
      <c r="BN127" s="84" t="str">
        <f t="shared" si="153"/>
        <v>-</v>
      </c>
      <c r="BO127" s="84" t="str">
        <f t="shared" si="153"/>
        <v>-</v>
      </c>
      <c r="BP127" s="84" t="str">
        <f t="shared" si="153"/>
        <v>-</v>
      </c>
      <c r="BQ127" s="84" t="str">
        <f t="shared" si="153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50"/>
        <v>-</v>
      </c>
      <c r="D128" s="66" t="str">
        <f t="shared" si="150"/>
        <v>-</v>
      </c>
      <c r="E128" s="66" t="str">
        <f t="shared" si="150"/>
        <v>-</v>
      </c>
      <c r="F128" s="65" t="str">
        <f t="shared" si="151"/>
        <v/>
      </c>
      <c r="H128" s="66" t="str">
        <f t="shared" si="152"/>
        <v>-</v>
      </c>
      <c r="I128" s="66" t="str">
        <f t="shared" si="152"/>
        <v>-</v>
      </c>
      <c r="J128" s="66" t="str">
        <f t="shared" si="152"/>
        <v>-</v>
      </c>
      <c r="K128" s="66" t="str">
        <f t="shared" si="152"/>
        <v>-</v>
      </c>
      <c r="L128" s="66" t="str">
        <f t="shared" si="152"/>
        <v>-</v>
      </c>
      <c r="M128" s="66" t="str">
        <f t="shared" si="152"/>
        <v>-</v>
      </c>
      <c r="N128" s="66" t="str">
        <f t="shared" si="152"/>
        <v>-</v>
      </c>
      <c r="O128" s="66" t="str">
        <f t="shared" si="152"/>
        <v>-</v>
      </c>
      <c r="P128" s="66" t="str">
        <f t="shared" si="152"/>
        <v>-</v>
      </c>
      <c r="Q128" s="66" t="str">
        <f t="shared" si="152"/>
        <v>-</v>
      </c>
      <c r="R128" s="66" t="str">
        <f t="shared" si="152"/>
        <v>-</v>
      </c>
      <c r="S128" s="66" t="str">
        <f t="shared" si="152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153"/>
        <v>-</v>
      </c>
      <c r="BG128" s="84" t="str">
        <f t="shared" si="153"/>
        <v>-</v>
      </c>
      <c r="BH128" s="84" t="str">
        <f t="shared" si="153"/>
        <v>-</v>
      </c>
      <c r="BI128" s="84" t="str">
        <f t="shared" si="153"/>
        <v>-</v>
      </c>
      <c r="BJ128" s="84" t="str">
        <f t="shared" si="153"/>
        <v>-</v>
      </c>
      <c r="BK128" s="84" t="str">
        <f t="shared" si="153"/>
        <v>-</v>
      </c>
      <c r="BL128" s="84" t="str">
        <f t="shared" si="153"/>
        <v>-</v>
      </c>
      <c r="BM128" s="84" t="str">
        <f t="shared" si="153"/>
        <v>-</v>
      </c>
      <c r="BN128" s="84" t="str">
        <f t="shared" si="153"/>
        <v>-</v>
      </c>
      <c r="BO128" s="84" t="str">
        <f t="shared" si="153"/>
        <v>-</v>
      </c>
      <c r="BP128" s="84" t="str">
        <f t="shared" si="153"/>
        <v>-</v>
      </c>
      <c r="BQ128" s="84" t="str">
        <f t="shared" si="153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50"/>
        <v>-</v>
      </c>
      <c r="D129" s="66" t="str">
        <f t="shared" si="150"/>
        <v>-</v>
      </c>
      <c r="E129" s="66" t="str">
        <f t="shared" si="150"/>
        <v>-</v>
      </c>
      <c r="F129" s="65" t="str">
        <f t="shared" si="151"/>
        <v/>
      </c>
      <c r="H129" s="66" t="str">
        <f t="shared" si="152"/>
        <v>-</v>
      </c>
      <c r="I129" s="66" t="str">
        <f t="shared" si="152"/>
        <v>-</v>
      </c>
      <c r="J129" s="66" t="str">
        <f t="shared" si="152"/>
        <v>-</v>
      </c>
      <c r="K129" s="66" t="str">
        <f t="shared" si="152"/>
        <v>-</v>
      </c>
      <c r="L129" s="66" t="str">
        <f t="shared" si="152"/>
        <v>-</v>
      </c>
      <c r="M129" s="66" t="str">
        <f t="shared" si="152"/>
        <v>-</v>
      </c>
      <c r="N129" s="66" t="str">
        <f t="shared" si="152"/>
        <v>-</v>
      </c>
      <c r="O129" s="66" t="str">
        <f t="shared" si="152"/>
        <v>-</v>
      </c>
      <c r="P129" s="66" t="str">
        <f t="shared" si="152"/>
        <v>-</v>
      </c>
      <c r="Q129" s="66" t="str">
        <f t="shared" si="152"/>
        <v>-</v>
      </c>
      <c r="R129" s="66" t="str">
        <f t="shared" si="152"/>
        <v>-</v>
      </c>
      <c r="S129" s="66" t="str">
        <f t="shared" si="152"/>
        <v>-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153"/>
        <v>-</v>
      </c>
      <c r="BG129" s="84" t="str">
        <f t="shared" si="153"/>
        <v>-</v>
      </c>
      <c r="BH129" s="84" t="str">
        <f t="shared" si="153"/>
        <v>-</v>
      </c>
      <c r="BI129" s="84" t="str">
        <f t="shared" si="153"/>
        <v>-</v>
      </c>
      <c r="BJ129" s="84" t="str">
        <f t="shared" si="153"/>
        <v>-</v>
      </c>
      <c r="BK129" s="84" t="str">
        <f t="shared" si="153"/>
        <v>-</v>
      </c>
      <c r="BL129" s="84" t="str">
        <f t="shared" si="153"/>
        <v>-</v>
      </c>
      <c r="BM129" s="84" t="str">
        <f t="shared" si="153"/>
        <v>-</v>
      </c>
      <c r="BN129" s="84" t="str">
        <f t="shared" si="153"/>
        <v>-</v>
      </c>
      <c r="BO129" s="84" t="str">
        <f t="shared" si="153"/>
        <v>-</v>
      </c>
      <c r="BP129" s="84" t="str">
        <f t="shared" si="153"/>
        <v>-</v>
      </c>
      <c r="BQ129" s="84" t="str">
        <f t="shared" si="153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50"/>
        <v>-</v>
      </c>
      <c r="D130" s="66" t="str">
        <f t="shared" si="150"/>
        <v>-</v>
      </c>
      <c r="E130" s="66" t="str">
        <f t="shared" si="150"/>
        <v>-</v>
      </c>
      <c r="F130" s="65" t="str">
        <f t="shared" si="151"/>
        <v/>
      </c>
      <c r="H130" s="66" t="str">
        <f t="shared" si="152"/>
        <v>-</v>
      </c>
      <c r="I130" s="66" t="str">
        <f t="shared" si="152"/>
        <v>-</v>
      </c>
      <c r="J130" s="66" t="str">
        <f t="shared" si="152"/>
        <v>-</v>
      </c>
      <c r="K130" s="66" t="str">
        <f t="shared" si="152"/>
        <v>-</v>
      </c>
      <c r="L130" s="66" t="str">
        <f t="shared" si="152"/>
        <v>-</v>
      </c>
      <c r="M130" s="66" t="str">
        <f t="shared" si="152"/>
        <v>-</v>
      </c>
      <c r="N130" s="66" t="str">
        <f t="shared" si="152"/>
        <v>-</v>
      </c>
      <c r="O130" s="66" t="str">
        <f t="shared" si="152"/>
        <v>-</v>
      </c>
      <c r="P130" s="66" t="str">
        <f t="shared" si="152"/>
        <v>-</v>
      </c>
      <c r="Q130" s="66" t="str">
        <f t="shared" si="152"/>
        <v>-</v>
      </c>
      <c r="R130" s="66" t="str">
        <f t="shared" si="152"/>
        <v>-</v>
      </c>
      <c r="S130" s="66" t="str">
        <f t="shared" si="152"/>
        <v>-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F130" s="84" t="str">
        <f t="shared" si="153"/>
        <v>-</v>
      </c>
      <c r="BG130" s="84" t="str">
        <f t="shared" si="153"/>
        <v>-</v>
      </c>
      <c r="BH130" s="84" t="str">
        <f t="shared" si="153"/>
        <v>-</v>
      </c>
      <c r="BI130" s="84" t="str">
        <f t="shared" si="153"/>
        <v>-</v>
      </c>
      <c r="BJ130" s="84" t="str">
        <f t="shared" si="153"/>
        <v>-</v>
      </c>
      <c r="BK130" s="84" t="str">
        <f t="shared" si="153"/>
        <v>-</v>
      </c>
      <c r="BL130" s="84" t="str">
        <f t="shared" si="153"/>
        <v>-</v>
      </c>
      <c r="BM130" s="84" t="str">
        <f t="shared" si="153"/>
        <v>-</v>
      </c>
      <c r="BN130" s="84" t="str">
        <f t="shared" si="153"/>
        <v>-</v>
      </c>
      <c r="BO130" s="84" t="str">
        <f t="shared" si="153"/>
        <v>-</v>
      </c>
      <c r="BP130" s="84" t="str">
        <f t="shared" si="153"/>
        <v>-</v>
      </c>
      <c r="BQ130" s="84" t="str">
        <f t="shared" si="153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 t="str">
        <f t="shared" si="150"/>
        <v>-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 t="str">
        <f t="shared" si="152"/>
        <v>-</v>
      </c>
      <c r="Q131" s="66" t="str">
        <f t="shared" si="152"/>
        <v>-</v>
      </c>
      <c r="R131" s="66" t="str">
        <f t="shared" si="152"/>
        <v>-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/>
      <c r="B132" s="3" t="s">
        <v>153</v>
      </c>
      <c r="C132" s="66" t="str">
        <f t="shared" ref="C132:E133" si="154">IFERROR(C58/C120,"-")</f>
        <v>-</v>
      </c>
      <c r="D132" s="66" t="str">
        <f t="shared" si="154"/>
        <v>-</v>
      </c>
      <c r="E132" s="66" t="str">
        <f t="shared" si="154"/>
        <v>-</v>
      </c>
      <c r="F132" s="65" t="str">
        <f t="shared" si="151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155">IFERROR(V58/V120,"-")</f>
        <v>-</v>
      </c>
      <c r="W132" s="71" t="str">
        <f t="shared" si="155"/>
        <v>-</v>
      </c>
      <c r="X132" s="71" t="str">
        <f t="shared" si="155"/>
        <v>-</v>
      </c>
      <c r="Y132" s="71" t="str">
        <f t="shared" si="155"/>
        <v>-</v>
      </c>
      <c r="Z132" s="71" t="str">
        <f t="shared" si="155"/>
        <v>-</v>
      </c>
      <c r="AA132" s="71" t="str">
        <f t="shared" si="155"/>
        <v>-</v>
      </c>
      <c r="AB132" s="71" t="str">
        <f t="shared" si="155"/>
        <v>-</v>
      </c>
      <c r="AC132" s="71" t="str">
        <f t="shared" si="155"/>
        <v>-</v>
      </c>
      <c r="AD132" s="71" t="str">
        <f t="shared" si="155"/>
        <v>-</v>
      </c>
      <c r="AE132" s="71" t="str">
        <f t="shared" si="155"/>
        <v>-</v>
      </c>
      <c r="AF132" s="71" t="str">
        <f t="shared" si="155"/>
        <v>-</v>
      </c>
      <c r="AG132" s="71" t="str">
        <f t="shared" si="155"/>
        <v>-</v>
      </c>
      <c r="AH132" s="71" t="str">
        <f t="shared" si="155"/>
        <v>-</v>
      </c>
      <c r="AI132" s="71" t="str">
        <f t="shared" si="155"/>
        <v>-</v>
      </c>
      <c r="AJ132" s="71" t="str">
        <f t="shared" si="155"/>
        <v>-</v>
      </c>
      <c r="AK132" s="71" t="str">
        <f t="shared" si="155"/>
        <v>-</v>
      </c>
      <c r="AL132" s="71" t="str">
        <f t="shared" si="155"/>
        <v>-</v>
      </c>
      <c r="AM132" s="71" t="str">
        <f t="shared" si="155"/>
        <v>-</v>
      </c>
      <c r="AN132" s="71" t="str">
        <f t="shared" si="155"/>
        <v>-</v>
      </c>
      <c r="AO132" s="71" t="str">
        <f t="shared" si="155"/>
        <v>-</v>
      </c>
      <c r="AP132" s="71" t="str">
        <f t="shared" si="155"/>
        <v>-</v>
      </c>
      <c r="AQ132" s="71" t="str">
        <f t="shared" si="155"/>
        <v>-</v>
      </c>
      <c r="AR132" s="71" t="str">
        <f t="shared" si="155"/>
        <v>-</v>
      </c>
      <c r="AS132" s="71" t="str">
        <f t="shared" si="155"/>
        <v>-</v>
      </c>
      <c r="AT132" s="71" t="str">
        <f t="shared" si="155"/>
        <v>-</v>
      </c>
      <c r="AU132" s="71" t="str">
        <f t="shared" si="155"/>
        <v>-</v>
      </c>
      <c r="AV132" s="71" t="str">
        <f t="shared" si="155"/>
        <v>-</v>
      </c>
      <c r="AW132" s="71" t="str">
        <f t="shared" si="155"/>
        <v>-</v>
      </c>
      <c r="AX132" s="71" t="str">
        <f t="shared" si="155"/>
        <v>-</v>
      </c>
      <c r="AY132" s="71" t="str">
        <f t="shared" si="155"/>
        <v>-</v>
      </c>
      <c r="AZ132" s="71" t="str">
        <f t="shared" si="155"/>
        <v>-</v>
      </c>
      <c r="BA132" s="71" t="str">
        <f t="shared" si="155"/>
        <v>-</v>
      </c>
      <c r="BB132" s="71" t="str">
        <f t="shared" si="155"/>
        <v>-</v>
      </c>
      <c r="BC132" s="71" t="str">
        <f t="shared" si="155"/>
        <v>-</v>
      </c>
      <c r="BD132" s="71" t="str">
        <f t="shared" si="155"/>
        <v>-</v>
      </c>
      <c r="BF132" s="84" t="str">
        <f t="shared" si="153"/>
        <v>-</v>
      </c>
      <c r="BG132" s="84" t="str">
        <f t="shared" si="153"/>
        <v>-</v>
      </c>
      <c r="BH132" s="84" t="str">
        <f t="shared" si="153"/>
        <v>-</v>
      </c>
      <c r="BI132" s="84" t="str">
        <f t="shared" si="153"/>
        <v>-</v>
      </c>
      <c r="BJ132" s="84" t="str">
        <f t="shared" si="153"/>
        <v>-</v>
      </c>
      <c r="BK132" s="84" t="str">
        <f t="shared" si="153"/>
        <v>-</v>
      </c>
      <c r="BL132" s="84" t="str">
        <f t="shared" si="153"/>
        <v>-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4"/>
        <v>-</v>
      </c>
      <c r="E133" s="66" t="str">
        <f t="shared" si="154"/>
        <v>-</v>
      </c>
      <c r="F133" s="65" t="str">
        <f>IFERROR(E133/D133,"")</f>
        <v/>
      </c>
      <c r="H133" s="66" t="str">
        <f t="shared" ref="H133:S133" si="156">IFERROR(H59/H121,"-")</f>
        <v>-</v>
      </c>
      <c r="I133" s="66" t="str">
        <f t="shared" si="156"/>
        <v>-</v>
      </c>
      <c r="J133" s="66" t="str">
        <f t="shared" si="156"/>
        <v>-</v>
      </c>
      <c r="K133" s="66" t="str">
        <f t="shared" si="156"/>
        <v>-</v>
      </c>
      <c r="L133" s="66" t="str">
        <f t="shared" si="156"/>
        <v>-</v>
      </c>
      <c r="M133" s="66" t="str">
        <f t="shared" si="156"/>
        <v>-</v>
      </c>
      <c r="N133" s="66" t="str">
        <f t="shared" si="156"/>
        <v>-</v>
      </c>
      <c r="O133" s="66" t="str">
        <f t="shared" si="156"/>
        <v>-</v>
      </c>
      <c r="P133" s="66" t="str">
        <f t="shared" si="156"/>
        <v>-</v>
      </c>
      <c r="Q133" s="66" t="str">
        <f t="shared" si="156"/>
        <v>-</v>
      </c>
      <c r="R133" s="66" t="str">
        <f t="shared" si="156"/>
        <v>-</v>
      </c>
      <c r="S133" s="66" t="str">
        <f t="shared" si="156"/>
        <v>-</v>
      </c>
      <c r="T133" s="5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F133" s="84" t="str">
        <f t="shared" si="153"/>
        <v>-</v>
      </c>
      <c r="BG133" s="84" t="str">
        <f t="shared" si="153"/>
        <v>-</v>
      </c>
      <c r="BH133" s="84" t="str">
        <f t="shared" si="153"/>
        <v>-</v>
      </c>
      <c r="BI133" s="84" t="str">
        <f t="shared" si="153"/>
        <v>-</v>
      </c>
      <c r="BJ133" s="84" t="str">
        <f t="shared" si="153"/>
        <v>-</v>
      </c>
      <c r="BK133" s="84" t="str">
        <f t="shared" si="153"/>
        <v>-</v>
      </c>
      <c r="BL133" s="84" t="str">
        <f t="shared" si="153"/>
        <v>-</v>
      </c>
      <c r="BM133" s="84" t="str">
        <f t="shared" si="153"/>
        <v>-</v>
      </c>
      <c r="BN133" s="84" t="str">
        <f t="shared" si="153"/>
        <v>-</v>
      </c>
      <c r="BO133" s="84" t="str">
        <f t="shared" si="153"/>
        <v>-</v>
      </c>
      <c r="BP133" s="84" t="str">
        <f t="shared" si="153"/>
        <v>-</v>
      </c>
      <c r="BQ133" s="84" t="str">
        <f t="shared" si="153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7">IFERROR(C112/C88,"-")</f>
        <v>-</v>
      </c>
      <c r="D136" s="66" t="str">
        <f t="shared" si="157"/>
        <v>-</v>
      </c>
      <c r="E136" s="66" t="str">
        <f t="shared" si="157"/>
        <v>-</v>
      </c>
      <c r="F136" s="65" t="str">
        <f t="shared" ref="F136:F144" si="158">IFERROR(E136/D136,"")</f>
        <v/>
      </c>
      <c r="H136" s="66" t="str">
        <f t="shared" ref="H136:S145" si="159">IFERROR(H112/H88,"-")</f>
        <v>-</v>
      </c>
      <c r="I136" s="66" t="str">
        <f t="shared" si="159"/>
        <v>-</v>
      </c>
      <c r="J136" s="66" t="str">
        <f t="shared" si="159"/>
        <v>-</v>
      </c>
      <c r="K136" s="66" t="str">
        <f t="shared" si="159"/>
        <v>-</v>
      </c>
      <c r="L136" s="66" t="str">
        <f t="shared" si="159"/>
        <v>-</v>
      </c>
      <c r="M136" s="66" t="str">
        <f t="shared" si="159"/>
        <v>-</v>
      </c>
      <c r="N136" s="66" t="str">
        <f t="shared" si="159"/>
        <v>-</v>
      </c>
      <c r="O136" s="66" t="str">
        <f t="shared" si="159"/>
        <v>-</v>
      </c>
      <c r="P136" s="66" t="str">
        <f t="shared" si="159"/>
        <v>-</v>
      </c>
      <c r="Q136" s="66" t="str">
        <f t="shared" si="159"/>
        <v>-</v>
      </c>
      <c r="R136" s="66" t="str">
        <f t="shared" si="159"/>
        <v>-</v>
      </c>
      <c r="S136" s="66" t="str">
        <f t="shared" si="159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ref="BF136:BQ145" si="160">IFERROR(AS136/AG136,"-")</f>
        <v>-</v>
      </c>
      <c r="BG136" s="84" t="str">
        <f t="shared" si="160"/>
        <v>-</v>
      </c>
      <c r="BH136" s="84" t="str">
        <f t="shared" si="160"/>
        <v>-</v>
      </c>
      <c r="BI136" s="84" t="str">
        <f t="shared" si="160"/>
        <v>-</v>
      </c>
      <c r="BJ136" s="84" t="str">
        <f t="shared" si="160"/>
        <v>-</v>
      </c>
      <c r="BK136" s="84" t="str">
        <f t="shared" si="160"/>
        <v>-</v>
      </c>
      <c r="BL136" s="84" t="str">
        <f t="shared" si="160"/>
        <v>-</v>
      </c>
      <c r="BM136" s="84" t="str">
        <f t="shared" si="160"/>
        <v>-</v>
      </c>
      <c r="BN136" s="84" t="str">
        <f t="shared" si="160"/>
        <v>-</v>
      </c>
      <c r="BO136" s="84" t="str">
        <f t="shared" si="160"/>
        <v>-</v>
      </c>
      <c r="BP136" s="84" t="str">
        <f t="shared" si="160"/>
        <v>-</v>
      </c>
      <c r="BQ136" s="84" t="str">
        <f t="shared" si="160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7"/>
        <v>-</v>
      </c>
      <c r="D137" s="66" t="str">
        <f t="shared" si="157"/>
        <v>-</v>
      </c>
      <c r="E137" s="66" t="str">
        <f t="shared" si="157"/>
        <v>-</v>
      </c>
      <c r="F137" s="65" t="str">
        <f>IFERROR(E137/D137,"")</f>
        <v/>
      </c>
      <c r="H137" s="66" t="str">
        <f t="shared" si="159"/>
        <v>-</v>
      </c>
      <c r="I137" s="66" t="str">
        <f t="shared" si="159"/>
        <v>-</v>
      </c>
      <c r="J137" s="66" t="str">
        <f t="shared" si="159"/>
        <v>-</v>
      </c>
      <c r="K137" s="66" t="str">
        <f t="shared" si="159"/>
        <v>-</v>
      </c>
      <c r="L137" s="66" t="str">
        <f t="shared" si="159"/>
        <v>-</v>
      </c>
      <c r="M137" s="66" t="str">
        <f t="shared" si="159"/>
        <v>-</v>
      </c>
      <c r="N137" s="66" t="str">
        <f t="shared" si="159"/>
        <v>-</v>
      </c>
      <c r="O137" s="66" t="str">
        <f t="shared" si="159"/>
        <v>-</v>
      </c>
      <c r="P137" s="66" t="str">
        <f t="shared" si="159"/>
        <v>-</v>
      </c>
      <c r="Q137" s="66" t="str">
        <f t="shared" si="159"/>
        <v>-</v>
      </c>
      <c r="R137" s="66" t="str">
        <f t="shared" si="159"/>
        <v>-</v>
      </c>
      <c r="S137" s="66" t="str">
        <f t="shared" si="159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160"/>
        <v>-</v>
      </c>
      <c r="BG137" s="84" t="str">
        <f t="shared" si="160"/>
        <v>-</v>
      </c>
      <c r="BH137" s="84" t="str">
        <f t="shared" si="160"/>
        <v>-</v>
      </c>
      <c r="BI137" s="84" t="str">
        <f t="shared" si="160"/>
        <v>-</v>
      </c>
      <c r="BJ137" s="84" t="str">
        <f t="shared" si="160"/>
        <v>-</v>
      </c>
      <c r="BK137" s="84" t="str">
        <f t="shared" si="160"/>
        <v>-</v>
      </c>
      <c r="BL137" s="84" t="str">
        <f t="shared" si="160"/>
        <v>-</v>
      </c>
      <c r="BM137" s="84" t="str">
        <f t="shared" si="160"/>
        <v>-</v>
      </c>
      <c r="BN137" s="84" t="str">
        <f t="shared" si="160"/>
        <v>-</v>
      </c>
      <c r="BO137" s="84" t="str">
        <f t="shared" si="160"/>
        <v>-</v>
      </c>
      <c r="BP137" s="84" t="str">
        <f t="shared" si="160"/>
        <v>-</v>
      </c>
      <c r="BQ137" s="84" t="str">
        <f t="shared" si="160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7"/>
        <v>-</v>
      </c>
      <c r="D138" s="66" t="str">
        <f t="shared" si="157"/>
        <v>-</v>
      </c>
      <c r="E138" s="66" t="str">
        <f t="shared" si="157"/>
        <v>-</v>
      </c>
      <c r="F138" s="65" t="str">
        <f t="shared" si="158"/>
        <v/>
      </c>
      <c r="H138" s="66" t="str">
        <f t="shared" si="159"/>
        <v>-</v>
      </c>
      <c r="I138" s="66" t="str">
        <f t="shared" si="159"/>
        <v>-</v>
      </c>
      <c r="J138" s="66" t="str">
        <f t="shared" si="159"/>
        <v>-</v>
      </c>
      <c r="K138" s="66" t="str">
        <f t="shared" si="159"/>
        <v>-</v>
      </c>
      <c r="L138" s="66" t="str">
        <f t="shared" si="159"/>
        <v>-</v>
      </c>
      <c r="M138" s="66" t="str">
        <f t="shared" si="159"/>
        <v>-</v>
      </c>
      <c r="N138" s="66" t="str">
        <f t="shared" si="159"/>
        <v>-</v>
      </c>
      <c r="O138" s="66" t="str">
        <f t="shared" si="159"/>
        <v>-</v>
      </c>
      <c r="P138" s="66" t="str">
        <f t="shared" si="159"/>
        <v>-</v>
      </c>
      <c r="Q138" s="66" t="str">
        <f t="shared" si="159"/>
        <v>-</v>
      </c>
      <c r="R138" s="66" t="str">
        <f t="shared" si="159"/>
        <v>-</v>
      </c>
      <c r="S138" s="66" t="str">
        <f t="shared" si="159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160"/>
        <v>-</v>
      </c>
      <c r="BG138" s="84" t="str">
        <f t="shared" si="160"/>
        <v>-</v>
      </c>
      <c r="BH138" s="84" t="str">
        <f t="shared" si="160"/>
        <v>-</v>
      </c>
      <c r="BI138" s="84" t="str">
        <f t="shared" si="160"/>
        <v>-</v>
      </c>
      <c r="BJ138" s="84" t="str">
        <f t="shared" si="160"/>
        <v>-</v>
      </c>
      <c r="BK138" s="84" t="str">
        <f t="shared" si="160"/>
        <v>-</v>
      </c>
      <c r="BL138" s="84" t="str">
        <f t="shared" si="160"/>
        <v>-</v>
      </c>
      <c r="BM138" s="84" t="str">
        <f t="shared" si="160"/>
        <v>-</v>
      </c>
      <c r="BN138" s="84" t="str">
        <f t="shared" si="160"/>
        <v>-</v>
      </c>
      <c r="BO138" s="84" t="str">
        <f t="shared" si="160"/>
        <v>-</v>
      </c>
      <c r="BP138" s="84" t="str">
        <f t="shared" si="160"/>
        <v>-</v>
      </c>
      <c r="BQ138" s="84" t="str">
        <f t="shared" si="160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7"/>
        <v>-</v>
      </c>
      <c r="D139" s="66" t="str">
        <f t="shared" si="157"/>
        <v>-</v>
      </c>
      <c r="E139" s="66" t="str">
        <f t="shared" si="157"/>
        <v>-</v>
      </c>
      <c r="F139" s="65" t="str">
        <f t="shared" si="158"/>
        <v/>
      </c>
      <c r="H139" s="66" t="str">
        <f t="shared" si="159"/>
        <v>-</v>
      </c>
      <c r="I139" s="66" t="str">
        <f t="shared" si="159"/>
        <v>-</v>
      </c>
      <c r="J139" s="66" t="str">
        <f t="shared" si="159"/>
        <v>-</v>
      </c>
      <c r="K139" s="66" t="str">
        <f t="shared" si="159"/>
        <v>-</v>
      </c>
      <c r="L139" s="66" t="str">
        <f t="shared" si="159"/>
        <v>-</v>
      </c>
      <c r="M139" s="66" t="str">
        <f t="shared" si="159"/>
        <v>-</v>
      </c>
      <c r="N139" s="66" t="str">
        <f t="shared" si="159"/>
        <v>-</v>
      </c>
      <c r="O139" s="66" t="str">
        <f t="shared" si="159"/>
        <v>-</v>
      </c>
      <c r="P139" s="66" t="str">
        <f t="shared" si="159"/>
        <v>-</v>
      </c>
      <c r="Q139" s="66" t="str">
        <f t="shared" si="159"/>
        <v>-</v>
      </c>
      <c r="R139" s="66" t="str">
        <f t="shared" si="159"/>
        <v>-</v>
      </c>
      <c r="S139" s="66" t="str">
        <f t="shared" si="159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160"/>
        <v>-</v>
      </c>
      <c r="BG139" s="84" t="str">
        <f t="shared" si="160"/>
        <v>-</v>
      </c>
      <c r="BH139" s="84" t="str">
        <f t="shared" si="160"/>
        <v>-</v>
      </c>
      <c r="BI139" s="84" t="str">
        <f t="shared" si="160"/>
        <v>-</v>
      </c>
      <c r="BJ139" s="84" t="str">
        <f t="shared" si="160"/>
        <v>-</v>
      </c>
      <c r="BK139" s="84" t="str">
        <f t="shared" si="160"/>
        <v>-</v>
      </c>
      <c r="BL139" s="84" t="str">
        <f t="shared" si="160"/>
        <v>-</v>
      </c>
      <c r="BM139" s="84" t="str">
        <f t="shared" si="160"/>
        <v>-</v>
      </c>
      <c r="BN139" s="84" t="str">
        <f t="shared" si="160"/>
        <v>-</v>
      </c>
      <c r="BO139" s="84" t="str">
        <f t="shared" si="160"/>
        <v>-</v>
      </c>
      <c r="BP139" s="84" t="str">
        <f t="shared" si="160"/>
        <v>-</v>
      </c>
      <c r="BQ139" s="84" t="str">
        <f t="shared" si="160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7"/>
        <v>-</v>
      </c>
      <c r="D140" s="66" t="str">
        <f t="shared" si="157"/>
        <v>-</v>
      </c>
      <c r="E140" s="66" t="str">
        <f t="shared" si="157"/>
        <v>-</v>
      </c>
      <c r="F140" s="65" t="str">
        <f t="shared" si="158"/>
        <v/>
      </c>
      <c r="H140" s="66" t="str">
        <f t="shared" si="159"/>
        <v>-</v>
      </c>
      <c r="I140" s="66" t="str">
        <f t="shared" si="159"/>
        <v>-</v>
      </c>
      <c r="J140" s="66" t="str">
        <f t="shared" si="159"/>
        <v>-</v>
      </c>
      <c r="K140" s="66" t="str">
        <f t="shared" si="159"/>
        <v>-</v>
      </c>
      <c r="L140" s="66" t="str">
        <f t="shared" si="159"/>
        <v>-</v>
      </c>
      <c r="M140" s="66" t="str">
        <f t="shared" si="159"/>
        <v>-</v>
      </c>
      <c r="N140" s="66" t="str">
        <f t="shared" si="159"/>
        <v>-</v>
      </c>
      <c r="O140" s="66" t="str">
        <f t="shared" si="159"/>
        <v>-</v>
      </c>
      <c r="P140" s="66" t="str">
        <f t="shared" si="159"/>
        <v>-</v>
      </c>
      <c r="Q140" s="66" t="str">
        <f t="shared" si="159"/>
        <v>-</v>
      </c>
      <c r="R140" s="66" t="str">
        <f t="shared" si="159"/>
        <v>-</v>
      </c>
      <c r="S140" s="66" t="str">
        <f t="shared" si="159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160"/>
        <v>-</v>
      </c>
      <c r="BG140" s="84" t="str">
        <f t="shared" si="160"/>
        <v>-</v>
      </c>
      <c r="BH140" s="84" t="str">
        <f t="shared" si="160"/>
        <v>-</v>
      </c>
      <c r="BI140" s="84" t="str">
        <f t="shared" si="160"/>
        <v>-</v>
      </c>
      <c r="BJ140" s="84" t="str">
        <f t="shared" si="160"/>
        <v>-</v>
      </c>
      <c r="BK140" s="84" t="str">
        <f t="shared" si="160"/>
        <v>-</v>
      </c>
      <c r="BL140" s="84" t="str">
        <f t="shared" si="160"/>
        <v>-</v>
      </c>
      <c r="BM140" s="84" t="str">
        <f t="shared" si="160"/>
        <v>-</v>
      </c>
      <c r="BN140" s="84" t="str">
        <f t="shared" si="160"/>
        <v>-</v>
      </c>
      <c r="BO140" s="84" t="str">
        <f t="shared" si="160"/>
        <v>-</v>
      </c>
      <c r="BP140" s="84" t="str">
        <f t="shared" si="160"/>
        <v>-</v>
      </c>
      <c r="BQ140" s="84" t="str">
        <f t="shared" si="160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7"/>
        <v>-</v>
      </c>
      <c r="D141" s="66" t="str">
        <f t="shared" si="157"/>
        <v>-</v>
      </c>
      <c r="E141" s="66" t="str">
        <f t="shared" si="157"/>
        <v>-</v>
      </c>
      <c r="F141" s="65" t="str">
        <f t="shared" si="158"/>
        <v/>
      </c>
      <c r="H141" s="66" t="str">
        <f t="shared" si="159"/>
        <v>-</v>
      </c>
      <c r="I141" s="66" t="str">
        <f t="shared" si="159"/>
        <v>-</v>
      </c>
      <c r="J141" s="66" t="str">
        <f t="shared" si="159"/>
        <v>-</v>
      </c>
      <c r="K141" s="66" t="str">
        <f t="shared" si="159"/>
        <v>-</v>
      </c>
      <c r="L141" s="66" t="str">
        <f t="shared" si="159"/>
        <v>-</v>
      </c>
      <c r="M141" s="66" t="str">
        <f t="shared" si="159"/>
        <v>-</v>
      </c>
      <c r="N141" s="66" t="str">
        <f t="shared" si="159"/>
        <v>-</v>
      </c>
      <c r="O141" s="66" t="str">
        <f t="shared" si="159"/>
        <v>-</v>
      </c>
      <c r="P141" s="66" t="str">
        <f t="shared" si="159"/>
        <v>-</v>
      </c>
      <c r="Q141" s="66" t="str">
        <f t="shared" si="159"/>
        <v>-</v>
      </c>
      <c r="R141" s="66" t="str">
        <f t="shared" si="159"/>
        <v>-</v>
      </c>
      <c r="S141" s="66" t="str">
        <f t="shared" si="159"/>
        <v>-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160"/>
        <v>-</v>
      </c>
      <c r="BG141" s="84" t="str">
        <f t="shared" si="160"/>
        <v>-</v>
      </c>
      <c r="BH141" s="84" t="str">
        <f t="shared" si="160"/>
        <v>-</v>
      </c>
      <c r="BI141" s="84" t="str">
        <f t="shared" si="160"/>
        <v>-</v>
      </c>
      <c r="BJ141" s="84" t="str">
        <f t="shared" si="160"/>
        <v>-</v>
      </c>
      <c r="BK141" s="84" t="str">
        <f t="shared" si="160"/>
        <v>-</v>
      </c>
      <c r="BL141" s="84" t="str">
        <f t="shared" si="160"/>
        <v>-</v>
      </c>
      <c r="BM141" s="84" t="str">
        <f t="shared" si="160"/>
        <v>-</v>
      </c>
      <c r="BN141" s="84" t="str">
        <f t="shared" si="160"/>
        <v>-</v>
      </c>
      <c r="BO141" s="84" t="str">
        <f t="shared" si="160"/>
        <v>-</v>
      </c>
      <c r="BP141" s="84" t="str">
        <f t="shared" si="160"/>
        <v>-</v>
      </c>
      <c r="BQ141" s="84" t="str">
        <f t="shared" si="160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7"/>
        <v>-</v>
      </c>
      <c r="D142" s="66" t="str">
        <f t="shared" si="157"/>
        <v>-</v>
      </c>
      <c r="E142" s="66" t="str">
        <f t="shared" si="157"/>
        <v>-</v>
      </c>
      <c r="F142" s="65" t="str">
        <f t="shared" si="158"/>
        <v/>
      </c>
      <c r="H142" s="66" t="str">
        <f t="shared" si="159"/>
        <v>-</v>
      </c>
      <c r="I142" s="66" t="str">
        <f t="shared" si="159"/>
        <v>-</v>
      </c>
      <c r="J142" s="66" t="str">
        <f t="shared" si="159"/>
        <v>-</v>
      </c>
      <c r="K142" s="66" t="str">
        <f t="shared" si="159"/>
        <v>-</v>
      </c>
      <c r="L142" s="66" t="str">
        <f t="shared" si="159"/>
        <v>-</v>
      </c>
      <c r="M142" s="66" t="str">
        <f t="shared" si="159"/>
        <v>-</v>
      </c>
      <c r="N142" s="66" t="str">
        <f t="shared" si="159"/>
        <v>-</v>
      </c>
      <c r="O142" s="66" t="str">
        <f t="shared" si="159"/>
        <v>-</v>
      </c>
      <c r="P142" s="66" t="str">
        <f t="shared" si="159"/>
        <v>-</v>
      </c>
      <c r="Q142" s="66" t="str">
        <f t="shared" si="159"/>
        <v>-</v>
      </c>
      <c r="R142" s="66" t="str">
        <f t="shared" si="159"/>
        <v>-</v>
      </c>
      <c r="S142" s="66" t="str">
        <f t="shared" si="159"/>
        <v>-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F142" s="84" t="str">
        <f t="shared" si="160"/>
        <v>-</v>
      </c>
      <c r="BG142" s="84" t="str">
        <f t="shared" si="160"/>
        <v>-</v>
      </c>
      <c r="BH142" s="84" t="str">
        <f t="shared" si="160"/>
        <v>-</v>
      </c>
      <c r="BI142" s="84" t="str">
        <f t="shared" si="160"/>
        <v>-</v>
      </c>
      <c r="BJ142" s="84" t="str">
        <f t="shared" si="160"/>
        <v>-</v>
      </c>
      <c r="BK142" s="84" t="str">
        <f t="shared" si="160"/>
        <v>-</v>
      </c>
      <c r="BL142" s="84" t="str">
        <f t="shared" si="160"/>
        <v>-</v>
      </c>
      <c r="BM142" s="84" t="str">
        <f t="shared" si="160"/>
        <v>-</v>
      </c>
      <c r="BN142" s="84" t="str">
        <f t="shared" si="160"/>
        <v>-</v>
      </c>
      <c r="BO142" s="84" t="str">
        <f t="shared" si="160"/>
        <v>-</v>
      </c>
      <c r="BP142" s="84" t="str">
        <f t="shared" si="160"/>
        <v>-</v>
      </c>
      <c r="BQ142" s="84" t="str">
        <f t="shared" si="160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 t="str">
        <f t="shared" si="157"/>
        <v>-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 t="str">
        <f t="shared" si="159"/>
        <v>-</v>
      </c>
      <c r="Q143" s="66" t="str">
        <f t="shared" si="159"/>
        <v>-</v>
      </c>
      <c r="R143" s="66" t="str">
        <f t="shared" si="159"/>
        <v>-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/>
      <c r="B144" s="3" t="s">
        <v>153</v>
      </c>
      <c r="C144" s="66" t="str">
        <f t="shared" si="157"/>
        <v>-</v>
      </c>
      <c r="D144" s="66" t="str">
        <f t="shared" si="157"/>
        <v>-</v>
      </c>
      <c r="E144" s="66" t="str">
        <f t="shared" si="157"/>
        <v>-</v>
      </c>
      <c r="F144" s="65" t="str">
        <f t="shared" si="158"/>
        <v/>
      </c>
      <c r="H144" s="66" t="str">
        <f t="shared" si="159"/>
        <v>-</v>
      </c>
      <c r="I144" s="66" t="str">
        <f>IFERROR(I120/I96,"-")</f>
        <v>-</v>
      </c>
      <c r="J144" s="66" t="str">
        <f t="shared" si="159"/>
        <v>-</v>
      </c>
      <c r="K144" s="66" t="str">
        <f t="shared" si="159"/>
        <v>-</v>
      </c>
      <c r="L144" s="66" t="str">
        <f t="shared" si="159"/>
        <v>-</v>
      </c>
      <c r="M144" s="66" t="str">
        <f t="shared" si="159"/>
        <v>-</v>
      </c>
      <c r="N144" s="66" t="str">
        <f t="shared" si="159"/>
        <v>-</v>
      </c>
      <c r="O144" s="66" t="str">
        <f t="shared" si="159"/>
        <v>-</v>
      </c>
      <c r="P144" s="66" t="str">
        <f t="shared" si="159"/>
        <v>-</v>
      </c>
      <c r="Q144" s="66" t="str">
        <f t="shared" si="159"/>
        <v>-</v>
      </c>
      <c r="R144" s="66" t="str">
        <f t="shared" si="159"/>
        <v>-</v>
      </c>
      <c r="S144" s="66" t="str">
        <f t="shared" si="159"/>
        <v>-</v>
      </c>
      <c r="T144" s="7"/>
      <c r="U144" s="71" t="str">
        <f>IFERROR(U120/U96,"-")</f>
        <v>-</v>
      </c>
      <c r="V144" s="71" t="str">
        <f t="shared" ref="V144:BD144" si="161">IFERROR(V120/V96,"-")</f>
        <v>-</v>
      </c>
      <c r="W144" s="71" t="str">
        <f t="shared" si="161"/>
        <v>-</v>
      </c>
      <c r="X144" s="71" t="str">
        <f t="shared" si="161"/>
        <v>-</v>
      </c>
      <c r="Y144" s="71" t="str">
        <f t="shared" si="161"/>
        <v>-</v>
      </c>
      <c r="Z144" s="71" t="str">
        <f t="shared" si="161"/>
        <v>-</v>
      </c>
      <c r="AA144" s="71" t="str">
        <f t="shared" si="161"/>
        <v>-</v>
      </c>
      <c r="AB144" s="71" t="str">
        <f t="shared" si="161"/>
        <v>-</v>
      </c>
      <c r="AC144" s="71" t="str">
        <f t="shared" si="161"/>
        <v>-</v>
      </c>
      <c r="AD144" s="71" t="str">
        <f t="shared" si="161"/>
        <v>-</v>
      </c>
      <c r="AE144" s="71" t="str">
        <f t="shared" si="161"/>
        <v>-</v>
      </c>
      <c r="AF144" s="71" t="str">
        <f t="shared" si="161"/>
        <v>-</v>
      </c>
      <c r="AG144" s="71" t="str">
        <f t="shared" si="161"/>
        <v>-</v>
      </c>
      <c r="AH144" s="71" t="str">
        <f t="shared" si="161"/>
        <v>-</v>
      </c>
      <c r="AI144" s="71" t="str">
        <f t="shared" si="161"/>
        <v>-</v>
      </c>
      <c r="AJ144" s="71" t="str">
        <f t="shared" si="161"/>
        <v>-</v>
      </c>
      <c r="AK144" s="71" t="str">
        <f t="shared" si="161"/>
        <v>-</v>
      </c>
      <c r="AL144" s="71" t="str">
        <f t="shared" si="161"/>
        <v>-</v>
      </c>
      <c r="AM144" s="71" t="str">
        <f t="shared" si="161"/>
        <v>-</v>
      </c>
      <c r="AN144" s="71" t="str">
        <f t="shared" si="161"/>
        <v>-</v>
      </c>
      <c r="AO144" s="71" t="str">
        <f t="shared" si="161"/>
        <v>-</v>
      </c>
      <c r="AP144" s="71" t="str">
        <f t="shared" si="161"/>
        <v>-</v>
      </c>
      <c r="AQ144" s="71" t="str">
        <f t="shared" si="161"/>
        <v>-</v>
      </c>
      <c r="AR144" s="71" t="str">
        <f t="shared" si="161"/>
        <v>-</v>
      </c>
      <c r="AS144" s="71" t="str">
        <f t="shared" si="161"/>
        <v>-</v>
      </c>
      <c r="AT144" s="71" t="str">
        <f t="shared" si="161"/>
        <v>-</v>
      </c>
      <c r="AU144" s="71" t="str">
        <f t="shared" si="161"/>
        <v>-</v>
      </c>
      <c r="AV144" s="71" t="str">
        <f t="shared" si="161"/>
        <v>-</v>
      </c>
      <c r="AW144" s="71" t="str">
        <f t="shared" si="161"/>
        <v>-</v>
      </c>
      <c r="AX144" s="71" t="str">
        <f t="shared" si="161"/>
        <v>-</v>
      </c>
      <c r="AY144" s="71" t="str">
        <f t="shared" si="161"/>
        <v>-</v>
      </c>
      <c r="AZ144" s="71" t="str">
        <f t="shared" si="161"/>
        <v>-</v>
      </c>
      <c r="BA144" s="71" t="str">
        <f t="shared" si="161"/>
        <v>-</v>
      </c>
      <c r="BB144" s="71" t="str">
        <f t="shared" si="161"/>
        <v>-</v>
      </c>
      <c r="BC144" s="71" t="str">
        <f t="shared" si="161"/>
        <v>-</v>
      </c>
      <c r="BD144" s="71" t="str">
        <f t="shared" si="161"/>
        <v>-</v>
      </c>
      <c r="BF144" s="84" t="str">
        <f t="shared" si="160"/>
        <v>-</v>
      </c>
      <c r="BG144" s="84" t="str">
        <f t="shared" si="160"/>
        <v>-</v>
      </c>
      <c r="BH144" s="84" t="str">
        <f t="shared" si="160"/>
        <v>-</v>
      </c>
      <c r="BI144" s="84" t="str">
        <f t="shared" si="160"/>
        <v>-</v>
      </c>
      <c r="BJ144" s="84" t="str">
        <f t="shared" si="160"/>
        <v>-</v>
      </c>
      <c r="BK144" s="84" t="str">
        <f t="shared" si="160"/>
        <v>-</v>
      </c>
      <c r="BL144" s="84" t="str">
        <f t="shared" si="160"/>
        <v>-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7"/>
        <v>-</v>
      </c>
      <c r="D145" s="66" t="str">
        <f t="shared" si="157"/>
        <v>-</v>
      </c>
      <c r="E145" s="66" t="str">
        <f t="shared" si="157"/>
        <v>-</v>
      </c>
      <c r="F145" s="65" t="str">
        <f>IFERROR(E145/D145,"")</f>
        <v/>
      </c>
      <c r="H145" s="66" t="str">
        <f t="shared" si="159"/>
        <v>-</v>
      </c>
      <c r="I145" s="66" t="str">
        <f>IFERROR(I121/I97,"-")</f>
        <v>-</v>
      </c>
      <c r="J145" s="66" t="str">
        <f t="shared" si="159"/>
        <v>-</v>
      </c>
      <c r="K145" s="66" t="str">
        <f t="shared" si="159"/>
        <v>-</v>
      </c>
      <c r="L145" s="66" t="str">
        <f t="shared" si="159"/>
        <v>-</v>
      </c>
      <c r="M145" s="66" t="str">
        <f t="shared" si="159"/>
        <v>-</v>
      </c>
      <c r="N145" s="66" t="str">
        <f t="shared" si="159"/>
        <v>-</v>
      </c>
      <c r="O145" s="66" t="str">
        <f t="shared" si="159"/>
        <v>-</v>
      </c>
      <c r="P145" s="66" t="str">
        <f t="shared" si="159"/>
        <v>-</v>
      </c>
      <c r="Q145" s="66" t="str">
        <f t="shared" si="159"/>
        <v>-</v>
      </c>
      <c r="R145" s="66" t="str">
        <f t="shared" si="159"/>
        <v>-</v>
      </c>
      <c r="S145" s="66" t="str">
        <f t="shared" si="159"/>
        <v>-</v>
      </c>
      <c r="T145" s="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F145" s="84" t="str">
        <f t="shared" si="160"/>
        <v>-</v>
      </c>
      <c r="BG145" s="84" t="str">
        <f t="shared" si="160"/>
        <v>-</v>
      </c>
      <c r="BH145" s="84" t="str">
        <f t="shared" si="160"/>
        <v>-</v>
      </c>
      <c r="BI145" s="84" t="str">
        <f t="shared" si="160"/>
        <v>-</v>
      </c>
      <c r="BJ145" s="84" t="str">
        <f t="shared" si="160"/>
        <v>-</v>
      </c>
      <c r="BK145" s="84" t="str">
        <f t="shared" si="160"/>
        <v>-</v>
      </c>
      <c r="BL145" s="84" t="str">
        <f t="shared" si="160"/>
        <v>-</v>
      </c>
      <c r="BM145" s="84" t="str">
        <f t="shared" si="160"/>
        <v>-</v>
      </c>
      <c r="BN145" s="84" t="str">
        <f t="shared" si="160"/>
        <v>-</v>
      </c>
      <c r="BO145" s="84" t="str">
        <f t="shared" si="160"/>
        <v>-</v>
      </c>
      <c r="BP145" s="84" t="str">
        <f t="shared" si="160"/>
        <v>-</v>
      </c>
      <c r="BQ145" s="84" t="str">
        <f t="shared" si="160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2">IFERROR(C49/C76,"-")</f>
        <v>-</v>
      </c>
      <c r="D148" s="66" t="str">
        <f t="shared" si="162"/>
        <v>-</v>
      </c>
      <c r="E148" s="66" t="str">
        <f t="shared" si="162"/>
        <v>-</v>
      </c>
      <c r="F148" s="65" t="str">
        <f t="shared" ref="F148:F157" si="163">IFERROR(E148/D148,"")</f>
        <v/>
      </c>
      <c r="H148" s="1" t="str">
        <f t="shared" ref="H148:S155" si="164">IFERROR(H49/H76,"")</f>
        <v/>
      </c>
      <c r="I148" s="1" t="str">
        <f t="shared" si="164"/>
        <v/>
      </c>
      <c r="J148" s="1" t="str">
        <f t="shared" si="164"/>
        <v/>
      </c>
      <c r="K148" s="1" t="str">
        <f t="shared" si="164"/>
        <v/>
      </c>
      <c r="L148" s="1" t="str">
        <f t="shared" si="164"/>
        <v/>
      </c>
      <c r="M148" s="1" t="str">
        <f t="shared" si="164"/>
        <v/>
      </c>
      <c r="N148" s="1" t="str">
        <f t="shared" si="164"/>
        <v/>
      </c>
      <c r="O148" s="1" t="str">
        <f t="shared" si="164"/>
        <v/>
      </c>
      <c r="P148" s="1" t="str">
        <f t="shared" si="164"/>
        <v/>
      </c>
      <c r="Q148" s="1" t="str">
        <f t="shared" si="164"/>
        <v/>
      </c>
      <c r="R148" s="11" t="str">
        <f t="shared" si="164"/>
        <v/>
      </c>
      <c r="S148" s="11" t="str">
        <f t="shared" si="164"/>
        <v/>
      </c>
      <c r="U148" s="1" t="str">
        <f t="shared" ref="U148:BD155" si="165">IFERROR(U49/U76,"")</f>
        <v/>
      </c>
      <c r="V148" s="1" t="str">
        <f t="shared" si="165"/>
        <v/>
      </c>
      <c r="W148" s="1" t="str">
        <f t="shared" si="165"/>
        <v/>
      </c>
      <c r="X148" s="1" t="str">
        <f t="shared" si="165"/>
        <v/>
      </c>
      <c r="Y148" s="1" t="str">
        <f t="shared" si="165"/>
        <v/>
      </c>
      <c r="Z148" s="1" t="str">
        <f t="shared" si="165"/>
        <v/>
      </c>
      <c r="AA148" s="1" t="str">
        <f t="shared" si="165"/>
        <v/>
      </c>
      <c r="AB148" s="1" t="str">
        <f t="shared" si="165"/>
        <v/>
      </c>
      <c r="AC148" s="1" t="str">
        <f t="shared" si="165"/>
        <v/>
      </c>
      <c r="AD148" s="1" t="str">
        <f t="shared" si="165"/>
        <v/>
      </c>
      <c r="AE148" s="1" t="str">
        <f t="shared" si="165"/>
        <v/>
      </c>
      <c r="AF148" s="1" t="str">
        <f t="shared" si="165"/>
        <v/>
      </c>
      <c r="AG148" s="1" t="str">
        <f t="shared" si="165"/>
        <v/>
      </c>
      <c r="AH148" s="1" t="str">
        <f t="shared" si="165"/>
        <v/>
      </c>
      <c r="AI148" s="1" t="str">
        <f t="shared" si="165"/>
        <v/>
      </c>
      <c r="AJ148" s="1" t="str">
        <f t="shared" si="165"/>
        <v/>
      </c>
      <c r="AK148" s="1" t="str">
        <f t="shared" si="165"/>
        <v/>
      </c>
      <c r="AL148" s="1" t="str">
        <f t="shared" si="165"/>
        <v/>
      </c>
      <c r="AM148" s="1" t="str">
        <f t="shared" si="165"/>
        <v/>
      </c>
      <c r="AN148" s="1" t="str">
        <f t="shared" si="165"/>
        <v/>
      </c>
      <c r="AO148" s="1" t="str">
        <f t="shared" si="165"/>
        <v/>
      </c>
      <c r="AP148" s="1" t="str">
        <f t="shared" si="165"/>
        <v/>
      </c>
      <c r="AQ148" s="1" t="str">
        <f t="shared" si="165"/>
        <v/>
      </c>
      <c r="AR148" s="1" t="str">
        <f t="shared" si="165"/>
        <v/>
      </c>
      <c r="AS148" s="1" t="str">
        <f t="shared" si="165"/>
        <v/>
      </c>
      <c r="AT148" s="1" t="str">
        <f t="shared" si="165"/>
        <v/>
      </c>
      <c r="AU148" s="1" t="str">
        <f t="shared" si="165"/>
        <v/>
      </c>
      <c r="AV148" s="1" t="str">
        <f t="shared" si="165"/>
        <v/>
      </c>
      <c r="AW148" s="1" t="str">
        <f t="shared" si="165"/>
        <v/>
      </c>
      <c r="AX148" s="1" t="str">
        <f t="shared" si="165"/>
        <v/>
      </c>
      <c r="AY148" s="1" t="str">
        <f t="shared" si="165"/>
        <v/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 t="str">
        <f t="shared" ref="BF148:BQ157" si="166">IFERROR(AS148/AG148,"-")</f>
        <v>-</v>
      </c>
      <c r="BG148" s="84" t="str">
        <f t="shared" si="166"/>
        <v>-</v>
      </c>
      <c r="BH148" s="84" t="str">
        <f t="shared" si="166"/>
        <v>-</v>
      </c>
      <c r="BI148" s="84" t="str">
        <f t="shared" si="166"/>
        <v>-</v>
      </c>
      <c r="BJ148" s="84" t="str">
        <f t="shared" si="166"/>
        <v>-</v>
      </c>
      <c r="BK148" s="84" t="str">
        <f t="shared" si="166"/>
        <v>-</v>
      </c>
      <c r="BL148" s="84" t="str">
        <f t="shared" si="166"/>
        <v>-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 t="str">
        <f t="shared" si="162"/>
        <v>-</v>
      </c>
      <c r="D149" s="66" t="str">
        <f t="shared" si="162"/>
        <v>-</v>
      </c>
      <c r="E149" s="66" t="str">
        <f t="shared" si="162"/>
        <v>-</v>
      </c>
      <c r="F149" s="65" t="str">
        <f t="shared" si="163"/>
        <v/>
      </c>
      <c r="H149" s="1" t="str">
        <f t="shared" si="164"/>
        <v/>
      </c>
      <c r="I149" s="1" t="str">
        <f t="shared" si="164"/>
        <v/>
      </c>
      <c r="J149" s="1" t="str">
        <f t="shared" si="164"/>
        <v/>
      </c>
      <c r="K149" s="1" t="str">
        <f t="shared" si="164"/>
        <v/>
      </c>
      <c r="L149" s="1" t="str">
        <f t="shared" si="164"/>
        <v/>
      </c>
      <c r="M149" s="1" t="str">
        <f t="shared" si="164"/>
        <v/>
      </c>
      <c r="N149" s="1" t="str">
        <f t="shared" si="164"/>
        <v/>
      </c>
      <c r="O149" s="1" t="str">
        <f t="shared" si="164"/>
        <v/>
      </c>
      <c r="P149" s="1" t="str">
        <f t="shared" si="164"/>
        <v/>
      </c>
      <c r="Q149" s="1" t="str">
        <f t="shared" si="164"/>
        <v/>
      </c>
      <c r="R149" s="11" t="str">
        <f t="shared" si="164"/>
        <v/>
      </c>
      <c r="S149" s="11" t="str">
        <f t="shared" si="164"/>
        <v/>
      </c>
      <c r="U149" s="1" t="str">
        <f t="shared" si="165"/>
        <v/>
      </c>
      <c r="V149" s="1" t="str">
        <f t="shared" si="165"/>
        <v/>
      </c>
      <c r="W149" s="1" t="str">
        <f t="shared" si="165"/>
        <v/>
      </c>
      <c r="X149" s="1" t="str">
        <f t="shared" si="165"/>
        <v/>
      </c>
      <c r="Y149" s="1" t="str">
        <f t="shared" si="165"/>
        <v/>
      </c>
      <c r="Z149" s="1" t="str">
        <f t="shared" si="165"/>
        <v/>
      </c>
      <c r="AA149" s="1" t="str">
        <f t="shared" si="165"/>
        <v/>
      </c>
      <c r="AB149" s="1" t="str">
        <f t="shared" si="165"/>
        <v/>
      </c>
      <c r="AC149" s="1" t="str">
        <f t="shared" si="165"/>
        <v/>
      </c>
      <c r="AD149" s="1" t="str">
        <f t="shared" si="165"/>
        <v/>
      </c>
      <c r="AE149" s="1" t="str">
        <f t="shared" si="165"/>
        <v/>
      </c>
      <c r="AF149" s="1" t="str">
        <f t="shared" si="165"/>
        <v/>
      </c>
      <c r="AG149" s="1" t="str">
        <f t="shared" si="165"/>
        <v/>
      </c>
      <c r="AH149" s="1" t="str">
        <f t="shared" si="165"/>
        <v/>
      </c>
      <c r="AI149" s="1" t="str">
        <f t="shared" si="165"/>
        <v/>
      </c>
      <c r="AJ149" s="1" t="str">
        <f t="shared" si="165"/>
        <v/>
      </c>
      <c r="AK149" s="1" t="str">
        <f t="shared" si="165"/>
        <v/>
      </c>
      <c r="AL149" s="1" t="str">
        <f t="shared" si="165"/>
        <v/>
      </c>
      <c r="AM149" s="1" t="str">
        <f t="shared" si="165"/>
        <v/>
      </c>
      <c r="AN149" s="1" t="str">
        <f t="shared" si="165"/>
        <v/>
      </c>
      <c r="AO149" s="1" t="str">
        <f t="shared" si="165"/>
        <v/>
      </c>
      <c r="AP149" s="1" t="str">
        <f t="shared" si="165"/>
        <v/>
      </c>
      <c r="AQ149" s="1" t="str">
        <f t="shared" si="165"/>
        <v/>
      </c>
      <c r="AR149" s="1" t="str">
        <f t="shared" si="165"/>
        <v/>
      </c>
      <c r="AS149" s="1" t="str">
        <f t="shared" si="165"/>
        <v/>
      </c>
      <c r="AT149" s="1" t="str">
        <f t="shared" si="165"/>
        <v/>
      </c>
      <c r="AU149" s="1" t="str">
        <f t="shared" si="165"/>
        <v/>
      </c>
      <c r="AV149" s="1" t="str">
        <f t="shared" si="165"/>
        <v/>
      </c>
      <c r="AW149" s="1" t="str">
        <f t="shared" si="165"/>
        <v/>
      </c>
      <c r="AX149" s="1" t="str">
        <f t="shared" si="165"/>
        <v/>
      </c>
      <c r="AY149" s="1" t="str">
        <f t="shared" si="165"/>
        <v/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 t="str">
        <f t="shared" si="166"/>
        <v>-</v>
      </c>
      <c r="BG149" s="84" t="str">
        <f t="shared" si="166"/>
        <v>-</v>
      </c>
      <c r="BH149" s="84" t="str">
        <f t="shared" si="166"/>
        <v>-</v>
      </c>
      <c r="BI149" s="84" t="str">
        <f t="shared" si="166"/>
        <v>-</v>
      </c>
      <c r="BJ149" s="84" t="str">
        <f t="shared" si="166"/>
        <v>-</v>
      </c>
      <c r="BK149" s="84" t="str">
        <f t="shared" si="166"/>
        <v>-</v>
      </c>
      <c r="BL149" s="84" t="str">
        <f t="shared" si="166"/>
        <v>-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 t="str">
        <f t="shared" si="162"/>
        <v>-</v>
      </c>
      <c r="D150" s="66" t="str">
        <f t="shared" si="162"/>
        <v>-</v>
      </c>
      <c r="E150" s="66" t="str">
        <f t="shared" si="162"/>
        <v>-</v>
      </c>
      <c r="F150" s="65" t="str">
        <f t="shared" si="163"/>
        <v/>
      </c>
      <c r="H150" s="1" t="str">
        <f t="shared" si="164"/>
        <v/>
      </c>
      <c r="I150" s="1" t="str">
        <f t="shared" si="164"/>
        <v/>
      </c>
      <c r="J150" s="1" t="str">
        <f t="shared" si="164"/>
        <v/>
      </c>
      <c r="K150" s="1" t="str">
        <f t="shared" si="164"/>
        <v/>
      </c>
      <c r="L150" s="1" t="str">
        <f t="shared" si="164"/>
        <v/>
      </c>
      <c r="M150" s="1" t="str">
        <f t="shared" si="164"/>
        <v/>
      </c>
      <c r="N150" s="1" t="str">
        <f t="shared" si="164"/>
        <v/>
      </c>
      <c r="O150" s="1" t="str">
        <f t="shared" si="164"/>
        <v/>
      </c>
      <c r="P150" s="1" t="str">
        <f t="shared" si="164"/>
        <v/>
      </c>
      <c r="Q150" s="1" t="str">
        <f t="shared" si="164"/>
        <v/>
      </c>
      <c r="R150" s="11" t="str">
        <f t="shared" si="164"/>
        <v/>
      </c>
      <c r="S150" s="11" t="str">
        <f t="shared" si="164"/>
        <v/>
      </c>
      <c r="U150" s="1" t="str">
        <f t="shared" si="165"/>
        <v/>
      </c>
      <c r="V150" s="1" t="str">
        <f t="shared" si="165"/>
        <v/>
      </c>
      <c r="W150" s="1" t="str">
        <f t="shared" si="165"/>
        <v/>
      </c>
      <c r="X150" s="1" t="str">
        <f t="shared" si="165"/>
        <v/>
      </c>
      <c r="Y150" s="1" t="str">
        <f t="shared" si="165"/>
        <v/>
      </c>
      <c r="Z150" s="1" t="str">
        <f t="shared" si="165"/>
        <v/>
      </c>
      <c r="AA150" s="1" t="str">
        <f t="shared" si="165"/>
        <v/>
      </c>
      <c r="AB150" s="1" t="str">
        <f t="shared" si="165"/>
        <v/>
      </c>
      <c r="AC150" s="1" t="str">
        <f t="shared" si="165"/>
        <v/>
      </c>
      <c r="AD150" s="1" t="str">
        <f t="shared" si="165"/>
        <v/>
      </c>
      <c r="AE150" s="1" t="str">
        <f t="shared" si="165"/>
        <v/>
      </c>
      <c r="AF150" s="1" t="str">
        <f t="shared" si="165"/>
        <v/>
      </c>
      <c r="AG150" s="1" t="str">
        <f t="shared" si="165"/>
        <v/>
      </c>
      <c r="AH150" s="1" t="str">
        <f t="shared" si="165"/>
        <v/>
      </c>
      <c r="AI150" s="1" t="str">
        <f t="shared" si="165"/>
        <v/>
      </c>
      <c r="AJ150" s="1" t="str">
        <f t="shared" si="165"/>
        <v/>
      </c>
      <c r="AK150" s="1" t="str">
        <f t="shared" si="165"/>
        <v/>
      </c>
      <c r="AL150" s="1" t="str">
        <f t="shared" si="165"/>
        <v/>
      </c>
      <c r="AM150" s="1" t="str">
        <f t="shared" si="165"/>
        <v/>
      </c>
      <c r="AN150" s="1" t="str">
        <f t="shared" si="165"/>
        <v/>
      </c>
      <c r="AO150" s="1" t="str">
        <f t="shared" si="165"/>
        <v/>
      </c>
      <c r="AP150" s="1" t="str">
        <f t="shared" si="165"/>
        <v/>
      </c>
      <c r="AQ150" s="1" t="str">
        <f t="shared" si="165"/>
        <v/>
      </c>
      <c r="AR150" s="1" t="str">
        <f t="shared" si="165"/>
        <v/>
      </c>
      <c r="AS150" s="1" t="str">
        <f t="shared" si="165"/>
        <v/>
      </c>
      <c r="AT150" s="1" t="str">
        <f t="shared" si="165"/>
        <v/>
      </c>
      <c r="AU150" s="1" t="str">
        <f t="shared" si="165"/>
        <v/>
      </c>
      <c r="AV150" s="1" t="str">
        <f t="shared" si="165"/>
        <v/>
      </c>
      <c r="AW150" s="1" t="str">
        <f t="shared" si="165"/>
        <v/>
      </c>
      <c r="AX150" s="1" t="str">
        <f t="shared" si="165"/>
        <v/>
      </c>
      <c r="AY150" s="1" t="str">
        <f t="shared" si="165"/>
        <v/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 t="str">
        <f t="shared" si="166"/>
        <v>-</v>
      </c>
      <c r="BG150" s="84" t="str">
        <f t="shared" si="166"/>
        <v>-</v>
      </c>
      <c r="BH150" s="84" t="str">
        <f t="shared" si="166"/>
        <v>-</v>
      </c>
      <c r="BI150" s="84" t="str">
        <f t="shared" si="166"/>
        <v>-</v>
      </c>
      <c r="BJ150" s="84" t="str">
        <f t="shared" si="166"/>
        <v>-</v>
      </c>
      <c r="BK150" s="84" t="str">
        <f t="shared" si="166"/>
        <v>-</v>
      </c>
      <c r="BL150" s="84" t="str">
        <f t="shared" si="166"/>
        <v>-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 t="str">
        <f t="shared" si="162"/>
        <v>-</v>
      </c>
      <c r="D151" s="66" t="str">
        <f t="shared" si="162"/>
        <v>-</v>
      </c>
      <c r="E151" s="66" t="str">
        <f t="shared" si="162"/>
        <v>-</v>
      </c>
      <c r="F151" s="65" t="str">
        <f t="shared" si="163"/>
        <v/>
      </c>
      <c r="H151" s="1" t="str">
        <f t="shared" si="164"/>
        <v/>
      </c>
      <c r="I151" s="1" t="str">
        <f t="shared" si="164"/>
        <v/>
      </c>
      <c r="J151" s="1" t="str">
        <f t="shared" si="164"/>
        <v/>
      </c>
      <c r="K151" s="1" t="str">
        <f t="shared" si="164"/>
        <v/>
      </c>
      <c r="L151" s="1" t="str">
        <f t="shared" si="164"/>
        <v/>
      </c>
      <c r="M151" s="1" t="str">
        <f t="shared" si="164"/>
        <v/>
      </c>
      <c r="N151" s="1" t="str">
        <f t="shared" si="164"/>
        <v/>
      </c>
      <c r="O151" s="1" t="str">
        <f t="shared" si="164"/>
        <v/>
      </c>
      <c r="P151" s="1" t="str">
        <f t="shared" si="164"/>
        <v/>
      </c>
      <c r="Q151" s="1" t="str">
        <f t="shared" si="164"/>
        <v/>
      </c>
      <c r="R151" s="11" t="str">
        <f t="shared" si="164"/>
        <v/>
      </c>
      <c r="S151" s="11" t="str">
        <f t="shared" si="164"/>
        <v/>
      </c>
      <c r="U151" s="1" t="str">
        <f t="shared" si="165"/>
        <v/>
      </c>
      <c r="V151" s="1" t="str">
        <f t="shared" si="165"/>
        <v/>
      </c>
      <c r="W151" s="1" t="str">
        <f t="shared" si="165"/>
        <v/>
      </c>
      <c r="X151" s="1" t="str">
        <f t="shared" si="165"/>
        <v/>
      </c>
      <c r="Y151" s="1" t="str">
        <f t="shared" si="165"/>
        <v/>
      </c>
      <c r="Z151" s="1" t="str">
        <f t="shared" si="165"/>
        <v/>
      </c>
      <c r="AA151" s="1" t="str">
        <f t="shared" si="165"/>
        <v/>
      </c>
      <c r="AB151" s="1" t="str">
        <f t="shared" si="165"/>
        <v/>
      </c>
      <c r="AC151" s="1" t="str">
        <f t="shared" si="165"/>
        <v/>
      </c>
      <c r="AD151" s="1" t="str">
        <f t="shared" si="165"/>
        <v/>
      </c>
      <c r="AE151" s="1" t="str">
        <f t="shared" si="165"/>
        <v/>
      </c>
      <c r="AF151" s="1" t="str">
        <f t="shared" si="165"/>
        <v/>
      </c>
      <c r="AG151" s="1" t="str">
        <f t="shared" si="165"/>
        <v/>
      </c>
      <c r="AH151" s="1" t="str">
        <f t="shared" si="165"/>
        <v/>
      </c>
      <c r="AI151" s="1" t="str">
        <f t="shared" si="165"/>
        <v/>
      </c>
      <c r="AJ151" s="1" t="str">
        <f t="shared" si="165"/>
        <v/>
      </c>
      <c r="AK151" s="1" t="str">
        <f t="shared" si="165"/>
        <v/>
      </c>
      <c r="AL151" s="1" t="str">
        <f t="shared" si="165"/>
        <v/>
      </c>
      <c r="AM151" s="1" t="str">
        <f t="shared" si="165"/>
        <v/>
      </c>
      <c r="AN151" s="1" t="str">
        <f t="shared" si="165"/>
        <v/>
      </c>
      <c r="AO151" s="1" t="str">
        <f t="shared" si="165"/>
        <v/>
      </c>
      <c r="AP151" s="1" t="str">
        <f t="shared" si="165"/>
        <v/>
      </c>
      <c r="AQ151" s="1" t="str">
        <f t="shared" si="165"/>
        <v/>
      </c>
      <c r="AR151" s="1" t="str">
        <f t="shared" si="165"/>
        <v/>
      </c>
      <c r="AS151" s="1" t="str">
        <f t="shared" si="165"/>
        <v/>
      </c>
      <c r="AT151" s="1" t="str">
        <f t="shared" si="165"/>
        <v/>
      </c>
      <c r="AU151" s="1" t="str">
        <f t="shared" si="165"/>
        <v/>
      </c>
      <c r="AV151" s="1" t="str">
        <f t="shared" si="165"/>
        <v/>
      </c>
      <c r="AW151" s="1" t="str">
        <f t="shared" si="165"/>
        <v/>
      </c>
      <c r="AX151" s="1" t="str">
        <f t="shared" si="165"/>
        <v/>
      </c>
      <c r="AY151" s="1" t="str">
        <f t="shared" si="165"/>
        <v/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 t="str">
        <f t="shared" si="166"/>
        <v>-</v>
      </c>
      <c r="BG151" s="84" t="str">
        <f t="shared" si="166"/>
        <v>-</v>
      </c>
      <c r="BH151" s="84" t="str">
        <f t="shared" si="166"/>
        <v>-</v>
      </c>
      <c r="BI151" s="84" t="str">
        <f t="shared" si="166"/>
        <v>-</v>
      </c>
      <c r="BJ151" s="84" t="str">
        <f t="shared" si="166"/>
        <v>-</v>
      </c>
      <c r="BK151" s="84" t="str">
        <f t="shared" si="166"/>
        <v>-</v>
      </c>
      <c r="BL151" s="84" t="str">
        <f t="shared" si="166"/>
        <v>-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 t="str">
        <f t="shared" si="162"/>
        <v>-</v>
      </c>
      <c r="D152" s="66" t="str">
        <f t="shared" si="162"/>
        <v>-</v>
      </c>
      <c r="E152" s="66" t="str">
        <f t="shared" si="162"/>
        <v>-</v>
      </c>
      <c r="F152" s="65" t="str">
        <f t="shared" si="163"/>
        <v/>
      </c>
      <c r="H152" s="1" t="str">
        <f t="shared" si="164"/>
        <v/>
      </c>
      <c r="I152" s="1" t="str">
        <f t="shared" si="164"/>
        <v/>
      </c>
      <c r="J152" s="1" t="str">
        <f t="shared" si="164"/>
        <v/>
      </c>
      <c r="K152" s="1" t="str">
        <f t="shared" si="164"/>
        <v/>
      </c>
      <c r="L152" s="1" t="str">
        <f t="shared" si="164"/>
        <v/>
      </c>
      <c r="M152" s="1" t="str">
        <f t="shared" si="164"/>
        <v/>
      </c>
      <c r="N152" s="1" t="str">
        <f t="shared" si="164"/>
        <v/>
      </c>
      <c r="O152" s="1" t="str">
        <f t="shared" si="164"/>
        <v/>
      </c>
      <c r="P152" s="1" t="str">
        <f t="shared" si="164"/>
        <v/>
      </c>
      <c r="Q152" s="1" t="str">
        <f t="shared" si="164"/>
        <v/>
      </c>
      <c r="R152" s="11" t="str">
        <f t="shared" si="164"/>
        <v/>
      </c>
      <c r="S152" s="11" t="str">
        <f t="shared" si="164"/>
        <v/>
      </c>
      <c r="U152" s="1" t="str">
        <f t="shared" si="165"/>
        <v/>
      </c>
      <c r="V152" s="1" t="str">
        <f t="shared" si="165"/>
        <v/>
      </c>
      <c r="W152" s="1" t="str">
        <f t="shared" si="165"/>
        <v/>
      </c>
      <c r="X152" s="1" t="str">
        <f t="shared" si="165"/>
        <v/>
      </c>
      <c r="Y152" s="1" t="str">
        <f t="shared" si="165"/>
        <v/>
      </c>
      <c r="Z152" s="1" t="str">
        <f t="shared" si="165"/>
        <v/>
      </c>
      <c r="AA152" s="1" t="str">
        <f t="shared" si="165"/>
        <v/>
      </c>
      <c r="AB152" s="1" t="str">
        <f t="shared" si="165"/>
        <v/>
      </c>
      <c r="AC152" s="1" t="str">
        <f t="shared" si="165"/>
        <v/>
      </c>
      <c r="AD152" s="1" t="str">
        <f t="shared" si="165"/>
        <v/>
      </c>
      <c r="AE152" s="1" t="str">
        <f t="shared" si="165"/>
        <v/>
      </c>
      <c r="AF152" s="1" t="str">
        <f t="shared" si="165"/>
        <v/>
      </c>
      <c r="AG152" s="1" t="str">
        <f t="shared" si="165"/>
        <v/>
      </c>
      <c r="AH152" s="1" t="str">
        <f t="shared" si="165"/>
        <v/>
      </c>
      <c r="AI152" s="1" t="str">
        <f t="shared" si="165"/>
        <v/>
      </c>
      <c r="AJ152" s="1" t="str">
        <f t="shared" si="165"/>
        <v/>
      </c>
      <c r="AK152" s="1" t="str">
        <f t="shared" si="165"/>
        <v/>
      </c>
      <c r="AL152" s="1" t="str">
        <f t="shared" si="165"/>
        <v/>
      </c>
      <c r="AM152" s="1" t="str">
        <f t="shared" si="165"/>
        <v/>
      </c>
      <c r="AN152" s="1" t="str">
        <f t="shared" si="165"/>
        <v/>
      </c>
      <c r="AO152" s="1" t="str">
        <f t="shared" si="165"/>
        <v/>
      </c>
      <c r="AP152" s="1" t="str">
        <f t="shared" si="165"/>
        <v/>
      </c>
      <c r="AQ152" s="1" t="str">
        <f t="shared" si="165"/>
        <v/>
      </c>
      <c r="AR152" s="1" t="str">
        <f t="shared" si="165"/>
        <v/>
      </c>
      <c r="AS152" s="1" t="str">
        <f t="shared" si="165"/>
        <v/>
      </c>
      <c r="AT152" s="1" t="str">
        <f t="shared" si="165"/>
        <v/>
      </c>
      <c r="AU152" s="1" t="str">
        <f t="shared" si="165"/>
        <v/>
      </c>
      <c r="AV152" s="1" t="str">
        <f t="shared" si="165"/>
        <v/>
      </c>
      <c r="AW152" s="1" t="str">
        <f t="shared" si="165"/>
        <v/>
      </c>
      <c r="AX152" s="1" t="str">
        <f t="shared" si="165"/>
        <v/>
      </c>
      <c r="AY152" s="1" t="str">
        <f t="shared" si="165"/>
        <v/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 t="str">
        <f t="shared" si="166"/>
        <v>-</v>
      </c>
      <c r="BG152" s="84" t="str">
        <f t="shared" si="166"/>
        <v>-</v>
      </c>
      <c r="BH152" s="84" t="str">
        <f t="shared" si="166"/>
        <v>-</v>
      </c>
      <c r="BI152" s="84" t="str">
        <f t="shared" si="166"/>
        <v>-</v>
      </c>
      <c r="BJ152" s="84" t="str">
        <f t="shared" si="166"/>
        <v>-</v>
      </c>
      <c r="BK152" s="84" t="str">
        <f t="shared" si="166"/>
        <v>-</v>
      </c>
      <c r="BL152" s="84" t="str">
        <f t="shared" si="166"/>
        <v>-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 t="str">
        <f t="shared" si="162"/>
        <v>-</v>
      </c>
      <c r="D153" s="66" t="str">
        <f t="shared" si="162"/>
        <v>-</v>
      </c>
      <c r="E153" s="66" t="str">
        <f t="shared" si="162"/>
        <v>-</v>
      </c>
      <c r="F153" s="65" t="str">
        <f t="shared" si="163"/>
        <v/>
      </c>
      <c r="H153" s="1" t="str">
        <f t="shared" si="164"/>
        <v/>
      </c>
      <c r="I153" s="1" t="str">
        <f t="shared" si="164"/>
        <v/>
      </c>
      <c r="J153" s="1" t="str">
        <f t="shared" si="164"/>
        <v/>
      </c>
      <c r="K153" s="1" t="str">
        <f t="shared" si="164"/>
        <v/>
      </c>
      <c r="L153" s="1" t="str">
        <f t="shared" si="164"/>
        <v/>
      </c>
      <c r="M153" s="1" t="str">
        <f t="shared" si="164"/>
        <v/>
      </c>
      <c r="N153" s="1" t="str">
        <f t="shared" si="164"/>
        <v/>
      </c>
      <c r="O153" s="1" t="str">
        <f t="shared" si="164"/>
        <v/>
      </c>
      <c r="P153" s="1" t="str">
        <f t="shared" si="164"/>
        <v/>
      </c>
      <c r="Q153" s="1" t="str">
        <f t="shared" si="164"/>
        <v/>
      </c>
      <c r="R153" s="11" t="str">
        <f t="shared" si="164"/>
        <v/>
      </c>
      <c r="S153" s="11" t="str">
        <f t="shared" si="164"/>
        <v/>
      </c>
      <c r="U153" s="1" t="str">
        <f t="shared" si="165"/>
        <v/>
      </c>
      <c r="V153" s="1" t="str">
        <f t="shared" si="165"/>
        <v/>
      </c>
      <c r="W153" s="1" t="str">
        <f t="shared" si="165"/>
        <v/>
      </c>
      <c r="X153" s="1" t="str">
        <f t="shared" si="165"/>
        <v/>
      </c>
      <c r="Y153" s="1" t="str">
        <f t="shared" si="165"/>
        <v/>
      </c>
      <c r="Z153" s="1" t="str">
        <f t="shared" si="165"/>
        <v/>
      </c>
      <c r="AA153" s="1" t="str">
        <f t="shared" si="165"/>
        <v/>
      </c>
      <c r="AB153" s="1" t="str">
        <f t="shared" si="165"/>
        <v/>
      </c>
      <c r="AC153" s="1" t="str">
        <f t="shared" si="165"/>
        <v/>
      </c>
      <c r="AD153" s="1" t="str">
        <f t="shared" si="165"/>
        <v/>
      </c>
      <c r="AE153" s="1" t="str">
        <f t="shared" si="165"/>
        <v/>
      </c>
      <c r="AF153" s="1" t="str">
        <f t="shared" si="165"/>
        <v/>
      </c>
      <c r="AG153" s="1" t="str">
        <f t="shared" si="165"/>
        <v/>
      </c>
      <c r="AH153" s="1" t="str">
        <f t="shared" si="165"/>
        <v/>
      </c>
      <c r="AI153" s="1" t="str">
        <f t="shared" si="165"/>
        <v/>
      </c>
      <c r="AJ153" s="1" t="str">
        <f t="shared" si="165"/>
        <v/>
      </c>
      <c r="AK153" s="1" t="str">
        <f t="shared" si="165"/>
        <v/>
      </c>
      <c r="AL153" s="1" t="str">
        <f t="shared" si="165"/>
        <v/>
      </c>
      <c r="AM153" s="1" t="str">
        <f t="shared" si="165"/>
        <v/>
      </c>
      <c r="AN153" s="1" t="str">
        <f t="shared" si="165"/>
        <v/>
      </c>
      <c r="AO153" s="1" t="str">
        <f t="shared" si="165"/>
        <v/>
      </c>
      <c r="AP153" s="1" t="str">
        <f t="shared" si="165"/>
        <v/>
      </c>
      <c r="AQ153" s="1" t="str">
        <f t="shared" si="165"/>
        <v/>
      </c>
      <c r="AR153" s="1" t="str">
        <f t="shared" si="165"/>
        <v/>
      </c>
      <c r="AS153" s="1" t="str">
        <f t="shared" si="165"/>
        <v/>
      </c>
      <c r="AT153" s="1" t="str">
        <f t="shared" si="165"/>
        <v/>
      </c>
      <c r="AU153" s="1" t="str">
        <f t="shared" si="165"/>
        <v/>
      </c>
      <c r="AV153" s="1" t="str">
        <f t="shared" si="165"/>
        <v/>
      </c>
      <c r="AW153" s="1" t="str">
        <f t="shared" si="165"/>
        <v/>
      </c>
      <c r="AX153" s="1" t="str">
        <f t="shared" si="165"/>
        <v/>
      </c>
      <c r="AY153" s="1" t="str">
        <f t="shared" si="165"/>
        <v/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 t="str">
        <f t="shared" si="166"/>
        <v>-</v>
      </c>
      <c r="BG153" s="84" t="str">
        <f t="shared" si="166"/>
        <v>-</v>
      </c>
      <c r="BH153" s="84" t="str">
        <f t="shared" si="166"/>
        <v>-</v>
      </c>
      <c r="BI153" s="84" t="str">
        <f t="shared" si="166"/>
        <v>-</v>
      </c>
      <c r="BJ153" s="84" t="str">
        <f t="shared" si="166"/>
        <v>-</v>
      </c>
      <c r="BK153" s="84" t="str">
        <f t="shared" si="166"/>
        <v>-</v>
      </c>
      <c r="BL153" s="84" t="str">
        <f t="shared" si="166"/>
        <v>-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 t="str">
        <f t="shared" si="162"/>
        <v>-</v>
      </c>
      <c r="D154" s="66" t="str">
        <f t="shared" si="162"/>
        <v>-</v>
      </c>
      <c r="E154" s="66" t="str">
        <f t="shared" si="162"/>
        <v>-</v>
      </c>
      <c r="F154" s="65" t="str">
        <f t="shared" si="163"/>
        <v/>
      </c>
      <c r="H154" s="1" t="str">
        <f t="shared" si="164"/>
        <v/>
      </c>
      <c r="I154" s="1" t="str">
        <f t="shared" si="164"/>
        <v/>
      </c>
      <c r="J154" s="1" t="str">
        <f t="shared" si="164"/>
        <v/>
      </c>
      <c r="K154" s="1" t="str">
        <f t="shared" si="164"/>
        <v/>
      </c>
      <c r="L154" s="1" t="str">
        <f t="shared" si="164"/>
        <v/>
      </c>
      <c r="M154" s="1" t="str">
        <f t="shared" si="164"/>
        <v/>
      </c>
      <c r="N154" s="1" t="str">
        <f t="shared" si="164"/>
        <v/>
      </c>
      <c r="O154" s="1" t="str">
        <f t="shared" si="164"/>
        <v/>
      </c>
      <c r="P154" s="1" t="str">
        <f t="shared" si="164"/>
        <v/>
      </c>
      <c r="Q154" s="1" t="str">
        <f t="shared" si="164"/>
        <v/>
      </c>
      <c r="R154" s="11" t="str">
        <f t="shared" si="164"/>
        <v/>
      </c>
      <c r="S154" s="11" t="str">
        <f t="shared" si="164"/>
        <v/>
      </c>
      <c r="U154" s="1" t="str">
        <f t="shared" si="165"/>
        <v/>
      </c>
      <c r="V154" s="1" t="str">
        <f t="shared" si="165"/>
        <v/>
      </c>
      <c r="W154" s="1" t="str">
        <f t="shared" si="165"/>
        <v/>
      </c>
      <c r="X154" s="1" t="str">
        <f t="shared" si="165"/>
        <v/>
      </c>
      <c r="Y154" s="1" t="str">
        <f t="shared" si="165"/>
        <v/>
      </c>
      <c r="Z154" s="1" t="str">
        <f t="shared" si="165"/>
        <v/>
      </c>
      <c r="AA154" s="1" t="str">
        <f t="shared" si="165"/>
        <v/>
      </c>
      <c r="AB154" s="1" t="str">
        <f t="shared" si="165"/>
        <v/>
      </c>
      <c r="AC154" s="1" t="str">
        <f t="shared" si="165"/>
        <v/>
      </c>
      <c r="AD154" s="1" t="str">
        <f t="shared" si="165"/>
        <v/>
      </c>
      <c r="AE154" s="1" t="str">
        <f t="shared" si="165"/>
        <v/>
      </c>
      <c r="AF154" s="1" t="str">
        <f t="shared" si="165"/>
        <v/>
      </c>
      <c r="AG154" s="1" t="str">
        <f t="shared" si="165"/>
        <v/>
      </c>
      <c r="AH154" s="1" t="str">
        <f t="shared" si="165"/>
        <v/>
      </c>
      <c r="AI154" s="1" t="str">
        <f t="shared" si="165"/>
        <v/>
      </c>
      <c r="AJ154" s="1" t="str">
        <f t="shared" si="165"/>
        <v/>
      </c>
      <c r="AK154" s="1" t="str">
        <f t="shared" si="165"/>
        <v/>
      </c>
      <c r="AL154" s="1" t="str">
        <f t="shared" si="165"/>
        <v/>
      </c>
      <c r="AM154" s="1" t="str">
        <f t="shared" si="165"/>
        <v/>
      </c>
      <c r="AN154" s="1" t="str">
        <f t="shared" si="165"/>
        <v/>
      </c>
      <c r="AO154" s="1" t="str">
        <f t="shared" si="165"/>
        <v/>
      </c>
      <c r="AP154" s="1" t="str">
        <f t="shared" si="165"/>
        <v/>
      </c>
      <c r="AQ154" s="1" t="str">
        <f t="shared" si="165"/>
        <v/>
      </c>
      <c r="AR154" s="1" t="str">
        <f t="shared" si="165"/>
        <v/>
      </c>
      <c r="AS154" s="1" t="str">
        <f t="shared" si="165"/>
        <v/>
      </c>
      <c r="AT154" s="1" t="str">
        <f t="shared" si="165"/>
        <v/>
      </c>
      <c r="AU154" s="1" t="str">
        <f t="shared" si="165"/>
        <v/>
      </c>
      <c r="AV154" s="1" t="str">
        <f t="shared" si="165"/>
        <v/>
      </c>
      <c r="AW154" s="1" t="str">
        <f t="shared" si="165"/>
        <v/>
      </c>
      <c r="AX154" s="1" t="str">
        <f t="shared" si="165"/>
        <v/>
      </c>
      <c r="AY154" s="1" t="str">
        <f t="shared" si="165"/>
        <v/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 t="str">
        <f t="shared" si="166"/>
        <v>-</v>
      </c>
      <c r="BG154" s="84" t="str">
        <f t="shared" si="166"/>
        <v>-</v>
      </c>
      <c r="BH154" s="84" t="str">
        <f t="shared" si="166"/>
        <v>-</v>
      </c>
      <c r="BI154" s="84" t="str">
        <f t="shared" si="166"/>
        <v>-</v>
      </c>
      <c r="BJ154" s="84" t="str">
        <f t="shared" si="166"/>
        <v>-</v>
      </c>
      <c r="BK154" s="84" t="str">
        <f t="shared" si="166"/>
        <v>-</v>
      </c>
      <c r="BL154" s="84" t="str">
        <f t="shared" si="166"/>
        <v>-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 t="str">
        <f t="shared" si="162"/>
        <v>-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 t="str">
        <f t="shared" si="164"/>
        <v/>
      </c>
      <c r="Q155" s="1" t="str">
        <f t="shared" si="164"/>
        <v/>
      </c>
      <c r="R155" s="11" t="str">
        <f t="shared" si="164"/>
        <v/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 t="str">
        <f t="shared" si="167"/>
        <v/>
      </c>
      <c r="AU155" s="1" t="str">
        <f t="shared" si="167"/>
        <v/>
      </c>
      <c r="AV155" s="1" t="str">
        <f t="shared" si="167"/>
        <v/>
      </c>
      <c r="AW155" s="1" t="str">
        <f t="shared" si="167"/>
        <v/>
      </c>
      <c r="AX155" s="1" t="str">
        <f t="shared" si="167"/>
        <v/>
      </c>
      <c r="AY155" s="1" t="str">
        <f t="shared" si="167"/>
        <v/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 t="str">
        <f t="shared" ref="C156:E157" si="168">IFERROR(C58/C84,"-")</f>
        <v>-</v>
      </c>
      <c r="D156" s="66" t="str">
        <f t="shared" si="168"/>
        <v>-</v>
      </c>
      <c r="E156" s="66" t="str">
        <f t="shared" si="168"/>
        <v>-</v>
      </c>
      <c r="F156" s="65" t="str">
        <f t="shared" si="163"/>
        <v/>
      </c>
      <c r="H156" s="1" t="str">
        <f t="shared" ref="H156:S157" si="169">IFERROR(H58/H84,"")</f>
        <v/>
      </c>
      <c r="I156" s="1" t="str">
        <f t="shared" si="169"/>
        <v/>
      </c>
      <c r="J156" s="1" t="str">
        <f t="shared" si="169"/>
        <v/>
      </c>
      <c r="K156" s="1" t="str">
        <f t="shared" si="169"/>
        <v/>
      </c>
      <c r="L156" s="1" t="str">
        <f t="shared" si="169"/>
        <v/>
      </c>
      <c r="M156" s="1" t="str">
        <f t="shared" si="169"/>
        <v/>
      </c>
      <c r="N156" s="1" t="str">
        <f t="shared" si="169"/>
        <v/>
      </c>
      <c r="O156" s="1" t="str">
        <f t="shared" si="169"/>
        <v/>
      </c>
      <c r="P156" s="1" t="str">
        <f t="shared" si="169"/>
        <v/>
      </c>
      <c r="Q156" s="1" t="str">
        <f t="shared" si="169"/>
        <v/>
      </c>
      <c r="R156" s="11" t="str">
        <f t="shared" si="169"/>
        <v/>
      </c>
      <c r="S156" s="11" t="str">
        <f t="shared" si="169"/>
        <v/>
      </c>
      <c r="U156" s="1" t="str">
        <f>IFERROR(U58/U84,"")</f>
        <v/>
      </c>
      <c r="V156" s="1" t="str">
        <f t="shared" ref="V156:BD156" si="170">IFERROR(V58/V84,"")</f>
        <v/>
      </c>
      <c r="W156" s="1" t="str">
        <f t="shared" si="170"/>
        <v/>
      </c>
      <c r="X156" s="1" t="str">
        <f t="shared" si="170"/>
        <v/>
      </c>
      <c r="Y156" s="1" t="str">
        <f t="shared" si="170"/>
        <v/>
      </c>
      <c r="Z156" s="1" t="str">
        <f t="shared" si="170"/>
        <v/>
      </c>
      <c r="AA156" s="1" t="str">
        <f t="shared" si="170"/>
        <v/>
      </c>
      <c r="AB156" s="1" t="str">
        <f t="shared" si="170"/>
        <v/>
      </c>
      <c r="AC156" s="1" t="str">
        <f t="shared" si="170"/>
        <v/>
      </c>
      <c r="AD156" s="1" t="str">
        <f t="shared" si="170"/>
        <v/>
      </c>
      <c r="AE156" s="1" t="str">
        <f t="shared" si="170"/>
        <v/>
      </c>
      <c r="AF156" s="1" t="str">
        <f t="shared" si="170"/>
        <v/>
      </c>
      <c r="AG156" s="1" t="str">
        <f t="shared" si="170"/>
        <v/>
      </c>
      <c r="AH156" s="1" t="str">
        <f t="shared" si="170"/>
        <v/>
      </c>
      <c r="AI156" s="1" t="str">
        <f t="shared" si="170"/>
        <v/>
      </c>
      <c r="AJ156" s="1" t="str">
        <f t="shared" si="170"/>
        <v/>
      </c>
      <c r="AK156" s="1" t="str">
        <f t="shared" si="170"/>
        <v/>
      </c>
      <c r="AL156" s="1" t="str">
        <f t="shared" si="170"/>
        <v/>
      </c>
      <c r="AM156" s="1" t="str">
        <f t="shared" si="170"/>
        <v/>
      </c>
      <c r="AN156" s="1" t="str">
        <f t="shared" si="170"/>
        <v/>
      </c>
      <c r="AO156" s="1" t="str">
        <f t="shared" si="170"/>
        <v/>
      </c>
      <c r="AP156" s="1" t="str">
        <f t="shared" si="170"/>
        <v/>
      </c>
      <c r="AQ156" s="1" t="str">
        <f t="shared" si="170"/>
        <v/>
      </c>
      <c r="AR156" s="1" t="str">
        <f t="shared" si="170"/>
        <v/>
      </c>
      <c r="AS156" s="1" t="str">
        <f t="shared" si="170"/>
        <v/>
      </c>
      <c r="AT156" s="1" t="str">
        <f t="shared" si="170"/>
        <v/>
      </c>
      <c r="AU156" s="1" t="str">
        <f t="shared" si="170"/>
        <v/>
      </c>
      <c r="AV156" s="1" t="str">
        <f t="shared" si="170"/>
        <v/>
      </c>
      <c r="AW156" s="1" t="str">
        <f t="shared" si="170"/>
        <v/>
      </c>
      <c r="AX156" s="1" t="str">
        <f t="shared" si="170"/>
        <v/>
      </c>
      <c r="AY156" s="1" t="str">
        <f t="shared" si="170"/>
        <v/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 t="str">
        <f t="shared" si="166"/>
        <v>-</v>
      </c>
      <c r="BG156" s="84" t="str">
        <f t="shared" si="166"/>
        <v>-</v>
      </c>
      <c r="BH156" s="84" t="str">
        <f t="shared" si="166"/>
        <v>-</v>
      </c>
      <c r="BI156" s="84" t="str">
        <f t="shared" si="166"/>
        <v>-</v>
      </c>
      <c r="BJ156" s="84" t="str">
        <f t="shared" si="166"/>
        <v>-</v>
      </c>
      <c r="BK156" s="84" t="str">
        <f t="shared" si="166"/>
        <v>-</v>
      </c>
      <c r="BL156" s="84" t="str">
        <f t="shared" si="166"/>
        <v>-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 t="str">
        <f t="shared" si="168"/>
        <v>-</v>
      </c>
      <c r="D157" s="66" t="str">
        <f t="shared" si="168"/>
        <v>-</v>
      </c>
      <c r="E157" s="66" t="str">
        <f t="shared" si="168"/>
        <v>-</v>
      </c>
      <c r="F157" s="65" t="str">
        <f t="shared" si="163"/>
        <v/>
      </c>
      <c r="H157" s="1" t="str">
        <f t="shared" si="169"/>
        <v/>
      </c>
      <c r="I157" s="1" t="str">
        <f t="shared" si="169"/>
        <v/>
      </c>
      <c r="J157" s="1" t="str">
        <f t="shared" si="169"/>
        <v/>
      </c>
      <c r="K157" s="1" t="str">
        <f t="shared" si="169"/>
        <v/>
      </c>
      <c r="L157" s="1" t="str">
        <f t="shared" si="169"/>
        <v/>
      </c>
      <c r="M157" s="1" t="str">
        <f t="shared" si="169"/>
        <v/>
      </c>
      <c r="N157" s="1" t="str">
        <f t="shared" si="169"/>
        <v/>
      </c>
      <c r="O157" s="1" t="str">
        <f t="shared" si="169"/>
        <v/>
      </c>
      <c r="P157" s="1" t="str">
        <f t="shared" si="169"/>
        <v/>
      </c>
      <c r="Q157" s="1" t="str">
        <f t="shared" si="169"/>
        <v/>
      </c>
      <c r="R157" s="11" t="str">
        <f t="shared" si="169"/>
        <v/>
      </c>
      <c r="S157" s="11" t="str">
        <f t="shared" si="169"/>
        <v/>
      </c>
      <c r="U157" s="1" t="str">
        <f t="shared" ref="U157:BD157" si="171">IFERROR(U59/U85,"")</f>
        <v/>
      </c>
      <c r="V157" s="1" t="str">
        <f t="shared" si="171"/>
        <v/>
      </c>
      <c r="W157" s="1" t="str">
        <f t="shared" si="171"/>
        <v/>
      </c>
      <c r="X157" s="1" t="str">
        <f t="shared" si="171"/>
        <v/>
      </c>
      <c r="Y157" s="1" t="str">
        <f t="shared" si="171"/>
        <v/>
      </c>
      <c r="Z157" s="1" t="str">
        <f t="shared" si="171"/>
        <v/>
      </c>
      <c r="AA157" s="1" t="str">
        <f t="shared" si="171"/>
        <v/>
      </c>
      <c r="AB157" s="1" t="str">
        <f t="shared" si="171"/>
        <v/>
      </c>
      <c r="AC157" s="1" t="str">
        <f t="shared" si="171"/>
        <v/>
      </c>
      <c r="AD157" s="1" t="str">
        <f t="shared" si="171"/>
        <v/>
      </c>
      <c r="AE157" s="1" t="str">
        <f t="shared" si="171"/>
        <v/>
      </c>
      <c r="AF157" s="1" t="str">
        <f t="shared" si="171"/>
        <v/>
      </c>
      <c r="AG157" s="1" t="str">
        <f t="shared" si="171"/>
        <v/>
      </c>
      <c r="AH157" s="1" t="str">
        <f t="shared" si="171"/>
        <v/>
      </c>
      <c r="AI157" s="1" t="str">
        <f t="shared" si="171"/>
        <v/>
      </c>
      <c r="AJ157" s="1" t="str">
        <f t="shared" si="171"/>
        <v/>
      </c>
      <c r="AK157" s="1" t="str">
        <f t="shared" si="171"/>
        <v/>
      </c>
      <c r="AL157" s="1" t="str">
        <f t="shared" si="171"/>
        <v/>
      </c>
      <c r="AM157" s="1" t="str">
        <f t="shared" si="171"/>
        <v/>
      </c>
      <c r="AN157" s="1" t="str">
        <f t="shared" si="171"/>
        <v/>
      </c>
      <c r="AO157" s="1" t="str">
        <f t="shared" si="171"/>
        <v/>
      </c>
      <c r="AP157" s="1" t="str">
        <f t="shared" si="171"/>
        <v/>
      </c>
      <c r="AQ157" s="1" t="str">
        <f t="shared" si="171"/>
        <v/>
      </c>
      <c r="AR157" s="1" t="str">
        <f t="shared" si="171"/>
        <v/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 t="str">
        <f t="shared" si="171"/>
        <v/>
      </c>
      <c r="AW157" s="1" t="str">
        <f t="shared" si="171"/>
        <v/>
      </c>
      <c r="AX157" s="1" t="str">
        <f t="shared" si="171"/>
        <v/>
      </c>
      <c r="AY157" s="1" t="str">
        <f t="shared" si="171"/>
        <v/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 t="str">
        <f t="shared" si="166"/>
        <v>-</v>
      </c>
      <c r="BJ157" s="84" t="str">
        <f t="shared" si="166"/>
        <v>-</v>
      </c>
      <c r="BK157" s="84" t="str">
        <f t="shared" si="166"/>
        <v>-</v>
      </c>
      <c r="BL157" s="84" t="str">
        <f t="shared" si="166"/>
        <v>-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: INDEX(U160:AF160,$B$2))</f>
        <v>0</v>
      </c>
      <c r="D160" s="71">
        <f>SUM(AG160                       : INDEX(AG160:AR160,$B$2))</f>
        <v>0</v>
      </c>
      <c r="E160" s="71">
        <f>SUM(AS160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BF160" s="84" t="str">
        <f t="shared" ref="BF160:BQ168" si="172">IFERROR(AS160/AG160,"-")</f>
        <v>-</v>
      </c>
      <c r="BG160" s="84" t="str">
        <f t="shared" si="172"/>
        <v>-</v>
      </c>
      <c r="BH160" s="84" t="str">
        <f t="shared" si="172"/>
        <v>-</v>
      </c>
      <c r="BI160" s="84" t="str">
        <f t="shared" si="172"/>
        <v>-</v>
      </c>
      <c r="BJ160" s="84" t="str">
        <f t="shared" si="172"/>
        <v>-</v>
      </c>
      <c r="BK160" s="84" t="str">
        <f t="shared" si="172"/>
        <v>-</v>
      </c>
      <c r="BL160" s="84" t="str">
        <f t="shared" si="172"/>
        <v>-</v>
      </c>
      <c r="BM160" s="84" t="str">
        <f t="shared" si="172"/>
        <v>-</v>
      </c>
      <c r="BN160" s="84" t="str">
        <f t="shared" si="172"/>
        <v>-</v>
      </c>
      <c r="BO160" s="84" t="str">
        <f t="shared" si="172"/>
        <v>-</v>
      </c>
      <c r="BP160" s="84" t="str">
        <f t="shared" si="172"/>
        <v>-</v>
      </c>
      <c r="BQ160" s="84" t="str">
        <f t="shared" si="172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: INDEX(U161:AF161,$B$2))</f>
        <v>0</v>
      </c>
      <c r="D161" s="71">
        <f>SUM(AG161                       : INDEX(AG161:AR161,$B$2))</f>
        <v>0</v>
      </c>
      <c r="E161" s="71">
        <f>SUM(AS161                        : INDEX(AS161:BD161,$B$2))</f>
        <v>0</v>
      </c>
      <c r="F161" s="67" t="str">
        <f t="shared" ref="F161:F168" si="173">IFERROR(E161/D161,"-")</f>
        <v>-</v>
      </c>
      <c r="H161" s="4">
        <f t="shared" ref="H161:H164" si="174">SUM(U161:W161)</f>
        <v>0</v>
      </c>
      <c r="I161" s="4">
        <f t="shared" ref="I161:I164" si="175">SUM(X161:Z161)</f>
        <v>0</v>
      </c>
      <c r="J161" s="4">
        <f t="shared" ref="J161:J164" si="176">SUM(AA161:AC161)</f>
        <v>0</v>
      </c>
      <c r="K161" s="4">
        <f t="shared" ref="K161:K164" si="177">SUM(AD161:AF161)</f>
        <v>0</v>
      </c>
      <c r="L161" s="4">
        <f t="shared" ref="L161:L164" si="178">SUM(AG161:AI161)</f>
        <v>0</v>
      </c>
      <c r="M161" s="4">
        <f t="shared" ref="M161:M164" si="179">SUM(AJ161:AL161)</f>
        <v>0</v>
      </c>
      <c r="N161" s="4">
        <f t="shared" ref="N161:N164" si="180">SUM(AM161:AO161)</f>
        <v>0</v>
      </c>
      <c r="O161" s="4">
        <f t="shared" ref="O161:O164" si="181">SUM(AP161:AR161)</f>
        <v>0</v>
      </c>
      <c r="P161" s="4">
        <f t="shared" ref="P161:P164" si="182">SUM(AS161:AU161)</f>
        <v>0</v>
      </c>
      <c r="Q161" s="4">
        <f t="shared" ref="Q161:Q164" si="183">SUM(AV161:AX161)</f>
        <v>0</v>
      </c>
      <c r="R161" s="4">
        <f t="shared" ref="R161:R164" si="184">SUM(AY161:BA161)</f>
        <v>0</v>
      </c>
      <c r="S161" s="4">
        <f t="shared" ref="S161:S164" si="185">SUM(BB161:BD161)</f>
        <v>0</v>
      </c>
      <c r="BF161" s="84" t="str">
        <f t="shared" si="172"/>
        <v>-</v>
      </c>
      <c r="BG161" s="84" t="str">
        <f t="shared" si="172"/>
        <v>-</v>
      </c>
      <c r="BH161" s="84" t="str">
        <f t="shared" si="172"/>
        <v>-</v>
      </c>
      <c r="BI161" s="84" t="str">
        <f t="shared" si="172"/>
        <v>-</v>
      </c>
      <c r="BJ161" s="84" t="str">
        <f t="shared" si="172"/>
        <v>-</v>
      </c>
      <c r="BK161" s="84" t="str">
        <f t="shared" si="172"/>
        <v>-</v>
      </c>
      <c r="BL161" s="84" t="str">
        <f t="shared" si="172"/>
        <v>-</v>
      </c>
      <c r="BM161" s="84" t="str">
        <f t="shared" si="172"/>
        <v>-</v>
      </c>
      <c r="BN161" s="84" t="str">
        <f t="shared" si="172"/>
        <v>-</v>
      </c>
      <c r="BO161" s="84" t="str">
        <f t="shared" si="172"/>
        <v>-</v>
      </c>
      <c r="BP161" s="84" t="str">
        <f t="shared" si="172"/>
        <v>-</v>
      </c>
      <c r="BQ161" s="84" t="str">
        <f t="shared" si="172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: INDEX(U162:AF162,$B$2))</f>
        <v>0</v>
      </c>
      <c r="D162" s="71">
        <f>SUM(AG162                       : INDEX(AG162:AR162,$B$2))</f>
        <v>0</v>
      </c>
      <c r="E162" s="71">
        <f>SUM(AS162                        : INDEX(AS162:BD162,$B$2))</f>
        <v>0</v>
      </c>
      <c r="F162" s="67" t="str">
        <f t="shared" si="173"/>
        <v>-</v>
      </c>
      <c r="H162" s="4">
        <f t="shared" si="174"/>
        <v>0</v>
      </c>
      <c r="I162" s="4">
        <f t="shared" si="175"/>
        <v>0</v>
      </c>
      <c r="J162" s="4">
        <f t="shared" si="176"/>
        <v>0</v>
      </c>
      <c r="K162" s="4">
        <f t="shared" si="177"/>
        <v>0</v>
      </c>
      <c r="L162" s="4">
        <f t="shared" si="178"/>
        <v>0</v>
      </c>
      <c r="M162" s="4">
        <f t="shared" si="179"/>
        <v>0</v>
      </c>
      <c r="N162" s="4">
        <f t="shared" si="180"/>
        <v>0</v>
      </c>
      <c r="O162" s="4">
        <f t="shared" si="181"/>
        <v>0</v>
      </c>
      <c r="P162" s="4">
        <f t="shared" si="182"/>
        <v>0</v>
      </c>
      <c r="Q162" s="4">
        <f t="shared" si="183"/>
        <v>0</v>
      </c>
      <c r="R162" s="4">
        <f t="shared" si="184"/>
        <v>0</v>
      </c>
      <c r="S162" s="4">
        <f t="shared" si="185"/>
        <v>0</v>
      </c>
      <c r="BF162" s="84" t="str">
        <f t="shared" si="172"/>
        <v>-</v>
      </c>
      <c r="BG162" s="84" t="str">
        <f t="shared" si="172"/>
        <v>-</v>
      </c>
      <c r="BH162" s="84" t="str">
        <f t="shared" si="172"/>
        <v>-</v>
      </c>
      <c r="BI162" s="84" t="str">
        <f t="shared" si="172"/>
        <v>-</v>
      </c>
      <c r="BJ162" s="84" t="str">
        <f t="shared" si="172"/>
        <v>-</v>
      </c>
      <c r="BK162" s="84" t="str">
        <f t="shared" si="172"/>
        <v>-</v>
      </c>
      <c r="BL162" s="84" t="str">
        <f t="shared" si="172"/>
        <v>-</v>
      </c>
      <c r="BM162" s="84" t="str">
        <f t="shared" si="172"/>
        <v>-</v>
      </c>
      <c r="BN162" s="84" t="str">
        <f t="shared" si="172"/>
        <v>-</v>
      </c>
      <c r="BO162" s="84" t="str">
        <f t="shared" si="172"/>
        <v>-</v>
      </c>
      <c r="BP162" s="84" t="str">
        <f t="shared" si="172"/>
        <v>-</v>
      </c>
      <c r="BQ162" s="84" t="str">
        <f t="shared" si="172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: INDEX(U163:AF163,$B$2))</f>
        <v>0</v>
      </c>
      <c r="D163" s="71">
        <f>SUM(AG163                       : INDEX(AG163:AR163,$B$2))</f>
        <v>0</v>
      </c>
      <c r="E163" s="71">
        <f>SUM(AS163                        : INDEX(AS163:BD163,$B$2))</f>
        <v>0</v>
      </c>
      <c r="F163" s="67" t="str">
        <f t="shared" si="173"/>
        <v>-</v>
      </c>
      <c r="H163" s="4">
        <f t="shared" si="174"/>
        <v>0</v>
      </c>
      <c r="I163" s="4">
        <f t="shared" si="175"/>
        <v>0</v>
      </c>
      <c r="J163" s="4">
        <f t="shared" si="176"/>
        <v>0</v>
      </c>
      <c r="K163" s="4">
        <f t="shared" si="177"/>
        <v>0</v>
      </c>
      <c r="L163" s="4">
        <f t="shared" si="178"/>
        <v>0</v>
      </c>
      <c r="M163" s="4">
        <f t="shared" si="179"/>
        <v>0</v>
      </c>
      <c r="N163" s="4">
        <f t="shared" si="180"/>
        <v>0</v>
      </c>
      <c r="O163" s="4">
        <f t="shared" si="181"/>
        <v>0</v>
      </c>
      <c r="P163" s="4">
        <f t="shared" si="182"/>
        <v>0</v>
      </c>
      <c r="Q163" s="4">
        <f t="shared" si="183"/>
        <v>0</v>
      </c>
      <c r="R163" s="4">
        <f t="shared" si="184"/>
        <v>0</v>
      </c>
      <c r="S163" s="4">
        <f t="shared" si="185"/>
        <v>0</v>
      </c>
      <c r="BF163" s="84" t="str">
        <f t="shared" si="172"/>
        <v>-</v>
      </c>
      <c r="BG163" s="84" t="str">
        <f t="shared" si="172"/>
        <v>-</v>
      </c>
      <c r="BH163" s="84" t="str">
        <f t="shared" si="172"/>
        <v>-</v>
      </c>
      <c r="BI163" s="84" t="str">
        <f t="shared" si="172"/>
        <v>-</v>
      </c>
      <c r="BJ163" s="84" t="str">
        <f t="shared" si="172"/>
        <v>-</v>
      </c>
      <c r="BK163" s="84" t="str">
        <f t="shared" si="172"/>
        <v>-</v>
      </c>
      <c r="BL163" s="84" t="str">
        <f t="shared" si="172"/>
        <v>-</v>
      </c>
      <c r="BM163" s="84" t="str">
        <f t="shared" si="172"/>
        <v>-</v>
      </c>
      <c r="BN163" s="84" t="str">
        <f t="shared" si="172"/>
        <v>-</v>
      </c>
      <c r="BO163" s="84" t="str">
        <f t="shared" si="172"/>
        <v>-</v>
      </c>
      <c r="BP163" s="84" t="str">
        <f t="shared" si="172"/>
        <v>-</v>
      </c>
      <c r="BQ163" s="84" t="str">
        <f t="shared" si="172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: INDEX(U164:AF164,$B$2))</f>
        <v>0</v>
      </c>
      <c r="D164" s="71">
        <f>SUM(AG164                       : INDEX(AG164:AR164,$B$2))</f>
        <v>0</v>
      </c>
      <c r="E164" s="71">
        <f>SUM(AS164                        : INDEX(AS164:BD164,$B$2))</f>
        <v>0</v>
      </c>
      <c r="F164" s="67" t="str">
        <f t="shared" si="173"/>
        <v>-</v>
      </c>
      <c r="H164" s="4">
        <f t="shared" si="174"/>
        <v>0</v>
      </c>
      <c r="I164" s="4">
        <f t="shared" si="175"/>
        <v>0</v>
      </c>
      <c r="J164" s="4">
        <f t="shared" si="176"/>
        <v>0</v>
      </c>
      <c r="K164" s="4">
        <f t="shared" si="177"/>
        <v>0</v>
      </c>
      <c r="L164" s="4">
        <f t="shared" si="178"/>
        <v>0</v>
      </c>
      <c r="M164" s="4">
        <f t="shared" si="179"/>
        <v>0</v>
      </c>
      <c r="N164" s="4">
        <f t="shared" si="180"/>
        <v>0</v>
      </c>
      <c r="O164" s="4">
        <f t="shared" si="181"/>
        <v>0</v>
      </c>
      <c r="P164" s="4">
        <f t="shared" si="182"/>
        <v>0</v>
      </c>
      <c r="Q164" s="4">
        <f t="shared" si="183"/>
        <v>0</v>
      </c>
      <c r="R164" s="4">
        <f t="shared" si="184"/>
        <v>0</v>
      </c>
      <c r="S164" s="4">
        <f t="shared" si="185"/>
        <v>0</v>
      </c>
      <c r="BF164" s="84" t="str">
        <f t="shared" si="172"/>
        <v>-</v>
      </c>
      <c r="BG164" s="84" t="str">
        <f t="shared" si="172"/>
        <v>-</v>
      </c>
      <c r="BH164" s="84" t="str">
        <f t="shared" si="172"/>
        <v>-</v>
      </c>
      <c r="BI164" s="84" t="str">
        <f t="shared" si="172"/>
        <v>-</v>
      </c>
      <c r="BJ164" s="84" t="str">
        <f t="shared" si="172"/>
        <v>-</v>
      </c>
      <c r="BK164" s="84" t="str">
        <f t="shared" si="172"/>
        <v>-</v>
      </c>
      <c r="BL164" s="84" t="str">
        <f t="shared" si="172"/>
        <v>-</v>
      </c>
      <c r="BM164" s="84" t="str">
        <f t="shared" si="172"/>
        <v>-</v>
      </c>
      <c r="BN164" s="84" t="str">
        <f t="shared" si="172"/>
        <v>-</v>
      </c>
      <c r="BO164" s="84" t="str">
        <f t="shared" si="172"/>
        <v>-</v>
      </c>
      <c r="BP164" s="84" t="str">
        <f t="shared" si="172"/>
        <v>-</v>
      </c>
      <c r="BQ164" s="84" t="str">
        <f t="shared" si="172"/>
        <v>-</v>
      </c>
    </row>
    <row r="165" spans="1:69" x14ac:dyDescent="0.25">
      <c r="A165" s="44"/>
      <c r="B165" s="22" t="s">
        <v>95</v>
      </c>
      <c r="C165" s="84" t="str">
        <f t="shared" ref="C165:E168" si="186">IFERROR(C161/C$160,"")</f>
        <v/>
      </c>
      <c r="D165" s="84" t="str">
        <f t="shared" si="186"/>
        <v/>
      </c>
      <c r="E165" s="84" t="str">
        <f t="shared" si="186"/>
        <v/>
      </c>
      <c r="F165" s="67" t="str">
        <f t="shared" si="173"/>
        <v>-</v>
      </c>
      <c r="H165" s="84" t="str">
        <f>IFERROR(H161/H$160,"")</f>
        <v/>
      </c>
      <c r="I165" s="84" t="str">
        <f t="shared" ref="I165:S168" si="187">IFERROR(I161/I$160,"")</f>
        <v/>
      </c>
      <c r="J165" s="84" t="str">
        <f t="shared" si="187"/>
        <v/>
      </c>
      <c r="K165" s="84" t="str">
        <f t="shared" si="187"/>
        <v/>
      </c>
      <c r="L165" s="84" t="str">
        <f t="shared" si="187"/>
        <v/>
      </c>
      <c r="M165" s="84" t="str">
        <f t="shared" si="187"/>
        <v/>
      </c>
      <c r="N165" s="84" t="str">
        <f t="shared" si="187"/>
        <v/>
      </c>
      <c r="O165" s="84" t="str">
        <f t="shared" si="187"/>
        <v/>
      </c>
      <c r="P165" s="84" t="str">
        <f t="shared" si="187"/>
        <v/>
      </c>
      <c r="Q165" s="84" t="str">
        <f t="shared" si="187"/>
        <v/>
      </c>
      <c r="R165" s="84" t="str">
        <f t="shared" si="187"/>
        <v/>
      </c>
      <c r="S165" s="84" t="str">
        <f t="shared" si="187"/>
        <v/>
      </c>
      <c r="U165" s="84" t="str">
        <f t="shared" ref="U165:AX168" si="188">IFERROR(U161/U$160,"")</f>
        <v/>
      </c>
      <c r="V165" s="84" t="str">
        <f t="shared" si="188"/>
        <v/>
      </c>
      <c r="W165" s="84" t="str">
        <f t="shared" si="188"/>
        <v/>
      </c>
      <c r="X165" s="84" t="str">
        <f t="shared" si="188"/>
        <v/>
      </c>
      <c r="Y165" s="84" t="str">
        <f t="shared" si="188"/>
        <v/>
      </c>
      <c r="Z165" s="84" t="str">
        <f t="shared" si="188"/>
        <v/>
      </c>
      <c r="AA165" s="84" t="str">
        <f t="shared" si="188"/>
        <v/>
      </c>
      <c r="AB165" s="84" t="str">
        <f t="shared" si="188"/>
        <v/>
      </c>
      <c r="AC165" s="84" t="str">
        <f t="shared" si="188"/>
        <v/>
      </c>
      <c r="AD165" s="84" t="str">
        <f t="shared" si="188"/>
        <v/>
      </c>
      <c r="AE165" s="84" t="str">
        <f t="shared" si="188"/>
        <v/>
      </c>
      <c r="AF165" s="84" t="str">
        <f t="shared" si="188"/>
        <v/>
      </c>
      <c r="AG165" s="84" t="str">
        <f t="shared" si="188"/>
        <v/>
      </c>
      <c r="AH165" s="84" t="str">
        <f t="shared" si="188"/>
        <v/>
      </c>
      <c r="AI165" s="84" t="str">
        <f t="shared" si="188"/>
        <v/>
      </c>
      <c r="AJ165" s="84" t="str">
        <f t="shared" si="188"/>
        <v/>
      </c>
      <c r="AK165" s="84" t="str">
        <f t="shared" si="188"/>
        <v/>
      </c>
      <c r="AL165" s="84" t="str">
        <f t="shared" si="188"/>
        <v/>
      </c>
      <c r="AM165" s="84" t="str">
        <f t="shared" si="188"/>
        <v/>
      </c>
      <c r="AN165" s="84" t="str">
        <f t="shared" si="188"/>
        <v/>
      </c>
      <c r="AO165" s="84" t="str">
        <f t="shared" si="188"/>
        <v/>
      </c>
      <c r="AP165" s="84" t="str">
        <f t="shared" si="188"/>
        <v/>
      </c>
      <c r="AQ165" s="84" t="str">
        <f t="shared" si="188"/>
        <v/>
      </c>
      <c r="AR165" s="84" t="str">
        <f t="shared" si="188"/>
        <v/>
      </c>
      <c r="AS165" s="84" t="str">
        <f t="shared" si="188"/>
        <v/>
      </c>
      <c r="AT165" s="84" t="str">
        <f t="shared" si="188"/>
        <v/>
      </c>
      <c r="AU165" s="84" t="str">
        <f t="shared" si="188"/>
        <v/>
      </c>
      <c r="AV165" s="84" t="str">
        <f t="shared" si="188"/>
        <v/>
      </c>
      <c r="AW165" s="84" t="str">
        <f t="shared" si="188"/>
        <v/>
      </c>
      <c r="AX165" s="84" t="str">
        <f t="shared" si="188"/>
        <v/>
      </c>
      <c r="AY165" s="84" t="str">
        <f>IFERROR(AY161/AY$160,"")</f>
        <v/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 t="str">
        <f t="shared" si="172"/>
        <v>-</v>
      </c>
      <c r="BG165" s="84" t="str">
        <f t="shared" si="172"/>
        <v>-</v>
      </c>
      <c r="BH165" s="84" t="str">
        <f t="shared" si="172"/>
        <v>-</v>
      </c>
      <c r="BI165" s="84" t="str">
        <f t="shared" si="172"/>
        <v>-</v>
      </c>
      <c r="BJ165" s="84" t="str">
        <f t="shared" si="172"/>
        <v>-</v>
      </c>
      <c r="BK165" s="84" t="str">
        <f t="shared" si="172"/>
        <v>-</v>
      </c>
      <c r="BL165" s="84" t="str">
        <f t="shared" si="172"/>
        <v>-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 t="str">
        <f t="shared" si="186"/>
        <v/>
      </c>
      <c r="D166" s="84" t="str">
        <f t="shared" si="186"/>
        <v/>
      </c>
      <c r="E166" s="84" t="str">
        <f t="shared" si="186"/>
        <v/>
      </c>
      <c r="F166" s="67" t="str">
        <f t="shared" si="173"/>
        <v>-</v>
      </c>
      <c r="H166" s="84" t="str">
        <f>IFERROR(H162/H$160,"")</f>
        <v/>
      </c>
      <c r="I166" s="84" t="str">
        <f t="shared" si="187"/>
        <v/>
      </c>
      <c r="J166" s="84" t="str">
        <f t="shared" si="187"/>
        <v/>
      </c>
      <c r="K166" s="84" t="str">
        <f t="shared" si="187"/>
        <v/>
      </c>
      <c r="L166" s="84" t="str">
        <f t="shared" si="187"/>
        <v/>
      </c>
      <c r="M166" s="84" t="str">
        <f t="shared" si="187"/>
        <v/>
      </c>
      <c r="N166" s="84" t="str">
        <f t="shared" si="187"/>
        <v/>
      </c>
      <c r="O166" s="84" t="str">
        <f t="shared" si="187"/>
        <v/>
      </c>
      <c r="P166" s="84" t="str">
        <f t="shared" si="187"/>
        <v/>
      </c>
      <c r="Q166" s="84" t="str">
        <f t="shared" si="187"/>
        <v/>
      </c>
      <c r="R166" s="84" t="str">
        <f t="shared" si="187"/>
        <v/>
      </c>
      <c r="S166" s="84" t="str">
        <f t="shared" si="187"/>
        <v/>
      </c>
      <c r="U166" s="84" t="str">
        <f t="shared" si="188"/>
        <v/>
      </c>
      <c r="V166" s="84" t="str">
        <f t="shared" si="188"/>
        <v/>
      </c>
      <c r="W166" s="84" t="str">
        <f t="shared" si="188"/>
        <v/>
      </c>
      <c r="X166" s="84" t="str">
        <f t="shared" si="188"/>
        <v/>
      </c>
      <c r="Y166" s="84" t="str">
        <f t="shared" si="188"/>
        <v/>
      </c>
      <c r="Z166" s="84" t="str">
        <f t="shared" si="188"/>
        <v/>
      </c>
      <c r="AA166" s="84" t="str">
        <f t="shared" si="188"/>
        <v/>
      </c>
      <c r="AB166" s="84" t="str">
        <f t="shared" si="188"/>
        <v/>
      </c>
      <c r="AC166" s="84" t="str">
        <f t="shared" si="188"/>
        <v/>
      </c>
      <c r="AD166" s="84" t="str">
        <f t="shared" si="188"/>
        <v/>
      </c>
      <c r="AE166" s="84" t="str">
        <f t="shared" si="188"/>
        <v/>
      </c>
      <c r="AF166" s="84" t="str">
        <f t="shared" si="188"/>
        <v/>
      </c>
      <c r="AG166" s="84" t="str">
        <f t="shared" si="188"/>
        <v/>
      </c>
      <c r="AH166" s="84" t="str">
        <f t="shared" si="188"/>
        <v/>
      </c>
      <c r="AI166" s="84" t="str">
        <f t="shared" si="188"/>
        <v/>
      </c>
      <c r="AJ166" s="84" t="str">
        <f t="shared" si="188"/>
        <v/>
      </c>
      <c r="AK166" s="84" t="str">
        <f t="shared" si="188"/>
        <v/>
      </c>
      <c r="AL166" s="84" t="str">
        <f t="shared" si="188"/>
        <v/>
      </c>
      <c r="AM166" s="84" t="str">
        <f t="shared" si="188"/>
        <v/>
      </c>
      <c r="AN166" s="84" t="str">
        <f t="shared" si="188"/>
        <v/>
      </c>
      <c r="AO166" s="84" t="str">
        <f t="shared" si="188"/>
        <v/>
      </c>
      <c r="AP166" s="84" t="str">
        <f t="shared" si="188"/>
        <v/>
      </c>
      <c r="AQ166" s="84" t="str">
        <f t="shared" si="188"/>
        <v/>
      </c>
      <c r="AR166" s="84" t="str">
        <f t="shared" si="188"/>
        <v/>
      </c>
      <c r="AS166" s="84" t="str">
        <f t="shared" si="188"/>
        <v/>
      </c>
      <c r="AT166" s="84" t="str">
        <f t="shared" si="188"/>
        <v/>
      </c>
      <c r="AU166" s="84" t="str">
        <f t="shared" si="188"/>
        <v/>
      </c>
      <c r="AV166" s="84" t="str">
        <f t="shared" si="188"/>
        <v/>
      </c>
      <c r="AW166" s="84" t="str">
        <f t="shared" si="188"/>
        <v/>
      </c>
      <c r="AX166" s="84" t="str">
        <f t="shared" si="188"/>
        <v/>
      </c>
      <c r="AY166" s="84" t="str">
        <f t="shared" ref="AY166:BD168" si="190">IFERROR(AY162/AY$160,"")</f>
        <v/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 t="str">
        <f t="shared" si="172"/>
        <v>-</v>
      </c>
      <c r="BG166" s="84" t="str">
        <f t="shared" si="172"/>
        <v>-</v>
      </c>
      <c r="BH166" s="84" t="str">
        <f t="shared" si="172"/>
        <v>-</v>
      </c>
      <c r="BI166" s="84" t="str">
        <f t="shared" si="172"/>
        <v>-</v>
      </c>
      <c r="BJ166" s="84" t="str">
        <f t="shared" si="172"/>
        <v>-</v>
      </c>
      <c r="BK166" s="84" t="str">
        <f t="shared" si="172"/>
        <v>-</v>
      </c>
      <c r="BL166" s="84" t="str">
        <f t="shared" si="172"/>
        <v>-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 t="str">
        <f t="shared" si="186"/>
        <v/>
      </c>
      <c r="D167" s="84" t="str">
        <f t="shared" si="186"/>
        <v/>
      </c>
      <c r="E167" s="84" t="str">
        <f t="shared" si="186"/>
        <v/>
      </c>
      <c r="F167" s="67" t="str">
        <f t="shared" si="173"/>
        <v>-</v>
      </c>
      <c r="H167" s="84" t="str">
        <f>IFERROR(H163/H$160,"")</f>
        <v/>
      </c>
      <c r="I167" s="84" t="str">
        <f t="shared" si="187"/>
        <v/>
      </c>
      <c r="J167" s="84" t="str">
        <f t="shared" si="187"/>
        <v/>
      </c>
      <c r="K167" s="84" t="str">
        <f t="shared" si="187"/>
        <v/>
      </c>
      <c r="L167" s="84" t="str">
        <f t="shared" si="187"/>
        <v/>
      </c>
      <c r="M167" s="84" t="str">
        <f t="shared" si="187"/>
        <v/>
      </c>
      <c r="N167" s="84" t="str">
        <f t="shared" si="187"/>
        <v/>
      </c>
      <c r="O167" s="84" t="str">
        <f t="shared" si="187"/>
        <v/>
      </c>
      <c r="P167" s="84" t="str">
        <f t="shared" si="187"/>
        <v/>
      </c>
      <c r="Q167" s="84" t="str">
        <f t="shared" si="187"/>
        <v/>
      </c>
      <c r="R167" s="84" t="str">
        <f t="shared" si="187"/>
        <v/>
      </c>
      <c r="S167" s="84" t="str">
        <f t="shared" si="187"/>
        <v/>
      </c>
      <c r="U167" s="84" t="str">
        <f t="shared" si="188"/>
        <v/>
      </c>
      <c r="V167" s="84" t="str">
        <f t="shared" si="188"/>
        <v/>
      </c>
      <c r="W167" s="84" t="str">
        <f t="shared" si="188"/>
        <v/>
      </c>
      <c r="X167" s="84" t="str">
        <f t="shared" si="188"/>
        <v/>
      </c>
      <c r="Y167" s="84" t="str">
        <f t="shared" si="188"/>
        <v/>
      </c>
      <c r="Z167" s="84" t="str">
        <f t="shared" si="188"/>
        <v/>
      </c>
      <c r="AA167" s="84" t="str">
        <f t="shared" si="188"/>
        <v/>
      </c>
      <c r="AB167" s="84" t="str">
        <f t="shared" si="188"/>
        <v/>
      </c>
      <c r="AC167" s="84" t="str">
        <f t="shared" si="188"/>
        <v/>
      </c>
      <c r="AD167" s="84" t="str">
        <f t="shared" si="188"/>
        <v/>
      </c>
      <c r="AE167" s="84" t="str">
        <f t="shared" si="188"/>
        <v/>
      </c>
      <c r="AF167" s="84" t="str">
        <f t="shared" si="188"/>
        <v/>
      </c>
      <c r="AG167" s="84" t="str">
        <f t="shared" si="188"/>
        <v/>
      </c>
      <c r="AH167" s="84" t="str">
        <f t="shared" si="188"/>
        <v/>
      </c>
      <c r="AI167" s="84" t="str">
        <f t="shared" si="188"/>
        <v/>
      </c>
      <c r="AJ167" s="84" t="str">
        <f t="shared" si="188"/>
        <v/>
      </c>
      <c r="AK167" s="84" t="str">
        <f t="shared" si="188"/>
        <v/>
      </c>
      <c r="AL167" s="84" t="str">
        <f t="shared" si="188"/>
        <v/>
      </c>
      <c r="AM167" s="84" t="str">
        <f t="shared" si="188"/>
        <v/>
      </c>
      <c r="AN167" s="84" t="str">
        <f t="shared" si="188"/>
        <v/>
      </c>
      <c r="AO167" s="84" t="str">
        <f t="shared" si="188"/>
        <v/>
      </c>
      <c r="AP167" s="84" t="str">
        <f t="shared" si="188"/>
        <v/>
      </c>
      <c r="AQ167" s="84" t="str">
        <f t="shared" si="188"/>
        <v/>
      </c>
      <c r="AR167" s="84" t="str">
        <f t="shared" si="188"/>
        <v/>
      </c>
      <c r="AS167" s="84" t="str">
        <f t="shared" si="188"/>
        <v/>
      </c>
      <c r="AT167" s="84" t="str">
        <f t="shared" si="188"/>
        <v/>
      </c>
      <c r="AU167" s="84" t="str">
        <f t="shared" si="188"/>
        <v/>
      </c>
      <c r="AV167" s="84" t="str">
        <f t="shared" si="188"/>
        <v/>
      </c>
      <c r="AW167" s="84" t="str">
        <f t="shared" si="188"/>
        <v/>
      </c>
      <c r="AX167" s="84" t="str">
        <f t="shared" si="188"/>
        <v/>
      </c>
      <c r="AY167" s="84" t="str">
        <f t="shared" si="190"/>
        <v/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 t="str">
        <f t="shared" si="172"/>
        <v>-</v>
      </c>
      <c r="BG167" s="84" t="str">
        <f t="shared" si="172"/>
        <v>-</v>
      </c>
      <c r="BH167" s="84" t="str">
        <f t="shared" si="172"/>
        <v>-</v>
      </c>
      <c r="BI167" s="84" t="str">
        <f t="shared" si="172"/>
        <v>-</v>
      </c>
      <c r="BJ167" s="84" t="str">
        <f t="shared" si="172"/>
        <v>-</v>
      </c>
      <c r="BK167" s="84" t="str">
        <f t="shared" si="172"/>
        <v>-</v>
      </c>
      <c r="BL167" s="84" t="str">
        <f t="shared" si="172"/>
        <v>-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 t="str">
        <f t="shared" si="186"/>
        <v/>
      </c>
      <c r="D168" s="84" t="str">
        <f t="shared" si="186"/>
        <v/>
      </c>
      <c r="E168" s="84" t="str">
        <f t="shared" si="186"/>
        <v/>
      </c>
      <c r="F168" s="67" t="str">
        <f t="shared" si="173"/>
        <v>-</v>
      </c>
      <c r="H168" s="84" t="str">
        <f>IFERROR(H164/H$160,"")</f>
        <v/>
      </c>
      <c r="I168" s="84" t="str">
        <f t="shared" si="187"/>
        <v/>
      </c>
      <c r="J168" s="84" t="str">
        <f t="shared" si="187"/>
        <v/>
      </c>
      <c r="K168" s="84" t="str">
        <f t="shared" si="187"/>
        <v/>
      </c>
      <c r="L168" s="84" t="str">
        <f t="shared" si="187"/>
        <v/>
      </c>
      <c r="M168" s="84" t="str">
        <f t="shared" si="187"/>
        <v/>
      </c>
      <c r="N168" s="84" t="str">
        <f t="shared" si="187"/>
        <v/>
      </c>
      <c r="O168" s="84" t="str">
        <f t="shared" si="187"/>
        <v/>
      </c>
      <c r="P168" s="84" t="str">
        <f t="shared" si="187"/>
        <v/>
      </c>
      <c r="Q168" s="84" t="str">
        <f t="shared" si="187"/>
        <v/>
      </c>
      <c r="R168" s="84" t="str">
        <f t="shared" si="187"/>
        <v/>
      </c>
      <c r="S168" s="84" t="str">
        <f t="shared" si="187"/>
        <v/>
      </c>
      <c r="U168" s="84" t="str">
        <f t="shared" si="188"/>
        <v/>
      </c>
      <c r="V168" s="84" t="str">
        <f t="shared" si="188"/>
        <v/>
      </c>
      <c r="W168" s="84" t="str">
        <f t="shared" si="188"/>
        <v/>
      </c>
      <c r="X168" s="84" t="str">
        <f t="shared" si="188"/>
        <v/>
      </c>
      <c r="Y168" s="84" t="str">
        <f t="shared" si="188"/>
        <v/>
      </c>
      <c r="Z168" s="84" t="str">
        <f t="shared" si="188"/>
        <v/>
      </c>
      <c r="AA168" s="84" t="str">
        <f t="shared" si="188"/>
        <v/>
      </c>
      <c r="AB168" s="84" t="str">
        <f t="shared" si="188"/>
        <v/>
      </c>
      <c r="AC168" s="84" t="str">
        <f t="shared" si="188"/>
        <v/>
      </c>
      <c r="AD168" s="84" t="str">
        <f t="shared" si="188"/>
        <v/>
      </c>
      <c r="AE168" s="84" t="str">
        <f t="shared" si="188"/>
        <v/>
      </c>
      <c r="AF168" s="84" t="str">
        <f t="shared" si="188"/>
        <v/>
      </c>
      <c r="AG168" s="84" t="str">
        <f t="shared" si="188"/>
        <v/>
      </c>
      <c r="AH168" s="84" t="str">
        <f t="shared" si="188"/>
        <v/>
      </c>
      <c r="AI168" s="84" t="str">
        <f t="shared" si="188"/>
        <v/>
      </c>
      <c r="AJ168" s="84" t="str">
        <f t="shared" si="188"/>
        <v/>
      </c>
      <c r="AK168" s="84" t="str">
        <f t="shared" si="188"/>
        <v/>
      </c>
      <c r="AL168" s="84" t="str">
        <f t="shared" si="188"/>
        <v/>
      </c>
      <c r="AM168" s="84" t="str">
        <f t="shared" si="188"/>
        <v/>
      </c>
      <c r="AN168" s="84" t="str">
        <f t="shared" si="188"/>
        <v/>
      </c>
      <c r="AO168" s="84" t="str">
        <f t="shared" si="188"/>
        <v/>
      </c>
      <c r="AP168" s="84" t="str">
        <f t="shared" si="188"/>
        <v/>
      </c>
      <c r="AQ168" s="84" t="str">
        <f t="shared" si="188"/>
        <v/>
      </c>
      <c r="AR168" s="84" t="str">
        <f t="shared" si="188"/>
        <v/>
      </c>
      <c r="AS168" s="84" t="str">
        <f t="shared" si="188"/>
        <v/>
      </c>
      <c r="AT168" s="84" t="str">
        <f t="shared" si="188"/>
        <v/>
      </c>
      <c r="AU168" s="84" t="str">
        <f t="shared" si="188"/>
        <v/>
      </c>
      <c r="AV168" s="84" t="str">
        <f t="shared" si="188"/>
        <v/>
      </c>
      <c r="AW168" s="84" t="str">
        <f t="shared" si="188"/>
        <v/>
      </c>
      <c r="AX168" s="84" t="str">
        <f t="shared" si="188"/>
        <v/>
      </c>
      <c r="AY168" s="84" t="str">
        <f t="shared" si="190"/>
        <v/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 t="str">
        <f t="shared" si="172"/>
        <v>-</v>
      </c>
      <c r="BG168" s="84" t="str">
        <f t="shared" si="172"/>
        <v>-</v>
      </c>
      <c r="BH168" s="84" t="str">
        <f t="shared" si="172"/>
        <v>-</v>
      </c>
      <c r="BI168" s="84" t="str">
        <f t="shared" si="172"/>
        <v>-</v>
      </c>
      <c r="BJ168" s="84" t="str">
        <f t="shared" si="172"/>
        <v>-</v>
      </c>
      <c r="BK168" s="84" t="str">
        <f t="shared" si="172"/>
        <v>-</v>
      </c>
      <c r="BL168" s="84" t="str">
        <f t="shared" si="172"/>
        <v>-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: INDEX(U171:AF171,$B$2))</f>
        <v>0</v>
      </c>
      <c r="D171" s="82">
        <f>SUM(AG171                         : INDEX(AG171:AR171,$B$2))</f>
        <v>0</v>
      </c>
      <c r="E171" s="82">
        <f>SUM(AS171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1">SUM(X171:Z171)</f>
        <v>0</v>
      </c>
      <c r="J171" s="4">
        <f>SUM(AA171:AC171)</f>
        <v>0</v>
      </c>
      <c r="K171" s="4">
        <f t="shared" ref="K171:K180" si="192">SUM(AD171:AF171)</f>
        <v>0</v>
      </c>
      <c r="L171" s="4">
        <f t="shared" ref="L171:L180" si="193">SUM(AG171:AI171)</f>
        <v>0</v>
      </c>
      <c r="M171" s="4">
        <f t="shared" ref="M171:M180" si="194">SUM(AJ171:AL171)</f>
        <v>0</v>
      </c>
      <c r="N171" s="4">
        <f t="shared" ref="N171:N180" si="195">SUM(AM171:AO171)</f>
        <v>0</v>
      </c>
      <c r="O171" s="4">
        <f t="shared" ref="O171:O180" si="196">SUM(AP171:AR171)</f>
        <v>0</v>
      </c>
      <c r="P171" s="4">
        <f t="shared" ref="P171:P180" si="197">SUM(AS171:AU171)</f>
        <v>0</v>
      </c>
      <c r="Q171" s="4">
        <f t="shared" ref="Q171:Q180" si="198">SUM(AV171:AX171)</f>
        <v>0</v>
      </c>
      <c r="R171" s="4">
        <f t="shared" ref="R171:R180" si="199">SUM(AY171:BA171)</f>
        <v>0</v>
      </c>
      <c r="S171" s="4">
        <f t="shared" ref="S171:S180" si="200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Q180" si="201">IFERROR(AS171/AG171,"-")</f>
        <v>-</v>
      </c>
      <c r="BG171" s="84" t="str">
        <f t="shared" si="201"/>
        <v>-</v>
      </c>
      <c r="BH171" s="84" t="str">
        <f t="shared" si="201"/>
        <v>-</v>
      </c>
      <c r="BI171" s="84" t="str">
        <f t="shared" si="201"/>
        <v>-</v>
      </c>
      <c r="BJ171" s="84" t="str">
        <f t="shared" si="201"/>
        <v>-</v>
      </c>
      <c r="BK171" s="84" t="str">
        <f t="shared" si="201"/>
        <v>-</v>
      </c>
      <c r="BL171" s="84" t="str">
        <f t="shared" si="201"/>
        <v>-</v>
      </c>
      <c r="BM171" s="84" t="str">
        <f t="shared" si="201"/>
        <v>-</v>
      </c>
      <c r="BN171" s="84" t="str">
        <f t="shared" si="201"/>
        <v>-</v>
      </c>
      <c r="BO171" s="84" t="str">
        <f t="shared" si="201"/>
        <v>-</v>
      </c>
      <c r="BP171" s="84" t="str">
        <f t="shared" si="201"/>
        <v>-</v>
      </c>
      <c r="BQ171" s="84" t="str">
        <f t="shared" si="201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: INDEX(U172:AF172,$B$2))</f>
        <v>0</v>
      </c>
      <c r="D172" s="82">
        <f>SUM(AG172                         : INDEX(AG172:AR172,$B$2))</f>
        <v>0</v>
      </c>
      <c r="E172" s="82">
        <f>SUM(AS172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: INDEX(U173:AF173,$B$2))</f>
        <v>0</v>
      </c>
      <c r="D173" s="82">
        <f>SUM(AG173                         : INDEX(AG173:AR173,$B$2))</f>
        <v>0</v>
      </c>
      <c r="E173" s="82">
        <f>SUM(AS173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0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0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 t="str">
        <f t="shared" si="201"/>
        <v>-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: INDEX(U174:AF174,$B$2))</f>
        <v>0</v>
      </c>
      <c r="D174" s="82">
        <f>SUM(AG174                         : INDEX(AG174:AR174,$B$2))</f>
        <v>0</v>
      </c>
      <c r="E174" s="82">
        <f>SUM(AS174                        : INDEX(AS174:BD174,$B$2))</f>
        <v>0</v>
      </c>
      <c r="F174" s="65" t="str">
        <f t="shared" si="202"/>
        <v/>
      </c>
      <c r="H174" s="4">
        <f t="shared" si="203"/>
        <v>0</v>
      </c>
      <c r="I174" s="4">
        <f t="shared" si="191"/>
        <v>0</v>
      </c>
      <c r="J174" s="4">
        <f t="shared" si="204"/>
        <v>0</v>
      </c>
      <c r="K174" s="4">
        <f t="shared" si="192"/>
        <v>0</v>
      </c>
      <c r="L174" s="4">
        <f t="shared" si="193"/>
        <v>0</v>
      </c>
      <c r="M174" s="4">
        <f t="shared" si="194"/>
        <v>0</v>
      </c>
      <c r="N174" s="4">
        <f t="shared" si="195"/>
        <v>0</v>
      </c>
      <c r="O174" s="4">
        <f t="shared" si="196"/>
        <v>0</v>
      </c>
      <c r="P174" s="4">
        <f t="shared" si="197"/>
        <v>0</v>
      </c>
      <c r="Q174" s="4">
        <f t="shared" si="198"/>
        <v>0</v>
      </c>
      <c r="R174" s="4">
        <f t="shared" si="199"/>
        <v>0</v>
      </c>
      <c r="S174" s="4">
        <f t="shared" si="200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 t="str">
        <f t="shared" si="201"/>
        <v>-</v>
      </c>
      <c r="BJ174" s="84" t="str">
        <f t="shared" si="201"/>
        <v>-</v>
      </c>
      <c r="BK174" s="84" t="str">
        <f t="shared" si="201"/>
        <v>-</v>
      </c>
      <c r="BL174" s="84" t="str">
        <f t="shared" si="201"/>
        <v>-</v>
      </c>
      <c r="BM174" s="84" t="str">
        <f t="shared" si="201"/>
        <v>-</v>
      </c>
      <c r="BN174" s="84" t="str">
        <f t="shared" si="201"/>
        <v>-</v>
      </c>
      <c r="BO174" s="84" t="str">
        <f t="shared" si="201"/>
        <v>-</v>
      </c>
      <c r="BP174" s="84" t="str">
        <f t="shared" si="201"/>
        <v>-</v>
      </c>
      <c r="BQ174" s="84" t="str">
        <f t="shared" si="201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: INDEX(U175:AF175,$B$2))</f>
        <v>0</v>
      </c>
      <c r="D175" s="82">
        <f>SUM(AG175                         : INDEX(AG175:AR175,$B$2))</f>
        <v>0</v>
      </c>
      <c r="E175" s="82">
        <f>SUM(AS175                        : INDEX(AS175:BD175,$B$2))</f>
        <v>0</v>
      </c>
      <c r="F175" s="65" t="str">
        <f t="shared" si="202"/>
        <v/>
      </c>
      <c r="H175" s="4">
        <f t="shared" si="203"/>
        <v>0</v>
      </c>
      <c r="I175" s="4">
        <f t="shared" si="191"/>
        <v>0</v>
      </c>
      <c r="J175" s="4">
        <f t="shared" si="204"/>
        <v>0</v>
      </c>
      <c r="K175" s="4">
        <f t="shared" si="192"/>
        <v>0</v>
      </c>
      <c r="L175" s="4">
        <f t="shared" si="193"/>
        <v>0</v>
      </c>
      <c r="M175" s="4">
        <f t="shared" si="194"/>
        <v>0</v>
      </c>
      <c r="N175" s="4">
        <f t="shared" si="195"/>
        <v>0</v>
      </c>
      <c r="O175" s="4">
        <f t="shared" si="196"/>
        <v>0</v>
      </c>
      <c r="P175" s="4">
        <f t="shared" si="197"/>
        <v>0</v>
      </c>
      <c r="Q175" s="4">
        <f t="shared" si="198"/>
        <v>0</v>
      </c>
      <c r="R175" s="4">
        <f t="shared" si="199"/>
        <v>0</v>
      </c>
      <c r="S175" s="4">
        <f t="shared" si="200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201"/>
        <v>-</v>
      </c>
      <c r="BG175" s="84" t="str">
        <f t="shared" si="201"/>
        <v>-</v>
      </c>
      <c r="BH175" s="84" t="str">
        <f t="shared" si="201"/>
        <v>-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 t="str">
        <f t="shared" si="201"/>
        <v>-</v>
      </c>
      <c r="BM175" s="84" t="str">
        <f t="shared" si="201"/>
        <v>-</v>
      </c>
      <c r="BN175" s="84" t="str">
        <f t="shared" si="201"/>
        <v>-</v>
      </c>
      <c r="BO175" s="84" t="str">
        <f t="shared" si="201"/>
        <v>-</v>
      </c>
      <c r="BP175" s="84" t="str">
        <f t="shared" si="201"/>
        <v>-</v>
      </c>
      <c r="BQ175" s="84" t="str">
        <f t="shared" si="201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: INDEX(U176:AF176,$B$2))</f>
        <v>0</v>
      </c>
      <c r="D176" s="82">
        <f>SUM(AG176                         : INDEX(AG176:AR176,$B$2))</f>
        <v>0</v>
      </c>
      <c r="E176" s="82">
        <f>SUM(AS176                        : INDEX(AS176:BD176,$B$2))</f>
        <v>0</v>
      </c>
      <c r="F176" s="65" t="str">
        <f t="shared" si="202"/>
        <v/>
      </c>
      <c r="H176" s="4">
        <f t="shared" si="203"/>
        <v>0</v>
      </c>
      <c r="I176" s="4">
        <f t="shared" si="191"/>
        <v>0</v>
      </c>
      <c r="J176" s="4">
        <f t="shared" si="204"/>
        <v>0</v>
      </c>
      <c r="K176" s="4">
        <f t="shared" si="192"/>
        <v>0</v>
      </c>
      <c r="L176" s="4">
        <f t="shared" si="193"/>
        <v>0</v>
      </c>
      <c r="M176" s="4">
        <f t="shared" si="194"/>
        <v>0</v>
      </c>
      <c r="N176" s="4">
        <f t="shared" si="195"/>
        <v>0</v>
      </c>
      <c r="O176" s="4">
        <f t="shared" si="196"/>
        <v>0</v>
      </c>
      <c r="P176" s="4">
        <f t="shared" si="197"/>
        <v>0</v>
      </c>
      <c r="Q176" s="4">
        <f t="shared" si="198"/>
        <v>0</v>
      </c>
      <c r="R176" s="4">
        <f t="shared" si="199"/>
        <v>0</v>
      </c>
      <c r="S176" s="4">
        <f t="shared" si="200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201"/>
        <v>-</v>
      </c>
      <c r="BG176" s="84" t="str">
        <f t="shared" si="201"/>
        <v>-</v>
      </c>
      <c r="BH176" s="84" t="str">
        <f t="shared" si="201"/>
        <v>-</v>
      </c>
      <c r="BI176" s="84" t="str">
        <f t="shared" si="201"/>
        <v>-</v>
      </c>
      <c r="BJ176" s="84" t="str">
        <f t="shared" si="201"/>
        <v>-</v>
      </c>
      <c r="BK176" s="84" t="str">
        <f t="shared" si="201"/>
        <v>-</v>
      </c>
      <c r="BL176" s="84" t="str">
        <f t="shared" si="201"/>
        <v>-</v>
      </c>
      <c r="BM176" s="84" t="str">
        <f t="shared" si="201"/>
        <v>-</v>
      </c>
      <c r="BN176" s="84" t="str">
        <f t="shared" si="201"/>
        <v>-</v>
      </c>
      <c r="BO176" s="84" t="str">
        <f t="shared" si="201"/>
        <v>-</v>
      </c>
      <c r="BP176" s="84" t="str">
        <f t="shared" si="201"/>
        <v>-</v>
      </c>
      <c r="BQ176" s="84" t="str">
        <f t="shared" si="201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: INDEX(U177:AF177,$B$2))</f>
        <v>0</v>
      </c>
      <c r="D177" s="82">
        <f>SUM(AG177                         : INDEX(AG177:AR177,$B$2))</f>
        <v>0</v>
      </c>
      <c r="E177" s="82">
        <f>SUM(AS177                        : INDEX(AS177:BD177,$B$2))</f>
        <v>0</v>
      </c>
      <c r="F177" s="65" t="str">
        <f t="shared" si="202"/>
        <v/>
      </c>
      <c r="H177" s="4">
        <f t="shared" si="203"/>
        <v>0</v>
      </c>
      <c r="I177" s="4">
        <f t="shared" si="191"/>
        <v>0</v>
      </c>
      <c r="J177" s="4">
        <f t="shared" si="204"/>
        <v>0</v>
      </c>
      <c r="K177" s="4">
        <f t="shared" si="192"/>
        <v>0</v>
      </c>
      <c r="L177" s="4">
        <f t="shared" si="193"/>
        <v>0</v>
      </c>
      <c r="M177" s="4">
        <f t="shared" si="194"/>
        <v>0</v>
      </c>
      <c r="N177" s="4">
        <f t="shared" si="195"/>
        <v>0</v>
      </c>
      <c r="O177" s="4">
        <f t="shared" si="196"/>
        <v>0</v>
      </c>
      <c r="P177" s="4">
        <f t="shared" si="197"/>
        <v>0</v>
      </c>
      <c r="Q177" s="4">
        <f t="shared" si="198"/>
        <v>0</v>
      </c>
      <c r="R177" s="4">
        <f t="shared" si="199"/>
        <v>0</v>
      </c>
      <c r="S177" s="4">
        <f t="shared" si="200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201"/>
        <v>-</v>
      </c>
      <c r="BG177" s="84" t="str">
        <f t="shared" si="201"/>
        <v>-</v>
      </c>
      <c r="BH177" s="84" t="str">
        <f t="shared" si="201"/>
        <v>-</v>
      </c>
      <c r="BI177" s="84" t="str">
        <f t="shared" si="201"/>
        <v>-</v>
      </c>
      <c r="BJ177" s="84" t="str">
        <f t="shared" si="201"/>
        <v>-</v>
      </c>
      <c r="BK177" s="84" t="str">
        <f t="shared" si="201"/>
        <v>-</v>
      </c>
      <c r="BL177" s="84" t="str">
        <f t="shared" si="201"/>
        <v>-</v>
      </c>
      <c r="BM177" s="84" t="str">
        <f t="shared" si="201"/>
        <v>-</v>
      </c>
      <c r="BN177" s="84" t="str">
        <f t="shared" si="201"/>
        <v>-</v>
      </c>
      <c r="BO177" s="84" t="str">
        <f t="shared" si="201"/>
        <v>-</v>
      </c>
      <c r="BP177" s="84" t="str">
        <f t="shared" si="201"/>
        <v>-</v>
      </c>
      <c r="BQ177" s="84" t="str">
        <f t="shared" si="201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: INDEX(U178:AF178,$B$2))</f>
        <v>0</v>
      </c>
      <c r="D178" s="82">
        <f>SUM(AG178                         : INDEX(AG178:AR178,$B$2))</f>
        <v>0</v>
      </c>
      <c r="E178" s="82">
        <f>SUM(AS178                        : INDEX(AS178:BD178,$B$2))</f>
        <v>0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0</v>
      </c>
      <c r="Q178" s="4">
        <f t="shared" si="198"/>
        <v>0</v>
      </c>
      <c r="R178" s="4">
        <f>SUM(AY178:BA178)</f>
        <v>0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/>
      <c r="B179" s="3" t="s">
        <v>153</v>
      </c>
      <c r="C179" s="82">
        <f>SUM(U179                        : INDEX(U179:AF179,$B$2))</f>
        <v>0</v>
      </c>
      <c r="D179" s="82">
        <f>SUM(AG179                         : INDEX(AG179:AR179,$B$2))</f>
        <v>0</v>
      </c>
      <c r="E179" s="82">
        <f>SUM(AS179                         : INDEX(AS179:BD179,$B$2))</f>
        <v>0</v>
      </c>
      <c r="F179" s="65" t="str">
        <f t="shared" si="202"/>
        <v/>
      </c>
      <c r="H179" s="4">
        <f t="shared" si="203"/>
        <v>0</v>
      </c>
      <c r="I179" s="4">
        <f t="shared" si="191"/>
        <v>0</v>
      </c>
      <c r="J179" s="4">
        <f t="shared" si="204"/>
        <v>0</v>
      </c>
      <c r="K179" s="4">
        <f t="shared" si="192"/>
        <v>0</v>
      </c>
      <c r="L179" s="4">
        <f t="shared" si="193"/>
        <v>0</v>
      </c>
      <c r="M179" s="4">
        <f t="shared" si="194"/>
        <v>0</v>
      </c>
      <c r="N179" s="4">
        <f t="shared" si="195"/>
        <v>0</v>
      </c>
      <c r="O179" s="4">
        <f t="shared" si="196"/>
        <v>0</v>
      </c>
      <c r="P179" s="4">
        <f t="shared" si="197"/>
        <v>0</v>
      </c>
      <c r="Q179" s="4">
        <f t="shared" si="198"/>
        <v>0</v>
      </c>
      <c r="R179" s="4">
        <f t="shared" si="199"/>
        <v>0</v>
      </c>
      <c r="S179" s="4">
        <f t="shared" si="200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205">SUM(Z171:Z177)</f>
        <v>0</v>
      </c>
      <c r="AA179" s="61">
        <f t="shared" si="205"/>
        <v>0</v>
      </c>
      <c r="AB179" s="61">
        <f t="shared" si="205"/>
        <v>0</v>
      </c>
      <c r="AC179" s="61">
        <f t="shared" si="205"/>
        <v>0</v>
      </c>
      <c r="AD179" s="61">
        <f t="shared" si="205"/>
        <v>0</v>
      </c>
      <c r="AE179" s="61">
        <f t="shared" si="205"/>
        <v>0</v>
      </c>
      <c r="AF179" s="61">
        <f t="shared" si="205"/>
        <v>0</v>
      </c>
      <c r="AG179" s="61">
        <f t="shared" si="205"/>
        <v>0</v>
      </c>
      <c r="AH179" s="61">
        <f t="shared" si="205"/>
        <v>0</v>
      </c>
      <c r="AI179" s="61">
        <f t="shared" si="205"/>
        <v>0</v>
      </c>
      <c r="AJ179" s="61">
        <f>SUM(AJ171:AJ177)</f>
        <v>0</v>
      </c>
      <c r="AK179" s="61">
        <f t="shared" si="205"/>
        <v>0</v>
      </c>
      <c r="AL179" s="61">
        <f t="shared" si="205"/>
        <v>0</v>
      </c>
      <c r="AM179" s="61">
        <f t="shared" si="205"/>
        <v>0</v>
      </c>
      <c r="AN179" s="61">
        <f t="shared" si="205"/>
        <v>0</v>
      </c>
      <c r="AO179" s="61">
        <f t="shared" si="205"/>
        <v>0</v>
      </c>
      <c r="AP179" s="61">
        <f t="shared" si="205"/>
        <v>0</v>
      </c>
      <c r="AQ179" s="61">
        <f t="shared" si="205"/>
        <v>0</v>
      </c>
      <c r="AR179" s="61">
        <f t="shared" si="205"/>
        <v>0</v>
      </c>
      <c r="AS179" s="61">
        <f t="shared" si="205"/>
        <v>0</v>
      </c>
      <c r="AT179" s="61">
        <f t="shared" si="205"/>
        <v>0</v>
      </c>
      <c r="AU179" s="61">
        <f t="shared" si="205"/>
        <v>0</v>
      </c>
      <c r="AV179" s="61">
        <f t="shared" si="205"/>
        <v>0</v>
      </c>
      <c r="AW179" s="61">
        <f t="shared" si="205"/>
        <v>0</v>
      </c>
      <c r="AX179" s="61">
        <f t="shared" si="205"/>
        <v>0</v>
      </c>
      <c r="AY179" s="61">
        <f t="shared" si="205"/>
        <v>0</v>
      </c>
      <c r="AZ179" s="61">
        <f t="shared" si="205"/>
        <v>0</v>
      </c>
      <c r="BA179" s="61">
        <f t="shared" si="205"/>
        <v>0</v>
      </c>
      <c r="BB179" s="61">
        <f t="shared" si="205"/>
        <v>0</v>
      </c>
      <c r="BC179" s="61">
        <f t="shared" si="205"/>
        <v>0</v>
      </c>
      <c r="BD179" s="61">
        <f t="shared" si="205"/>
        <v>0</v>
      </c>
      <c r="BF179" s="84" t="str">
        <f t="shared" si="201"/>
        <v>-</v>
      </c>
      <c r="BG179" s="84" t="str">
        <f t="shared" si="201"/>
        <v>-</v>
      </c>
      <c r="BH179" s="84" t="str">
        <f t="shared" si="201"/>
        <v>-</v>
      </c>
      <c r="BI179" s="84" t="str">
        <f t="shared" si="201"/>
        <v>-</v>
      </c>
      <c r="BJ179" s="84" t="str">
        <f t="shared" si="201"/>
        <v>-</v>
      </c>
      <c r="BK179" s="84" t="str">
        <f t="shared" si="201"/>
        <v>-</v>
      </c>
      <c r="BL179" s="84" t="str">
        <f t="shared" si="201"/>
        <v>-</v>
      </c>
      <c r="BM179" s="84" t="str">
        <f t="shared" si="201"/>
        <v>-</v>
      </c>
      <c r="BN179" s="84" t="str">
        <f t="shared" si="201"/>
        <v>-</v>
      </c>
      <c r="BO179" s="84" t="str">
        <f t="shared" si="201"/>
        <v>-</v>
      </c>
      <c r="BP179" s="84" t="str">
        <f t="shared" si="201"/>
        <v>-</v>
      </c>
      <c r="BQ179" s="84" t="str">
        <f t="shared" si="201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6">SUM(D171:D178)</f>
        <v>0</v>
      </c>
      <c r="E180" s="83">
        <f t="shared" si="206"/>
        <v>0</v>
      </c>
      <c r="F180" s="65" t="str">
        <f t="shared" si="202"/>
        <v/>
      </c>
      <c r="H180" s="4">
        <f t="shared" si="203"/>
        <v>0</v>
      </c>
      <c r="I180" s="4">
        <f t="shared" si="191"/>
        <v>0</v>
      </c>
      <c r="J180" s="4">
        <f t="shared" si="204"/>
        <v>0</v>
      </c>
      <c r="K180" s="4">
        <f t="shared" si="192"/>
        <v>0</v>
      </c>
      <c r="L180" s="4">
        <f t="shared" si="193"/>
        <v>0</v>
      </c>
      <c r="M180" s="4">
        <f t="shared" si="194"/>
        <v>0</v>
      </c>
      <c r="N180" s="4">
        <f t="shared" si="195"/>
        <v>0</v>
      </c>
      <c r="O180" s="4">
        <f t="shared" si="196"/>
        <v>0</v>
      </c>
      <c r="P180" s="4">
        <f t="shared" si="197"/>
        <v>0</v>
      </c>
      <c r="Q180" s="4">
        <f t="shared" si="198"/>
        <v>0</v>
      </c>
      <c r="R180" s="4">
        <f t="shared" si="199"/>
        <v>0</v>
      </c>
      <c r="S180" s="4">
        <f t="shared" si="200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201"/>
        <v>-</v>
      </c>
      <c r="BG180" s="84" t="str">
        <f t="shared" si="201"/>
        <v>-</v>
      </c>
      <c r="BH180" s="84" t="str">
        <f t="shared" si="201"/>
        <v>-</v>
      </c>
      <c r="BI180" s="84" t="str">
        <f t="shared" si="201"/>
        <v>-</v>
      </c>
      <c r="BJ180" s="84" t="str">
        <f t="shared" si="201"/>
        <v>-</v>
      </c>
      <c r="BK180" s="84" t="str">
        <f t="shared" si="201"/>
        <v>-</v>
      </c>
      <c r="BL180" s="84" t="str">
        <f t="shared" si="201"/>
        <v>-</v>
      </c>
      <c r="BM180" s="84" t="str">
        <f t="shared" si="201"/>
        <v>-</v>
      </c>
      <c r="BN180" s="84" t="str">
        <f t="shared" si="201"/>
        <v>-</v>
      </c>
      <c r="BO180" s="84" t="str">
        <f t="shared" si="201"/>
        <v>-</v>
      </c>
      <c r="BP180" s="84" t="str">
        <f t="shared" si="201"/>
        <v>-</v>
      </c>
      <c r="BQ180" s="84" t="str">
        <f t="shared" si="201"/>
        <v>-</v>
      </c>
    </row>
  </sheetData>
  <mergeCells count="1">
    <mergeCell ref="BF2:BK2"/>
  </mergeCells>
  <conditionalFormatting sqref="AG109:AR109">
    <cfRule type="expression" dxfId="24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sqref="A1:XFD1048576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15" t="s">
        <v>203</v>
      </c>
      <c r="BG2" s="316"/>
      <c r="BH2" s="316"/>
      <c r="BI2" s="316"/>
      <c r="BJ2" s="316"/>
      <c r="BK2" s="316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: INDEX(U31:AF31,$B$2))</f>
        <v>0</v>
      </c>
      <c r="D31" s="71">
        <f>SUM(AG31                      : INDEX(AG31:AR31,$B$2))</f>
        <v>0</v>
      </c>
      <c r="E31" s="71">
        <f>SUM(AS31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: INDEX(U32:AF32,$B$2))</f>
        <v>0</v>
      </c>
      <c r="D32" s="71">
        <f>SUM(AG32                       : INDEX(AG32:AR32,$B$2))</f>
        <v>0</v>
      </c>
      <c r="E32" s="71">
        <f>SUM(AS32    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  : INDEX(U33:AF33,$B$2))</f>
        <v>0</v>
      </c>
      <c r="D33" s="71">
        <f>SUM(AG33                      : INDEX(AG33:AR33,$B$2))</f>
        <v>0</v>
      </c>
      <c r="E33" s="71">
        <f>SUM(AS33    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: INDEX(U34:AF34,$B$2))</f>
        <v>0</v>
      </c>
      <c r="D34" s="71">
        <f>SUM(AG34                      : INDEX(AG34:AR34,$B$2))</f>
        <v>0</v>
      </c>
      <c r="E34" s="71">
        <f>SUM(AS34    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: INDEX(U35:AF35,$B$2))</f>
        <v>0</v>
      </c>
      <c r="D35" s="71">
        <f>SUM(AG35                      : INDEX(AG35:AR35,$B$2))</f>
        <v>0</v>
      </c>
      <c r="E35" s="71">
        <f>SUM(AS35    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: INDEX(U36:AF36,$B$2))</f>
        <v>0</v>
      </c>
      <c r="D36" s="71">
        <f>SUM(AG36                      : INDEX(AG36:AR36,$B$2))</f>
        <v>0</v>
      </c>
      <c r="E36" s="71">
        <f>SUM(AS36    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: INDEX(U37:AF37,$B$2))</f>
        <v>0</v>
      </c>
      <c r="D37" s="71">
        <f>SUM(AG37                      : INDEX(AG37:AR37,$B$2))</f>
        <v>0</v>
      </c>
      <c r="E37" s="71">
        <f>SUM(AS37    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: INDEX(U38:AF38,$B$2))</f>
        <v>0</v>
      </c>
      <c r="D38" s="71">
        <f>SUM(AG38                      : INDEX(AG38:AR38,$B$2))</f>
        <v>0</v>
      </c>
      <c r="E38" s="71">
        <f>SUM(AS38    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: INDEX(U41:AF41,$B$2))</f>
        <v>0</v>
      </c>
      <c r="D41" s="71">
        <f>SUM(AG41                       : INDEX(AG41:AR41,$B$2))</f>
        <v>0</v>
      </c>
      <c r="E41" s="71">
        <f>SUM(AS41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: INDEX(U43:AF43,$B$2))</f>
        <v>0</v>
      </c>
      <c r="D43" s="71">
        <f>SUM(AG43                       : INDEX(AG43:AR43,$B$2))</f>
        <v>0</v>
      </c>
      <c r="E43" s="71">
        <f>SUM(AS43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: INDEX(U45:AF45,$B$2))</f>
        <v>0</v>
      </c>
      <c r="D45" s="71">
        <f>SUM(AG45                        : INDEX(AG45:AR45,$B$2))</f>
        <v>0</v>
      </c>
      <c r="E45" s="71">
        <f>SUM(AS45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: INDEX(U49:AF49,$B$2))</f>
        <v>0</v>
      </c>
      <c r="D49" s="71">
        <f>SUM(AG49                      : INDEX(AG49:AR49,$B$2))</f>
        <v>0</v>
      </c>
      <c r="E49" s="71">
        <f>SUM(AS49    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    : INDEX(U50:AF50,$B$2))</f>
        <v>0</v>
      </c>
      <c r="D50" s="71">
        <f>SUM(AG50                       : INDEX(AG50:AR50,$B$2))</f>
        <v>0</v>
      </c>
      <c r="E50" s="71">
        <f>SUM(AS50    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: INDEX(U51:AF51,$B$2))</f>
        <v>0</v>
      </c>
      <c r="D51" s="71">
        <f>SUM(AG51                       : INDEX(AG51:AR51,$B$2))</f>
        <v>0</v>
      </c>
      <c r="E51" s="71">
        <f>SUM(AS51    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: INDEX(U52:AF52,$B$2))</f>
        <v>0</v>
      </c>
      <c r="D52" s="71">
        <f>SUM(AG52                     : INDEX(AG52:AR52,$B$2))</f>
        <v>0</v>
      </c>
      <c r="E52" s="71">
        <f>SUM(AS52    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: INDEX(U53:AF53,$B$2))</f>
        <v>0</v>
      </c>
      <c r="D53" s="71">
        <f>SUM(AG53                     : INDEX(AG53:AR53,$B$2))</f>
        <v>0</v>
      </c>
      <c r="E53" s="71">
        <f>SUM(AS53    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: INDEX(U54:AF54,$B$2))</f>
        <v>0</v>
      </c>
      <c r="D54" s="71">
        <f>SUM(AG54                     : INDEX(AG54:AR54,$B$2))</f>
        <v>0</v>
      </c>
      <c r="E54" s="71">
        <f>SUM(AS54    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: INDEX(U55:AF55,$B$2))</f>
        <v>0</v>
      </c>
      <c r="D55" s="71">
        <f>SUM(AG55                     : INDEX(AG55:AR55,$B$2))</f>
        <v>0</v>
      </c>
      <c r="E55" s="71">
        <f>SUM(AS55    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: INDEX(U56:AF56,$B$2))</f>
        <v>0</v>
      </c>
      <c r="D56" s="71">
        <f>SUM(AG56                      : INDEX(AG56:AR56,$B$2))</f>
        <v>0</v>
      </c>
      <c r="E56" s="71">
        <f>SUM(AS56    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: INDEX(U88:AF88,$B$2))</f>
        <v>0</v>
      </c>
      <c r="D88" s="71">
        <f>SUM(AG88                       : INDEX(AG88:AR88,$B$2))</f>
        <v>0</v>
      </c>
      <c r="E88" s="71">
        <f>SUM(AS88    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: INDEX(U89:AF89,$B$2))</f>
        <v>0</v>
      </c>
      <c r="D89" s="71">
        <f>SUM(AG89                       : INDEX(AG89:AR89,$B$2))</f>
        <v>0</v>
      </c>
      <c r="E89" s="71">
        <f>SUM(AS89    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: INDEX(U90:AF90,$B$2))</f>
        <v>0</v>
      </c>
      <c r="D90" s="71">
        <f>SUM(AG90                       : INDEX(AG90:AR90,$B$2))</f>
        <v>0</v>
      </c>
      <c r="E90" s="71">
        <f>SUM(AS90    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: INDEX(U91:AF91,$B$2))</f>
        <v>0</v>
      </c>
      <c r="D91" s="71">
        <f>SUM(AG91                       : INDEX(AG91:AR91,$B$2))</f>
        <v>0</v>
      </c>
      <c r="E91" s="71">
        <f>SUM(AS91    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: INDEX(U92:AF92,$B$2))</f>
        <v>0</v>
      </c>
      <c r="D92" s="71">
        <f>SUM(AG92                       : INDEX(AG92:AR92,$B$2))</f>
        <v>0</v>
      </c>
      <c r="E92" s="71">
        <f>SUM(AS92    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: INDEX(U93:AF93,$B$2))</f>
        <v>0</v>
      </c>
      <c r="D93" s="71">
        <f>SUM(AG93                       : INDEX(AG93:AR93,$B$2))</f>
        <v>0</v>
      </c>
      <c r="E93" s="71">
        <f>SUM(AS93    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: INDEX(U94:AF94,$B$2))</f>
        <v>0</v>
      </c>
      <c r="D94" s="71">
        <f>SUM(AG94                       : INDEX(AG94:AR94,$B$2))</f>
        <v>0</v>
      </c>
      <c r="E94" s="71">
        <f>SUM(AS94    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: INDEX(U95:AF95,$B$2))</f>
        <v>0</v>
      </c>
      <c r="D95" s="71">
        <f>SUM(AG95                       : INDEX(AG95:AR95,$B$2))</f>
        <v>0</v>
      </c>
      <c r="E95" s="71">
        <f>SUM(AS95    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>
        <f>SUM(U88:U94)</f>
        <v>0</v>
      </c>
      <c r="V96" s="61">
        <f t="shared" ref="V96:BD96" si="264">SUM(V88:V94)</f>
        <v>0</v>
      </c>
      <c r="W96" s="61">
        <f t="shared" si="264"/>
        <v>0</v>
      </c>
      <c r="X96" s="61">
        <f t="shared" si="264"/>
        <v>0</v>
      </c>
      <c r="Y96" s="61">
        <f t="shared" si="264"/>
        <v>0</v>
      </c>
      <c r="Z96" s="61">
        <f t="shared" si="264"/>
        <v>0</v>
      </c>
      <c r="AA96" s="61">
        <f t="shared" si="264"/>
        <v>0</v>
      </c>
      <c r="AB96" s="61">
        <f t="shared" si="264"/>
        <v>0</v>
      </c>
      <c r="AC96" s="61">
        <f t="shared" si="264"/>
        <v>0</v>
      </c>
      <c r="AD96" s="61">
        <f t="shared" si="264"/>
        <v>0</v>
      </c>
      <c r="AE96" s="61">
        <f t="shared" si="264"/>
        <v>0</v>
      </c>
      <c r="AF96" s="61">
        <f t="shared" si="264"/>
        <v>0</v>
      </c>
      <c r="AG96" s="61">
        <f t="shared" si="264"/>
        <v>0</v>
      </c>
      <c r="AH96" s="61">
        <f t="shared" si="264"/>
        <v>0</v>
      </c>
      <c r="AI96" s="61">
        <f t="shared" si="264"/>
        <v>0</v>
      </c>
      <c r="AJ96" s="61">
        <f>SUM(AJ88:AJ94)</f>
        <v>0</v>
      </c>
      <c r="AK96" s="61">
        <f t="shared" si="264"/>
        <v>0</v>
      </c>
      <c r="AL96" s="61">
        <f t="shared" si="264"/>
        <v>0</v>
      </c>
      <c r="AM96" s="61">
        <f t="shared" si="264"/>
        <v>0</v>
      </c>
      <c r="AN96" s="61">
        <f t="shared" si="264"/>
        <v>0</v>
      </c>
      <c r="AO96" s="61">
        <f t="shared" si="264"/>
        <v>0</v>
      </c>
      <c r="AP96" s="61">
        <f t="shared" si="264"/>
        <v>0</v>
      </c>
      <c r="AQ96" s="61">
        <f t="shared" si="264"/>
        <v>0</v>
      </c>
      <c r="AR96" s="61">
        <f t="shared" si="264"/>
        <v>0</v>
      </c>
      <c r="AS96" s="61">
        <f t="shared" si="264"/>
        <v>0</v>
      </c>
      <c r="AT96" s="61">
        <f t="shared" si="264"/>
        <v>0</v>
      </c>
      <c r="AU96" s="61">
        <f t="shared" si="264"/>
        <v>0</v>
      </c>
      <c r="AV96" s="61">
        <f t="shared" si="264"/>
        <v>0</v>
      </c>
      <c r="AW96" s="61">
        <f t="shared" si="264"/>
        <v>0</v>
      </c>
      <c r="AX96" s="61">
        <f t="shared" si="264"/>
        <v>0</v>
      </c>
      <c r="AY96" s="61">
        <f t="shared" si="264"/>
        <v>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ref="AW100:BD100" si="266">IF(ISBLANK(AW88)=FALSE,IFERROR(AW88/AVERAGE(AW76,AV76),""),"")</f>
        <v/>
      </c>
      <c r="AX100" s="8" t="str">
        <f t="shared" si="266"/>
        <v/>
      </c>
      <c r="AY100" s="8" t="str">
        <f t="shared" si="266"/>
        <v/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ref="AW101:AX107" si="290">IF(ISBLANK(AW89)=FALSE,IFERROR(AW89/AVERAGE(AW77,AV77),""),"")</f>
        <v/>
      </c>
      <c r="AX101" s="8" t="str">
        <f t="shared" si="290"/>
        <v/>
      </c>
      <c r="AY101" s="8"/>
      <c r="AZ101" s="8"/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290"/>
        <v/>
      </c>
      <c r="AX102" s="8" t="str">
        <f t="shared" si="290"/>
        <v/>
      </c>
      <c r="AY102" s="8"/>
      <c r="AZ102" s="8"/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290"/>
        <v/>
      </c>
      <c r="AX103" s="8" t="str">
        <f t="shared" si="290"/>
        <v/>
      </c>
      <c r="AY103" s="8"/>
      <c r="AZ103" s="8"/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290"/>
        <v/>
      </c>
      <c r="AX104" s="8" t="str">
        <f t="shared" si="290"/>
        <v/>
      </c>
      <c r="AY104" s="8"/>
      <c r="AZ104" s="8"/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290"/>
        <v/>
      </c>
      <c r="AX105" s="8" t="str">
        <f t="shared" si="290"/>
        <v/>
      </c>
      <c r="AY105" s="8"/>
      <c r="AZ105" s="8"/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 t="str">
        <f t="shared" si="290"/>
        <v/>
      </c>
      <c r="AX106" s="8" t="str">
        <f t="shared" si="290"/>
        <v/>
      </c>
      <c r="AY106" s="8"/>
      <c r="AZ106" s="8"/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 t="str">
        <f t="shared" si="290"/>
        <v/>
      </c>
      <c r="AX107" s="8" t="str">
        <f t="shared" si="290"/>
        <v/>
      </c>
      <c r="AY107" s="8"/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8"/>
      <c r="AT109" s="8"/>
      <c r="AU109" s="8"/>
      <c r="AV109" s="8"/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/>
      <c r="AZ109" s="8"/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: INDEX(U112:AF112,$B$2))</f>
        <v>0</v>
      </c>
      <c r="D112" s="71">
        <f>SUM(AG112                        : INDEX(AG112:AR112,$B$2))</f>
        <v>0</v>
      </c>
      <c r="E112" s="71">
        <f>SUM(AS112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AR112" s="4"/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: INDEX(U113:AF113,$B$2))</f>
        <v>0</v>
      </c>
      <c r="D113" s="71">
        <f>SUM(AG113                        : INDEX(AG113:AR113,$B$2))</f>
        <v>0</v>
      </c>
      <c r="E113" s="71">
        <f>SUM(AS113    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AR113" s="4"/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: INDEX(U114:AF114,$B$2))</f>
        <v>0</v>
      </c>
      <c r="D114" s="71">
        <f>SUM(AG114                        : INDEX(AG114:AR114,$B$2))</f>
        <v>0</v>
      </c>
      <c r="E114" s="71">
        <f>SUM(AS114    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AR114" s="4"/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: INDEX(U115:AF115,$B$2))</f>
        <v>0</v>
      </c>
      <c r="D115" s="71">
        <f>SUM(AG115                        : INDEX(AG115:AR115,$B$2))</f>
        <v>0</v>
      </c>
      <c r="E115" s="71">
        <f>SUM(AS115    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AR115" s="4"/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: INDEX(U116:AF116,$B$2))</f>
        <v>0</v>
      </c>
      <c r="D116" s="71">
        <f>SUM(AG116                        : INDEX(AG116:AR116,$B$2))</f>
        <v>0</v>
      </c>
      <c r="E116" s="71">
        <f>SUM(AS116    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AR116" s="4"/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: INDEX(U117:AF117,$B$2))</f>
        <v>0</v>
      </c>
      <c r="D117" s="71">
        <f>SUM(AG117                        : INDEX(AG117:AR117,$B$2))</f>
        <v>0</v>
      </c>
      <c r="E117" s="71">
        <f>SUM(AS117    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AR117" s="4"/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: INDEX(U118:AF118,$B$2))</f>
        <v>0</v>
      </c>
      <c r="D118" s="71">
        <f>SUM(AG118                        : INDEX(AG118:AR118,$B$2))</f>
        <v>0</v>
      </c>
      <c r="E118" s="71">
        <f>SUM(AS118    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AR118" s="4"/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: INDEX(U119:AF119,$B$2))</f>
        <v>0</v>
      </c>
      <c r="D119" s="71">
        <f>SUM(AG119                        : INDEX(AG119:AR119,$B$2))</f>
        <v>0</v>
      </c>
      <c r="E119" s="71">
        <f>SUM(AS119    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str">
        <f t="shared" si="366"/>
        <v>-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BD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: INDEX(U160:AF160,$B$2))</f>
        <v>0</v>
      </c>
      <c r="D160" s="71">
        <f>SUM(AG160                       : INDEX(AG160:AR160,$B$2))</f>
        <v>0</v>
      </c>
      <c r="E160" s="71">
        <f>SUM(AS160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: INDEX(U161:AF161,$B$2))</f>
        <v>0</v>
      </c>
      <c r="D161" s="71">
        <f>SUM(AG161                       : INDEX(AG161:AR161,$B$2))</f>
        <v>0</v>
      </c>
      <c r="E161" s="71">
        <f>SUM(AS161    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: INDEX(U162:AF162,$B$2))</f>
        <v>0</v>
      </c>
      <c r="D162" s="71">
        <f>SUM(AG162                       : INDEX(AG162:AR162,$B$2))</f>
        <v>0</v>
      </c>
      <c r="E162" s="71">
        <f>SUM(AS162    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: INDEX(U163:AF163,$B$2))</f>
        <v>0</v>
      </c>
      <c r="D163" s="71">
        <f>SUM(AG163                       : INDEX(AG163:AR163,$B$2))</f>
        <v>0</v>
      </c>
      <c r="E163" s="71">
        <f>SUM(AS163    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: INDEX(U164:AF164,$B$2))</f>
        <v>0</v>
      </c>
      <c r="D164" s="71">
        <f>SUM(AG164                       : INDEX(AG164:AR164,$B$2))</f>
        <v>0</v>
      </c>
      <c r="E164" s="71">
        <f>SUM(AS164    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: INDEX(U171:AF171,$B$2))</f>
        <v>0</v>
      </c>
      <c r="D171" s="82">
        <f>SUM(AG171                         : INDEX(AG171:AR171,$B$2))</f>
        <v>0</v>
      </c>
      <c r="E171" s="82">
        <f>SUM(AS171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: INDEX(U172:AF172,$B$2))</f>
        <v>0</v>
      </c>
      <c r="D172" s="82">
        <f>SUM(AG172                         : INDEX(AG172:AR172,$B$2))</f>
        <v>0</v>
      </c>
      <c r="E172" s="82">
        <f>SUM(AS172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: INDEX(U173:AF173,$B$2))</f>
        <v>0</v>
      </c>
      <c r="D173" s="82">
        <f>SUM(AG173                         : INDEX(AG173:AR173,$B$2))</f>
        <v>0</v>
      </c>
      <c r="E173" s="82">
        <f>SUM(AS173    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: INDEX(U174:AF174,$B$2))</f>
        <v>0</v>
      </c>
      <c r="D174" s="82">
        <f>SUM(AG174                         : INDEX(AG174:AR174,$B$2))</f>
        <v>0</v>
      </c>
      <c r="E174" s="82">
        <f>SUM(AS174    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: INDEX(U175:AF175,$B$2))</f>
        <v>0</v>
      </c>
      <c r="D175" s="82">
        <f>SUM(AG175                         : INDEX(AG175:AR175,$B$2))</f>
        <v>0</v>
      </c>
      <c r="E175" s="82">
        <f>SUM(AS175    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: INDEX(U176:AF176,$B$2))</f>
        <v>0</v>
      </c>
      <c r="D176" s="82">
        <f>SUM(AG176                         : INDEX(AG176:AR176,$B$2))</f>
        <v>0</v>
      </c>
      <c r="E176" s="82">
        <f>SUM(AS176    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: INDEX(U177:AF177,$B$2))</f>
        <v>0</v>
      </c>
      <c r="D177" s="82">
        <f>SUM(AG177                         : INDEX(AG177:AR177,$B$2))</f>
        <v>0</v>
      </c>
      <c r="E177" s="82">
        <f>SUM(AS177    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: INDEX(U178:AF178,$B$2))</f>
        <v>0</v>
      </c>
      <c r="D178" s="82">
        <f>SUM(AG178                         : INDEX(AG178:AR178,$B$2))</f>
        <v>0</v>
      </c>
      <c r="E178" s="82">
        <f>SUM(AS178    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    : INDEX(U179:AF179,$B$2))</f>
        <v>0</v>
      </c>
      <c r="D179" s="82">
        <f>SUM(AG179                         : INDEX(AG179:AR179,$B$2))</f>
        <v>0</v>
      </c>
      <c r="E179" s="82">
        <f>SUM(AS179    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>
        <f t="shared" si="523"/>
        <v>0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</sheetData>
  <mergeCells count="1">
    <mergeCell ref="BF2:BK2"/>
  </mergeCells>
  <conditionalFormatting sqref="AG109:AR109">
    <cfRule type="expression" dxfId="23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M6" activePane="bottomRight" state="frozen"/>
      <selection pane="topRight" activeCell="G1" sqref="G1"/>
      <selection pane="bottomLeft" activeCell="A2" sqref="A2"/>
      <selection pane="bottomRight" activeCell="B43" sqref="B43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125" style="60" bestFit="1" customWidth="1"/>
    <col min="7" max="7" width="12.125" style="60" bestFit="1" customWidth="1"/>
    <col min="8" max="43" width="12.5" style="60" customWidth="1"/>
    <col min="44" max="44" width="9" style="60"/>
    <col min="45" max="46" width="14" style="100" customWidth="1"/>
    <col min="47" max="47" width="9" style="100"/>
    <col min="48" max="49" width="9.25" style="100" customWidth="1"/>
    <col min="50" max="16384" width="9" style="60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ht="14.25" customHeight="1" x14ac:dyDescent="0.2">
      <c r="AS34" s="95"/>
      <c r="AT34" s="95"/>
      <c r="AU34" s="95"/>
      <c r="AV34" s="95"/>
      <c r="AW34" s="95"/>
    </row>
    <row r="35" spans="45:49" s="92" customFormat="1" x14ac:dyDescent="0.2">
      <c r="AS35" s="93"/>
      <c r="AT35" s="93"/>
      <c r="AU35" s="93"/>
      <c r="AV35" s="93"/>
      <c r="AW35" s="93"/>
    </row>
    <row r="36" spans="45:49" s="92" customFormat="1" x14ac:dyDescent="0.2">
      <c r="AS36" s="93"/>
      <c r="AT36" s="93"/>
      <c r="AU36" s="93"/>
      <c r="AV36" s="93"/>
      <c r="AW36" s="93"/>
    </row>
    <row r="37" spans="45:49" s="92" customFormat="1" x14ac:dyDescent="0.2">
      <c r="AS37" s="93"/>
      <c r="AT37" s="93"/>
      <c r="AU37" s="93"/>
      <c r="AV37" s="93"/>
      <c r="AW37" s="93"/>
    </row>
    <row r="38" spans="45:49" s="92" customFormat="1" x14ac:dyDescent="0.2">
      <c r="AS38" s="93"/>
      <c r="AT38" s="93"/>
      <c r="AU38" s="93"/>
      <c r="AV38" s="93"/>
      <c r="AW38" s="93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6" customFormat="1" x14ac:dyDescent="0.2">
      <c r="AS43" s="97"/>
      <c r="AT43" s="97"/>
      <c r="AU43" s="97"/>
      <c r="AV43" s="97"/>
      <c r="AW43" s="97"/>
    </row>
    <row r="44" spans="45:49" s="96" customFormat="1" x14ac:dyDescent="0.2">
      <c r="AS44" s="97"/>
      <c r="AT44" s="97"/>
      <c r="AU44" s="97"/>
      <c r="AV44" s="97"/>
      <c r="AW44" s="97"/>
    </row>
    <row r="45" spans="45:49" s="96" customFormat="1" x14ac:dyDescent="0.2">
      <c r="AS45" s="97"/>
      <c r="AT45" s="97"/>
      <c r="AU45" s="97"/>
      <c r="AV45" s="97"/>
      <c r="AW45" s="97"/>
    </row>
    <row r="46" spans="45:49" s="96" customFormat="1" x14ac:dyDescent="0.2">
      <c r="AS46" s="97"/>
      <c r="AT46" s="97"/>
      <c r="AU46" s="97"/>
      <c r="AV46" s="97"/>
      <c r="AW46" s="97"/>
    </row>
    <row r="47" spans="45:49" s="96" customFormat="1" x14ac:dyDescent="0.2">
      <c r="AS47" s="97"/>
      <c r="AT47" s="97"/>
      <c r="AU47" s="97"/>
      <c r="AV47" s="97"/>
      <c r="AW47" s="97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8" customFormat="1" x14ac:dyDescent="0.2">
      <c r="AS59" s="99"/>
      <c r="AT59" s="99"/>
      <c r="AU59" s="99"/>
      <c r="AV59" s="99"/>
      <c r="AW59" s="99"/>
    </row>
    <row r="60" spans="45:49" s="98" customFormat="1" x14ac:dyDescent="0.2">
      <c r="AS60" s="99"/>
      <c r="AT60" s="99"/>
      <c r="AU60" s="99"/>
      <c r="AV60" s="99"/>
      <c r="AW60" s="99"/>
    </row>
    <row r="61" spans="45:49" s="98" customFormat="1" x14ac:dyDescent="0.2">
      <c r="AS61" s="99"/>
      <c r="AT61" s="99"/>
      <c r="AU61" s="99"/>
      <c r="AV61" s="99"/>
      <c r="AW61" s="99"/>
    </row>
    <row r="62" spans="45:49" s="98" customFormat="1" x14ac:dyDescent="0.2">
      <c r="AS62" s="99"/>
      <c r="AT62" s="99"/>
      <c r="AU62" s="99"/>
      <c r="AV62" s="99"/>
      <c r="AW62" s="99"/>
    </row>
    <row r="63" spans="45:49" s="98" customFormat="1" x14ac:dyDescent="0.2">
      <c r="AS63" s="99"/>
      <c r="AT63" s="99"/>
      <c r="AU63" s="99"/>
      <c r="AV63" s="99"/>
      <c r="AW63" s="99"/>
    </row>
    <row r="64" spans="45:49" s="98" customFormat="1" x14ac:dyDescent="0.2">
      <c r="AS64" s="99"/>
      <c r="AT64" s="99"/>
      <c r="AU64" s="99"/>
      <c r="AV64" s="99"/>
      <c r="AW64" s="99"/>
    </row>
    <row r="65" spans="45:49" s="98" customFormat="1" x14ac:dyDescent="0.2">
      <c r="AS65" s="99"/>
      <c r="AT65" s="99"/>
      <c r="AU65" s="99"/>
      <c r="AV65" s="99"/>
      <c r="AW65" s="99"/>
    </row>
    <row r="66" spans="45:49" s="98" customFormat="1" x14ac:dyDescent="0.2">
      <c r="AS66" s="99"/>
      <c r="AT66" s="99"/>
      <c r="AU66" s="99"/>
      <c r="AV66" s="99"/>
      <c r="AW66" s="99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9" sqref="G9"/>
    </sheetView>
  </sheetViews>
  <sheetFormatPr defaultRowHeight="12.75" x14ac:dyDescent="0.2"/>
  <cols>
    <col min="1" max="1" width="15.5" style="60" bestFit="1" customWidth="1"/>
    <col min="2" max="3" width="10.625" style="60" bestFit="1" customWidth="1"/>
    <col min="4" max="4" width="11.75" style="60" bestFit="1" customWidth="1"/>
    <col min="5" max="5" width="9" style="60"/>
    <col min="6" max="6" width="9.875" style="60" bestFit="1" customWidth="1"/>
    <col min="7" max="7" width="21.125" style="60" customWidth="1"/>
    <col min="8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2" customFormat="1" x14ac:dyDescent="0.2">
      <c r="AS28" s="93"/>
      <c r="AT28" s="93"/>
      <c r="AU28" s="93"/>
      <c r="AV28" s="93"/>
      <c r="AW28" s="93"/>
    </row>
    <row r="29" spans="45:49" s="92" customFormat="1" x14ac:dyDescent="0.2">
      <c r="AS29" s="93"/>
      <c r="AT29" s="93"/>
      <c r="AU29" s="93"/>
      <c r="AV29" s="93"/>
      <c r="AW29" s="93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6" customFormat="1" x14ac:dyDescent="0.2">
      <c r="AS38" s="97"/>
      <c r="AT38" s="97"/>
      <c r="AU38" s="97"/>
      <c r="AV38" s="97"/>
      <c r="AW38" s="97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  <row r="43" spans="45:49" s="98" customFormat="1" x14ac:dyDescent="0.2">
      <c r="AS43" s="99"/>
      <c r="AT43" s="99"/>
      <c r="AU43" s="99"/>
      <c r="AV43" s="99"/>
      <c r="AW43" s="99"/>
    </row>
    <row r="44" spans="45:49" s="98" customFormat="1" x14ac:dyDescent="0.2"/>
    <row r="45" spans="45:49" s="98" customFormat="1" x14ac:dyDescent="0.2"/>
    <row r="46" spans="45:49" s="98" customFormat="1" x14ac:dyDescent="0.2"/>
    <row r="47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E6" sqref="E6"/>
    </sheetView>
  </sheetViews>
  <sheetFormatPr defaultRowHeight="12.75" x14ac:dyDescent="0.2"/>
  <cols>
    <col min="1" max="1" width="10.875" style="60" bestFit="1" customWidth="1"/>
    <col min="2" max="2" width="10.625" style="60" bestFit="1" customWidth="1"/>
    <col min="3" max="3" width="9" style="60"/>
    <col min="4" max="4" width="11.75" style="60" bestFit="1" customWidth="1"/>
    <col min="5" max="6" width="9" style="60"/>
    <col min="7" max="7" width="20.25" style="60" bestFit="1" customWidth="1"/>
    <col min="8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4" customFormat="1" x14ac:dyDescent="0.2">
      <c r="AS11" s="95"/>
      <c r="AT11" s="95"/>
      <c r="AU11" s="95"/>
      <c r="AV11" s="95"/>
      <c r="AW11" s="95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6" customFormat="1" x14ac:dyDescent="0.2">
      <c r="AS27" s="97"/>
      <c r="AT27" s="97"/>
      <c r="AU27" s="97"/>
      <c r="AV27" s="97"/>
      <c r="AW27" s="97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8" customFormat="1" x14ac:dyDescent="0.2">
      <c r="AS35" s="99"/>
      <c r="AT35" s="99"/>
      <c r="AU35" s="99"/>
      <c r="AV35" s="99"/>
      <c r="AW35" s="99"/>
    </row>
    <row r="36" spans="45:49" s="98" customFormat="1" x14ac:dyDescent="0.2">
      <c r="AS36" s="99"/>
      <c r="AT36" s="99"/>
      <c r="AU36" s="99"/>
      <c r="AV36" s="99"/>
      <c r="AW36" s="99"/>
    </row>
    <row r="37" spans="45:49" s="98" customFormat="1" x14ac:dyDescent="0.2">
      <c r="AS37" s="99"/>
      <c r="AT37" s="99"/>
      <c r="AU37" s="99"/>
      <c r="AV37" s="99"/>
      <c r="AW37" s="99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/>
    <row r="41" spans="45:49" s="98" customFormat="1" x14ac:dyDescent="0.2"/>
    <row r="42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0"/>
    <col min="50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0"/>
    <col min="50" max="16384" width="9" style="60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R2" s="89"/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x14ac:dyDescent="0.2">
      <c r="AS34" s="95"/>
      <c r="AT34" s="95"/>
      <c r="AU34" s="95"/>
      <c r="AV34" s="95"/>
      <c r="AW34" s="95"/>
    </row>
    <row r="35" spans="45:49" s="94" customFormat="1" x14ac:dyDescent="0.2">
      <c r="AS35" s="95"/>
      <c r="AT35" s="95"/>
      <c r="AU35" s="95"/>
      <c r="AV35" s="95"/>
      <c r="AW35" s="95"/>
    </row>
    <row r="36" spans="45:49" s="94" customFormat="1" x14ac:dyDescent="0.2">
      <c r="AS36" s="95"/>
      <c r="AT36" s="95"/>
      <c r="AU36" s="95"/>
      <c r="AV36" s="95"/>
      <c r="AW36" s="95"/>
    </row>
    <row r="37" spans="45:49" s="94" customFormat="1" x14ac:dyDescent="0.2">
      <c r="AS37" s="95"/>
      <c r="AT37" s="95"/>
      <c r="AU37" s="95"/>
      <c r="AV37" s="95"/>
      <c r="AW37" s="95"/>
    </row>
    <row r="38" spans="45:49" s="94" customFormat="1" x14ac:dyDescent="0.2">
      <c r="AS38" s="95"/>
      <c r="AT38" s="95"/>
      <c r="AU38" s="95"/>
      <c r="AV38" s="95"/>
      <c r="AW38" s="95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2" customFormat="1" x14ac:dyDescent="0.2">
      <c r="AS43" s="93"/>
      <c r="AT43" s="93"/>
      <c r="AU43" s="93"/>
      <c r="AV43" s="93"/>
      <c r="AW43" s="93"/>
    </row>
    <row r="44" spans="45:49" s="92" customFormat="1" x14ac:dyDescent="0.2">
      <c r="AS44" s="93"/>
      <c r="AT44" s="93"/>
      <c r="AU44" s="93"/>
      <c r="AV44" s="93"/>
      <c r="AW44" s="93"/>
    </row>
    <row r="45" spans="45:49" s="92" customFormat="1" x14ac:dyDescent="0.2">
      <c r="AS45" s="93"/>
      <c r="AT45" s="93"/>
      <c r="AU45" s="93"/>
      <c r="AV45" s="93"/>
      <c r="AW45" s="93"/>
    </row>
    <row r="46" spans="45:49" s="92" customFormat="1" x14ac:dyDescent="0.2">
      <c r="AS46" s="93"/>
      <c r="AT46" s="93"/>
      <c r="AU46" s="93"/>
      <c r="AV46" s="93"/>
      <c r="AW46" s="93"/>
    </row>
    <row r="47" spans="45:49" s="92" customFormat="1" x14ac:dyDescent="0.2">
      <c r="AS47" s="93"/>
      <c r="AT47" s="93"/>
      <c r="AU47" s="93"/>
      <c r="AV47" s="93"/>
      <c r="AW47" s="93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6" customFormat="1" x14ac:dyDescent="0.2">
      <c r="AS59" s="97"/>
      <c r="AT59" s="97"/>
      <c r="AU59" s="97"/>
      <c r="AV59" s="97"/>
      <c r="AW59" s="97"/>
    </row>
    <row r="60" spans="45:49" s="96" customFormat="1" x14ac:dyDescent="0.2">
      <c r="AS60" s="97"/>
      <c r="AT60" s="97"/>
      <c r="AU60" s="97"/>
      <c r="AV60" s="97"/>
      <c r="AW60" s="97"/>
    </row>
    <row r="61" spans="45:49" s="96" customFormat="1" x14ac:dyDescent="0.2">
      <c r="AS61" s="97"/>
      <c r="AT61" s="97"/>
      <c r="AU61" s="97"/>
      <c r="AV61" s="97"/>
      <c r="AW61" s="97"/>
    </row>
    <row r="62" spans="45:49" s="96" customFormat="1" x14ac:dyDescent="0.2">
      <c r="AS62" s="97"/>
      <c r="AT62" s="97"/>
      <c r="AU62" s="97"/>
      <c r="AV62" s="97"/>
      <c r="AW62" s="97"/>
    </row>
    <row r="63" spans="45:49" s="96" customFormat="1" x14ac:dyDescent="0.2">
      <c r="AS63" s="97"/>
      <c r="AT63" s="97"/>
      <c r="AU63" s="97"/>
      <c r="AV63" s="97"/>
      <c r="AW63" s="97"/>
    </row>
    <row r="64" spans="45:49" s="96" customFormat="1" x14ac:dyDescent="0.2">
      <c r="AS64" s="97"/>
      <c r="AT64" s="97"/>
      <c r="AU64" s="97"/>
      <c r="AV64" s="97"/>
      <c r="AW64" s="97"/>
    </row>
    <row r="65" spans="45:49" s="96" customFormat="1" x14ac:dyDescent="0.2">
      <c r="AS65" s="97"/>
      <c r="AT65" s="97"/>
      <c r="AU65" s="97"/>
      <c r="AV65" s="97"/>
      <c r="AW65" s="97"/>
    </row>
    <row r="66" spans="45:49" s="98" customFormat="1" x14ac:dyDescent="0.2">
      <c r="AS66" s="99"/>
      <c r="AT66" s="99"/>
      <c r="AU66" s="99"/>
      <c r="AV66" s="99"/>
      <c r="AW66" s="99"/>
    </row>
    <row r="67" spans="45:49" s="98" customFormat="1" x14ac:dyDescent="0.2">
      <c r="AS67" s="99"/>
      <c r="AT67" s="99"/>
      <c r="AU67" s="99"/>
      <c r="AV67" s="99"/>
      <c r="AW67" s="99"/>
    </row>
    <row r="68" spans="45:49" s="98" customFormat="1" x14ac:dyDescent="0.2">
      <c r="AS68" s="99"/>
      <c r="AT68" s="99"/>
      <c r="AU68" s="99"/>
      <c r="AV68" s="99"/>
      <c r="AW68" s="99"/>
    </row>
    <row r="69" spans="45:49" s="98" customFormat="1" x14ac:dyDescent="0.2">
      <c r="AS69" s="99"/>
      <c r="AT69" s="99"/>
      <c r="AU69" s="99"/>
      <c r="AV69" s="99"/>
      <c r="AW69" s="99"/>
    </row>
    <row r="70" spans="45:49" s="98" customFormat="1" x14ac:dyDescent="0.2">
      <c r="AS70" s="99"/>
      <c r="AT70" s="99"/>
      <c r="AU70" s="99"/>
      <c r="AV70" s="99"/>
      <c r="AW70" s="99"/>
    </row>
    <row r="71" spans="45:49" s="98" customFormat="1" x14ac:dyDescent="0.2">
      <c r="AS71" s="99"/>
      <c r="AT71" s="99"/>
      <c r="AU71" s="99"/>
      <c r="AV71" s="99"/>
      <c r="AW71" s="99"/>
    </row>
    <row r="72" spans="45:49" s="98" customFormat="1" x14ac:dyDescent="0.2">
      <c r="AS72" s="99"/>
      <c r="AT72" s="99"/>
      <c r="AU72" s="99"/>
      <c r="AV72" s="99"/>
      <c r="AW72" s="99"/>
    </row>
    <row r="73" spans="45:49" s="98" customFormat="1" x14ac:dyDescent="0.2">
      <c r="AS73" s="99"/>
      <c r="AT73" s="99"/>
      <c r="AU73" s="99"/>
      <c r="AV73" s="99"/>
      <c r="AW73" s="99"/>
    </row>
    <row r="74" spans="45:49" s="98" customFormat="1" x14ac:dyDescent="0.2">
      <c r="AS74" s="99"/>
      <c r="AT74" s="99"/>
      <c r="AU74" s="99"/>
      <c r="AV74" s="99"/>
      <c r="AW74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A46"/>
  <sheetViews>
    <sheetView showGridLines="0" zoomScale="85" zoomScaleNormal="85" workbookViewId="0">
      <pane xSplit="3" ySplit="5" topLeftCell="J6" activePane="bottomRight" state="frozen"/>
      <selection pane="topRight" activeCell="D1" sqref="D1"/>
      <selection pane="bottomLeft" activeCell="A7" sqref="A7"/>
      <selection pane="bottomRight" activeCell="AB8" sqref="AB8"/>
    </sheetView>
  </sheetViews>
  <sheetFormatPr defaultRowHeight="15" outlineLevelCol="1" x14ac:dyDescent="0.25"/>
  <cols>
    <col min="1" max="1" width="1" customWidth="1"/>
    <col min="2" max="2" width="16.25" bestFit="1" customWidth="1"/>
    <col min="3" max="3" width="32.375" bestFit="1" customWidth="1"/>
    <col min="4" max="4" width="42.625" customWidth="1" outlineLevel="1"/>
    <col min="5" max="5" width="11.875" customWidth="1" outlineLevel="1"/>
    <col min="6" max="6" width="22.75" customWidth="1" outlineLevel="1"/>
    <col min="7" max="7" width="11.25" customWidth="1" outlineLevel="1"/>
    <col min="8" max="8" width="10.875" bestFit="1" customWidth="1" outlineLevel="1"/>
    <col min="9" max="9" width="10.375" customWidth="1" outlineLevel="1"/>
    <col min="10" max="11" width="6.75" customWidth="1"/>
    <col min="12" max="12" width="8.75" customWidth="1"/>
    <col min="13" max="15" width="6.75" customWidth="1"/>
    <col min="16" max="16" width="8.75" customWidth="1"/>
    <col min="17" max="17" width="9" customWidth="1"/>
    <col min="18" max="18" width="9.375" customWidth="1"/>
    <col min="19" max="21" width="8.375" customWidth="1"/>
    <col min="22" max="22" width="8.875" customWidth="1"/>
    <col min="23" max="23" width="7.25" customWidth="1"/>
    <col min="24" max="24" width="8.375" customWidth="1"/>
    <col min="25" max="25" width="9.5" hidden="1" customWidth="1"/>
    <col min="26" max="26" width="6.375" customWidth="1"/>
    <col min="27" max="27" width="6.25" customWidth="1"/>
  </cols>
  <sheetData>
    <row r="1" spans="2:27" x14ac:dyDescent="0.25">
      <c r="B1" s="229" t="s">
        <v>229</v>
      </c>
      <c r="C1" s="180" t="s">
        <v>289</v>
      </c>
    </row>
    <row r="2" spans="2:27" x14ac:dyDescent="0.25">
      <c r="B2" s="230">
        <f>'[9]2.0 MP (GVL)'!$B$2</f>
        <v>42947</v>
      </c>
    </row>
    <row r="4" spans="2:27" x14ac:dyDescent="0.25">
      <c r="B4" s="231" t="s">
        <v>405</v>
      </c>
    </row>
    <row r="5" spans="2:27" x14ac:dyDescent="0.25">
      <c r="B5" t="s">
        <v>237</v>
      </c>
      <c r="C5" t="s">
        <v>246</v>
      </c>
      <c r="D5" t="s">
        <v>412</v>
      </c>
      <c r="E5" t="s">
        <v>248</v>
      </c>
      <c r="F5" t="s">
        <v>413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414</v>
      </c>
      <c r="M5" t="s">
        <v>256</v>
      </c>
      <c r="N5" t="s">
        <v>415</v>
      </c>
      <c r="O5" t="s">
        <v>416</v>
      </c>
      <c r="P5" s="312" t="s">
        <v>417</v>
      </c>
      <c r="Q5" s="312" t="s">
        <v>418</v>
      </c>
      <c r="R5" s="312" t="s">
        <v>419</v>
      </c>
      <c r="S5" s="312" t="s">
        <v>420</v>
      </c>
      <c r="T5" s="312" t="s">
        <v>421</v>
      </c>
      <c r="U5" s="312" t="s">
        <v>422</v>
      </c>
      <c r="V5" s="312" t="s">
        <v>423</v>
      </c>
      <c r="W5" s="312" t="s">
        <v>424</v>
      </c>
      <c r="X5" t="s">
        <v>425</v>
      </c>
      <c r="Z5" s="312" t="s">
        <v>426</v>
      </c>
      <c r="AA5" s="312" t="s">
        <v>427</v>
      </c>
    </row>
    <row r="6" spans="2:27" ht="15.75" thickBot="1" x14ac:dyDescent="0.3"/>
    <row r="7" spans="2:27" ht="15.75" thickBot="1" x14ac:dyDescent="0.3">
      <c r="J7" s="232" t="s">
        <v>243</v>
      </c>
      <c r="K7" s="233"/>
      <c r="L7" s="233"/>
      <c r="M7" s="233"/>
      <c r="N7" s="233"/>
      <c r="O7" s="233"/>
      <c r="P7" s="234" t="s">
        <v>244</v>
      </c>
      <c r="Q7" s="234"/>
      <c r="R7" s="234"/>
      <c r="S7" s="234"/>
      <c r="T7" s="234"/>
      <c r="U7" s="234"/>
      <c r="V7" s="234"/>
      <c r="W7" s="234"/>
      <c r="X7" s="234"/>
      <c r="Y7" s="234"/>
      <c r="Z7" s="235" t="s">
        <v>245</v>
      </c>
      <c r="AA7" s="236"/>
    </row>
    <row r="8" spans="2:27" ht="32.25" thickBot="1" x14ac:dyDescent="0.3">
      <c r="B8" s="237" t="s">
        <v>237</v>
      </c>
      <c r="C8" s="238" t="s">
        <v>246</v>
      </c>
      <c r="D8" s="238" t="s">
        <v>247</v>
      </c>
      <c r="E8" s="238" t="s">
        <v>248</v>
      </c>
      <c r="F8" s="238" t="s">
        <v>249</v>
      </c>
      <c r="G8" s="238" t="s">
        <v>250</v>
      </c>
      <c r="H8" s="238" t="s">
        <v>251</v>
      </c>
      <c r="I8" s="238" t="s">
        <v>252</v>
      </c>
      <c r="J8" s="239" t="s">
        <v>253</v>
      </c>
      <c r="K8" s="239" t="s">
        <v>254</v>
      </c>
      <c r="L8" s="239" t="s">
        <v>255</v>
      </c>
      <c r="M8" s="239" t="s">
        <v>256</v>
      </c>
      <c r="N8" s="239" t="s">
        <v>257</v>
      </c>
      <c r="O8" s="239" t="s">
        <v>258</v>
      </c>
      <c r="P8" s="240" t="s">
        <v>312</v>
      </c>
      <c r="Q8" s="240" t="s">
        <v>259</v>
      </c>
      <c r="R8" s="240" t="s">
        <v>406</v>
      </c>
      <c r="S8" s="240" t="s">
        <v>407</v>
      </c>
      <c r="T8" s="240" t="s">
        <v>408</v>
      </c>
      <c r="U8" s="240" t="s">
        <v>409</v>
      </c>
      <c r="V8" s="241" t="s">
        <v>410</v>
      </c>
      <c r="W8" s="241" t="s">
        <v>411</v>
      </c>
      <c r="X8" s="242" t="s">
        <v>260</v>
      </c>
      <c r="Y8" s="243" t="s">
        <v>261</v>
      </c>
      <c r="Z8" s="244" t="s">
        <v>262</v>
      </c>
      <c r="AA8" s="245" t="s">
        <v>263</v>
      </c>
    </row>
    <row r="9" spans="2:27" x14ac:dyDescent="0.25">
      <c r="B9" s="246"/>
      <c r="C9" s="247"/>
      <c r="D9" s="248"/>
      <c r="E9" s="249"/>
      <c r="F9" s="249"/>
      <c r="G9" s="250"/>
      <c r="H9" s="251"/>
      <c r="I9" s="252"/>
      <c r="J9" s="253"/>
      <c r="K9" s="254"/>
      <c r="L9" s="254"/>
      <c r="M9" s="254"/>
      <c r="N9" s="254"/>
      <c r="O9" s="255"/>
      <c r="P9" s="256"/>
      <c r="Q9" s="256"/>
      <c r="R9" s="256"/>
      <c r="S9" s="256"/>
      <c r="T9" s="256"/>
      <c r="U9" s="256"/>
      <c r="V9" s="257"/>
      <c r="W9" s="258"/>
      <c r="X9" s="259"/>
      <c r="Y9" s="259"/>
      <c r="Z9" s="260"/>
      <c r="AA9" s="261"/>
    </row>
    <row r="10" spans="2:27" x14ac:dyDescent="0.25">
      <c r="B10" s="262"/>
      <c r="C10" s="263"/>
      <c r="D10" s="264"/>
      <c r="E10" s="265"/>
      <c r="F10" s="265"/>
      <c r="G10" s="266"/>
      <c r="H10" s="267"/>
      <c r="I10" s="268"/>
      <c r="J10" s="269"/>
      <c r="K10" s="270"/>
      <c r="L10" s="270"/>
      <c r="M10" s="270"/>
      <c r="N10" s="270"/>
      <c r="O10" s="271"/>
      <c r="P10" s="272"/>
      <c r="Q10" s="272"/>
      <c r="R10" s="272"/>
      <c r="S10" s="272"/>
      <c r="T10" s="272"/>
      <c r="U10" s="272"/>
      <c r="V10" s="273"/>
      <c r="W10" s="274"/>
      <c r="X10" s="275"/>
      <c r="Y10" s="275"/>
      <c r="Z10" s="276"/>
      <c r="AA10" s="277"/>
    </row>
    <row r="11" spans="2:27" x14ac:dyDescent="0.25">
      <c r="B11" s="262"/>
      <c r="C11" s="263"/>
      <c r="D11" s="264"/>
      <c r="E11" s="265"/>
      <c r="F11" s="265"/>
      <c r="G11" s="266"/>
      <c r="H11" s="267"/>
      <c r="I11" s="268"/>
      <c r="J11" s="269"/>
      <c r="K11" s="270"/>
      <c r="L11" s="270"/>
      <c r="M11" s="270"/>
      <c r="N11" s="270"/>
      <c r="O11" s="271"/>
      <c r="P11" s="272"/>
      <c r="Q11" s="272"/>
      <c r="R11" s="272"/>
      <c r="S11" s="272"/>
      <c r="T11" s="272"/>
      <c r="U11" s="272"/>
      <c r="V11" s="273"/>
      <c r="W11" s="274"/>
      <c r="X11" s="275"/>
      <c r="Y11" s="275"/>
      <c r="Z11" s="276"/>
      <c r="AA11" s="277"/>
    </row>
    <row r="12" spans="2:27" x14ac:dyDescent="0.25">
      <c r="B12" s="262"/>
      <c r="C12" s="263"/>
      <c r="D12" s="264"/>
      <c r="E12" s="265"/>
      <c r="F12" s="265"/>
      <c r="G12" s="266"/>
      <c r="H12" s="267"/>
      <c r="I12" s="268"/>
      <c r="J12" s="269"/>
      <c r="K12" s="270"/>
      <c r="L12" s="270"/>
      <c r="M12" s="270"/>
      <c r="N12" s="270"/>
      <c r="O12" s="271"/>
      <c r="P12" s="272"/>
      <c r="Q12" s="272"/>
      <c r="R12" s="272"/>
      <c r="S12" s="272"/>
      <c r="T12" s="272"/>
      <c r="U12" s="272"/>
      <c r="V12" s="273"/>
      <c r="W12" s="274"/>
      <c r="X12" s="275"/>
      <c r="Y12" s="275"/>
      <c r="Z12" s="276"/>
      <c r="AA12" s="277"/>
    </row>
    <row r="13" spans="2:27" x14ac:dyDescent="0.25">
      <c r="B13" s="262"/>
      <c r="C13" s="263"/>
      <c r="D13" s="264"/>
      <c r="E13" s="265"/>
      <c r="F13" s="265"/>
      <c r="G13" s="266"/>
      <c r="H13" s="267"/>
      <c r="I13" s="268"/>
      <c r="J13" s="269"/>
      <c r="K13" s="270"/>
      <c r="L13" s="270"/>
      <c r="M13" s="270"/>
      <c r="N13" s="270"/>
      <c r="O13" s="271"/>
      <c r="P13" s="272"/>
      <c r="Q13" s="272"/>
      <c r="R13" s="272"/>
      <c r="S13" s="272"/>
      <c r="T13" s="272"/>
      <c r="U13" s="272"/>
      <c r="V13" s="273"/>
      <c r="W13" s="274"/>
      <c r="X13" s="275"/>
      <c r="Y13" s="275"/>
      <c r="Z13" s="276"/>
      <c r="AA13" s="277"/>
    </row>
    <row r="14" spans="2:27" x14ac:dyDescent="0.25">
      <c r="B14" s="262"/>
      <c r="C14" s="263"/>
      <c r="D14" s="264"/>
      <c r="E14" s="265"/>
      <c r="F14" s="265"/>
      <c r="G14" s="266"/>
      <c r="H14" s="267"/>
      <c r="I14" s="268"/>
      <c r="J14" s="269"/>
      <c r="K14" s="270"/>
      <c r="L14" s="270"/>
      <c r="M14" s="270"/>
      <c r="N14" s="270"/>
      <c r="O14" s="271"/>
      <c r="P14" s="272"/>
      <c r="Q14" s="272"/>
      <c r="R14" s="272"/>
      <c r="S14" s="272"/>
      <c r="T14" s="272"/>
      <c r="U14" s="272"/>
      <c r="V14" s="273"/>
      <c r="W14" s="274"/>
      <c r="X14" s="275"/>
      <c r="Y14" s="275"/>
      <c r="Z14" s="276"/>
      <c r="AA14" s="277"/>
    </row>
    <row r="15" spans="2:27" x14ac:dyDescent="0.25">
      <c r="B15" s="262"/>
      <c r="C15" s="263"/>
      <c r="D15" s="264"/>
      <c r="E15" s="265"/>
      <c r="F15" s="265"/>
      <c r="G15" s="266"/>
      <c r="H15" s="267"/>
      <c r="I15" s="268"/>
      <c r="J15" s="269"/>
      <c r="K15" s="270"/>
      <c r="L15" s="270"/>
      <c r="M15" s="270"/>
      <c r="N15" s="270"/>
      <c r="O15" s="271"/>
      <c r="P15" s="272"/>
      <c r="Q15" s="272"/>
      <c r="R15" s="272"/>
      <c r="S15" s="272"/>
      <c r="T15" s="272"/>
      <c r="U15" s="272"/>
      <c r="V15" s="273"/>
      <c r="W15" s="274"/>
      <c r="X15" s="275"/>
      <c r="Y15" s="275"/>
      <c r="Z15" s="276"/>
      <c r="AA15" s="277"/>
    </row>
    <row r="16" spans="2:27" x14ac:dyDescent="0.25">
      <c r="B16" s="262"/>
      <c r="C16" s="263"/>
      <c r="D16" s="264"/>
      <c r="E16" s="265"/>
      <c r="F16" s="265"/>
      <c r="G16" s="266"/>
      <c r="H16" s="267"/>
      <c r="I16" s="268"/>
      <c r="J16" s="269"/>
      <c r="K16" s="270"/>
      <c r="L16" s="270"/>
      <c r="M16" s="270"/>
      <c r="N16" s="270"/>
      <c r="O16" s="271"/>
      <c r="P16" s="272"/>
      <c r="Q16" s="272"/>
      <c r="R16" s="272"/>
      <c r="S16" s="272"/>
      <c r="T16" s="272"/>
      <c r="U16" s="272"/>
      <c r="V16" s="273"/>
      <c r="W16" s="274"/>
      <c r="X16" s="275"/>
      <c r="Y16" s="275"/>
      <c r="Z16" s="276"/>
      <c r="AA16" s="277"/>
    </row>
    <row r="17" spans="2:27" x14ac:dyDescent="0.25">
      <c r="B17" s="262"/>
      <c r="C17" s="263"/>
      <c r="D17" s="264"/>
      <c r="E17" s="265"/>
      <c r="F17" s="265"/>
      <c r="G17" s="266"/>
      <c r="H17" s="267"/>
      <c r="I17" s="268"/>
      <c r="J17" s="269"/>
      <c r="K17" s="270"/>
      <c r="L17" s="270"/>
      <c r="M17" s="270"/>
      <c r="N17" s="270"/>
      <c r="O17" s="271"/>
      <c r="P17" s="272"/>
      <c r="Q17" s="272"/>
      <c r="R17" s="272"/>
      <c r="S17" s="272"/>
      <c r="T17" s="272"/>
      <c r="U17" s="272"/>
      <c r="V17" s="273"/>
      <c r="W17" s="274"/>
      <c r="X17" s="275"/>
      <c r="Y17" s="275"/>
      <c r="Z17" s="276"/>
      <c r="AA17" s="277"/>
    </row>
    <row r="18" spans="2:27" x14ac:dyDescent="0.25">
      <c r="B18" s="262"/>
      <c r="C18" s="263"/>
      <c r="D18" s="264"/>
      <c r="E18" s="265"/>
      <c r="F18" s="265"/>
      <c r="G18" s="266"/>
      <c r="H18" s="267"/>
      <c r="I18" s="268"/>
      <c r="J18" s="269"/>
      <c r="K18" s="270"/>
      <c r="L18" s="270"/>
      <c r="M18" s="270"/>
      <c r="N18" s="270"/>
      <c r="O18" s="271"/>
      <c r="P18" s="272"/>
      <c r="Q18" s="272"/>
      <c r="R18" s="272"/>
      <c r="S18" s="272"/>
      <c r="T18" s="272"/>
      <c r="U18" s="272"/>
      <c r="V18" s="273"/>
      <c r="W18" s="274"/>
      <c r="X18" s="275"/>
      <c r="Y18" s="275"/>
      <c r="Z18" s="276"/>
      <c r="AA18" s="277"/>
    </row>
    <row r="19" spans="2:27" x14ac:dyDescent="0.25">
      <c r="B19" s="262"/>
      <c r="C19" s="263"/>
      <c r="D19" s="264"/>
      <c r="E19" s="265"/>
      <c r="F19" s="265"/>
      <c r="G19" s="266"/>
      <c r="H19" s="267"/>
      <c r="I19" s="268"/>
      <c r="J19" s="269"/>
      <c r="K19" s="270"/>
      <c r="L19" s="270"/>
      <c r="M19" s="270"/>
      <c r="N19" s="270"/>
      <c r="O19" s="271"/>
      <c r="P19" s="272"/>
      <c r="Q19" s="272"/>
      <c r="R19" s="272"/>
      <c r="S19" s="272"/>
      <c r="T19" s="272"/>
      <c r="U19" s="272"/>
      <c r="V19" s="273"/>
      <c r="W19" s="274"/>
      <c r="X19" s="275"/>
      <c r="Y19" s="275"/>
      <c r="Z19" s="276"/>
      <c r="AA19" s="277"/>
    </row>
    <row r="20" spans="2:27" x14ac:dyDescent="0.25">
      <c r="B20" s="262"/>
      <c r="C20" s="263"/>
      <c r="D20" s="264"/>
      <c r="E20" s="265"/>
      <c r="F20" s="265"/>
      <c r="G20" s="266"/>
      <c r="H20" s="267"/>
      <c r="I20" s="268"/>
      <c r="J20" s="269"/>
      <c r="K20" s="270"/>
      <c r="L20" s="270"/>
      <c r="M20" s="270"/>
      <c r="N20" s="270"/>
      <c r="O20" s="271"/>
      <c r="P20" s="272"/>
      <c r="Q20" s="272"/>
      <c r="R20" s="272"/>
      <c r="S20" s="272"/>
      <c r="T20" s="272"/>
      <c r="U20" s="272"/>
      <c r="V20" s="273"/>
      <c r="W20" s="274"/>
      <c r="X20" s="275"/>
      <c r="Y20" s="275"/>
      <c r="Z20" s="276"/>
      <c r="AA20" s="277"/>
    </row>
    <row r="21" spans="2:27" x14ac:dyDescent="0.25">
      <c r="B21" s="262"/>
      <c r="C21" s="263"/>
      <c r="D21" s="264"/>
      <c r="E21" s="265"/>
      <c r="F21" s="265"/>
      <c r="G21" s="266"/>
      <c r="H21" s="267"/>
      <c r="I21" s="268"/>
      <c r="J21" s="269"/>
      <c r="K21" s="270"/>
      <c r="L21" s="270"/>
      <c r="M21" s="270"/>
      <c r="N21" s="270"/>
      <c r="O21" s="271"/>
      <c r="P21" s="272"/>
      <c r="Q21" s="272"/>
      <c r="R21" s="272"/>
      <c r="S21" s="272"/>
      <c r="T21" s="272"/>
      <c r="U21" s="272"/>
      <c r="V21" s="273"/>
      <c r="W21" s="274"/>
      <c r="X21" s="275"/>
      <c r="Y21" s="275"/>
      <c r="Z21" s="276"/>
      <c r="AA21" s="277"/>
    </row>
    <row r="22" spans="2:27" x14ac:dyDescent="0.25">
      <c r="B22" s="262"/>
      <c r="C22" s="263"/>
      <c r="D22" s="264"/>
      <c r="E22" s="265"/>
      <c r="F22" s="265"/>
      <c r="G22" s="266"/>
      <c r="H22" s="267"/>
      <c r="I22" s="268"/>
      <c r="J22" s="269"/>
      <c r="K22" s="270"/>
      <c r="L22" s="270"/>
      <c r="M22" s="270"/>
      <c r="N22" s="270"/>
      <c r="O22" s="271"/>
      <c r="P22" s="272"/>
      <c r="Q22" s="272"/>
      <c r="R22" s="272"/>
      <c r="S22" s="272"/>
      <c r="T22" s="272"/>
      <c r="U22" s="272"/>
      <c r="V22" s="273"/>
      <c r="W22" s="274"/>
      <c r="X22" s="275"/>
      <c r="Y22" s="275"/>
      <c r="Z22" s="276"/>
      <c r="AA22" s="277"/>
    </row>
    <row r="23" spans="2:27" x14ac:dyDescent="0.25">
      <c r="B23" s="262"/>
      <c r="C23" s="263"/>
      <c r="D23" s="264"/>
      <c r="E23" s="265"/>
      <c r="F23" s="265"/>
      <c r="G23" s="266"/>
      <c r="H23" s="267"/>
      <c r="I23" s="268"/>
      <c r="J23" s="269"/>
      <c r="K23" s="270"/>
      <c r="L23" s="270"/>
      <c r="M23" s="270"/>
      <c r="N23" s="270"/>
      <c r="O23" s="271"/>
      <c r="P23" s="272"/>
      <c r="Q23" s="272"/>
      <c r="R23" s="272"/>
      <c r="S23" s="272"/>
      <c r="T23" s="272"/>
      <c r="U23" s="272"/>
      <c r="V23" s="273"/>
      <c r="W23" s="274"/>
      <c r="X23" s="275"/>
      <c r="Y23" s="275"/>
      <c r="Z23" s="276"/>
      <c r="AA23" s="277"/>
    </row>
    <row r="24" spans="2:27" x14ac:dyDescent="0.25">
      <c r="B24" s="262"/>
      <c r="C24" s="263"/>
      <c r="D24" s="264"/>
      <c r="E24" s="265"/>
      <c r="F24" s="265"/>
      <c r="G24" s="266"/>
      <c r="H24" s="267"/>
      <c r="I24" s="268"/>
      <c r="J24" s="269"/>
      <c r="K24" s="270"/>
      <c r="L24" s="270"/>
      <c r="M24" s="270"/>
      <c r="N24" s="270"/>
      <c r="O24" s="271"/>
      <c r="P24" s="272"/>
      <c r="Q24" s="272"/>
      <c r="R24" s="272"/>
      <c r="S24" s="272"/>
      <c r="T24" s="272"/>
      <c r="U24" s="272"/>
      <c r="V24" s="273"/>
      <c r="W24" s="274"/>
      <c r="X24" s="275"/>
      <c r="Y24" s="275"/>
      <c r="Z24" s="276"/>
      <c r="AA24" s="277"/>
    </row>
    <row r="25" spans="2:27" x14ac:dyDescent="0.25">
      <c r="B25" s="262"/>
      <c r="C25" s="263"/>
      <c r="D25" s="264"/>
      <c r="E25" s="265"/>
      <c r="F25" s="265"/>
      <c r="G25" s="266"/>
      <c r="H25" s="267"/>
      <c r="I25" s="268"/>
      <c r="J25" s="269"/>
      <c r="K25" s="270"/>
      <c r="L25" s="270"/>
      <c r="M25" s="270"/>
      <c r="N25" s="270"/>
      <c r="O25" s="271"/>
      <c r="P25" s="272"/>
      <c r="Q25" s="272"/>
      <c r="R25" s="272"/>
      <c r="S25" s="272"/>
      <c r="T25" s="272"/>
      <c r="U25" s="272"/>
      <c r="V25" s="273"/>
      <c r="W25" s="274"/>
      <c r="X25" s="275"/>
      <c r="Y25" s="275"/>
      <c r="Z25" s="276"/>
      <c r="AA25" s="277"/>
    </row>
    <row r="26" spans="2:27" x14ac:dyDescent="0.25">
      <c r="B26" s="262"/>
      <c r="C26" s="263"/>
      <c r="D26" s="264"/>
      <c r="E26" s="265"/>
      <c r="F26" s="265"/>
      <c r="G26" s="266"/>
      <c r="H26" s="278"/>
      <c r="I26" s="279"/>
      <c r="J26" s="269"/>
      <c r="K26" s="270"/>
      <c r="L26" s="270"/>
      <c r="M26" s="270"/>
      <c r="N26" s="270"/>
      <c r="O26" s="271"/>
      <c r="P26" s="272"/>
      <c r="Q26" s="272"/>
      <c r="R26" s="272"/>
      <c r="S26" s="272"/>
      <c r="T26" s="272"/>
      <c r="U26" s="272"/>
      <c r="V26" s="273"/>
      <c r="W26" s="274"/>
      <c r="X26" s="275"/>
      <c r="Y26" s="275"/>
      <c r="Z26" s="276"/>
      <c r="AA26" s="277"/>
    </row>
    <row r="27" spans="2:27" x14ac:dyDescent="0.25">
      <c r="B27" s="262"/>
      <c r="C27" s="263"/>
      <c r="D27" s="264"/>
      <c r="E27" s="265"/>
      <c r="F27" s="265"/>
      <c r="G27" s="266"/>
      <c r="H27" s="267"/>
      <c r="I27" s="268"/>
      <c r="J27" s="269"/>
      <c r="K27" s="270"/>
      <c r="L27" s="270"/>
      <c r="M27" s="270"/>
      <c r="N27" s="270"/>
      <c r="O27" s="271"/>
      <c r="P27" s="272"/>
      <c r="Q27" s="272"/>
      <c r="R27" s="272"/>
      <c r="S27" s="272"/>
      <c r="T27" s="272"/>
      <c r="U27" s="272"/>
      <c r="V27" s="273"/>
      <c r="W27" s="274"/>
      <c r="X27" s="275"/>
      <c r="Y27" s="275"/>
      <c r="Z27" s="276"/>
      <c r="AA27" s="277"/>
    </row>
    <row r="28" spans="2:27" x14ac:dyDescent="0.25">
      <c r="B28" s="262"/>
      <c r="C28" s="263"/>
      <c r="D28" s="264"/>
      <c r="E28" s="265"/>
      <c r="F28" s="265"/>
      <c r="G28" s="266"/>
      <c r="H28" s="278"/>
      <c r="I28" s="279"/>
      <c r="J28" s="269"/>
      <c r="K28" s="270"/>
      <c r="L28" s="270"/>
      <c r="M28" s="270"/>
      <c r="N28" s="270"/>
      <c r="O28" s="271"/>
      <c r="P28" s="272"/>
      <c r="Q28" s="272"/>
      <c r="R28" s="272"/>
      <c r="S28" s="272"/>
      <c r="T28" s="272"/>
      <c r="U28" s="272"/>
      <c r="V28" s="273"/>
      <c r="W28" s="274"/>
      <c r="X28" s="275"/>
      <c r="Y28" s="275"/>
      <c r="Z28" s="276"/>
      <c r="AA28" s="277"/>
    </row>
    <row r="29" spans="2:27" x14ac:dyDescent="0.25">
      <c r="B29" s="262"/>
      <c r="C29" s="263"/>
      <c r="D29" s="264"/>
      <c r="E29" s="265"/>
      <c r="F29" s="265"/>
      <c r="G29" s="266"/>
      <c r="H29" s="267"/>
      <c r="I29" s="268"/>
      <c r="J29" s="269"/>
      <c r="K29" s="270"/>
      <c r="L29" s="270"/>
      <c r="M29" s="270"/>
      <c r="N29" s="270"/>
      <c r="O29" s="271"/>
      <c r="P29" s="272"/>
      <c r="Q29" s="272"/>
      <c r="R29" s="272"/>
      <c r="S29" s="272"/>
      <c r="T29" s="272"/>
      <c r="U29" s="272"/>
      <c r="V29" s="273"/>
      <c r="W29" s="274"/>
      <c r="X29" s="275"/>
      <c r="Y29" s="275"/>
      <c r="Z29" s="276"/>
      <c r="AA29" s="277"/>
    </row>
    <row r="30" spans="2:27" x14ac:dyDescent="0.25">
      <c r="B30" s="262"/>
      <c r="C30" s="263"/>
      <c r="D30" s="264"/>
      <c r="E30" s="265"/>
      <c r="F30" s="265"/>
      <c r="G30" s="266"/>
      <c r="H30" s="267"/>
      <c r="I30" s="268"/>
      <c r="J30" s="269"/>
      <c r="K30" s="270"/>
      <c r="L30" s="270"/>
      <c r="M30" s="270"/>
      <c r="N30" s="270"/>
      <c r="O30" s="271"/>
      <c r="P30" s="272"/>
      <c r="Q30" s="272"/>
      <c r="R30" s="272"/>
      <c r="S30" s="272"/>
      <c r="T30" s="272"/>
      <c r="U30" s="272"/>
      <c r="V30" s="273"/>
      <c r="W30" s="274"/>
      <c r="X30" s="275"/>
      <c r="Y30" s="275"/>
      <c r="Z30" s="276"/>
      <c r="AA30" s="277"/>
    </row>
    <row r="31" spans="2:27" x14ac:dyDescent="0.25">
      <c r="B31" s="262"/>
      <c r="C31" s="263"/>
      <c r="D31" s="264"/>
      <c r="E31" s="265"/>
      <c r="F31" s="265"/>
      <c r="G31" s="266"/>
      <c r="H31" s="267"/>
      <c r="I31" s="268"/>
      <c r="J31" s="269"/>
      <c r="K31" s="270"/>
      <c r="L31" s="270"/>
      <c r="M31" s="270"/>
      <c r="N31" s="270"/>
      <c r="O31" s="271"/>
      <c r="P31" s="272"/>
      <c r="Q31" s="272"/>
      <c r="R31" s="272"/>
      <c r="S31" s="272"/>
      <c r="T31" s="272"/>
      <c r="U31" s="272"/>
      <c r="V31" s="273"/>
      <c r="W31" s="274"/>
      <c r="X31" s="275"/>
      <c r="Y31" s="275"/>
      <c r="Z31" s="276"/>
      <c r="AA31" s="277"/>
    </row>
    <row r="32" spans="2:27" x14ac:dyDescent="0.25">
      <c r="B32" s="262"/>
      <c r="C32" s="263"/>
      <c r="D32" s="264"/>
      <c r="E32" s="265"/>
      <c r="F32" s="265"/>
      <c r="G32" s="266"/>
      <c r="H32" s="267"/>
      <c r="I32" s="268"/>
      <c r="J32" s="269"/>
      <c r="K32" s="270"/>
      <c r="L32" s="270"/>
      <c r="M32" s="270"/>
      <c r="N32" s="270"/>
      <c r="O32" s="271"/>
      <c r="P32" s="272"/>
      <c r="Q32" s="272"/>
      <c r="R32" s="272"/>
      <c r="S32" s="272"/>
      <c r="T32" s="272"/>
      <c r="U32" s="272"/>
      <c r="V32" s="273"/>
      <c r="W32" s="274"/>
      <c r="X32" s="275"/>
      <c r="Y32" s="275"/>
      <c r="Z32" s="276"/>
      <c r="AA32" s="277"/>
    </row>
    <row r="33" spans="2:27" x14ac:dyDescent="0.25">
      <c r="B33" s="262"/>
      <c r="C33" s="263"/>
      <c r="D33" s="264"/>
      <c r="E33" s="265"/>
      <c r="F33" s="265"/>
      <c r="G33" s="266"/>
      <c r="H33" s="267"/>
      <c r="I33" s="268"/>
      <c r="J33" s="269"/>
      <c r="K33" s="270"/>
      <c r="L33" s="270"/>
      <c r="M33" s="270"/>
      <c r="N33" s="270"/>
      <c r="O33" s="271"/>
      <c r="P33" s="272"/>
      <c r="Q33" s="272"/>
      <c r="R33" s="272"/>
      <c r="S33" s="272"/>
      <c r="T33" s="272"/>
      <c r="U33" s="272"/>
      <c r="V33" s="273"/>
      <c r="W33" s="274"/>
      <c r="X33" s="275"/>
      <c r="Y33" s="275"/>
      <c r="Z33" s="276"/>
      <c r="AA33" s="277"/>
    </row>
    <row r="34" spans="2:27" x14ac:dyDescent="0.25">
      <c r="B34" s="262"/>
      <c r="C34" s="263"/>
      <c r="D34" s="264"/>
      <c r="E34" s="265"/>
      <c r="F34" s="265"/>
      <c r="G34" s="266"/>
      <c r="H34" s="267"/>
      <c r="I34" s="268"/>
      <c r="J34" s="269"/>
      <c r="K34" s="270"/>
      <c r="L34" s="270"/>
      <c r="M34" s="270"/>
      <c r="N34" s="270"/>
      <c r="O34" s="271"/>
      <c r="P34" s="272"/>
      <c r="Q34" s="272"/>
      <c r="R34" s="272"/>
      <c r="S34" s="272"/>
      <c r="T34" s="272"/>
      <c r="U34" s="272"/>
      <c r="V34" s="273"/>
      <c r="W34" s="274"/>
      <c r="X34" s="275"/>
      <c r="Y34" s="275"/>
      <c r="Z34" s="276"/>
      <c r="AA34" s="277"/>
    </row>
    <row r="35" spans="2:27" x14ac:dyDescent="0.25">
      <c r="B35" s="262"/>
      <c r="C35" s="263"/>
      <c r="D35" s="264"/>
      <c r="E35" s="265"/>
      <c r="F35" s="265"/>
      <c r="G35" s="266"/>
      <c r="H35" s="278"/>
      <c r="I35" s="279"/>
      <c r="J35" s="269"/>
      <c r="K35" s="270"/>
      <c r="L35" s="270"/>
      <c r="M35" s="270"/>
      <c r="N35" s="270"/>
      <c r="O35" s="271"/>
      <c r="P35" s="272"/>
      <c r="Q35" s="272"/>
      <c r="R35" s="272"/>
      <c r="S35" s="272"/>
      <c r="T35" s="272"/>
      <c r="U35" s="272"/>
      <c r="V35" s="273"/>
      <c r="W35" s="274"/>
      <c r="X35" s="275"/>
      <c r="Y35" s="275"/>
      <c r="Z35" s="276"/>
      <c r="AA35" s="277"/>
    </row>
    <row r="36" spans="2:27" x14ac:dyDescent="0.25">
      <c r="B36" s="262"/>
      <c r="C36" s="263"/>
      <c r="D36" s="264"/>
      <c r="E36" s="265"/>
      <c r="F36" s="265"/>
      <c r="G36" s="266"/>
      <c r="H36" s="278"/>
      <c r="I36" s="279"/>
      <c r="J36" s="269"/>
      <c r="K36" s="270"/>
      <c r="L36" s="270"/>
      <c r="M36" s="270"/>
      <c r="N36" s="270"/>
      <c r="O36" s="271"/>
      <c r="P36" s="272"/>
      <c r="Q36" s="272"/>
      <c r="R36" s="272"/>
      <c r="S36" s="272"/>
      <c r="T36" s="272"/>
      <c r="U36" s="272"/>
      <c r="V36" s="273"/>
      <c r="W36" s="274"/>
      <c r="X36" s="275"/>
      <c r="Y36" s="275"/>
      <c r="Z36" s="276"/>
      <c r="AA36" s="277"/>
    </row>
    <row r="37" spans="2:27" x14ac:dyDescent="0.25">
      <c r="B37" s="262"/>
      <c r="C37" s="263"/>
      <c r="D37" s="264"/>
      <c r="E37" s="265"/>
      <c r="F37" s="265"/>
      <c r="G37" s="266"/>
      <c r="H37" s="278"/>
      <c r="I37" s="279"/>
      <c r="J37" s="269"/>
      <c r="K37" s="270"/>
      <c r="L37" s="270"/>
      <c r="M37" s="270"/>
      <c r="N37" s="270"/>
      <c r="O37" s="271"/>
      <c r="P37" s="272"/>
      <c r="Q37" s="272"/>
      <c r="R37" s="272"/>
      <c r="S37" s="272"/>
      <c r="T37" s="272"/>
      <c r="U37" s="272"/>
      <c r="V37" s="273"/>
      <c r="W37" s="274"/>
      <c r="X37" s="275"/>
      <c r="Y37" s="275"/>
      <c r="Z37" s="276"/>
      <c r="AA37" s="277"/>
    </row>
    <row r="38" spans="2:27" x14ac:dyDescent="0.25">
      <c r="B38" s="262"/>
      <c r="C38" s="263"/>
      <c r="D38" s="264"/>
      <c r="E38" s="265"/>
      <c r="F38" s="265"/>
      <c r="G38" s="266"/>
      <c r="H38" s="278"/>
      <c r="I38" s="279"/>
      <c r="J38" s="269"/>
      <c r="K38" s="270"/>
      <c r="L38" s="270"/>
      <c r="M38" s="270"/>
      <c r="N38" s="270"/>
      <c r="O38" s="271"/>
      <c r="P38" s="272"/>
      <c r="Q38" s="272"/>
      <c r="R38" s="272"/>
      <c r="S38" s="272"/>
      <c r="T38" s="272"/>
      <c r="U38" s="272"/>
      <c r="V38" s="273"/>
      <c r="W38" s="274"/>
      <c r="X38" s="275"/>
      <c r="Y38" s="275"/>
      <c r="Z38" s="276"/>
      <c r="AA38" s="277"/>
    </row>
    <row r="39" spans="2:27" x14ac:dyDescent="0.25">
      <c r="B39" s="262"/>
      <c r="C39" s="263"/>
      <c r="D39" s="264"/>
      <c r="E39" s="265"/>
      <c r="F39" s="265"/>
      <c r="G39" s="266"/>
      <c r="H39" s="267"/>
      <c r="I39" s="268"/>
      <c r="J39" s="269"/>
      <c r="K39" s="270"/>
      <c r="L39" s="270"/>
      <c r="M39" s="270"/>
      <c r="N39" s="270"/>
      <c r="O39" s="271"/>
      <c r="P39" s="272"/>
      <c r="Q39" s="272"/>
      <c r="R39" s="272"/>
      <c r="S39" s="272"/>
      <c r="T39" s="272"/>
      <c r="U39" s="272"/>
      <c r="V39" s="273"/>
      <c r="W39" s="274"/>
      <c r="X39" s="275"/>
      <c r="Y39" s="275"/>
      <c r="Z39" s="276"/>
      <c r="AA39" s="277"/>
    </row>
    <row r="40" spans="2:27" x14ac:dyDescent="0.25">
      <c r="B40" s="262"/>
      <c r="C40" s="263"/>
      <c r="D40" s="264"/>
      <c r="E40" s="265"/>
      <c r="F40" s="265"/>
      <c r="G40" s="266"/>
      <c r="H40" s="267"/>
      <c r="I40" s="268"/>
      <c r="J40" s="269"/>
      <c r="K40" s="270"/>
      <c r="L40" s="270"/>
      <c r="M40" s="270"/>
      <c r="N40" s="270"/>
      <c r="O40" s="271"/>
      <c r="P40" s="272"/>
      <c r="Q40" s="272"/>
      <c r="R40" s="272"/>
      <c r="S40" s="272"/>
      <c r="T40" s="272"/>
      <c r="U40" s="272"/>
      <c r="V40" s="273"/>
      <c r="W40" s="274"/>
      <c r="X40" s="275"/>
      <c r="Y40" s="275"/>
      <c r="Z40" s="276"/>
      <c r="AA40" s="277"/>
    </row>
    <row r="41" spans="2:27" x14ac:dyDescent="0.25">
      <c r="B41" s="262"/>
      <c r="C41" s="263"/>
      <c r="D41" s="264"/>
      <c r="E41" s="265"/>
      <c r="F41" s="265"/>
      <c r="G41" s="266"/>
      <c r="H41" s="267"/>
      <c r="I41" s="268"/>
      <c r="J41" s="269"/>
      <c r="K41" s="270"/>
      <c r="L41" s="270"/>
      <c r="M41" s="270"/>
      <c r="N41" s="270"/>
      <c r="O41" s="271"/>
      <c r="P41" s="272"/>
      <c r="Q41" s="272"/>
      <c r="R41" s="272"/>
      <c r="S41" s="272"/>
      <c r="T41" s="272"/>
      <c r="U41" s="272"/>
      <c r="V41" s="273"/>
      <c r="W41" s="274"/>
      <c r="X41" s="275"/>
      <c r="Y41" s="275"/>
      <c r="Z41" s="276"/>
      <c r="AA41" s="277"/>
    </row>
    <row r="42" spans="2:27" x14ac:dyDescent="0.25">
      <c r="B42" s="280"/>
      <c r="C42" s="281"/>
      <c r="D42" s="282"/>
      <c r="E42" s="283"/>
      <c r="F42" s="283"/>
      <c r="G42" s="284"/>
      <c r="H42" s="285"/>
      <c r="I42" s="286"/>
      <c r="J42" s="287"/>
      <c r="K42" s="288"/>
      <c r="L42" s="288"/>
      <c r="M42" s="288"/>
      <c r="N42" s="288"/>
      <c r="O42" s="289"/>
      <c r="P42" s="290"/>
      <c r="Q42" s="290"/>
      <c r="R42" s="290"/>
      <c r="S42" s="290"/>
      <c r="T42" s="290"/>
      <c r="U42" s="290"/>
      <c r="V42" s="291"/>
      <c r="W42" s="292"/>
      <c r="X42" s="293"/>
      <c r="Y42" s="293"/>
      <c r="Z42" s="294"/>
      <c r="AA42" s="295"/>
    </row>
    <row r="43" spans="2:27" ht="15.75" thickBot="1" x14ac:dyDescent="0.3">
      <c r="B43" s="296"/>
      <c r="C43" s="297" t="s">
        <v>264</v>
      </c>
      <c r="D43" s="298"/>
      <c r="E43" s="298"/>
      <c r="F43" s="298"/>
      <c r="G43" s="298"/>
      <c r="H43" s="298"/>
      <c r="I43" s="298"/>
      <c r="J43" s="299">
        <f>SUM(J9:J42)</f>
        <v>0</v>
      </c>
      <c r="K43" s="300">
        <f>SUM(K9:K42)</f>
        <v>0</v>
      </c>
      <c r="L43" s="300">
        <f>SUM(L9:L42)</f>
        <v>0</v>
      </c>
      <c r="M43" s="300">
        <f>SUM(M9:M42)</f>
        <v>0</v>
      </c>
      <c r="N43" s="300">
        <f>SUM(N9:N42)</f>
        <v>0</v>
      </c>
      <c r="O43" s="301" t="e">
        <f>N43/AVERAGE(J43,K43)</f>
        <v>#DIV/0!</v>
      </c>
      <c r="P43" s="302">
        <f t="shared" ref="P43:Y43" si="0">SUM(P9:P42)</f>
        <v>0</v>
      </c>
      <c r="Q43" s="302">
        <f t="shared" si="0"/>
        <v>0</v>
      </c>
      <c r="R43" s="302">
        <f t="shared" si="0"/>
        <v>0</v>
      </c>
      <c r="S43" s="302"/>
      <c r="T43" s="302"/>
      <c r="U43" s="302"/>
      <c r="V43" s="303">
        <f t="shared" si="0"/>
        <v>0</v>
      </c>
      <c r="W43" s="303">
        <f t="shared" si="0"/>
        <v>0</v>
      </c>
      <c r="X43" s="304">
        <f t="shared" si="0"/>
        <v>0</v>
      </c>
      <c r="Y43" s="304">
        <f t="shared" si="0"/>
        <v>0</v>
      </c>
      <c r="Z43" s="305"/>
      <c r="AA43" s="306"/>
    </row>
    <row r="45" spans="2:27" x14ac:dyDescent="0.25">
      <c r="C45" s="307" t="s">
        <v>265</v>
      </c>
      <c r="P45" s="308" t="s">
        <v>266</v>
      </c>
      <c r="Q45" s="309" t="s">
        <v>267</v>
      </c>
      <c r="R45" s="310" t="s">
        <v>268</v>
      </c>
    </row>
    <row r="46" spans="2:27" x14ac:dyDescent="0.25">
      <c r="C46" s="311" t="s">
        <v>269</v>
      </c>
    </row>
  </sheetData>
  <conditionalFormatting sqref="V9:V12 V15:V42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24:V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21:V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9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4.0 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2017-09-04T13:32:01Z</dcterms:modified>
</cp:coreProperties>
</file>