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to\Desktop\PurchaseRequestApp\"/>
    </mc:Choice>
  </mc:AlternateContent>
  <xr:revisionPtr revIDLastSave="0" documentId="13_ncr:1_{821DC300-5C66-4122-AC56-8FC04C5C654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滅菌バッグ" sheetId="1" r:id="rId1"/>
    <sheet name="マスク" sheetId="2" r:id="rId2"/>
    <sheet name="プラスチックグローブ" sheetId="3" r:id="rId3"/>
    <sheet name="ニトリルグローブ" sheetId="4" r:id="rId4"/>
    <sheet name="袖なしエプロン" sheetId="5" r:id="rId5"/>
    <sheet name="袖付ガウン(ポリエチレン、不織布）" sheetId="6" r:id="rId6"/>
    <sheet name="セラバンド" sheetId="8" r:id="rId7"/>
    <sheet name="ペーパー類その他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C4" i="2"/>
  <c r="C3" i="2"/>
  <c r="C2" i="2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<sst xmlns="http://schemas.openxmlformats.org/spreadsheetml/2006/main" count="460" uniqueCount="190">
  <si>
    <t>メーカー</t>
  </si>
  <si>
    <t>単価</t>
  </si>
  <si>
    <t>出荷単位</t>
  </si>
  <si>
    <t>ファーストレイト</t>
  </si>
  <si>
    <t>１ｹｰｽ</t>
  </si>
  <si>
    <t>商品名</t>
  </si>
  <si>
    <t>品番</t>
  </si>
  <si>
    <t>備考</t>
  </si>
  <si>
    <t>フィット使いきりマスク169ホワイト</t>
  </si>
  <si>
    <t>1ケース</t>
  </si>
  <si>
    <t>1箱50枚入×50箱＝1ケース</t>
  </si>
  <si>
    <t>フィット使いきりマスク172ブルー</t>
  </si>
  <si>
    <t>フィット使いきりマスク168ラベンダー</t>
  </si>
  <si>
    <t>フィット使いきりマスク235グリーン</t>
  </si>
  <si>
    <t>フィット使いきりマスク236オレンジ</t>
  </si>
  <si>
    <t>フィット使いきりマスク123ベージュ</t>
  </si>
  <si>
    <t>フィット使いきりマスク124ローズピンク</t>
  </si>
  <si>
    <t>フィット使いきりマスク125グレー</t>
  </si>
  <si>
    <t>フィット使いきりミニマスク175ホワイト</t>
  </si>
  <si>
    <t>フィット使いきりミニマスク176ピンク</t>
  </si>
  <si>
    <t>フィット使いきりミニマスク548ベージュ</t>
  </si>
  <si>
    <t>フィット使いきりミニマスク549グレー</t>
  </si>
  <si>
    <t>フィット使いきりEXミニマスク177ホワイト</t>
  </si>
  <si>
    <t>フィット使いきりマスク極太ホワイト</t>
  </si>
  <si>
    <t>FR-648</t>
  </si>
  <si>
    <t>フィット使いきりマスク極太ベージュ</t>
  </si>
  <si>
    <t>FR-644</t>
  </si>
  <si>
    <t>フィット使いきりマスク極太ローズピンク</t>
  </si>
  <si>
    <t>FR-645</t>
  </si>
  <si>
    <t>フィット使いきりマスク極太グレー</t>
  </si>
  <si>
    <t>FR-646</t>
  </si>
  <si>
    <t>フィット使いきりマスク極太ブルー</t>
  </si>
  <si>
    <t>FR-647</t>
  </si>
  <si>
    <t>フィットオーバーヘッドマスク</t>
  </si>
  <si>
    <t>FR-159</t>
  </si>
  <si>
    <t>N-95マスク</t>
  </si>
  <si>
    <t>FR-518</t>
  </si>
  <si>
    <t>1箱20枚×12箱=1ケース</t>
  </si>
  <si>
    <t>NPVグローブPLUS（粉無し）S</t>
  </si>
  <si>
    <t>FR-6015</t>
  </si>
  <si>
    <t>4ケース（サイズ混載可）</t>
  </si>
  <si>
    <t>200枚/箱×10＝1ケース</t>
  </si>
  <si>
    <t>NPVグローブPLUS（粉無し）M</t>
  </si>
  <si>
    <t>FR-6016</t>
  </si>
  <si>
    <t>NPVグローブPLUS（粉無し）L</t>
  </si>
  <si>
    <t>FR-6017</t>
  </si>
  <si>
    <t>NPVグローブPLUS（粉無し）XL</t>
  </si>
  <si>
    <t>FR-6018</t>
  </si>
  <si>
    <t>スムースNPVグローブ（粉無し）S</t>
  </si>
  <si>
    <t>FR-5716</t>
  </si>
  <si>
    <t>100枚/箱×10＝1ケース</t>
  </si>
  <si>
    <t>スムースNPVグローブ（粉無し）M</t>
  </si>
  <si>
    <t>FR-5717</t>
  </si>
  <si>
    <t>スムースNPVグローブ（粉無し）L</t>
  </si>
  <si>
    <t>FR-5718</t>
  </si>
  <si>
    <t>プレミアNPVグルーブ（粉無し）S</t>
  </si>
  <si>
    <t>FR-956</t>
  </si>
  <si>
    <t>プレミアNPVグルーブ（粉無し）M</t>
  </si>
  <si>
    <t>FR-957</t>
  </si>
  <si>
    <t>プレミアNPVグルーブ（粉無し）L</t>
  </si>
  <si>
    <t>FR-958</t>
  </si>
  <si>
    <t>プレミアニトリルPFグローブ　ブルーSS</t>
  </si>
  <si>
    <t>FR-850</t>
  </si>
  <si>
    <t>4ケース単位（サイズ混載可）</t>
  </si>
  <si>
    <t>100/箱×10=1ケース</t>
  </si>
  <si>
    <t>プレミアニトリルPFグローブ　ブルーS</t>
  </si>
  <si>
    <t>FR-851</t>
  </si>
  <si>
    <t>プレミアニトリルPFグローブ　ブルーM</t>
  </si>
  <si>
    <t>FR-852</t>
  </si>
  <si>
    <t>プレミアニトリルPFグローブ　ブルーL</t>
  </si>
  <si>
    <t>FR-853</t>
  </si>
  <si>
    <t>プレミアニトリルPFグローブ　ホワイトSS</t>
  </si>
  <si>
    <t>FR-855</t>
  </si>
  <si>
    <t>プレミアニトリルPFグローブ　ホワイトS</t>
  </si>
  <si>
    <t>FR-856</t>
  </si>
  <si>
    <t>プレミアニトリルPFグローブ　ホワイトM</t>
  </si>
  <si>
    <t>FR-857</t>
  </si>
  <si>
    <t>プレミアニトリルPFグローブ　ホワイトL</t>
  </si>
  <si>
    <t>FR-858</t>
  </si>
  <si>
    <t>ニトリルグローブSP3ソフトパープルSS</t>
  </si>
  <si>
    <t>FR-6600</t>
  </si>
  <si>
    <t>150/箱×10=1ケース</t>
  </si>
  <si>
    <t>ニトリルグローブSP3ソフトパープルS</t>
  </si>
  <si>
    <t>FR-6601</t>
  </si>
  <si>
    <t>ニトリルグローブSP3ソフトパープルM</t>
  </si>
  <si>
    <t>FR-6602</t>
  </si>
  <si>
    <t>ニトリルグローブSP3ソフトパープルL</t>
  </si>
  <si>
    <t>FR-6603</t>
  </si>
  <si>
    <t>ニトリルグローブWH3ホワイトSS</t>
  </si>
  <si>
    <t>FR-6605</t>
  </si>
  <si>
    <t>FR-6606</t>
  </si>
  <si>
    <t>ニトリルグローブWH3ホワイトM</t>
  </si>
  <si>
    <t>FR-6607</t>
  </si>
  <si>
    <t>ニトリルグローブWH3ホワイトL</t>
  </si>
  <si>
    <t>FR-6608</t>
  </si>
  <si>
    <t>ニトリルグローブMB１ミントブルーSS</t>
  </si>
  <si>
    <t>FR-6650</t>
  </si>
  <si>
    <t>ニトリルグローブMB１ミントブルーS</t>
  </si>
  <si>
    <t>FR-6651</t>
  </si>
  <si>
    <t>ニトリルグローブMB１ミントブルーM</t>
  </si>
  <si>
    <t>FR-6652</t>
  </si>
  <si>
    <t>ニトリルグローブMB１ミントブルーL</t>
  </si>
  <si>
    <t>FR-6653</t>
  </si>
  <si>
    <t>PEエプロンN　ラベンダー</t>
  </si>
  <si>
    <t>FR-833</t>
  </si>
  <si>
    <t>2000枚/ケース</t>
  </si>
  <si>
    <t>PEエプロンN　ホワイト</t>
  </si>
  <si>
    <t>FR-834</t>
  </si>
  <si>
    <t>PEエプロンN　ブルー</t>
  </si>
  <si>
    <t>FR-835</t>
  </si>
  <si>
    <t>PEエプロンN　ピンク</t>
  </si>
  <si>
    <t>FR-836</t>
  </si>
  <si>
    <t>PEエプロン優（ゆう）ホワイト</t>
  </si>
  <si>
    <t>FR-6674</t>
  </si>
  <si>
    <t>PEエプロン優（ゆう）ブルー</t>
  </si>
  <si>
    <t>FR-6675</t>
  </si>
  <si>
    <t>PEエプロン優（ゆう）ピンク</t>
  </si>
  <si>
    <t>FR-6676</t>
  </si>
  <si>
    <t>CPEガウン２　M　親指フック付50枚入り　</t>
  </si>
  <si>
    <t>FR-078</t>
  </si>
  <si>
    <t>1箱50枚×12箱=1ケース</t>
  </si>
  <si>
    <t>CPEガウン２　L　親指フック付50枚入り</t>
  </si>
  <si>
    <t>FR-079</t>
  </si>
  <si>
    <t>IS不織布ガウン204</t>
  </si>
  <si>
    <t>FR-204</t>
  </si>
  <si>
    <t>１箱30枚×４=1ケース</t>
  </si>
  <si>
    <t>フェイスガードCD3</t>
  </si>
  <si>
    <t>FR-5995</t>
  </si>
  <si>
    <t>280個/ケース</t>
  </si>
  <si>
    <t>検査用カップ</t>
  </si>
  <si>
    <t>FR-222U</t>
  </si>
  <si>
    <t>3000個/ケース</t>
  </si>
  <si>
    <t>さらっとペーパータオルレギュラー</t>
  </si>
  <si>
    <t>FR-5640</t>
  </si>
  <si>
    <t>16000枚/ケース</t>
  </si>
  <si>
    <t>さらっとペーパータオルエコノミー</t>
  </si>
  <si>
    <t>FR-5641</t>
  </si>
  <si>
    <t>19200枚/ケース</t>
  </si>
  <si>
    <t>トイレットペーパーC</t>
  </si>
  <si>
    <t>FR-5643</t>
  </si>
  <si>
    <t>6ロール×12袋</t>
  </si>
  <si>
    <t>九州　0.4587/m</t>
  </si>
  <si>
    <t>メッドリーフ　ホワイト</t>
  </si>
  <si>
    <t>FR-233</t>
  </si>
  <si>
    <t>2.75円/枚</t>
  </si>
  <si>
    <t>1箱500枚×４=ケース</t>
  </si>
  <si>
    <t>メッドリーフ　ブルー</t>
  </si>
  <si>
    <t>FR-234</t>
  </si>
  <si>
    <t>５０ｍｍ×２００ｍステリーフ 滅菌ロールバック</t>
  </si>
  <si>
    <t>７５ｍｍ×２００ｍステリーフ 滅菌ロールバック</t>
  </si>
  <si>
    <t>１００ｍｍ×２００ｍステリーフ 滅菌ロールバック</t>
  </si>
  <si>
    <t>１３０ｍｍ×２００ｍステリーフ 滅菌ロールバック</t>
  </si>
  <si>
    <t>１５０ｍｍ×２００ｍステリーフ 滅菌ロールバック</t>
  </si>
  <si>
    <t>１８０ｍｍ×２００ｍステリーフ 滅菌ロールバック</t>
  </si>
  <si>
    <t>２００ｍｍ×２００ｍステリーフ 滅菌ロールバック</t>
  </si>
  <si>
    <t>２５０ｍｍ×２００ｍステリーフ 滅菌ロールバック</t>
  </si>
  <si>
    <t>３００ｍｍ×２００ｍステリーフ 滅菌ロールバック</t>
  </si>
  <si>
    <t>３５０ｍｍ×２００ｍステリーフ 滅菌ロールバック</t>
  </si>
  <si>
    <t>４００ｍｍ×２００ｍステリーフ 滅菌ロールバック</t>
  </si>
  <si>
    <t>SL-050</t>
  </si>
  <si>
    <t>SL-075</t>
  </si>
  <si>
    <t>SL-100</t>
  </si>
  <si>
    <t>SL-130</t>
  </si>
  <si>
    <t>SL-150</t>
  </si>
  <si>
    <t>SL-180</t>
  </si>
  <si>
    <t>SL-200</t>
  </si>
  <si>
    <t>SL-250</t>
  </si>
  <si>
    <t>SL-300</t>
  </si>
  <si>
    <t>SL-350</t>
  </si>
  <si>
    <t>SL-400</t>
  </si>
  <si>
    <t>4箱=1ケース</t>
    <phoneticPr fontId="6"/>
  </si>
  <si>
    <t>2箱=1ケース</t>
    <phoneticPr fontId="6"/>
  </si>
  <si>
    <t>セラバンド（46ｍ）白‐最弱</t>
  </si>
  <si>
    <t>Ｔ11000</t>
  </si>
  <si>
    <t>アビリティーズ・ケアネット</t>
    <phoneticPr fontId="6"/>
  </si>
  <si>
    <t>Ｔ11100</t>
  </si>
  <si>
    <t>Ｔ11200</t>
  </si>
  <si>
    <t>Ｔ11300</t>
  </si>
  <si>
    <t>Ｔ11400</t>
  </si>
  <si>
    <t>Ｔ11500</t>
  </si>
  <si>
    <t>Ｔ11600</t>
  </si>
  <si>
    <r>
      <rPr>
        <sz val="10"/>
        <color rgb="FF000000"/>
        <rFont val="ＭＳ ゴシック"/>
        <family val="3"/>
        <charset val="128"/>
      </rPr>
      <t>Ｔ</t>
    </r>
    <r>
      <rPr>
        <sz val="10"/>
        <color rgb="FF000000"/>
        <rFont val="Arial"/>
        <family val="2"/>
        <scheme val="minor"/>
      </rPr>
      <t>11700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</si>
  <si>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ｍ）金‐超強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</si>
  <si>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ｍ）銀‐最強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</si>
  <si>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ｍ）黒‐強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</si>
  <si>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ｍ）青‐中強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</si>
  <si>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ｍ）緑‐中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</si>
  <si>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ｍ）赤‐中弱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</si>
  <si>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ｍ）黄‐弱</t>
    </r>
    <phoneticPr fontId="6"/>
  </si>
  <si>
    <t>1個</t>
    <rPh sb="1" eb="2">
      <t>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</si>
</sst>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&quot;ＭＳ Ｐ明朝&quot;"/>
      <family val="3"/>
      <charset val="128"/>
    </font>
    <font>
      <sz val="11"/>
      <color theme="1"/>
      <name val="&quot;ＭＳ Ｐゴシック&quot;"/>
      <family val="3"/>
      <charset val="128"/>
    </font>
    <font>
      <sz val="10"/>
      <color theme="1"/>
      <name val="&quot;ＭＳ Ｐ明朝&quot;"/>
      <family val="3"/>
      <charset val="128"/>
    </font>
    <font>
      <sz val="9"/>
      <color theme="1"/>
      <name val="&quot;ＭＳ Ｐゴシック&quot;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10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abSelected="1" workbookViewId="0">
      <selection activeCell="F12" sqref="F12"/>
    </sheetView>
  </sheetViews>
  <sheetFormatPr defaultColWidth="12.6328125" defaultRowHeight="15.75" customHeight="1"/>
  <cols>
    <col min="1" max="1" width="17.7265625" customWidth="1"/>
    <col min="2" max="2" width="51.36328125" bestFit="1" customWidth="1"/>
    <col min="3" max="3" width="12" customWidth="1"/>
    <col min="4" max="4" width="5.81640625" bestFit="1" customWidth="1"/>
    <col min="5" max="5" width="8.54296875" bestFit="1" customWidth="1"/>
  </cols>
  <sheetData>
    <row r="1" spans="1: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</row>
    <row r="2" spans="1:6" ht="15.75" customHeight="1">
      <c r="A2" s="2" t="s">
        <v>3</v>
      </c>
      <c r="B2" s="3" t="s">
        <v>148</v>
      </c>
      <c r="C2" s="3" t="s">
        <v>159</v>
      </c>
      <c r="D2" s="5">
        <f>1568*1.1</f>
        <v>1724.8000000000002</v>
      </c>
      <c r="E2" s="6" t="s">
        <v>4</v>
      </c>
      <c r="F2" s="4" t="s">
        <v>170</v>
      </c>
    </row>
    <row r="3" spans="1:6" ht="15.75" customHeight="1">
      <c r="A3" s="2" t="s">
        <v>3</v>
      </c>
      <c r="B3" s="3" t="s">
        <v>149</v>
      </c>
      <c r="C3" s="3" t="s">
        <v>160</v>
      </c>
      <c r="D3" s="5">
        <f>2184*1.1</f>
        <v>2402.4</v>
      </c>
      <c r="E3" s="6" t="s">
        <v>4</v>
      </c>
      <c r="F3" s="4" t="s">
        <v>170</v>
      </c>
    </row>
    <row r="4" spans="1:6" ht="15.75" customHeight="1">
      <c r="A4" s="2" t="s">
        <v>3</v>
      </c>
      <c r="B4" s="3" t="s">
        <v>150</v>
      </c>
      <c r="C4" s="3" t="s">
        <v>161</v>
      </c>
      <c r="D4" s="5">
        <f>3136*1.1</f>
        <v>3449.6000000000004</v>
      </c>
      <c r="E4" s="6" t="s">
        <v>4</v>
      </c>
      <c r="F4" s="4" t="s">
        <v>170</v>
      </c>
    </row>
    <row r="5" spans="1:6" ht="15.75" customHeight="1">
      <c r="A5" s="2" t="s">
        <v>3</v>
      </c>
      <c r="B5" s="3" t="s">
        <v>151</v>
      </c>
      <c r="C5" s="3" t="s">
        <v>162</v>
      </c>
      <c r="D5" s="5">
        <f>4144*1.1</f>
        <v>4558.4000000000005</v>
      </c>
      <c r="E5" s="6" t="s">
        <v>4</v>
      </c>
      <c r="F5" s="4" t="s">
        <v>170</v>
      </c>
    </row>
    <row r="6" spans="1:6" ht="15.75" customHeight="1">
      <c r="A6" s="2" t="s">
        <v>3</v>
      </c>
      <c r="B6" s="3" t="s">
        <v>152</v>
      </c>
      <c r="C6" s="3" t="s">
        <v>163</v>
      </c>
      <c r="D6" s="5">
        <f>4676*1.1</f>
        <v>5143.6000000000004</v>
      </c>
      <c r="E6" s="6" t="s">
        <v>4</v>
      </c>
      <c r="F6" s="4" t="s">
        <v>170</v>
      </c>
    </row>
    <row r="7" spans="1:6" ht="15.75" customHeight="1">
      <c r="A7" s="2" t="s">
        <v>3</v>
      </c>
      <c r="B7" s="3" t="s">
        <v>153</v>
      </c>
      <c r="C7" s="3" t="s">
        <v>164</v>
      </c>
      <c r="D7" s="5">
        <f>5488*1.1</f>
        <v>6036.8</v>
      </c>
      <c r="E7" s="6" t="s">
        <v>4</v>
      </c>
      <c r="F7" s="4" t="s">
        <v>170</v>
      </c>
    </row>
    <row r="8" spans="1:6" ht="15.75" customHeight="1">
      <c r="A8" s="2" t="s">
        <v>3</v>
      </c>
      <c r="B8" s="3" t="s">
        <v>154</v>
      </c>
      <c r="C8" s="3" t="s">
        <v>165</v>
      </c>
      <c r="D8" s="5">
        <f>6048*1.1</f>
        <v>6652.8</v>
      </c>
      <c r="E8" s="6" t="s">
        <v>4</v>
      </c>
      <c r="F8" s="4" t="s">
        <v>171</v>
      </c>
    </row>
    <row r="9" spans="1:6" ht="15.75" customHeight="1">
      <c r="A9" s="2" t="s">
        <v>3</v>
      </c>
      <c r="B9" s="3" t="s">
        <v>155</v>
      </c>
      <c r="C9" s="3" t="s">
        <v>166</v>
      </c>
      <c r="D9" s="5">
        <f>7112*1.1</f>
        <v>7823.2000000000007</v>
      </c>
      <c r="E9" s="6" t="s">
        <v>4</v>
      </c>
      <c r="F9" s="4" t="s">
        <v>171</v>
      </c>
    </row>
    <row r="10" spans="1:6" ht="15.75" customHeight="1">
      <c r="A10" s="2" t="s">
        <v>3</v>
      </c>
      <c r="B10" s="3" t="s">
        <v>156</v>
      </c>
      <c r="C10" s="3" t="s">
        <v>167</v>
      </c>
      <c r="D10" s="5">
        <f>8904*1.1</f>
        <v>9794.4000000000015</v>
      </c>
      <c r="E10" s="6" t="s">
        <v>4</v>
      </c>
      <c r="F10" s="4" t="s">
        <v>171</v>
      </c>
    </row>
    <row r="11" spans="1:6" ht="15.75" customHeight="1">
      <c r="A11" s="2" t="s">
        <v>3</v>
      </c>
      <c r="B11" s="3" t="s">
        <v>157</v>
      </c>
      <c r="C11" s="3" t="s">
        <v>168</v>
      </c>
      <c r="D11" s="5">
        <f>10584*1.1</f>
        <v>11642.400000000001</v>
      </c>
      <c r="E11" s="6" t="s">
        <v>4</v>
      </c>
      <c r="F11" s="4" t="s">
        <v>171</v>
      </c>
    </row>
    <row r="12" spans="1:6" ht="15.75" customHeight="1">
      <c r="A12" s="2" t="s">
        <v>3</v>
      </c>
      <c r="B12" s="3" t="s">
        <v>158</v>
      </c>
      <c r="C12" s="3" t="s">
        <v>169</v>
      </c>
      <c r="D12" s="5">
        <f>12264*1.1</f>
        <v>13490.400000000001</v>
      </c>
      <c r="E12" s="6" t="s">
        <v>4</v>
      </c>
      <c r="F12" s="4" t="s">
        <v>171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1"/>
  <sheetViews>
    <sheetView workbookViewId="0">
      <selection activeCell="B1" sqref="B1"/>
    </sheetView>
  </sheetViews>
  <sheetFormatPr defaultColWidth="12.6328125" defaultRowHeight="15.75" customHeight="1"/>
  <cols>
    <col min="1" max="1" width="14.36328125" customWidth="1"/>
    <col min="2" max="2" width="39.7265625" bestFit="1" customWidth="1"/>
    <col min="3" max="3" width="7.26953125" bestFit="1" customWidth="1"/>
    <col min="4" max="4" width="6.26953125" bestFit="1" customWidth="1"/>
    <col min="6" max="6" width="20.90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8</v>
      </c>
      <c r="C2" s="1" t="str">
        <f ca="1">IFERROR(__xludf.DUMMYFUNCTION("CONCATENATE(""FR-"",REGEXEXTRACT(B2,""[\d]+""))"),"FR-169")</f>
        <v>FR-169</v>
      </c>
      <c r="D2" s="1">
        <v>2.97</v>
      </c>
      <c r="E2" s="1" t="s">
        <v>9</v>
      </c>
      <c r="F2" s="1" t="s">
        <v>10</v>
      </c>
    </row>
    <row r="3" spans="1:26" ht="15.75" customHeight="1">
      <c r="A3" s="1" t="s">
        <v>3</v>
      </c>
      <c r="B3" s="1" t="s">
        <v>11</v>
      </c>
      <c r="C3" s="1" t="str">
        <f ca="1">IFERROR(__xludf.DUMMYFUNCTION("CONCATENATE(""FR-"",REGEXEXTRACT(B3,""[\d]+""))"),"FR-172")</f>
        <v>FR-172</v>
      </c>
      <c r="D3" s="1">
        <v>2.97</v>
      </c>
      <c r="E3" s="1" t="s">
        <v>9</v>
      </c>
      <c r="F3" s="1" t="s">
        <v>10</v>
      </c>
    </row>
    <row r="4" spans="1:26" ht="15.75" customHeight="1">
      <c r="A4" s="1" t="s">
        <v>3</v>
      </c>
      <c r="B4" s="1" t="s">
        <v>12</v>
      </c>
      <c r="C4" s="1" t="str">
        <f ca="1">IFERROR(__xludf.DUMMYFUNCTION("CONCATENATE(""FR-"",REGEXEXTRACT(B4,""[\d]+""))"),"FR-168")</f>
        <v>FR-168</v>
      </c>
      <c r="D4" s="1">
        <v>2.97</v>
      </c>
      <c r="E4" s="1" t="s">
        <v>9</v>
      </c>
      <c r="F4" s="1" t="s">
        <v>10</v>
      </c>
    </row>
    <row r="5" spans="1:26" ht="15.75" customHeight="1">
      <c r="A5" s="1" t="s">
        <v>3</v>
      </c>
      <c r="B5" s="1" t="s">
        <v>13</v>
      </c>
      <c r="C5" s="1" t="str">
        <f ca="1">IFERROR(__xludf.DUMMYFUNCTION("CONCATENATE(""FR-"",REGEXEXTRACT(B5,""[\d]+""))"),"FR-235")</f>
        <v>FR-235</v>
      </c>
      <c r="D5" s="1">
        <v>2.97</v>
      </c>
      <c r="E5" s="1" t="s">
        <v>9</v>
      </c>
      <c r="F5" s="1" t="s">
        <v>10</v>
      </c>
    </row>
    <row r="6" spans="1:26" ht="15.75" customHeight="1">
      <c r="A6" s="1" t="s">
        <v>3</v>
      </c>
      <c r="B6" s="1" t="s">
        <v>14</v>
      </c>
      <c r="C6" s="1" t="str">
        <f ca="1">IFERROR(__xludf.DUMMYFUNCTION("CONCATENATE(""FR-"",REGEXEXTRACT(B6,""[\d]+""))"),"FR-236")</f>
        <v>FR-236</v>
      </c>
      <c r="D6" s="1">
        <v>2.97</v>
      </c>
      <c r="E6" s="1" t="s">
        <v>9</v>
      </c>
      <c r="F6" s="1" t="s">
        <v>10</v>
      </c>
    </row>
    <row r="7" spans="1:26" ht="15.75" customHeight="1">
      <c r="A7" s="1" t="s">
        <v>3</v>
      </c>
      <c r="B7" s="1" t="s">
        <v>15</v>
      </c>
      <c r="C7" s="1" t="str">
        <f ca="1">IFERROR(__xludf.DUMMYFUNCTION("CONCATENATE(""FR-"",REGEXEXTRACT(B7,""[\d]+""))"),"FR-123")</f>
        <v>FR-123</v>
      </c>
      <c r="D7" s="1">
        <v>2.97</v>
      </c>
      <c r="E7" s="1" t="s">
        <v>9</v>
      </c>
      <c r="F7" s="1" t="s">
        <v>10</v>
      </c>
    </row>
    <row r="8" spans="1:26" ht="15.75" customHeight="1">
      <c r="A8" s="1" t="s">
        <v>3</v>
      </c>
      <c r="B8" s="1" t="s">
        <v>16</v>
      </c>
      <c r="C8" s="1" t="str">
        <f ca="1">IFERROR(__xludf.DUMMYFUNCTION("CONCATENATE(""FR-"",REGEXEXTRACT(B8,""[\d]+""))"),"FR-124")</f>
        <v>FR-124</v>
      </c>
      <c r="D8" s="1">
        <v>2.97</v>
      </c>
      <c r="E8" s="1" t="s">
        <v>9</v>
      </c>
      <c r="F8" s="1" t="s">
        <v>10</v>
      </c>
    </row>
    <row r="9" spans="1:26" ht="15.75" customHeight="1">
      <c r="A9" s="1" t="s">
        <v>3</v>
      </c>
      <c r="B9" s="1" t="s">
        <v>17</v>
      </c>
      <c r="C9" s="1" t="str">
        <f ca="1">IFERROR(__xludf.DUMMYFUNCTION("CONCATENATE(""FR-"",REGEXEXTRACT(B9,""[\d]+""))"),"FR-125")</f>
        <v>FR-125</v>
      </c>
      <c r="D9" s="1">
        <v>2.97</v>
      </c>
      <c r="E9" s="1" t="s">
        <v>9</v>
      </c>
      <c r="F9" s="1" t="s">
        <v>10</v>
      </c>
    </row>
    <row r="10" spans="1:26" ht="15.75" customHeight="1">
      <c r="A10" s="1" t="s">
        <v>3</v>
      </c>
      <c r="B10" s="1" t="s">
        <v>18</v>
      </c>
      <c r="C10" s="1" t="str">
        <f ca="1">IFERROR(__xludf.DUMMYFUNCTION("CONCATENATE(""FR-"",REGEXEXTRACT(B10,""[\d]+""))"),"FR-175")</f>
        <v>FR-175</v>
      </c>
      <c r="D10" s="1">
        <v>2.97</v>
      </c>
      <c r="E10" s="1" t="s">
        <v>9</v>
      </c>
      <c r="F10" s="1" t="s">
        <v>10</v>
      </c>
    </row>
    <row r="11" spans="1:26" ht="15.75" customHeight="1">
      <c r="A11" s="1" t="s">
        <v>3</v>
      </c>
      <c r="B11" s="1" t="s">
        <v>19</v>
      </c>
      <c r="C11" s="1" t="str">
        <f ca="1">IFERROR(__xludf.DUMMYFUNCTION("CONCATENATE(""FR-"",REGEXEXTRACT(B11,""[\d]+""))"),"FR-176")</f>
        <v>FR-176</v>
      </c>
      <c r="D11" s="1">
        <v>2.97</v>
      </c>
      <c r="E11" s="1" t="s">
        <v>9</v>
      </c>
      <c r="F11" s="1" t="s">
        <v>10</v>
      </c>
    </row>
    <row r="12" spans="1:26" ht="15.75" customHeight="1">
      <c r="A12" s="1" t="s">
        <v>3</v>
      </c>
      <c r="B12" s="1" t="s">
        <v>20</v>
      </c>
      <c r="C12" s="1" t="str">
        <f ca="1">IFERROR(__xludf.DUMMYFUNCTION("CONCATENATE(""FR-"",REGEXEXTRACT(B12,""[\d]+""))"),"FR-548")</f>
        <v>FR-548</v>
      </c>
      <c r="D12" s="1">
        <v>2.97</v>
      </c>
      <c r="E12" s="1" t="s">
        <v>9</v>
      </c>
      <c r="F12" s="1" t="s">
        <v>10</v>
      </c>
    </row>
    <row r="13" spans="1:26" ht="15.75" customHeight="1">
      <c r="A13" s="1" t="s">
        <v>3</v>
      </c>
      <c r="B13" s="1" t="s">
        <v>21</v>
      </c>
      <c r="C13" s="1" t="str">
        <f ca="1">IFERROR(__xludf.DUMMYFUNCTION("CONCATENATE(""FR-"",REGEXEXTRACT(B13,""[\d]+""))"),"FR-549")</f>
        <v>FR-549</v>
      </c>
      <c r="D13" s="1">
        <v>2.97</v>
      </c>
      <c r="E13" s="1" t="s">
        <v>9</v>
      </c>
      <c r="F13" s="1" t="s">
        <v>10</v>
      </c>
    </row>
    <row r="14" spans="1:26" ht="15.75" customHeight="1">
      <c r="A14" s="1" t="s">
        <v>3</v>
      </c>
      <c r="B14" s="1" t="s">
        <v>22</v>
      </c>
      <c r="C14" s="1" t="str">
        <f ca="1">IFERROR(__xludf.DUMMYFUNCTION("CONCATENATE(""FR-"",REGEXEXTRACT(B14,""[\d]+""))"),"FR-177")</f>
        <v>FR-177</v>
      </c>
      <c r="D14" s="1">
        <v>2.97</v>
      </c>
      <c r="E14" s="1" t="s">
        <v>9</v>
      </c>
      <c r="F14" s="1" t="s">
        <v>10</v>
      </c>
    </row>
    <row r="15" spans="1:26" ht="15.75" customHeight="1">
      <c r="A15" s="1" t="s">
        <v>3</v>
      </c>
      <c r="B15" s="1" t="s">
        <v>23</v>
      </c>
      <c r="C15" s="1" t="s">
        <v>24</v>
      </c>
      <c r="D15" s="1">
        <v>3.476</v>
      </c>
      <c r="E15" s="1" t="s">
        <v>9</v>
      </c>
      <c r="F15" s="1" t="s">
        <v>10</v>
      </c>
    </row>
    <row r="16" spans="1:26" ht="15.75" customHeight="1">
      <c r="A16" s="1" t="s">
        <v>3</v>
      </c>
      <c r="B16" s="1" t="s">
        <v>25</v>
      </c>
      <c r="C16" s="1" t="s">
        <v>26</v>
      </c>
      <c r="D16" s="1">
        <v>3.476</v>
      </c>
      <c r="E16" s="1" t="s">
        <v>9</v>
      </c>
      <c r="F16" s="1" t="s">
        <v>10</v>
      </c>
    </row>
    <row r="17" spans="1:6" ht="15.75" customHeight="1">
      <c r="A17" s="1" t="s">
        <v>3</v>
      </c>
      <c r="B17" s="1" t="s">
        <v>27</v>
      </c>
      <c r="C17" s="1" t="s">
        <v>28</v>
      </c>
      <c r="D17" s="1">
        <v>3.476</v>
      </c>
      <c r="E17" s="1" t="s">
        <v>9</v>
      </c>
      <c r="F17" s="1" t="s">
        <v>10</v>
      </c>
    </row>
    <row r="18" spans="1:6" ht="15.75" customHeight="1">
      <c r="A18" s="1" t="s">
        <v>3</v>
      </c>
      <c r="B18" s="1" t="s">
        <v>29</v>
      </c>
      <c r="C18" s="1" t="s">
        <v>30</v>
      </c>
      <c r="D18" s="1">
        <v>3.476</v>
      </c>
      <c r="E18" s="1" t="s">
        <v>9</v>
      </c>
      <c r="F18" s="1" t="s">
        <v>10</v>
      </c>
    </row>
    <row r="19" spans="1:6" ht="15.75" customHeight="1">
      <c r="A19" s="1" t="s">
        <v>3</v>
      </c>
      <c r="B19" s="1" t="s">
        <v>31</v>
      </c>
      <c r="C19" s="1" t="s">
        <v>32</v>
      </c>
      <c r="D19" s="1">
        <v>3.476</v>
      </c>
      <c r="E19" s="1" t="s">
        <v>9</v>
      </c>
      <c r="F19" s="1" t="s">
        <v>10</v>
      </c>
    </row>
    <row r="20" spans="1:6" ht="15.75" customHeight="1">
      <c r="A20" s="1" t="s">
        <v>3</v>
      </c>
      <c r="B20" s="1" t="s">
        <v>33</v>
      </c>
      <c r="C20" s="1" t="s">
        <v>34</v>
      </c>
      <c r="D20" s="1">
        <v>3.52</v>
      </c>
      <c r="E20" s="1" t="s">
        <v>9</v>
      </c>
      <c r="F20" s="1" t="s">
        <v>10</v>
      </c>
    </row>
    <row r="21" spans="1:6" ht="15.75" customHeight="1">
      <c r="A21" s="1" t="s">
        <v>3</v>
      </c>
      <c r="B21" s="1" t="s">
        <v>35</v>
      </c>
      <c r="C21" s="1" t="s">
        <v>36</v>
      </c>
      <c r="D21" s="1">
        <v>60.5</v>
      </c>
      <c r="E21" s="1" t="s">
        <v>9</v>
      </c>
      <c r="F21" s="1" t="s">
        <v>37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1"/>
  <sheetViews>
    <sheetView workbookViewId="0"/>
  </sheetViews>
  <sheetFormatPr defaultColWidth="12.6328125" defaultRowHeight="15.75" customHeight="1"/>
  <cols>
    <col min="1" max="1" width="16.26953125" bestFit="1" customWidth="1"/>
    <col min="2" max="2" width="27.26953125" customWidth="1"/>
    <col min="4" max="4" width="7.26953125" bestFit="1" customWidth="1"/>
    <col min="5" max="5" width="20.26953125" customWidth="1"/>
    <col min="6" max="6" width="18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38</v>
      </c>
      <c r="C2" s="1" t="s">
        <v>39</v>
      </c>
      <c r="D2" s="1">
        <v>2.1724999999999999</v>
      </c>
      <c r="E2" s="1" t="s">
        <v>40</v>
      </c>
      <c r="F2" s="1" t="s">
        <v>41</v>
      </c>
    </row>
    <row r="3" spans="1:26" ht="15.75" customHeight="1">
      <c r="A3" s="1" t="s">
        <v>3</v>
      </c>
      <c r="B3" s="1" t="s">
        <v>42</v>
      </c>
      <c r="C3" s="1" t="s">
        <v>43</v>
      </c>
      <c r="D3" s="1">
        <v>2.1724999999999999</v>
      </c>
      <c r="E3" s="1" t="s">
        <v>40</v>
      </c>
      <c r="F3" s="1" t="s">
        <v>41</v>
      </c>
    </row>
    <row r="4" spans="1:26" ht="15.75" customHeight="1">
      <c r="A4" s="1" t="s">
        <v>3</v>
      </c>
      <c r="B4" s="1" t="s">
        <v>44</v>
      </c>
      <c r="C4" s="1" t="s">
        <v>45</v>
      </c>
      <c r="D4" s="1">
        <v>2.1724999999999999</v>
      </c>
      <c r="E4" s="1" t="s">
        <v>40</v>
      </c>
      <c r="F4" s="1" t="s">
        <v>41</v>
      </c>
    </row>
    <row r="5" spans="1:26" ht="15.75" customHeight="1">
      <c r="A5" s="1" t="s">
        <v>3</v>
      </c>
      <c r="B5" s="1" t="s">
        <v>46</v>
      </c>
      <c r="C5" s="1" t="s">
        <v>47</v>
      </c>
      <c r="D5" s="1">
        <v>2.1724999999999999</v>
      </c>
      <c r="E5" s="1" t="s">
        <v>40</v>
      </c>
      <c r="F5" s="1" t="s">
        <v>41</v>
      </c>
    </row>
    <row r="6" spans="1:26" ht="15.75" customHeight="1">
      <c r="A6" s="1" t="s">
        <v>3</v>
      </c>
      <c r="B6" s="1" t="s">
        <v>48</v>
      </c>
      <c r="C6" s="1" t="s">
        <v>49</v>
      </c>
      <c r="D6" s="1">
        <v>2.4750000000000001</v>
      </c>
      <c r="E6" s="1" t="s">
        <v>40</v>
      </c>
      <c r="F6" s="1" t="s">
        <v>50</v>
      </c>
    </row>
    <row r="7" spans="1:26" ht="15.75" customHeight="1">
      <c r="A7" s="1" t="s">
        <v>3</v>
      </c>
      <c r="B7" s="1" t="s">
        <v>51</v>
      </c>
      <c r="C7" s="1" t="s">
        <v>52</v>
      </c>
      <c r="D7" s="1">
        <v>2.4750000000000001</v>
      </c>
      <c r="E7" s="1" t="s">
        <v>40</v>
      </c>
      <c r="F7" s="1" t="s">
        <v>50</v>
      </c>
    </row>
    <row r="8" spans="1:26" ht="15.75" customHeight="1">
      <c r="A8" s="1" t="s">
        <v>3</v>
      </c>
      <c r="B8" s="1" t="s">
        <v>53</v>
      </c>
      <c r="C8" s="1" t="s">
        <v>54</v>
      </c>
      <c r="D8" s="1">
        <v>2.4750000000000001</v>
      </c>
      <c r="E8" s="1" t="s">
        <v>40</v>
      </c>
      <c r="F8" s="1" t="s">
        <v>50</v>
      </c>
    </row>
    <row r="9" spans="1:26" ht="15.75" customHeight="1">
      <c r="A9" s="1" t="s">
        <v>3</v>
      </c>
      <c r="B9" s="1" t="s">
        <v>55</v>
      </c>
      <c r="C9" s="1" t="s">
        <v>56</v>
      </c>
      <c r="D9" s="1">
        <v>2.6949999999999998</v>
      </c>
      <c r="E9" s="1" t="s">
        <v>40</v>
      </c>
      <c r="F9" s="1" t="s">
        <v>50</v>
      </c>
    </row>
    <row r="10" spans="1:26" ht="15.75" customHeight="1">
      <c r="A10" s="1" t="s">
        <v>3</v>
      </c>
      <c r="B10" s="1" t="s">
        <v>57</v>
      </c>
      <c r="C10" s="1" t="s">
        <v>58</v>
      </c>
      <c r="D10" s="1">
        <v>2.6949999999999998</v>
      </c>
      <c r="E10" s="1" t="s">
        <v>40</v>
      </c>
      <c r="F10" s="1" t="s">
        <v>50</v>
      </c>
    </row>
    <row r="11" spans="1:26" ht="15.75" customHeight="1">
      <c r="A11" s="1" t="s">
        <v>3</v>
      </c>
      <c r="B11" s="1" t="s">
        <v>59</v>
      </c>
      <c r="C11" s="1" t="s">
        <v>60</v>
      </c>
      <c r="D11" s="1">
        <v>2.6949999999999998</v>
      </c>
      <c r="E11" s="1" t="s">
        <v>40</v>
      </c>
      <c r="F11" s="1" t="s">
        <v>50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21"/>
  <sheetViews>
    <sheetView workbookViewId="0"/>
  </sheetViews>
  <sheetFormatPr defaultColWidth="12.6328125" defaultRowHeight="15.75" customHeight="1"/>
  <cols>
    <col min="1" max="1" width="14.36328125" customWidth="1"/>
    <col min="2" max="2" width="33.6328125" customWidth="1"/>
    <col min="5" max="5" width="23.6328125" customWidth="1"/>
    <col min="6" max="6" width="15.63281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61</v>
      </c>
      <c r="C2" s="1" t="s">
        <v>62</v>
      </c>
      <c r="D2" s="1">
        <v>4.4000000000000004</v>
      </c>
      <c r="E2" s="1" t="s">
        <v>63</v>
      </c>
      <c r="F2" s="1" t="s">
        <v>64</v>
      </c>
    </row>
    <row r="3" spans="1:26" ht="15.75" customHeight="1">
      <c r="A3" s="1" t="s">
        <v>3</v>
      </c>
      <c r="B3" s="1" t="s">
        <v>65</v>
      </c>
      <c r="C3" s="1" t="s">
        <v>66</v>
      </c>
      <c r="D3" s="1">
        <v>4.4000000000000004</v>
      </c>
      <c r="E3" s="1" t="s">
        <v>63</v>
      </c>
      <c r="F3" s="1" t="s">
        <v>64</v>
      </c>
    </row>
    <row r="4" spans="1:26" ht="15.75" customHeight="1">
      <c r="A4" s="1" t="s">
        <v>3</v>
      </c>
      <c r="B4" s="1" t="s">
        <v>67</v>
      </c>
      <c r="C4" s="1" t="s">
        <v>68</v>
      </c>
      <c r="D4" s="1">
        <v>4.4000000000000004</v>
      </c>
      <c r="E4" s="1" t="s">
        <v>63</v>
      </c>
      <c r="F4" s="1" t="s">
        <v>64</v>
      </c>
    </row>
    <row r="5" spans="1:26" ht="15.75" customHeight="1">
      <c r="A5" s="1" t="s">
        <v>3</v>
      </c>
      <c r="B5" s="1" t="s">
        <v>69</v>
      </c>
      <c r="C5" s="1" t="s">
        <v>70</v>
      </c>
      <c r="D5" s="1">
        <v>4.4000000000000004</v>
      </c>
      <c r="E5" s="1" t="s">
        <v>63</v>
      </c>
      <c r="F5" s="1" t="s">
        <v>64</v>
      </c>
    </row>
    <row r="6" spans="1:26" ht="15.75" customHeight="1">
      <c r="A6" s="1" t="s">
        <v>3</v>
      </c>
      <c r="B6" s="1" t="s">
        <v>71</v>
      </c>
      <c r="C6" s="1" t="s">
        <v>72</v>
      </c>
      <c r="D6" s="1">
        <v>4.4000000000000004</v>
      </c>
      <c r="E6" s="1" t="s">
        <v>63</v>
      </c>
      <c r="F6" s="1" t="s">
        <v>64</v>
      </c>
    </row>
    <row r="7" spans="1:26" ht="15.75" customHeight="1">
      <c r="A7" s="1" t="s">
        <v>3</v>
      </c>
      <c r="B7" s="1" t="s">
        <v>73</v>
      </c>
      <c r="C7" s="1" t="s">
        <v>74</v>
      </c>
      <c r="D7" s="1">
        <v>4.4000000000000004</v>
      </c>
      <c r="E7" s="1" t="s">
        <v>63</v>
      </c>
      <c r="F7" s="1" t="s">
        <v>64</v>
      </c>
    </row>
    <row r="8" spans="1:26" ht="15.75" customHeight="1">
      <c r="A8" s="1" t="s">
        <v>3</v>
      </c>
      <c r="B8" s="1" t="s">
        <v>75</v>
      </c>
      <c r="C8" s="1" t="s">
        <v>76</v>
      </c>
      <c r="D8" s="1">
        <v>4.4000000000000004</v>
      </c>
      <c r="E8" s="1" t="s">
        <v>63</v>
      </c>
      <c r="F8" s="1" t="s">
        <v>64</v>
      </c>
    </row>
    <row r="9" spans="1:26" ht="15.75" customHeight="1">
      <c r="A9" s="1" t="s">
        <v>3</v>
      </c>
      <c r="B9" s="1" t="s">
        <v>77</v>
      </c>
      <c r="C9" s="1" t="s">
        <v>78</v>
      </c>
      <c r="D9" s="1">
        <v>4.4000000000000004</v>
      </c>
      <c r="E9" s="1" t="s">
        <v>63</v>
      </c>
      <c r="F9" s="1" t="s">
        <v>64</v>
      </c>
    </row>
    <row r="10" spans="1:26" ht="15.75" customHeight="1">
      <c r="A10" s="1" t="s">
        <v>3</v>
      </c>
      <c r="B10" s="1" t="s">
        <v>79</v>
      </c>
      <c r="C10" s="1" t="s">
        <v>80</v>
      </c>
      <c r="D10" s="1">
        <v>3.19</v>
      </c>
      <c r="E10" s="1" t="s">
        <v>63</v>
      </c>
      <c r="F10" s="1" t="s">
        <v>81</v>
      </c>
    </row>
    <row r="11" spans="1:26" ht="15.75" customHeight="1">
      <c r="A11" s="1" t="s">
        <v>3</v>
      </c>
      <c r="B11" s="1" t="s">
        <v>82</v>
      </c>
      <c r="C11" s="1" t="s">
        <v>83</v>
      </c>
      <c r="D11" s="1">
        <v>3.19</v>
      </c>
      <c r="E11" s="1" t="s">
        <v>63</v>
      </c>
      <c r="F11" s="1" t="s">
        <v>81</v>
      </c>
    </row>
    <row r="12" spans="1:26" ht="15.75" customHeight="1">
      <c r="A12" s="1" t="s">
        <v>3</v>
      </c>
      <c r="B12" s="1" t="s">
        <v>84</v>
      </c>
      <c r="C12" s="1" t="s">
        <v>85</v>
      </c>
      <c r="D12" s="1">
        <v>3.19</v>
      </c>
      <c r="E12" s="1" t="s">
        <v>63</v>
      </c>
      <c r="F12" s="1" t="s">
        <v>81</v>
      </c>
    </row>
    <row r="13" spans="1:26" ht="15.75" customHeight="1">
      <c r="A13" s="1" t="s">
        <v>3</v>
      </c>
      <c r="B13" s="1" t="s">
        <v>86</v>
      </c>
      <c r="C13" s="1" t="s">
        <v>87</v>
      </c>
      <c r="D13" s="1">
        <v>3.19</v>
      </c>
      <c r="E13" s="1" t="s">
        <v>63</v>
      </c>
      <c r="F13" s="1" t="s">
        <v>81</v>
      </c>
    </row>
    <row r="14" spans="1:26" ht="15.75" customHeight="1">
      <c r="A14" s="1" t="s">
        <v>3</v>
      </c>
      <c r="B14" s="1" t="s">
        <v>88</v>
      </c>
      <c r="C14" s="1" t="s">
        <v>89</v>
      </c>
      <c r="D14" s="1">
        <v>3.19</v>
      </c>
      <c r="E14" s="1" t="s">
        <v>63</v>
      </c>
      <c r="F14" s="1" t="s">
        <v>81</v>
      </c>
    </row>
    <row r="15" spans="1:26" ht="15.75" customHeight="1">
      <c r="A15" s="1" t="s">
        <v>3</v>
      </c>
      <c r="B15" s="1" t="s">
        <v>88</v>
      </c>
      <c r="C15" s="1" t="s">
        <v>90</v>
      </c>
      <c r="D15" s="1">
        <v>3.19</v>
      </c>
      <c r="E15" s="1" t="s">
        <v>63</v>
      </c>
      <c r="F15" s="1" t="s">
        <v>81</v>
      </c>
    </row>
    <row r="16" spans="1:26" ht="15.75" customHeight="1">
      <c r="A16" s="1" t="s">
        <v>3</v>
      </c>
      <c r="B16" s="1" t="s">
        <v>91</v>
      </c>
      <c r="C16" s="1" t="s">
        <v>92</v>
      </c>
      <c r="D16" s="1">
        <v>3.19</v>
      </c>
      <c r="E16" s="1" t="s">
        <v>63</v>
      </c>
      <c r="F16" s="1" t="s">
        <v>81</v>
      </c>
    </row>
    <row r="17" spans="1:6" ht="15.75" customHeight="1">
      <c r="A17" s="1" t="s">
        <v>3</v>
      </c>
      <c r="B17" s="1" t="s">
        <v>93</v>
      </c>
      <c r="C17" s="1" t="s">
        <v>94</v>
      </c>
      <c r="D17" s="1">
        <v>3.19</v>
      </c>
      <c r="E17" s="1" t="s">
        <v>63</v>
      </c>
      <c r="F17" s="1" t="s">
        <v>81</v>
      </c>
    </row>
    <row r="18" spans="1:6" ht="15.75" customHeight="1">
      <c r="A18" s="1" t="s">
        <v>3</v>
      </c>
      <c r="B18" s="1" t="s">
        <v>95</v>
      </c>
      <c r="C18" s="1" t="s">
        <v>96</v>
      </c>
      <c r="D18" s="1">
        <v>2.97</v>
      </c>
      <c r="E18" s="1" t="s">
        <v>63</v>
      </c>
      <c r="F18" s="1" t="s">
        <v>81</v>
      </c>
    </row>
    <row r="19" spans="1:6" ht="15.75" customHeight="1">
      <c r="A19" s="1" t="s">
        <v>3</v>
      </c>
      <c r="B19" s="1" t="s">
        <v>97</v>
      </c>
      <c r="C19" s="1" t="s">
        <v>98</v>
      </c>
      <c r="D19" s="1">
        <v>2.97</v>
      </c>
      <c r="E19" s="1" t="s">
        <v>63</v>
      </c>
      <c r="F19" s="1" t="s">
        <v>81</v>
      </c>
    </row>
    <row r="20" spans="1:6" ht="15.75" customHeight="1">
      <c r="A20" s="1" t="s">
        <v>3</v>
      </c>
      <c r="B20" s="1" t="s">
        <v>99</v>
      </c>
      <c r="C20" s="1" t="s">
        <v>100</v>
      </c>
      <c r="D20" s="1">
        <v>2.97</v>
      </c>
      <c r="E20" s="1" t="s">
        <v>63</v>
      </c>
      <c r="F20" s="1" t="s">
        <v>81</v>
      </c>
    </row>
    <row r="21" spans="1:6" ht="15.75" customHeight="1">
      <c r="A21" s="1" t="s">
        <v>3</v>
      </c>
      <c r="B21" s="1" t="s">
        <v>101</v>
      </c>
      <c r="C21" s="1" t="s">
        <v>102</v>
      </c>
      <c r="D21" s="1">
        <v>2.97</v>
      </c>
      <c r="E21" s="1" t="s">
        <v>63</v>
      </c>
      <c r="F21" s="1" t="s">
        <v>81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8"/>
  <sheetViews>
    <sheetView workbookViewId="0"/>
  </sheetViews>
  <sheetFormatPr defaultColWidth="12.6328125" defaultRowHeight="15.75" customHeight="1"/>
  <cols>
    <col min="1" max="1" width="14.36328125" customWidth="1"/>
    <col min="2" max="2" width="24.90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103</v>
      </c>
      <c r="C2" s="1" t="s">
        <v>104</v>
      </c>
      <c r="D2" s="1">
        <v>5.83</v>
      </c>
      <c r="E2" s="1" t="s">
        <v>9</v>
      </c>
      <c r="F2" s="1" t="s">
        <v>105</v>
      </c>
    </row>
    <row r="3" spans="1:26" ht="15.75" customHeight="1">
      <c r="A3" s="1" t="s">
        <v>3</v>
      </c>
      <c r="B3" s="1" t="s">
        <v>106</v>
      </c>
      <c r="C3" s="1" t="s">
        <v>107</v>
      </c>
      <c r="D3" s="1">
        <v>5.83</v>
      </c>
      <c r="E3" s="1" t="s">
        <v>9</v>
      </c>
      <c r="F3" s="1" t="s">
        <v>105</v>
      </c>
    </row>
    <row r="4" spans="1:26" ht="15.75" customHeight="1">
      <c r="A4" s="1" t="s">
        <v>3</v>
      </c>
      <c r="B4" s="1" t="s">
        <v>108</v>
      </c>
      <c r="C4" s="1" t="s">
        <v>109</v>
      </c>
      <c r="D4" s="1">
        <v>5.83</v>
      </c>
      <c r="E4" s="1" t="s">
        <v>9</v>
      </c>
      <c r="F4" s="1" t="s">
        <v>105</v>
      </c>
    </row>
    <row r="5" spans="1:26" ht="15.75" customHeight="1">
      <c r="A5" s="1" t="s">
        <v>3</v>
      </c>
      <c r="B5" s="1" t="s">
        <v>110</v>
      </c>
      <c r="C5" s="1" t="s">
        <v>111</v>
      </c>
      <c r="D5" s="1">
        <v>5.83</v>
      </c>
      <c r="E5" s="1" t="s">
        <v>9</v>
      </c>
      <c r="F5" s="1" t="s">
        <v>105</v>
      </c>
    </row>
    <row r="6" spans="1:26" ht="15.75" customHeight="1">
      <c r="A6" s="1" t="s">
        <v>3</v>
      </c>
      <c r="B6" s="1" t="s">
        <v>112</v>
      </c>
      <c r="C6" s="1" t="s">
        <v>113</v>
      </c>
      <c r="D6" s="1">
        <v>4.29</v>
      </c>
      <c r="E6" s="1" t="s">
        <v>9</v>
      </c>
      <c r="F6" s="1" t="s">
        <v>105</v>
      </c>
    </row>
    <row r="7" spans="1:26" ht="15.75" customHeight="1">
      <c r="A7" s="1" t="s">
        <v>3</v>
      </c>
      <c r="B7" s="1" t="s">
        <v>114</v>
      </c>
      <c r="C7" s="1" t="s">
        <v>115</v>
      </c>
      <c r="D7" s="1">
        <v>4.29</v>
      </c>
      <c r="E7" s="1" t="s">
        <v>9</v>
      </c>
      <c r="F7" s="1" t="s">
        <v>105</v>
      </c>
    </row>
    <row r="8" spans="1:26" ht="15.75" customHeight="1">
      <c r="A8" s="1" t="s">
        <v>3</v>
      </c>
      <c r="B8" s="1" t="s">
        <v>116</v>
      </c>
      <c r="C8" s="1" t="s">
        <v>117</v>
      </c>
      <c r="D8" s="1">
        <v>4.29</v>
      </c>
      <c r="E8" s="1" t="s">
        <v>9</v>
      </c>
      <c r="F8" s="1" t="s">
        <v>105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4"/>
  <sheetViews>
    <sheetView workbookViewId="0"/>
  </sheetViews>
  <sheetFormatPr defaultColWidth="12.6328125" defaultRowHeight="15.75" customHeight="1"/>
  <cols>
    <col min="1" max="1" width="14.36328125" customWidth="1"/>
    <col min="2" max="2" width="34.36328125" customWidth="1"/>
    <col min="6" max="6" width="20.7265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118</v>
      </c>
      <c r="C2" s="1" t="s">
        <v>119</v>
      </c>
      <c r="D2" s="1">
        <v>36.299999999999997</v>
      </c>
      <c r="E2" s="1" t="s">
        <v>9</v>
      </c>
      <c r="F2" s="1" t="s">
        <v>120</v>
      </c>
    </row>
    <row r="3" spans="1:26" ht="15.75" customHeight="1">
      <c r="A3" s="1" t="s">
        <v>3</v>
      </c>
      <c r="B3" s="1" t="s">
        <v>121</v>
      </c>
      <c r="C3" s="1" t="s">
        <v>122</v>
      </c>
      <c r="D3" s="1">
        <v>41.8</v>
      </c>
      <c r="E3" s="1" t="s">
        <v>9</v>
      </c>
      <c r="F3" s="1" t="s">
        <v>120</v>
      </c>
    </row>
    <row r="4" spans="1:26" ht="15.75" customHeight="1">
      <c r="A4" s="1" t="s">
        <v>3</v>
      </c>
      <c r="B4" s="1" t="s">
        <v>123</v>
      </c>
      <c r="C4" s="1" t="s">
        <v>124</v>
      </c>
      <c r="D4" s="1">
        <v>96.8</v>
      </c>
      <c r="E4" s="1" t="s">
        <v>9</v>
      </c>
      <c r="F4" s="1" t="s">
        <v>125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2FC6-F878-4317-96B7-055A53DED405}">
  <dimension ref="A1:F9"/>
  <sheetViews>
    <sheetView workbookViewId="0">
      <selection activeCell="D9" sqref="D9"/>
    </sheetView>
  </sheetViews>
  <sheetFormatPr defaultRowHeight="12.5"/>
  <cols>
    <col min="1" max="1" width="21.453125" bestFit="1" customWidth="1"/>
    <col min="2" max="2" width="26.26953125" bestFit="1" customWidth="1"/>
  </cols>
  <sheetData>
    <row r="1" spans="1:6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</row>
    <row r="2" spans="1:6">
      <c r="A2" s="10" t="s">
        <v>174</v>
      </c>
      <c r="B2" s="9" t="s">
        <v>188</v>
      </c>
      <c r="C2" t="s">
        <v>173</v>
      </c>
      <c r="E2" s="8" t="s">
        <v>189</v>
      </c>
    </row>
    <row r="3" spans="1:6">
      <c r="A3" s="10" t="s">
        <v>174</v>
      </c>
      <c r="B3" s="9" t="s">
        <v>187</v>
      </c>
      <c r="C3" t="s">
        <v>175</v>
      </c>
      <c r="E3" s="8" t="s">
        <v>189</v>
      </c>
    </row>
    <row r="4" spans="1:6">
      <c r="A4" s="10" t="s">
        <v>174</v>
      </c>
      <c r="B4" s="9" t="s">
        <v>186</v>
      </c>
      <c r="C4" t="s">
        <v>176</v>
      </c>
      <c r="E4" s="8" t="s">
        <v>189</v>
      </c>
    </row>
    <row r="5" spans="1:6">
      <c r="A5" s="10" t="s">
        <v>174</v>
      </c>
      <c r="B5" s="9" t="s">
        <v>185</v>
      </c>
      <c r="C5" t="s">
        <v>177</v>
      </c>
      <c r="E5" s="8" t="s">
        <v>189</v>
      </c>
    </row>
    <row r="6" spans="1:6">
      <c r="A6" s="10" t="s">
        <v>174</v>
      </c>
      <c r="B6" s="9" t="s">
        <v>184</v>
      </c>
      <c r="C6" t="s">
        <v>178</v>
      </c>
      <c r="E6" s="8" t="s">
        <v>189</v>
      </c>
    </row>
    <row r="7" spans="1:6">
      <c r="A7" s="10" t="s">
        <v>174</v>
      </c>
      <c r="B7" s="9" t="s">
        <v>183</v>
      </c>
      <c r="C7" t="s">
        <v>179</v>
      </c>
      <c r="E7" s="8" t="s">
        <v>189</v>
      </c>
    </row>
    <row r="8" spans="1:6">
      <c r="A8" s="10" t="s">
        <v>174</v>
      </c>
      <c r="B8" s="9" t="s">
        <v>182</v>
      </c>
      <c r="C8" t="s">
        <v>180</v>
      </c>
      <c r="E8" s="8" t="s">
        <v>189</v>
      </c>
    </row>
    <row r="9" spans="1:6">
      <c r="A9" s="10" t="s">
        <v>174</v>
      </c>
      <c r="B9" s="8" t="s">
        <v>172</v>
      </c>
      <c r="C9" s="9" t="s">
        <v>181</v>
      </c>
      <c r="E9" s="8" t="s">
        <v>189</v>
      </c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8"/>
  <sheetViews>
    <sheetView workbookViewId="0">
      <selection activeCell="A6" sqref="A6:XFD6"/>
    </sheetView>
  </sheetViews>
  <sheetFormatPr defaultColWidth="12.6328125" defaultRowHeight="15.75" customHeight="1"/>
  <cols>
    <col min="1" max="1" width="16.26953125" bestFit="1" customWidth="1"/>
    <col min="2" max="2" width="27.6328125" customWidth="1"/>
    <col min="4" max="4" width="14.6328125" bestFit="1" customWidth="1"/>
    <col min="6" max="6" width="19" bestFit="1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126</v>
      </c>
      <c r="C2" s="1" t="s">
        <v>127</v>
      </c>
      <c r="D2" s="1">
        <v>63.25</v>
      </c>
      <c r="E2" s="1" t="s">
        <v>9</v>
      </c>
      <c r="F2" s="1" t="s">
        <v>128</v>
      </c>
    </row>
    <row r="3" spans="1:26" ht="15.75" customHeight="1">
      <c r="A3" s="1" t="s">
        <v>3</v>
      </c>
      <c r="B3" s="1" t="s">
        <v>129</v>
      </c>
      <c r="C3" s="1" t="s">
        <v>130</v>
      </c>
      <c r="D3" s="1">
        <v>3.52</v>
      </c>
      <c r="E3" s="1" t="s">
        <v>9</v>
      </c>
      <c r="F3" s="1" t="s">
        <v>131</v>
      </c>
    </row>
    <row r="4" spans="1:26" ht="15.75" customHeight="1">
      <c r="A4" s="1" t="s">
        <v>3</v>
      </c>
      <c r="B4" s="1" t="s">
        <v>132</v>
      </c>
      <c r="C4" s="1" t="s">
        <v>133</v>
      </c>
      <c r="D4" s="1">
        <v>0.39600000000000002</v>
      </c>
      <c r="E4" s="1" t="s">
        <v>9</v>
      </c>
      <c r="F4" s="1" t="s">
        <v>134</v>
      </c>
    </row>
    <row r="5" spans="1:26" ht="15.75" customHeight="1">
      <c r="A5" s="1" t="s">
        <v>3</v>
      </c>
      <c r="B5" s="1" t="s">
        <v>135</v>
      </c>
      <c r="C5" s="1" t="s">
        <v>136</v>
      </c>
      <c r="D5" s="1">
        <v>0.3135</v>
      </c>
      <c r="E5" s="1" t="s">
        <v>9</v>
      </c>
      <c r="F5" s="1" t="s">
        <v>137</v>
      </c>
    </row>
    <row r="6" spans="1:26" ht="15.75" customHeight="1">
      <c r="A6" s="1" t="s">
        <v>3</v>
      </c>
      <c r="B6" s="1" t="s">
        <v>138</v>
      </c>
      <c r="C6" s="1" t="s">
        <v>139</v>
      </c>
      <c r="D6" s="1" t="s">
        <v>141</v>
      </c>
      <c r="E6" s="1" t="s">
        <v>9</v>
      </c>
      <c r="F6" s="1" t="s">
        <v>140</v>
      </c>
    </row>
    <row r="7" spans="1:26" ht="15.75" customHeight="1">
      <c r="A7" s="1" t="s">
        <v>3</v>
      </c>
      <c r="B7" s="1" t="s">
        <v>142</v>
      </c>
      <c r="C7" s="1" t="s">
        <v>143</v>
      </c>
      <c r="D7" s="1" t="s">
        <v>144</v>
      </c>
      <c r="E7" s="1" t="s">
        <v>9</v>
      </c>
      <c r="F7" s="1" t="s">
        <v>145</v>
      </c>
    </row>
    <row r="8" spans="1:26" ht="15.75" customHeight="1">
      <c r="A8" s="1" t="s">
        <v>3</v>
      </c>
      <c r="B8" s="1" t="s">
        <v>146</v>
      </c>
      <c r="C8" s="1" t="s">
        <v>147</v>
      </c>
      <c r="D8" s="1" t="s">
        <v>144</v>
      </c>
      <c r="E8" s="1" t="s">
        <v>9</v>
      </c>
      <c r="F8" s="1" t="s">
        <v>145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滅菌バッグ</vt:lpstr>
      <vt:lpstr>マスク</vt:lpstr>
      <vt:lpstr>プラスチックグローブ</vt:lpstr>
      <vt:lpstr>ニトリルグローブ</vt:lpstr>
      <vt:lpstr>袖なしエプロン</vt:lpstr>
      <vt:lpstr>袖付ガウン(ポリエチレン、不織布）</vt:lpstr>
      <vt:lpstr>セラバンド</vt:lpstr>
      <vt:lpstr>ペーパー類その他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僚汰</cp:lastModifiedBy>
  <dcterms:modified xsi:type="dcterms:W3CDTF">2024-02-19T11:48:16Z</dcterms:modified>
</cp:coreProperties>
</file>