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 defaultThemeVersion="166925"/>
  <xr:revisionPtr revIDLastSave="356" documentId="8_{BE927492-7148-4F9D-BD79-FF5707052001}" xr6:coauthVersionLast="47" xr6:coauthVersionMax="47" xr10:uidLastSave="{ED80F115-FE75-4105-BFEE-CF7D39A43329}"/>
  <bookViews>
    <workbookView xWindow="-108" yWindow="-108" windowWidth="23256" windowHeight="12576" xr2:uid="{FCE4BA05-FB9A-41C5-8BC7-2BD6481DE89C}"/>
  </bookViews>
  <sheets>
    <sheet name="LiPo Calc" sheetId="1" r:id="rId1"/>
  </sheets>
  <definedNames>
    <definedName name="Capacity">'LiPo Calc'!$B$3</definedName>
    <definedName name="Cells">'LiPo Calc'!$B$4</definedName>
    <definedName name="Max">'LiPo Calc'!$B$5</definedName>
    <definedName name="Min">'LiPo Calc'!$B$6</definedName>
    <definedName name="Target">'LiPo Calc'!$B$9</definedName>
    <definedName name="Volts">'LiPo Calc'!$B$8</definedName>
    <definedName name="Watts">'LiPo Calc'!$B$11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1" l="1"/>
  <c r="A23" i="1"/>
  <c r="A22" i="1"/>
  <c r="A21" i="1"/>
  <c r="A20" i="1"/>
  <c r="A19" i="1"/>
  <c r="A18" i="1"/>
  <c r="A17" i="1"/>
  <c r="A16" i="1"/>
  <c r="A15" i="1"/>
  <c r="A14" i="1"/>
  <c r="B24" i="1"/>
  <c r="D24" i="1" s="1"/>
  <c r="E24" i="1" s="1"/>
  <c r="B14" i="1"/>
  <c r="D14" i="1" s="1"/>
  <c r="E14" i="1" s="1"/>
  <c r="B15" i="1" l="1"/>
  <c r="D15" i="1" s="1"/>
  <c r="E15" i="1" s="1"/>
  <c r="C14" i="1"/>
  <c r="F14" i="1" s="1"/>
  <c r="G14" i="1" s="1"/>
  <c r="B16" i="1" l="1"/>
  <c r="D16" i="1" s="1"/>
  <c r="E16" i="1" s="1"/>
  <c r="F15" i="1"/>
  <c r="B17" i="1" l="1"/>
  <c r="D17" i="1" s="1"/>
  <c r="E17" i="1" s="1"/>
  <c r="F16" i="1"/>
  <c r="G16" i="1" s="1"/>
  <c r="G15" i="1"/>
  <c r="B18" i="1" l="1"/>
  <c r="D18" i="1" s="1"/>
  <c r="E18" i="1" s="1"/>
  <c r="F17" i="1"/>
  <c r="G17" i="1" s="1"/>
  <c r="B19" i="1" l="1"/>
  <c r="D19" i="1" s="1"/>
  <c r="E19" i="1" s="1"/>
  <c r="F18" i="1"/>
  <c r="G18" i="1" s="1"/>
  <c r="B20" i="1" l="1"/>
  <c r="D20" i="1" s="1"/>
  <c r="E20" i="1" s="1"/>
  <c r="F19" i="1"/>
  <c r="G19" i="1" s="1"/>
  <c r="B21" i="1" l="1"/>
  <c r="D21" i="1" s="1"/>
  <c r="E21" i="1" s="1"/>
  <c r="F20" i="1"/>
  <c r="G20" i="1" s="1"/>
  <c r="B22" i="1" l="1"/>
  <c r="D22" i="1" s="1"/>
  <c r="E22" i="1" s="1"/>
  <c r="F21" i="1"/>
  <c r="G21" i="1" s="1"/>
  <c r="B23" i="1" l="1"/>
  <c r="D23" i="1" s="1"/>
  <c r="E23" i="1" s="1"/>
  <c r="F22" i="1"/>
  <c r="G22" i="1" s="1"/>
  <c r="F23" i="1" l="1"/>
  <c r="G23" i="1" s="1"/>
  <c r="C15" i="1"/>
  <c r="C24" i="1"/>
  <c r="F24" i="1" l="1"/>
  <c r="C16" i="1"/>
  <c r="C17" i="1" l="1"/>
  <c r="C18" i="1" l="1"/>
  <c r="C19" i="1" l="1"/>
  <c r="C20" i="1" l="1"/>
  <c r="C21" i="1" l="1"/>
  <c r="C22" i="1" l="1"/>
  <c r="C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3" authorId="0" shapeId="0" xr:uid="{481099B3-5FCF-4518-AD00-03050D74CC2C}">
      <text>
        <r>
          <rPr>
            <b/>
            <sz val="9"/>
            <color indexed="81"/>
            <rFont val="Tahoma"/>
            <family val="2"/>
          </rPr>
          <t xml:space="preserve">Wattage setting of discharger
</t>
        </r>
      </text>
    </comment>
    <comment ref="B13" authorId="0" shapeId="0" xr:uid="{537B7249-3B59-46C8-A3C3-85519C19D672}">
      <text>
        <r>
          <rPr>
            <b/>
            <sz val="9"/>
            <color indexed="81"/>
            <rFont val="Tahoma"/>
            <family val="2"/>
          </rPr>
          <t>Current voltage of the battery</t>
        </r>
      </text>
    </comment>
    <comment ref="C13" authorId="0" shapeId="0" xr:uid="{42752526-B8D5-41B0-9831-56D2F45D7571}">
      <text>
        <r>
          <rPr>
            <b/>
            <sz val="9"/>
            <color indexed="81"/>
            <rFont val="Tahoma"/>
            <family val="2"/>
          </rPr>
          <t>Amps drawn by the discharger based on Watts and Volts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3" authorId="0" shapeId="0" xr:uid="{F7BD4C9D-02F5-4AD5-99EC-537E44697C04}">
      <text>
        <r>
          <rPr>
            <b/>
            <sz val="9"/>
            <color indexed="81"/>
            <rFont val="Tahoma"/>
            <family val="2"/>
          </rPr>
          <t>Capacity remaining of the battery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 xr:uid="{7213BE53-245E-4A6F-9060-43BEC9FA6527}">
      <text>
        <r>
          <rPr>
            <b/>
            <sz val="9"/>
            <color indexed="81"/>
            <rFont val="Tahoma"/>
            <family val="2"/>
          </rPr>
          <t>mAH (mili-Amp Hours) remaining charge</t>
        </r>
      </text>
    </comment>
    <comment ref="F13" authorId="0" shapeId="0" xr:uid="{0143D0C3-5890-421A-9E09-C86BF60BCF3A}">
      <text>
        <r>
          <rPr>
            <b/>
            <sz val="9"/>
            <color indexed="81"/>
            <rFont val="Tahoma"/>
            <family val="2"/>
          </rPr>
          <t>Time left in minutes to reach the desired voltage</t>
        </r>
      </text>
    </comment>
    <comment ref="G13" authorId="0" shapeId="0" xr:uid="{B1F32ACE-CBD8-4E91-AF58-61ABB610E7B5}">
      <text>
        <r>
          <rPr>
            <b/>
            <sz val="9"/>
            <color indexed="81"/>
            <rFont val="Tahoma"/>
            <family val="2"/>
          </rPr>
          <t>Time left in hours and minutes to reach the desired voltage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<sst xmlns="http://schemas.openxmlformats.org/spreadsheetml/2006/main" count="22" uniqueCount="20">
  <si>
    <t>Volts</t>
  </si>
  <si>
    <t>Watts</t>
  </si>
  <si>
    <t>mAH</t>
  </si>
  <si>
    <t>Amps (Draw)</t>
  </si>
  <si>
    <t>Mins</t>
  </si>
  <si>
    <t>Capacity</t>
  </si>
  <si>
    <t>Cells</t>
  </si>
  <si>
    <t>Target</t>
  </si>
  <si>
    <t>Volts (Start)</t>
  </si>
  <si>
    <t>Volts (Max)</t>
  </si>
  <si>
    <t>Volts (Min)</t>
  </si>
  <si>
    <t>Battery cell count (1,2,3 etc)</t>
  </si>
  <si>
    <t>Battery capacity mAH</t>
  </si>
  <si>
    <t>Maximum cell voltage of the battery in Volts. LiPo 4.2, LiPoHV 4.35.</t>
  </si>
  <si>
    <t>Minimum cell voltage. 3.0 for LiPo</t>
  </si>
  <si>
    <t>The starting voltage before discharging</t>
  </si>
  <si>
    <t>Maximum Wattage of the discharger</t>
  </si>
  <si>
    <t>LiPo Discharging tool. V1.0</t>
  </si>
  <si>
    <t>Hrs:Min</t>
  </si>
  <si>
    <t>The target voltage after discharging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</si>
</sst>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5" borderId="0" xfId="0" applyFont="1" applyFill="1" applyProtection="1"/>
    <xf numFmtId="2" fontId="0" fillId="5" borderId="0" xfId="0" applyNumberFormat="1" applyFill="1" applyProtection="1"/>
    <xf numFmtId="1" fontId="0" fillId="5" borderId="0" xfId="0" applyNumberFormat="1" applyFill="1" applyProtection="1"/>
    <xf numFmtId="164" fontId="0" fillId="5" borderId="0" xfId="0" applyNumberFormat="1" applyFill="1" applyProtection="1"/>
    <xf numFmtId="49" fontId="0" fillId="5" borderId="0" xfId="0" applyNumberFormat="1" applyFill="1" applyAlignment="1" applyProtection="1">
      <alignment horizontal="right"/>
    </xf>
    <xf numFmtId="0" fontId="0" fillId="5" borderId="0" xfId="0" applyFill="1" applyProtection="1"/>
    <xf numFmtId="0" fontId="1" fillId="5" borderId="0" xfId="0" applyFont="1" applyFill="1" applyAlignment="1" applyProtection="1">
      <alignment horizontal="left"/>
    </xf>
    <xf numFmtId="2" fontId="1" fillId="5" borderId="0" xfId="0" applyNumberFormat="1" applyFont="1" applyFill="1" applyAlignment="1" applyProtection="1">
      <alignment horizontal="left"/>
    </xf>
    <xf numFmtId="49" fontId="1" fillId="5" borderId="0" xfId="0" applyNumberFormat="1" applyFont="1" applyFill="1" applyAlignment="1" applyProtection="1">
      <alignment horizontal="left"/>
    </xf>
    <xf numFmtId="0" fontId="1" fillId="5" borderId="0" xfId="0" applyFont="1" applyFill="1" applyProtection="1"/>
    <xf numFmtId="2" fontId="0" fillId="0" borderId="0" xfId="0" applyNumberFormat="1" applyFill="1" applyProtection="1"/>
    <xf numFmtId="1" fontId="1" fillId="5" borderId="0" xfId="0" applyNumberFormat="1" applyFont="1" applyFill="1" applyProtection="1"/>
    <xf numFmtId="2" fontId="0" fillId="5" borderId="0" xfId="0" applyNumberFormat="1" applyFill="1" applyBorder="1" applyProtection="1"/>
    <xf numFmtId="0" fontId="0" fillId="5" borderId="0" xfId="0" applyFill="1" applyAlignment="1" applyProtection="1">
      <alignment vertical="center" wrapText="1"/>
    </xf>
    <xf numFmtId="164" fontId="0" fillId="5" borderId="0" xfId="0" applyNumberFormat="1" applyFill="1" applyAlignment="1" applyProtection="1">
      <alignment horizontal="left" vertical="center" wrapText="1" indent="1"/>
    </xf>
    <xf numFmtId="9" fontId="0" fillId="5" borderId="0" xfId="0" applyNumberFormat="1" applyFill="1" applyAlignment="1" applyProtection="1">
      <alignment vertical="center" wrapText="1"/>
    </xf>
    <xf numFmtId="165" fontId="0" fillId="5" borderId="0" xfId="0" applyNumberFormat="1" applyFill="1" applyProtection="1"/>
    <xf numFmtId="0" fontId="1" fillId="3" borderId="10" xfId="0" applyNumberFormat="1" applyFont="1" applyFill="1" applyBorder="1" applyAlignment="1" applyProtection="1">
      <alignment horizontal="center"/>
    </xf>
    <xf numFmtId="0" fontId="1" fillId="3" borderId="9" xfId="0" applyNumberFormat="1" applyFont="1" applyFill="1" applyBorder="1" applyAlignment="1" applyProtection="1">
      <alignment horizontal="center"/>
    </xf>
    <xf numFmtId="0" fontId="1" fillId="3" borderId="11" xfId="0" applyNumberFormat="1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2" fontId="0" fillId="3" borderId="0" xfId="0" applyNumberFormat="1" applyFill="1" applyBorder="1" applyAlignment="1" applyProtection="1">
      <alignment horizontal="center"/>
    </xf>
    <xf numFmtId="10" fontId="0" fillId="3" borderId="0" xfId="0" applyNumberFormat="1" applyFill="1" applyBorder="1" applyAlignment="1" applyProtection="1">
      <alignment horizontal="center"/>
    </xf>
    <xf numFmtId="1" fontId="0" fillId="3" borderId="0" xfId="0" applyNumberFormat="1" applyFill="1" applyBorder="1" applyAlignment="1" applyProtection="1">
      <alignment horizontal="center"/>
    </xf>
    <xf numFmtId="164" fontId="0" fillId="3" borderId="0" xfId="0" applyNumberFormat="1" applyFill="1" applyBorder="1" applyAlignment="1" applyProtection="1">
      <alignment horizontal="center"/>
    </xf>
    <xf numFmtId="0" fontId="0" fillId="3" borderId="3" xfId="0" applyNumberFormat="1" applyFill="1" applyBorder="1" applyAlignment="1" applyProtection="1">
      <alignment horizontal="center"/>
    </xf>
    <xf numFmtId="0" fontId="0" fillId="3" borderId="4" xfId="0" applyFill="1" applyBorder="1" applyAlignment="1" applyProtection="1">
      <alignment horizontal="center"/>
    </xf>
    <xf numFmtId="2" fontId="0" fillId="3" borderId="5" xfId="0" applyNumberFormat="1" applyFill="1" applyBorder="1" applyAlignment="1" applyProtection="1">
      <alignment horizontal="center"/>
    </xf>
    <xf numFmtId="10" fontId="0" fillId="3" borderId="5" xfId="0" applyNumberFormat="1" applyFill="1" applyBorder="1" applyAlignment="1" applyProtection="1">
      <alignment horizontal="center"/>
    </xf>
    <xf numFmtId="1" fontId="0" fillId="3" borderId="5" xfId="0" applyNumberFormat="1" applyFill="1" applyBorder="1" applyAlignment="1" applyProtection="1">
      <alignment horizontal="center"/>
    </xf>
    <xf numFmtId="164" fontId="0" fillId="3" borderId="5" xfId="0" applyNumberFormat="1" applyFill="1" applyBorder="1" applyAlignment="1" applyProtection="1">
      <alignment horizontal="center"/>
    </xf>
    <xf numFmtId="20" fontId="0" fillId="3" borderId="6" xfId="0" applyNumberForma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left"/>
    </xf>
    <xf numFmtId="0" fontId="1" fillId="5" borderId="0" xfId="0" applyNumberFormat="1" applyFont="1" applyFill="1" applyBorder="1" applyAlignment="1" applyProtection="1">
      <alignment horizontal="left"/>
    </xf>
    <xf numFmtId="49" fontId="0" fillId="5" borderId="0" xfId="0" applyNumberFormat="1" applyFill="1" applyAlignment="1" applyProtection="1"/>
    <xf numFmtId="1" fontId="0" fillId="2" borderId="1" xfId="0" applyNumberFormat="1" applyFill="1" applyBorder="1" applyAlignment="1" applyProtection="1">
      <alignment horizontal="right" indent="1"/>
      <protection locked="0"/>
    </xf>
    <xf numFmtId="2" fontId="0" fillId="4" borderId="7" xfId="0" applyNumberFormat="1" applyFill="1" applyBorder="1" applyAlignment="1" applyProtection="1">
      <alignment horizontal="right" indent="1"/>
      <protection locked="0"/>
    </xf>
    <xf numFmtId="2" fontId="0" fillId="4" borderId="1" xfId="0" applyNumberFormat="1" applyFill="1" applyBorder="1" applyAlignment="1" applyProtection="1">
      <alignment horizontal="right" indent="1"/>
      <protection locked="0"/>
    </xf>
    <xf numFmtId="2" fontId="0" fillId="0" borderId="0" xfId="0" applyNumberFormat="1" applyFill="1" applyBorder="1" applyAlignment="1" applyProtection="1">
      <alignment horizontal="right" indent="1"/>
    </xf>
    <xf numFmtId="2" fontId="0" fillId="2" borderId="1" xfId="0" applyNumberFormat="1" applyFill="1" applyBorder="1" applyAlignment="1" applyProtection="1">
      <alignment horizontal="right" indent="1"/>
      <protection locked="0"/>
    </xf>
    <xf numFmtId="2" fontId="0" fillId="2" borderId="8" xfId="0" applyNumberFormat="1" applyFill="1" applyBorder="1" applyAlignment="1" applyProtection="1">
      <alignment horizontal="right" indent="1"/>
      <protection locked="0"/>
    </xf>
    <xf numFmtId="2" fontId="0" fillId="0" borderId="0" xfId="0" applyNumberFormat="1" applyFill="1" applyAlignment="1" applyProtection="1">
      <alignment horizontal="righ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Volts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'LiPo Calc'!$G$14:$G$24</c:f>
              <c:strCache>
                <c:ptCount val="11"/>
                <c:pt idx="0">
                  <c:v>0:31</c:v>
                </c:pt>
                <c:pt idx="1">
                  <c:v>0:28</c:v>
                </c:pt>
                <c:pt idx="2">
                  <c:v>0:25</c:v>
                </c:pt>
                <c:pt idx="3">
                  <c:v>0:22</c:v>
                </c:pt>
                <c:pt idx="4">
                  <c:v>0:19</c:v>
                </c:pt>
                <c:pt idx="5">
                  <c:v>0:16</c:v>
                </c:pt>
                <c:pt idx="6">
                  <c:v>0:12</c:v>
                </c:pt>
                <c:pt idx="7">
                  <c:v>0:9</c:v>
                </c:pt>
                <c:pt idx="8">
                  <c:v>0:6</c:v>
                </c:pt>
                <c:pt idx="9">
                  <c:v>0:3</c:v>
                </c:pt>
                <c:pt idx="10">
                  <c:v>0:00</c:v>
                </c:pt>
              </c:strCache>
            </c:strRef>
          </c:cat>
          <c:val>
            <c:numRef>
              <c:f>'LiPo Calc'!$B$14:$B$24</c:f>
              <c:numCache>
                <c:formatCode>0.00</c:formatCode>
                <c:ptCount val="11"/>
                <c:pt idx="0">
                  <c:v>12</c:v>
                </c:pt>
                <c:pt idx="1">
                  <c:v>11.91</c:v>
                </c:pt>
                <c:pt idx="2">
                  <c:v>11.82</c:v>
                </c:pt>
                <c:pt idx="3">
                  <c:v>11.73</c:v>
                </c:pt>
                <c:pt idx="4">
                  <c:v>11.64</c:v>
                </c:pt>
                <c:pt idx="5">
                  <c:v>11.55</c:v>
                </c:pt>
                <c:pt idx="6">
                  <c:v>11.46</c:v>
                </c:pt>
                <c:pt idx="7">
                  <c:v>11.370000000000001</c:v>
                </c:pt>
                <c:pt idx="8">
                  <c:v>11.280000000000001</c:v>
                </c:pt>
                <c:pt idx="9">
                  <c:v>11.190000000000001</c:v>
                </c:pt>
                <c:pt idx="10">
                  <c:v>11.100000000000001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097-4E78-9DA4-228553383EAB}"/>
            </c:ext>
          </c:extLst>
        </c:ser>
        <c:ser>
          <c:idx val="1"/>
          <c:order val="1"/>
          <c:tx>
            <c:v>Amps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'LiPo Calc'!$G$14:$G$24</c:f>
              <c:strCache>
                <c:ptCount val="11"/>
                <c:pt idx="0">
                  <c:v>0:31</c:v>
                </c:pt>
                <c:pt idx="1">
                  <c:v>0:28</c:v>
                </c:pt>
                <c:pt idx="2">
                  <c:v>0:25</c:v>
                </c:pt>
                <c:pt idx="3">
                  <c:v>0:22</c:v>
                </c:pt>
                <c:pt idx="4">
                  <c:v>0:19</c:v>
                </c:pt>
                <c:pt idx="5">
                  <c:v>0:16</c:v>
                </c:pt>
                <c:pt idx="6">
                  <c:v>0:12</c:v>
                </c:pt>
                <c:pt idx="7">
                  <c:v>0:9</c:v>
                </c:pt>
                <c:pt idx="8">
                  <c:v>0:6</c:v>
                </c:pt>
                <c:pt idx="9">
                  <c:v>0:3</c:v>
                </c:pt>
                <c:pt idx="10">
                  <c:v>0:00</c:v>
                </c:pt>
              </c:strCache>
            </c:strRef>
          </c:cat>
          <c:val>
            <c:numRef>
              <c:f>'LiPo Calc'!$C$14:$C$24</c:f>
              <c:numCache>
                <c:formatCode>0.00</c:formatCode>
                <c:ptCount val="11"/>
                <c:pt idx="0">
                  <c:v>8.3333333333333339</c:v>
                </c:pt>
                <c:pt idx="1">
                  <c:v>8.3963056255247697</c:v>
                </c:pt>
                <c:pt idx="2">
                  <c:v>8.4602368866328259</c:v>
                </c:pt>
                <c:pt idx="3">
                  <c:v>8.5251491901108274</c:v>
                </c:pt>
                <c:pt idx="4">
                  <c:v>8.5910652920962196</c:v>
                </c:pt>
                <c:pt idx="5">
                  <c:v>8.6580086580086579</c:v>
                </c:pt>
                <c:pt idx="6">
                  <c:v>8.7260034904013963</c:v>
                </c:pt>
                <c:pt idx="7">
                  <c:v>8.7950747581354438</c:v>
                </c:pt>
                <c:pt idx="8">
                  <c:v>8.865248226950353</c:v>
                </c:pt>
                <c:pt idx="9">
                  <c:v>8.9365504915102765</c:v>
                </c:pt>
                <c:pt idx="10">
                  <c:v>9.0090090090090076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097-4E78-9DA4-228553383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942560"/>
        <c:axId val="684942888"/>
      </c:lineChart>
      <c:catAx>
        <c:axId val="68494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42888"/>
        <c:crosses val="autoZero"/>
        <c:auto val="1"/>
        <c:lblAlgn val="ctr"/>
        <c:lblOffset val="100"/>
        <c:noMultiLvlLbl val="0"/>
      </c:catAx>
      <c:valAx>
        <c:axId val="68494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4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2</xdr:row>
      <xdr:rowOff>102870</xdr:rowOff>
    </xdr:from>
    <xdr:to>
      <xdr:col>16</xdr:col>
      <xdr:colOff>411480</xdr:colOff>
      <xdr:row>23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F6B9E1-CE7F-40CF-B44B-B154438AA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591D-34B0-4821-B6FA-8972881FA671}">
  <dimension ref="A1:I45"/>
  <sheetViews>
    <sheetView tabSelected="1" workbookViewId="0">
      <selection activeCell="G28" sqref="G28"/>
    </sheetView>
  </sheetViews>
  <sheetFormatPr defaultRowHeight="14.4" x14ac:dyDescent="0.3"/>
  <cols>
    <col min="1" max="1" width="12.33203125" style="6" customWidth="1"/>
    <col min="2" max="2" width="10.33203125" style="2" customWidth="1"/>
    <col min="3" max="3" width="11.88671875" style="2" bestFit="1" customWidth="1"/>
    <col min="4" max="4" width="11.88671875" style="2" customWidth="1"/>
    <col min="5" max="5" width="8.88671875" style="3"/>
    <col min="6" max="6" width="9.5546875" style="4" bestFit="1" customWidth="1"/>
    <col min="7" max="7" width="8.88671875" style="5" customWidth="1"/>
    <col min="8" max="16384" width="8.88671875" style="6"/>
  </cols>
  <sheetData>
    <row r="1" spans="1:9" x14ac:dyDescent="0.3">
      <c r="A1" s="1" t="s">
        <v>17</v>
      </c>
    </row>
    <row r="2" spans="1:9" ht="15" thickBot="1" x14ac:dyDescent="0.35"/>
    <row r="3" spans="1:9" ht="15" thickBot="1" x14ac:dyDescent="0.35">
      <c r="A3" s="7" t="s">
        <v>5</v>
      </c>
      <c r="B3" s="36">
        <v>5200</v>
      </c>
      <c r="C3" s="2" t="s">
        <v>12</v>
      </c>
    </row>
    <row r="4" spans="1:9" ht="15" thickBot="1" x14ac:dyDescent="0.35">
      <c r="A4" s="8" t="s">
        <v>6</v>
      </c>
      <c r="B4" s="36">
        <v>3</v>
      </c>
      <c r="C4" s="2" t="s">
        <v>11</v>
      </c>
    </row>
    <row r="5" spans="1:9" ht="15" thickBot="1" x14ac:dyDescent="0.35">
      <c r="A5" s="8" t="s">
        <v>9</v>
      </c>
      <c r="B5" s="37">
        <v>4.2</v>
      </c>
      <c r="C5" s="2" t="s">
        <v>13</v>
      </c>
    </row>
    <row r="6" spans="1:9" ht="15" thickBot="1" x14ac:dyDescent="0.35">
      <c r="A6" s="9" t="s">
        <v>10</v>
      </c>
      <c r="B6" s="38">
        <v>3</v>
      </c>
      <c r="C6" s="2" t="s">
        <v>14</v>
      </c>
    </row>
    <row r="7" spans="1:9" ht="15" thickBot="1" x14ac:dyDescent="0.35">
      <c r="A7" s="9"/>
      <c r="B7" s="39"/>
    </row>
    <row r="8" spans="1:9" ht="15" thickBot="1" x14ac:dyDescent="0.35">
      <c r="A8" s="9" t="s">
        <v>8</v>
      </c>
      <c r="B8" s="40">
        <v>4</v>
      </c>
      <c r="C8" s="2" t="s">
        <v>15</v>
      </c>
    </row>
    <row r="9" spans="1:9" ht="15" thickBot="1" x14ac:dyDescent="0.35">
      <c r="A9" s="7" t="s">
        <v>7</v>
      </c>
      <c r="B9" s="41">
        <v>3.7</v>
      </c>
      <c r="C9" s="2" t="s">
        <v>19</v>
      </c>
      <c r="D9" s="10"/>
      <c r="E9" s="10"/>
      <c r="F9" s="10"/>
    </row>
    <row r="10" spans="1:9" ht="15" thickBot="1" x14ac:dyDescent="0.35">
      <c r="B10" s="42"/>
    </row>
    <row r="11" spans="1:9" ht="15" thickBot="1" x14ac:dyDescent="0.35">
      <c r="A11" s="12" t="s">
        <v>1</v>
      </c>
      <c r="B11" s="36">
        <v>100</v>
      </c>
      <c r="C11" s="13" t="s">
        <v>16</v>
      </c>
      <c r="D11" s="6"/>
      <c r="E11" s="6"/>
      <c r="F11" s="6"/>
      <c r="G11" s="6"/>
    </row>
    <row r="12" spans="1:9" ht="15" thickBot="1" x14ac:dyDescent="0.35">
      <c r="B12" s="11"/>
    </row>
    <row r="13" spans="1:9" ht="15" thickBot="1" x14ac:dyDescent="0.35">
      <c r="A13" s="19" t="s">
        <v>1</v>
      </c>
      <c r="B13" s="18" t="s">
        <v>0</v>
      </c>
      <c r="C13" s="18" t="s">
        <v>3</v>
      </c>
      <c r="D13" s="18" t="s">
        <v>5</v>
      </c>
      <c r="E13" s="18" t="s">
        <v>2</v>
      </c>
      <c r="F13" s="18" t="s">
        <v>4</v>
      </c>
      <c r="G13" s="20" t="s">
        <v>18</v>
      </c>
      <c r="H13" s="14"/>
      <c r="I13" s="14"/>
    </row>
    <row r="14" spans="1:9" ht="15" thickTop="1" x14ac:dyDescent="0.3">
      <c r="A14" s="21">
        <f t="shared" ref="A14:A24" si="0">Watts</f>
        <v>100</v>
      </c>
      <c r="B14" s="22">
        <f>Cells*Volts</f>
        <v>12</v>
      </c>
      <c r="C14" s="22">
        <f>A14/B14</f>
        <v>8.3333333333333339</v>
      </c>
      <c r="D14" s="23">
        <f t="shared" ref="D14:D24" si="1">(B14/Cells-Min)/(Max-Min)</f>
        <v>0.83333333333333326</v>
      </c>
      <c r="E14" s="24">
        <f t="shared" ref="E14:E24" si="2">Capacity*D14</f>
        <v>4333.333333333333</v>
      </c>
      <c r="F14" s="25">
        <f>E14/C14*0.06</f>
        <v>31.199999999999992</v>
      </c>
      <c r="G14" s="26" t="str">
        <f t="shared" ref="G14:G20" si="3">INT(F14/60) &amp;":"&amp; ROUND((F14/60-INT(F14/60))*60,0)</f>
        <v>0:31</v>
      </c>
      <c r="H14" s="14"/>
      <c r="I14" s="15"/>
    </row>
    <row r="15" spans="1:9" x14ac:dyDescent="0.3">
      <c r="A15" s="21">
        <f t="shared" si="0"/>
        <v>100</v>
      </c>
      <c r="B15" s="22">
        <f>B14-($B$14-$B$24)/10</f>
        <v>11.91</v>
      </c>
      <c r="C15" s="22">
        <f t="shared" ref="C15:C24" si="4">A15/B15</f>
        <v>8.3963056255247697</v>
      </c>
      <c r="D15" s="23">
        <f t="shared" si="1"/>
        <v>0.80833333333333335</v>
      </c>
      <c r="E15" s="24">
        <f t="shared" si="2"/>
        <v>4203.333333333333</v>
      </c>
      <c r="F15" s="25">
        <f>F14-$F$14/10</f>
        <v>28.079999999999991</v>
      </c>
      <c r="G15" s="26" t="str">
        <f t="shared" si="3"/>
        <v>0:28</v>
      </c>
      <c r="H15" s="14"/>
      <c r="I15" s="14"/>
    </row>
    <row r="16" spans="1:9" x14ac:dyDescent="0.3">
      <c r="A16" s="21">
        <f t="shared" si="0"/>
        <v>100</v>
      </c>
      <c r="B16" s="22">
        <f t="shared" ref="B16:B23" si="5">B15-($B$14-$B$24)/10</f>
        <v>11.82</v>
      </c>
      <c r="C16" s="22">
        <f t="shared" si="4"/>
        <v>8.4602368866328259</v>
      </c>
      <c r="D16" s="23">
        <f t="shared" si="1"/>
        <v>0.78333333333333321</v>
      </c>
      <c r="E16" s="24">
        <f t="shared" si="2"/>
        <v>4073.3333333333326</v>
      </c>
      <c r="F16" s="25">
        <f t="shared" ref="F16:F24" si="6">F15-$F$14/10</f>
        <v>24.959999999999994</v>
      </c>
      <c r="G16" s="26" t="str">
        <f t="shared" si="3"/>
        <v>0:25</v>
      </c>
      <c r="H16" s="14"/>
      <c r="I16" s="14"/>
    </row>
    <row r="17" spans="1:9" x14ac:dyDescent="0.3">
      <c r="A17" s="21">
        <f t="shared" si="0"/>
        <v>100</v>
      </c>
      <c r="B17" s="22">
        <f t="shared" si="5"/>
        <v>11.73</v>
      </c>
      <c r="C17" s="22">
        <f t="shared" si="4"/>
        <v>8.5251491901108274</v>
      </c>
      <c r="D17" s="23">
        <f t="shared" si="1"/>
        <v>0.7583333333333333</v>
      </c>
      <c r="E17" s="24">
        <f t="shared" si="2"/>
        <v>3943.333333333333</v>
      </c>
      <c r="F17" s="25">
        <f t="shared" si="6"/>
        <v>21.839999999999996</v>
      </c>
      <c r="G17" s="26" t="str">
        <f t="shared" si="3"/>
        <v>0:22</v>
      </c>
      <c r="H17" s="14"/>
      <c r="I17" s="14"/>
    </row>
    <row r="18" spans="1:9" x14ac:dyDescent="0.3">
      <c r="A18" s="21">
        <f t="shared" si="0"/>
        <v>100</v>
      </c>
      <c r="B18" s="22">
        <f t="shared" si="5"/>
        <v>11.64</v>
      </c>
      <c r="C18" s="22">
        <f t="shared" si="4"/>
        <v>8.5910652920962196</v>
      </c>
      <c r="D18" s="23">
        <f t="shared" si="1"/>
        <v>0.7333333333333335</v>
      </c>
      <c r="E18" s="24">
        <f t="shared" si="2"/>
        <v>3813.3333333333344</v>
      </c>
      <c r="F18" s="25">
        <f t="shared" si="6"/>
        <v>18.72</v>
      </c>
      <c r="G18" s="26" t="str">
        <f t="shared" si="3"/>
        <v>0:19</v>
      </c>
      <c r="H18" s="14"/>
      <c r="I18" s="14"/>
    </row>
    <row r="19" spans="1:9" x14ac:dyDescent="0.3">
      <c r="A19" s="21">
        <f t="shared" si="0"/>
        <v>100</v>
      </c>
      <c r="B19" s="22">
        <f t="shared" si="5"/>
        <v>11.55</v>
      </c>
      <c r="C19" s="22">
        <f t="shared" si="4"/>
        <v>8.6580086580086579</v>
      </c>
      <c r="D19" s="23">
        <f t="shared" si="1"/>
        <v>0.70833333333333326</v>
      </c>
      <c r="E19" s="24">
        <f t="shared" si="2"/>
        <v>3683.333333333333</v>
      </c>
      <c r="F19" s="25">
        <f t="shared" si="6"/>
        <v>15.6</v>
      </c>
      <c r="G19" s="26" t="str">
        <f t="shared" si="3"/>
        <v>0:16</v>
      </c>
      <c r="H19" s="14"/>
      <c r="I19" s="14"/>
    </row>
    <row r="20" spans="1:9" x14ac:dyDescent="0.3">
      <c r="A20" s="21">
        <f t="shared" si="0"/>
        <v>100</v>
      </c>
      <c r="B20" s="22">
        <f t="shared" si="5"/>
        <v>11.46</v>
      </c>
      <c r="C20" s="22">
        <f t="shared" si="4"/>
        <v>8.7260034904013963</v>
      </c>
      <c r="D20" s="23">
        <f t="shared" si="1"/>
        <v>0.68333333333333346</v>
      </c>
      <c r="E20" s="24">
        <f t="shared" si="2"/>
        <v>3553.3333333333339</v>
      </c>
      <c r="F20" s="25">
        <f t="shared" si="6"/>
        <v>12.48</v>
      </c>
      <c r="G20" s="26" t="str">
        <f t="shared" si="3"/>
        <v>0:12</v>
      </c>
      <c r="H20" s="14"/>
      <c r="I20" s="14"/>
    </row>
    <row r="21" spans="1:9" x14ac:dyDescent="0.3">
      <c r="A21" s="21">
        <f t="shared" si="0"/>
        <v>100</v>
      </c>
      <c r="B21" s="22">
        <f t="shared" si="5"/>
        <v>11.370000000000001</v>
      </c>
      <c r="C21" s="22">
        <f t="shared" si="4"/>
        <v>8.7950747581354438</v>
      </c>
      <c r="D21" s="23">
        <f t="shared" si="1"/>
        <v>0.65833333333333366</v>
      </c>
      <c r="E21" s="24">
        <f t="shared" si="2"/>
        <v>3423.3333333333348</v>
      </c>
      <c r="F21" s="25">
        <f t="shared" si="6"/>
        <v>9.3600000000000012</v>
      </c>
      <c r="G21" s="26" t="str">
        <f t="shared" ref="G21" si="7">INT(F21/60) &amp;":"&amp; ROUND((F21/60-INT(F21/60))*60,0)</f>
        <v>0:9</v>
      </c>
      <c r="H21" s="14"/>
      <c r="I21" s="14"/>
    </row>
    <row r="22" spans="1:9" x14ac:dyDescent="0.3">
      <c r="A22" s="21">
        <f t="shared" si="0"/>
        <v>100</v>
      </c>
      <c r="B22" s="22">
        <f t="shared" si="5"/>
        <v>11.280000000000001</v>
      </c>
      <c r="C22" s="22">
        <f t="shared" si="4"/>
        <v>8.865248226950353</v>
      </c>
      <c r="D22" s="23">
        <f t="shared" si="1"/>
        <v>0.63333333333333341</v>
      </c>
      <c r="E22" s="24">
        <f t="shared" si="2"/>
        <v>3293.3333333333339</v>
      </c>
      <c r="F22" s="25">
        <f t="shared" si="6"/>
        <v>6.240000000000002</v>
      </c>
      <c r="G22" s="26" t="str">
        <f>INT(F22/60) &amp;":"&amp; ROUND((F22/60-INT(F22/60))*60,0)</f>
        <v>0:6</v>
      </c>
      <c r="H22" s="14"/>
      <c r="I22" s="14"/>
    </row>
    <row r="23" spans="1:9" x14ac:dyDescent="0.3">
      <c r="A23" s="21">
        <f t="shared" si="0"/>
        <v>100</v>
      </c>
      <c r="B23" s="22">
        <f t="shared" si="5"/>
        <v>11.190000000000001</v>
      </c>
      <c r="C23" s="22">
        <f t="shared" si="4"/>
        <v>8.9365504915102765</v>
      </c>
      <c r="D23" s="23">
        <f t="shared" si="1"/>
        <v>0.60833333333333361</v>
      </c>
      <c r="E23" s="24">
        <f t="shared" si="2"/>
        <v>3163.3333333333348</v>
      </c>
      <c r="F23" s="25">
        <f t="shared" si="6"/>
        <v>3.1200000000000028</v>
      </c>
      <c r="G23" s="26" t="str">
        <f>INT(F23/60) &amp;":"&amp; ROUND((F23/60-INT(F23/60))*60,0)</f>
        <v>0:3</v>
      </c>
      <c r="H23" s="14"/>
      <c r="I23" s="14"/>
    </row>
    <row r="24" spans="1:9" ht="15" thickBot="1" x14ac:dyDescent="0.35">
      <c r="A24" s="27">
        <f t="shared" si="0"/>
        <v>100</v>
      </c>
      <c r="B24" s="28">
        <f>Target*Cells</f>
        <v>11.100000000000001</v>
      </c>
      <c r="C24" s="28">
        <f t="shared" si="4"/>
        <v>9.0090090090090076</v>
      </c>
      <c r="D24" s="29">
        <f t="shared" si="1"/>
        <v>0.58333333333333381</v>
      </c>
      <c r="E24" s="30">
        <f t="shared" si="2"/>
        <v>3033.3333333333358</v>
      </c>
      <c r="F24" s="31">
        <f t="shared" si="6"/>
        <v>3.5527136788005009E-15</v>
      </c>
      <c r="G24" s="32">
        <v>0</v>
      </c>
      <c r="H24" s="14"/>
      <c r="I24" s="14"/>
    </row>
    <row r="25" spans="1:9" x14ac:dyDescent="0.3">
      <c r="H25" s="14"/>
      <c r="I25" s="14"/>
    </row>
    <row r="26" spans="1:9" x14ac:dyDescent="0.3">
      <c r="A26" s="10"/>
      <c r="B26" s="5"/>
      <c r="C26" s="14"/>
      <c r="D26" s="16"/>
      <c r="E26" s="6"/>
      <c r="F26" s="6"/>
      <c r="G26" s="6"/>
    </row>
    <row r="27" spans="1:9" x14ac:dyDescent="0.3">
      <c r="A27" s="33"/>
      <c r="B27" s="35"/>
      <c r="C27" s="14"/>
      <c r="D27" s="14"/>
      <c r="E27" s="6"/>
      <c r="F27" s="6"/>
      <c r="G27" s="6"/>
    </row>
    <row r="28" spans="1:9" x14ac:dyDescent="0.3">
      <c r="A28" s="34"/>
      <c r="B28" s="35"/>
      <c r="C28" s="14"/>
      <c r="D28" s="14"/>
      <c r="E28" s="6"/>
      <c r="F28" s="6"/>
      <c r="G28" s="6"/>
    </row>
    <row r="29" spans="1:9" x14ac:dyDescent="0.3">
      <c r="A29" s="34"/>
      <c r="B29" s="35"/>
      <c r="C29" s="14"/>
      <c r="D29" s="14"/>
      <c r="E29" s="14"/>
      <c r="F29" s="6"/>
      <c r="G29" s="6"/>
    </row>
    <row r="30" spans="1:9" x14ac:dyDescent="0.3">
      <c r="A30" s="34"/>
      <c r="B30" s="35"/>
      <c r="C30" s="14"/>
      <c r="D30" s="14"/>
      <c r="E30" s="6"/>
      <c r="F30" s="6"/>
      <c r="G30" s="6"/>
    </row>
    <row r="31" spans="1:9" x14ac:dyDescent="0.3">
      <c r="A31" s="34"/>
      <c r="B31" s="35"/>
      <c r="C31" s="6"/>
      <c r="D31" s="6"/>
      <c r="E31" s="6"/>
      <c r="F31" s="6"/>
      <c r="G31" s="6"/>
    </row>
    <row r="32" spans="1:9" x14ac:dyDescent="0.3">
      <c r="A32" s="34"/>
      <c r="B32" s="35"/>
      <c r="C32" s="6"/>
      <c r="D32" s="6"/>
      <c r="E32" s="6"/>
      <c r="F32" s="6"/>
      <c r="G32" s="6"/>
    </row>
    <row r="33" spans="1:7" x14ac:dyDescent="0.3">
      <c r="A33" s="34"/>
      <c r="B33" s="35"/>
      <c r="C33" s="6"/>
      <c r="D33" s="6"/>
      <c r="E33" s="6"/>
      <c r="F33" s="6"/>
      <c r="G33" s="6"/>
    </row>
    <row r="34" spans="1:7" x14ac:dyDescent="0.3">
      <c r="B34" s="5"/>
      <c r="C34" s="6"/>
      <c r="D34" s="6"/>
      <c r="E34" s="6"/>
      <c r="F34" s="6"/>
      <c r="G34" s="6"/>
    </row>
    <row r="35" spans="1:7" x14ac:dyDescent="0.3">
      <c r="B35" s="5"/>
      <c r="C35" s="6"/>
      <c r="D35" s="6"/>
      <c r="E35" s="6"/>
      <c r="F35" s="6"/>
      <c r="G35" s="6"/>
    </row>
    <row r="36" spans="1:7" x14ac:dyDescent="0.3">
      <c r="B36" s="5"/>
      <c r="C36" s="6"/>
      <c r="D36" s="6"/>
      <c r="E36" s="6"/>
      <c r="F36" s="6"/>
      <c r="G36" s="6"/>
    </row>
    <row r="37" spans="1:7" x14ac:dyDescent="0.3">
      <c r="B37" s="5"/>
      <c r="C37" s="6"/>
      <c r="D37" s="6"/>
      <c r="E37" s="6"/>
      <c r="F37" s="6"/>
      <c r="G37" s="6"/>
    </row>
    <row r="38" spans="1:7" x14ac:dyDescent="0.3">
      <c r="D38" s="17"/>
      <c r="E38" s="17"/>
    </row>
    <row r="39" spans="1:7" x14ac:dyDescent="0.3">
      <c r="D39" s="17"/>
      <c r="E39" s="17"/>
    </row>
    <row r="40" spans="1:7" x14ac:dyDescent="0.3">
      <c r="D40" s="17"/>
      <c r="E40" s="17"/>
    </row>
    <row r="41" spans="1:7" x14ac:dyDescent="0.3">
      <c r="D41" s="17"/>
      <c r="E41" s="17"/>
    </row>
    <row r="42" spans="1:7" x14ac:dyDescent="0.3">
      <c r="D42" s="17"/>
      <c r="E42" s="17"/>
    </row>
    <row r="43" spans="1:7" x14ac:dyDescent="0.3">
      <c r="D43" s="17"/>
      <c r="E43" s="17"/>
    </row>
    <row r="44" spans="1:7" x14ac:dyDescent="0.3">
      <c r="D44" s="17"/>
      <c r="E44" s="17"/>
    </row>
    <row r="45" spans="1:7" x14ac:dyDescent="0.3">
      <c r="D45" s="17"/>
    </row>
  </sheetData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LiPo Calc</vt:lpstr>
      <vt:lpstr>Capacity</vt:lpstr>
      <vt:lpstr>Cells</vt:lpstr>
      <vt:lpstr>Max</vt:lpstr>
      <vt:lpstr>Min</vt:lpstr>
      <vt:lpstr>Target</vt:lpstr>
      <vt:lpstr>Volts</vt:lpstr>
      <vt:lpstr>Watts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2022-03-21T02:55:20Z</dcterms:created>
  <dcterms:modified xsi:type="dcterms:W3CDTF">2022-03-21T02:55:56Z</dcterms:modified>
</cp:coreProperties>
</file>