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2004Custom\home\ritika\workspaces\draw_again\draw_github\draw\specifications\testspec\tests\"/>
    </mc:Choice>
  </mc:AlternateContent>
  <xr:revisionPtr revIDLastSave="0" documentId="13_ncr:1_{AD2ADE14-F026-4FA4-9BBB-D898E030E375}" xr6:coauthVersionLast="47" xr6:coauthVersionMax="47" xr10:uidLastSave="{00000000-0000-0000-0000-000000000000}"/>
  <bookViews>
    <workbookView xWindow="-98" yWindow="-98" windowWidth="21795" windowHeight="12975" xr2:uid="{35AA766D-0906-4A9B-B3D1-5B892F31F753}"/>
  </bookViews>
  <sheets>
    <sheet name="report (1)" sheetId="2" r:id="rId1"/>
  </sheets>
  <definedNames>
    <definedName name="ExternalData_1" localSheetId="0" hidden="1">'report (1)'!$B$1:$I$6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5" i="2"/>
  <c r="L4" i="2"/>
  <c r="L3" i="2"/>
  <c r="L2" i="2"/>
  <c r="J2" i="2"/>
  <c r="K2" i="2"/>
  <c r="K3" i="2"/>
  <c r="K4" i="2"/>
  <c r="K5" i="2"/>
  <c r="K6" i="2"/>
  <c r="C42" i="2"/>
  <c r="D44" i="2"/>
  <c r="C44" i="2"/>
  <c r="F44" i="2"/>
  <c r="J6" i="2"/>
  <c r="J5" i="2"/>
  <c r="J4" i="2"/>
  <c r="J3" i="2"/>
  <c r="F32" i="2"/>
  <c r="D32" i="2"/>
  <c r="C30" i="2"/>
  <c r="E17" i="2"/>
  <c r="G20" i="2"/>
  <c r="G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1CD54E-EA2B-468A-BB81-923E10AEE1A9}" keepAlive="1" name="Query - report (1)" description="Connection to the 'report (1)' query in the workbook." type="5" refreshedVersion="8" background="1" saveData="1">
    <dbPr connection="Provider=Microsoft.Mashup.OleDb.1;Data Source=$Workbook$;Location=&quot;report (1)&quot;;Extended Properties=&quot;&quot;" command="SELECT * FROM [report (1)]"/>
  </connection>
</connections>
</file>

<file path=xl/sharedStrings.xml><?xml version="1.0" encoding="utf-8"?>
<sst xmlns="http://schemas.openxmlformats.org/spreadsheetml/2006/main" count="49" uniqueCount="25">
  <si>
    <t>Asset</t>
  </si>
  <si>
    <t>Scenario</t>
  </si>
  <si>
    <t>Old Likelihood</t>
  </si>
  <si>
    <t xml:space="preserve"> New Likelihood</t>
  </si>
  <si>
    <t>Old IMPACT</t>
  </si>
  <si>
    <t>New IMPACT</t>
  </si>
  <si>
    <t>Old FINANCIAL</t>
  </si>
  <si>
    <t>New FINANCIAL</t>
  </si>
  <si>
    <t>Users</t>
  </si>
  <si>
    <t>A-p:PermLoss</t>
  </si>
  <si>
    <t>Valve - gas</t>
  </si>
  <si>
    <t>Water supply</t>
  </si>
  <si>
    <t>Wireless network</t>
  </si>
  <si>
    <t>Workstation</t>
  </si>
  <si>
    <t>Dependency Matrix With reachability</t>
  </si>
  <si>
    <t>Computed Impact</t>
  </si>
  <si>
    <t>Users ©</t>
  </si>
  <si>
    <t>Valve - gas ©</t>
  </si>
  <si>
    <t>Water supply ©</t>
  </si>
  <si>
    <t>Wireless network ©</t>
  </si>
  <si>
    <t>Workstation ©</t>
  </si>
  <si>
    <t>Reversed Dependency Matrix</t>
  </si>
  <si>
    <t>Transposed Dependency Matrix with Reachability</t>
  </si>
  <si>
    <t>Computed Likelihood</t>
  </si>
  <si>
    <t>Computed 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</si>
</sst>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8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9" tint="0.39997558519241921"/>
      </left>
      <right style="thin">
        <color theme="8" tint="0.39997558519241921"/>
      </right>
      <top/>
      <bottom style="thin">
        <color theme="9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0" borderId="3" xfId="0" applyBorder="1"/>
    <xf numFmtId="0" fontId="0" fillId="6" borderId="6" xfId="0" applyFill="1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1" fillId="5" borderId="1" xfId="0" applyFont="1" applyFill="1" applyBorder="1"/>
    <xf numFmtId="0" fontId="1" fillId="5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3" xfId="0" applyFont="1" applyFill="1" applyBorder="1"/>
    <xf numFmtId="0" fontId="1" fillId="5" borderId="7" xfId="0" applyFont="1" applyFill="1" applyBorder="1"/>
    <xf numFmtId="0" fontId="0" fillId="6" borderId="8" xfId="0" applyFill="1" applyBorder="1"/>
    <xf numFmtId="0" fontId="0" fillId="4" borderId="8" xfId="0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top style="thin">
          <color theme="9" tint="0.39997558519241921"/>
        </top>
        <bottom style="thin">
          <color theme="8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8"/>
          <bgColor theme="8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4BDAFD-25F7-432A-A240-43202DE90976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Asset" tableColumnId="1"/>
      <queryTableField id="2" name="Scenario" tableColumnId="2"/>
      <queryTableField id="3" name="Old Likelihood" tableColumnId="3"/>
      <queryTableField id="4" name=" New Likelihood" tableColumnId="4"/>
      <queryTableField id="5" name="Old IMPACT" tableColumnId="5"/>
      <queryTableField id="6" name="New IMPACT" tableColumnId="6"/>
      <queryTableField id="7" name="Old FINANCIAL" tableColumnId="7"/>
      <queryTableField id="8" name="New FINANCIAL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6F745-DDAF-4658-80D8-6D45A4509078}" name="REPORT" displayName="REPORT" ref="B1:L6" tableType="queryTable" totalsRowShown="0">
  <autoFilter ref="B1:L6" xr:uid="{E1F6F745-DDAF-4658-80D8-6D45A4509078}"/>
  <tableColumns count="11">
    <tableColumn id="1" xr3:uid="{D86B924D-E508-493A-B298-233B392E36D0}" uniqueName="1" name="Asset" queryTableFieldId="1" dataDxfId="13"/>
    <tableColumn id="2" xr3:uid="{E415E07A-5A63-40E0-9955-A91DBB151B78}" uniqueName="2" name="Scenario" queryTableFieldId="2" dataDxfId="12"/>
    <tableColumn id="3" xr3:uid="{1E93777D-1D90-44A3-BCE1-6EF2F447E18F}" uniqueName="3" name="Old Likelihood" queryTableFieldId="3"/>
    <tableColumn id="4" xr3:uid="{7968B7F3-2F54-4D71-9F8F-52E237BAC88F}" uniqueName="4" name=" New Likelihood" queryTableFieldId="4"/>
    <tableColumn id="5" xr3:uid="{987F1D2F-3F9F-499F-B5C7-D9F8D9898026}" uniqueName="5" name="Old IMPACT" queryTableFieldId="5"/>
    <tableColumn id="6" xr3:uid="{C26BD2BB-7A92-42F0-9363-FD62EFAEA923}" uniqueName="6" name="New IMPACT" queryTableFieldId="6"/>
    <tableColumn id="7" xr3:uid="{6DF03F37-B4B5-4CC0-B723-28A93F60934F}" uniqueName="7" name="Old FINANCIAL" queryTableFieldId="7"/>
    <tableColumn id="8" xr3:uid="{DABD0C4B-5B0F-42C2-89D0-35B5C86EFACC}" uniqueName="8" name="New FINANCIAL" queryTableFieldId="8"/>
    <tableColumn id="9" xr3:uid="{6FB09E27-9281-4800-8E44-A8F1DF28084B}" uniqueName="9" name="Computed Impact" queryTableFieldId="9" dataDxfId="11">
      <calculatedColumnFormula>REPORT[[#This Row],[Old IMPACT]]*C28+C29*F3+F4*C30+F5*C31+F6*C32</calculatedColumnFormula>
    </tableColumn>
    <tableColumn id="10" xr3:uid="{DE1735F2-1E93-4CE4-93F1-EEF9BCEF58E1}" uniqueName="10" name="Computed Likelihood" queryTableFieldId="10"/>
    <tableColumn id="11" xr3:uid="{81893CC8-6D60-492F-9DAA-8ADFFF7BC08A}" uniqueName="11" name="Computed Financial" queryTableFieldId="11" dataDxfId="10">
      <calculatedColumnFormula>REPORT[[#This Row],[Old FINANCIAL]]*C28+C29*H3+H4*C30+H5*C31+H6*C32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4A98F0-843F-4526-BC63-A477CFA7B0CD}" name="Table2" displayName="Table2" ref="C16:G21" totalsRowShown="0" headerRowDxfId="9" headerRowBorderDxfId="8" tableBorderDxfId="7">
  <autoFilter ref="C16:G21" xr:uid="{934A98F0-843F-4526-BC63-A477CFA7B0CD}"/>
  <tableColumns count="5">
    <tableColumn id="1" xr3:uid="{D22A377A-6FCE-49F2-A592-5EAFE4049101}" name="Users"/>
    <tableColumn id="2" xr3:uid="{B010BBBE-189F-4C1F-85AF-A5127996CBFE}" name="Valve - gas"/>
    <tableColumn id="3" xr3:uid="{05AB7B33-030D-4615-BA88-6A5CAB9224D6}" name="Water supply" dataDxfId="6"/>
    <tableColumn id="4" xr3:uid="{F6FFB10A-C332-485A-9FC4-3823FB70AA0F}" name="Wireless network"/>
    <tableColumn id="5" xr3:uid="{76F190CD-0F17-4D00-AA5C-00241D1AD919}" name="Workstation" dataDxfId="5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0907FC-D221-4B49-BE9E-BD68BA29D942}" name="Table7" displayName="Table7" ref="C27:G32" totalsRowShown="0" headerRowDxfId="4" headerRowBorderDxfId="3" tableBorderDxfId="2" totalsRowBorderDxfId="1">
  <autoFilter ref="C27:G32" xr:uid="{EE0907FC-D221-4B49-BE9E-BD68BA29D942}"/>
  <tableColumns count="5">
    <tableColumn id="1" xr3:uid="{886285E3-8973-46F7-88DD-0C2E13CFCE0F}" name="Users ©" dataDxfId="0"/>
    <tableColumn id="2" xr3:uid="{F58EDCD6-F777-45E2-ABD6-ECCAFDF1DB8D}" name="Valve - gas ©"/>
    <tableColumn id="3" xr3:uid="{F52C7D78-7554-4793-8797-ACD681215BD0}" name="Water supply ©"/>
    <tableColumn id="4" xr3:uid="{CC86BF01-2804-4DBC-84E8-E3E9728676BB}" name="Wireless network ©"/>
    <tableColumn id="5" xr3:uid="{7E0481ED-B23A-4500-803E-1585E1B1F5D1}" name="Workstation ©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3783-3CC8-4D35-B6F6-D7A052DA6064}">
  <dimension ref="A1:L44"/>
  <sheetViews>
    <sheetView tabSelected="1" topLeftCell="B1" workbookViewId="0">
      <selection activeCell="K19" sqref="K19"/>
    </sheetView>
  </sheetViews>
  <sheetFormatPr defaultRowHeight="14.25" x14ac:dyDescent="0.45"/>
  <cols>
    <col min="2" max="2" width="15.53125" bestFit="1" customWidth="1"/>
    <col min="3" max="3" width="15.265625" customWidth="1"/>
    <col min="4" max="4" width="15.265625" bestFit="1" customWidth="1"/>
    <col min="5" max="5" width="16.59765625" bestFit="1" customWidth="1"/>
    <col min="6" max="6" width="19.59765625" customWidth="1"/>
    <col min="7" max="7" width="15.19921875" customWidth="1"/>
    <col min="8" max="8" width="15.53125" bestFit="1" customWidth="1"/>
    <col min="9" max="9" width="16.46484375" bestFit="1" customWidth="1"/>
    <col min="10" max="10" width="12.53125" customWidth="1"/>
    <col min="11" max="11" width="14.265625" customWidth="1"/>
    <col min="12" max="12" width="22.796875" customWidth="1"/>
  </cols>
  <sheetData>
    <row r="1" spans="2:1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15</v>
      </c>
      <c r="K1" t="s">
        <v>23</v>
      </c>
      <c r="L1" t="s">
        <v>24</v>
      </c>
    </row>
    <row r="2" spans="2:12" x14ac:dyDescent="0.45">
      <c r="B2" t="s">
        <v>8</v>
      </c>
      <c r="C2" t="s">
        <v>9</v>
      </c>
      <c r="D2">
        <v>0.1</v>
      </c>
      <c r="E2">
        <v>0.1</v>
      </c>
      <c r="F2">
        <v>50000</v>
      </c>
      <c r="G2">
        <v>77250.425000000003</v>
      </c>
      <c r="H2">
        <v>312500</v>
      </c>
      <c r="I2">
        <v>318198.515625</v>
      </c>
      <c r="J2">
        <f>REPORT[[#This Row],[Old IMPACT]]*C28+C29*F3+F4*C30+F5*C31+F6*C32</f>
        <v>77343.75</v>
      </c>
      <c r="K2">
        <f>G40*D6+F40*D5+E40*D4+D40*D3+C40*REPORT[[#This Row],[Old Likelihood]]</f>
        <v>0.1</v>
      </c>
      <c r="L2">
        <f>REPORT[[#This Row],[Old FINANCIAL]]*C28+C29*H3+H4*C30+H5*C31+H6*C32</f>
        <v>318359.375</v>
      </c>
    </row>
    <row r="3" spans="2:12" x14ac:dyDescent="0.45">
      <c r="B3" t="s">
        <v>10</v>
      </c>
      <c r="C3" t="s">
        <v>9</v>
      </c>
      <c r="D3">
        <v>0.3</v>
      </c>
      <c r="E3">
        <v>0.30993399999999999</v>
      </c>
      <c r="F3">
        <v>0</v>
      </c>
      <c r="G3">
        <v>9367.9</v>
      </c>
      <c r="H3">
        <v>9765.625</v>
      </c>
      <c r="I3">
        <v>29287.216796875</v>
      </c>
      <c r="J3">
        <f>F2*D28+D29*REPORT[[#This Row],[Old IMPACT]]+F4*D30+F5*D31+D32*F6</f>
        <v>9375</v>
      </c>
      <c r="K3">
        <f>D6*G41+D5*F41+E41*D4+REPORT[[#This Row],[Old Likelihood]]*D41+C41*D2</f>
        <v>0.31</v>
      </c>
      <c r="L3">
        <f>H2*D28+D29*REPORT[[#This Row],[Old FINANCIAL]]+H4*D30+H5*D31+D32*H6</f>
        <v>29296.875</v>
      </c>
    </row>
    <row r="4" spans="2:12" x14ac:dyDescent="0.45">
      <c r="B4" t="s">
        <v>11</v>
      </c>
      <c r="C4" t="s">
        <v>9</v>
      </c>
      <c r="D4">
        <v>0.5</v>
      </c>
      <c r="E4">
        <v>0.69203700000000001</v>
      </c>
      <c r="F4">
        <v>0</v>
      </c>
      <c r="G4">
        <v>18746.2</v>
      </c>
      <c r="H4">
        <v>9765.625</v>
      </c>
      <c r="I4">
        <v>39056.5625</v>
      </c>
      <c r="J4">
        <f>F2*E28+F3*E29+REPORT[[#This Row],[Old IMPACT]]*E30+E31*F5+F6*E32</f>
        <v>18750</v>
      </c>
      <c r="K4">
        <f>D6*G42+F42*D5+REPORT[[#This Row],[Old Likelihood]]*E42+D3*D42+C42*D2</f>
        <v>0.6925</v>
      </c>
      <c r="L4">
        <f>H2*E28+H3*E29+REPORT[[#This Row],[Old FINANCIAL]]*E30+H5*E31+H6*E32</f>
        <v>39062.5</v>
      </c>
    </row>
    <row r="5" spans="2:12" x14ac:dyDescent="0.45">
      <c r="B5" t="s">
        <v>12</v>
      </c>
      <c r="C5" t="s">
        <v>9</v>
      </c>
      <c r="D5">
        <v>0.1</v>
      </c>
      <c r="E5">
        <v>0.1250676</v>
      </c>
      <c r="F5">
        <v>100000</v>
      </c>
      <c r="G5">
        <v>105619.4</v>
      </c>
      <c r="H5">
        <v>0</v>
      </c>
      <c r="I5">
        <v>11706.34765625</v>
      </c>
      <c r="J5">
        <f>F28*F2+F3*F29+F4*F30+REPORT[[#This Row],[Old IMPACT]]*F31+F6*F32</f>
        <v>105625</v>
      </c>
      <c r="K5">
        <f>D6*G43+F43*REPORT[[#This Row],[Old Likelihood]]+E43*D4+D43*D3+C43*D2</f>
        <v>0.125</v>
      </c>
      <c r="L5">
        <f>F28*H2+H3*F29+H4*F30+REPORT[[#This Row],[Old FINANCIAL]]*F31+H6*F32</f>
        <v>11718.75</v>
      </c>
    </row>
    <row r="6" spans="2:12" x14ac:dyDescent="0.45">
      <c r="B6" t="s">
        <v>13</v>
      </c>
      <c r="C6" t="s">
        <v>9</v>
      </c>
      <c r="D6">
        <v>0.33</v>
      </c>
      <c r="E6">
        <v>0.84901319999999991</v>
      </c>
      <c r="F6">
        <v>25000</v>
      </c>
      <c r="G6">
        <v>25000</v>
      </c>
      <c r="H6">
        <v>39062.5</v>
      </c>
      <c r="I6">
        <v>39062.5</v>
      </c>
      <c r="J6">
        <f>G28*F2+F3*G29+F4*G30+F5*G31+REPORT[[#This Row],[Old IMPACT]]*G32</f>
        <v>25000</v>
      </c>
      <c r="K6">
        <f>REPORT[[#This Row],[Old Likelihood]]*G44+D5*F44+D4*E44+D3*D44+C44*D2</f>
        <v>0.8493750000000001</v>
      </c>
      <c r="L6">
        <f>G28*H2+G29*H3+H4*G30+H5*G31+REPORT[[#This Row],[Old FINANCIAL]]*G32</f>
        <v>39062.5</v>
      </c>
    </row>
    <row r="13" spans="2:12" x14ac:dyDescent="0.45">
      <c r="B13" t="s">
        <v>14</v>
      </c>
    </row>
    <row r="16" spans="2:12" x14ac:dyDescent="0.45">
      <c r="C16" s="7" t="s">
        <v>8</v>
      </c>
      <c r="D16" s="7" t="s">
        <v>10</v>
      </c>
      <c r="E16" s="7" t="s">
        <v>11</v>
      </c>
      <c r="F16" s="7" t="s">
        <v>12</v>
      </c>
      <c r="G16" s="7" t="s">
        <v>13</v>
      </c>
    </row>
    <row r="17" spans="1:8" x14ac:dyDescent="0.45">
      <c r="A17" s="1"/>
      <c r="B17" s="5" t="s">
        <v>8</v>
      </c>
      <c r="C17" s="6">
        <v>1</v>
      </c>
      <c r="D17" s="6">
        <v>0.1</v>
      </c>
      <c r="E17">
        <f>0.125</f>
        <v>0.125</v>
      </c>
      <c r="F17" s="6">
        <v>0.25</v>
      </c>
      <c r="G17">
        <v>9.375E-2</v>
      </c>
    </row>
    <row r="18" spans="1:8" x14ac:dyDescent="0.45">
      <c r="A18" s="2"/>
      <c r="B18" s="4" t="s">
        <v>10</v>
      </c>
      <c r="C18">
        <v>0</v>
      </c>
      <c r="D18" s="6">
        <v>1</v>
      </c>
      <c r="E18" s="6">
        <v>0.5</v>
      </c>
      <c r="F18">
        <v>0</v>
      </c>
      <c r="G18" s="6">
        <f>0.5*0.75</f>
        <v>0.375</v>
      </c>
    </row>
    <row r="19" spans="1:8" x14ac:dyDescent="0.45">
      <c r="A19" s="1"/>
      <c r="B19" s="3" t="s">
        <v>11</v>
      </c>
      <c r="C19">
        <v>0</v>
      </c>
      <c r="D19">
        <v>0</v>
      </c>
      <c r="E19" s="6">
        <v>1</v>
      </c>
      <c r="F19">
        <v>0</v>
      </c>
      <c r="G19" s="6">
        <v>0.75</v>
      </c>
    </row>
    <row r="20" spans="1:8" x14ac:dyDescent="0.45">
      <c r="A20" s="2"/>
      <c r="B20" s="4" t="s">
        <v>12</v>
      </c>
      <c r="C20">
        <v>0</v>
      </c>
      <c r="D20">
        <v>0</v>
      </c>
      <c r="E20" s="6">
        <v>0.3</v>
      </c>
      <c r="F20" s="6">
        <v>1</v>
      </c>
      <c r="G20" s="6">
        <f>0.3*0.75</f>
        <v>0.22499999999999998</v>
      </c>
    </row>
    <row r="21" spans="1:8" x14ac:dyDescent="0.45">
      <c r="A21" s="1"/>
      <c r="B21" s="3" t="s">
        <v>13</v>
      </c>
      <c r="C21">
        <v>0</v>
      </c>
      <c r="D21">
        <v>0</v>
      </c>
      <c r="E21" s="6">
        <v>0</v>
      </c>
      <c r="F21">
        <v>0</v>
      </c>
      <c r="G21" s="6">
        <v>1</v>
      </c>
    </row>
    <row r="26" spans="1:8" x14ac:dyDescent="0.45">
      <c r="B26" t="s">
        <v>22</v>
      </c>
    </row>
    <row r="27" spans="1:8" x14ac:dyDescent="0.45">
      <c r="C27" s="16" t="s">
        <v>16</v>
      </c>
      <c r="D27" s="16" t="s">
        <v>17</v>
      </c>
      <c r="E27" s="16" t="s">
        <v>18</v>
      </c>
      <c r="F27" s="16" t="s">
        <v>19</v>
      </c>
      <c r="G27" s="17" t="s">
        <v>20</v>
      </c>
      <c r="H27" s="13"/>
    </row>
    <row r="28" spans="1:8" x14ac:dyDescent="0.45">
      <c r="C28" s="14">
        <v>1</v>
      </c>
      <c r="D28" s="9">
        <v>0</v>
      </c>
      <c r="E28" s="11">
        <v>0</v>
      </c>
      <c r="F28" s="9">
        <v>0</v>
      </c>
      <c r="G28" s="11">
        <v>0</v>
      </c>
    </row>
    <row r="29" spans="1:8" x14ac:dyDescent="0.45">
      <c r="C29" s="15">
        <v>0.1</v>
      </c>
      <c r="D29" s="15">
        <v>1</v>
      </c>
      <c r="E29" s="8">
        <v>0</v>
      </c>
      <c r="F29" s="10">
        <v>0</v>
      </c>
      <c r="G29" s="8">
        <v>0</v>
      </c>
    </row>
    <row r="30" spans="1:8" x14ac:dyDescent="0.45">
      <c r="C30" s="8">
        <f>0.125</f>
        <v>0.125</v>
      </c>
      <c r="D30" s="15">
        <v>0.5</v>
      </c>
      <c r="E30" s="15">
        <v>1</v>
      </c>
      <c r="F30" s="15">
        <v>0.3</v>
      </c>
      <c r="G30" s="15">
        <v>0</v>
      </c>
    </row>
    <row r="31" spans="1:8" x14ac:dyDescent="0.45">
      <c r="C31" s="15">
        <v>0.25</v>
      </c>
      <c r="D31" s="10">
        <v>0</v>
      </c>
      <c r="E31" s="8">
        <v>0</v>
      </c>
      <c r="F31" s="15">
        <v>1</v>
      </c>
      <c r="G31" s="8">
        <v>0</v>
      </c>
    </row>
    <row r="32" spans="1:8" x14ac:dyDescent="0.45">
      <c r="C32" s="18">
        <v>9.375E-2</v>
      </c>
      <c r="D32" s="19">
        <f>0.5*0.75</f>
        <v>0.375</v>
      </c>
      <c r="E32" s="19">
        <v>0.75</v>
      </c>
      <c r="F32" s="19">
        <f>0.3*0.75</f>
        <v>0.22499999999999998</v>
      </c>
      <c r="G32" s="19">
        <v>1</v>
      </c>
    </row>
    <row r="37" spans="2:7" x14ac:dyDescent="0.45">
      <c r="B37" t="s">
        <v>21</v>
      </c>
    </row>
    <row r="39" spans="2:7" x14ac:dyDescent="0.45">
      <c r="C39" s="12" t="s">
        <v>8</v>
      </c>
      <c r="D39" s="12" t="s">
        <v>10</v>
      </c>
      <c r="E39" s="12" t="s">
        <v>11</v>
      </c>
      <c r="F39" s="12" t="s">
        <v>12</v>
      </c>
      <c r="G39" s="13" t="s">
        <v>13</v>
      </c>
    </row>
    <row r="40" spans="2:7" x14ac:dyDescent="0.45">
      <c r="B40" s="5" t="s">
        <v>8</v>
      </c>
      <c r="C40">
        <v>1</v>
      </c>
      <c r="D40">
        <v>0</v>
      </c>
      <c r="E40">
        <v>0</v>
      </c>
      <c r="F40">
        <v>0</v>
      </c>
      <c r="G40">
        <v>0</v>
      </c>
    </row>
    <row r="41" spans="2:7" x14ac:dyDescent="0.45">
      <c r="B41" s="4" t="s">
        <v>10</v>
      </c>
      <c r="C41">
        <v>0.1</v>
      </c>
      <c r="D41">
        <v>1</v>
      </c>
      <c r="E41">
        <v>0</v>
      </c>
      <c r="F41">
        <v>0</v>
      </c>
      <c r="G41">
        <v>0</v>
      </c>
    </row>
    <row r="42" spans="2:7" x14ac:dyDescent="0.45">
      <c r="B42" s="3" t="s">
        <v>11</v>
      </c>
      <c r="C42">
        <f>0.5*0.1+0.3*0.25</f>
        <v>0.125</v>
      </c>
      <c r="D42">
        <v>0.5</v>
      </c>
      <c r="E42">
        <v>1</v>
      </c>
      <c r="F42">
        <v>0.3</v>
      </c>
      <c r="G42">
        <v>0</v>
      </c>
    </row>
    <row r="43" spans="2:7" x14ac:dyDescent="0.45">
      <c r="B43" s="4" t="s">
        <v>12</v>
      </c>
      <c r="C43">
        <v>0.25</v>
      </c>
      <c r="D43">
        <v>0</v>
      </c>
      <c r="E43">
        <v>0</v>
      </c>
      <c r="F43">
        <v>1</v>
      </c>
      <c r="G43">
        <v>0</v>
      </c>
    </row>
    <row r="44" spans="2:7" x14ac:dyDescent="0.45">
      <c r="B44" s="3" t="s">
        <v>13</v>
      </c>
      <c r="C44">
        <f>0.75*0.3*0.25+0.75*0.5*0.1</f>
        <v>9.375E-2</v>
      </c>
      <c r="D44">
        <f>0.75*0.5</f>
        <v>0.375</v>
      </c>
      <c r="E44">
        <v>0.75</v>
      </c>
      <c r="F44" s="6">
        <f>0.75*0.3</f>
        <v>0.22499999999999998</v>
      </c>
      <c r="G44">
        <v>1</v>
      </c>
    </row>
  </sheetData>
  <pageMargins left="0.7" right="0.7" top="0.75" bottom="0.75" header="0.3" footer="0.3"/>
  <pageSetup paperSize="9" orientation="portrait" r:id="rId1"/>
  <ignoredErrors>
    <ignoredError sqref="J3:J6" calculatedColumn="1"/>
  </ignoredErrors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K 4 p p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C u K a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i m l W T y E 2 8 k 0 B A A B n A g A A E w A c A E Z v c m 1 1 b G F z L 1 N l Y 3 R p b 2 4 x L m 0 g o h g A K K A U A A A A A A A A A A A A A A A A A A A A A A A A A A A A f Z B R a 8 I w F I X f C / 0 P I b 6 0 E I r C J m P S h 9 J O V n C d o 3 3 T P c T m T s v S R J J U J + J / X 2 r d H K x b X p L c 7 9 y T c 6 O h N J U U K O / 2 0 c R 1 X E d v q A K G B l j B V i q D v J G P U Y g 4 G N d B d u W y U S X Y S q x 3 Q S L L p g Z h v G n F I Y i l M P a i P Z z c L 9 W W C g b L R O 4 F l 5 T p 5 d U v K P U O + 2 S R A K / q y o A K M c E E x Z I 3 t d D h H U E P o p S s E u t w f D s c j g h 6 a a S B 3 B w 4 h N d j k E k B r z 7 p c g 3 w X M n a M o Y e g T J Q u o 1 d 0 J U V X s i l 7 n U j E L S 4 1 C P O 8 5 J y q n R o V P P T M t 5 Q s b a O x W E L V 7 t C U a H f p K q 7 x C 3 U X s / 7 5 H j E k d Z g 7 H D G i p C B D 3 M i 6 I j z E g R V l f w F n j l D s + r d f s x G S v a F R V O v Q J 0 F K I P 9 / 4 r W I n 2 a R 3 F h Y S r M + C Z o E 5 5 Z 2 / z N + h q n a R Z l c R r N e n j b / B c / + a 5 T i d 5 v m 3 w C U E s B A i 0 A F A A C A A g A K 4 p p V j 6 K 6 3 u l A A A A 9 g A A A B I A A A A A A A A A A A A A A A A A A A A A A E N v b m Z p Z y 9 Q Y W N r Y W d l L n h t b F B L A Q I t A B Q A A g A I A C u K a V Y P y u m r p A A A A O k A A A A T A A A A A A A A A A A A A A A A A P E A A A B b Q 2 9 u d G V u d F 9 U e X B l c 1 0 u e G 1 s U E s B A i 0 A F A A C A A g A K 4 p p V k 8 h N v J N A Q A A Z w I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0 A A A A A A A D j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y d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F U E 9 S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x N T o x N T o 1 M S 4 1 M D g 3 M D g 2 W i I g L z 4 8 R W 5 0 c n k g V H l w Z T 0 i R m l s b E N v b H V t b l R 5 c G V z I i B W Y W x 1 Z T 0 i c 0 J n W U Z C U U 1 G Q l F V P S I g L z 4 8 R W 5 0 c n k g V H l w Z T 0 i R m l s b E N v b H V t b k 5 h b W V z I i B W Y W x 1 Z T 0 i c 1 s m c X V v d D t B c 3 N l d C Z x d W 9 0 O y w m c X V v d D t T Y 2 V u Y X J p b y Z x d W 9 0 O y w m c X V v d D t P b G Q g T G l r Z W x p a G 9 v Z C Z x d W 9 0 O y w m c X V v d D s g T m V 3 I E x p a 2 V s a W h v b 2 Q m c X V v d D s s J n F 1 b 3 Q 7 T 2 x k I E l N U E F D V C Z x d W 9 0 O y w m c X V v d D t O Z X c g S U 1 Q Q U N U J n F 1 b 3 Q 7 L C Z x d W 9 0 O 0 9 s Z C B G S U 5 B T k N J Q U w m c X V v d D s s J n F 1 b 3 Q 7 T m V 3 I E Z J T k F O Q 0 l B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G 9 y d C A o M S k v Q X V 0 b 1 J l b W 9 2 Z W R D b 2 x 1 b W 5 z M S 5 7 Q X N z Z X Q s M H 0 m c X V v d D s s J n F 1 b 3 Q 7 U 2 V j d G l v b j E v c m V w b 3 J 0 I C g x K S 9 B d X R v U m V t b 3 Z l Z E N v b H V t b n M x L n t T Y 2 V u Y X J p b y w x f S Z x d W 9 0 O y w m c X V v d D t T Z W N 0 a W 9 u M S 9 y Z X B v c n Q g K D E p L 0 F 1 d G 9 S Z W 1 v d m V k Q 2 9 s d W 1 u c z E u e 0 9 s Z C B M a W t l b G l o b 2 9 k L D J 9 J n F 1 b 3 Q 7 L C Z x d W 9 0 O 1 N l Y 3 R p b 2 4 x L 3 J l c G 9 y d C A o M S k v Q X V 0 b 1 J l b W 9 2 Z W R D b 2 x 1 b W 5 z M S 5 7 I E 5 l d y B M a W t l b G l o b 2 9 k L D N 9 J n F 1 b 3 Q 7 L C Z x d W 9 0 O 1 N l Y 3 R p b 2 4 x L 3 J l c G 9 y d C A o M S k v Q X V 0 b 1 J l b W 9 2 Z W R D b 2 x 1 b W 5 z M S 5 7 T 2 x k I E l N U E F D V C w 0 f S Z x d W 9 0 O y w m c X V v d D t T Z W N 0 a W 9 u M S 9 y Z X B v c n Q g K D E p L 0 F 1 d G 9 S Z W 1 v d m V k Q 2 9 s d W 1 u c z E u e 0 5 l d y B J T V B B Q 1 Q s N X 0 m c X V v d D s s J n F 1 b 3 Q 7 U 2 V j d G l v b j E v c m V w b 3 J 0 I C g x K S 9 B d X R v U m V t b 3 Z l Z E N v b H V t b n M x L n t P b G Q g R k l O Q U 5 D S U F M L D Z 9 J n F 1 b 3 Q 7 L C Z x d W 9 0 O 1 N l Y 3 R p b 2 4 x L 3 J l c G 9 y d C A o M S k v Q X V 0 b 1 J l b W 9 2 Z W R D b 2 x 1 b W 5 z M S 5 7 T m V 3 I E Z J T k F O Q 0 l B T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B v c n Q g K D E p L 0 F 1 d G 9 S Z W 1 v d m V k Q 2 9 s d W 1 u c z E u e 0 F z c 2 V 0 L D B 9 J n F 1 b 3 Q 7 L C Z x d W 9 0 O 1 N l Y 3 R p b 2 4 x L 3 J l c G 9 y d C A o M S k v Q X V 0 b 1 J l b W 9 2 Z W R D b 2 x 1 b W 5 z M S 5 7 U 2 N l b m F y a W 8 s M X 0 m c X V v d D s s J n F 1 b 3 Q 7 U 2 V j d G l v b j E v c m V w b 3 J 0 I C g x K S 9 B d X R v U m V t b 3 Z l Z E N v b H V t b n M x L n t P b G Q g T G l r Z W x p a G 9 v Z C w y f S Z x d W 9 0 O y w m c X V v d D t T Z W N 0 a W 9 u M S 9 y Z X B v c n Q g K D E p L 0 F 1 d G 9 S Z W 1 v d m V k Q 2 9 s d W 1 u c z E u e y B O Z X c g T G l r Z W x p a G 9 v Z C w z f S Z x d W 9 0 O y w m c X V v d D t T Z W N 0 a W 9 u M S 9 y Z X B v c n Q g K D E p L 0 F 1 d G 9 S Z W 1 v d m V k Q 2 9 s d W 1 u c z E u e 0 9 s Z C B J T V B B Q 1 Q s N H 0 m c X V v d D s s J n F 1 b 3 Q 7 U 2 V j d G l v b j E v c m V w b 3 J 0 I C g x K S 9 B d X R v U m V t b 3 Z l Z E N v b H V t b n M x L n t O Z X c g S U 1 Q Q U N U L D V 9 J n F 1 b 3 Q 7 L C Z x d W 9 0 O 1 N l Y 3 R p b 2 4 x L 3 J l c G 9 y d C A o M S k v Q X V 0 b 1 J l b W 9 2 Z W R D b 2 x 1 b W 5 z M S 5 7 T 2 x k I E Z J T k F O Q 0 l B T C w 2 f S Z x d W 9 0 O y w m c X V v d D t T Z W N 0 a W 9 u M S 9 y Z X B v c n Q g K D E p L 0 F 1 d G 9 S Z W 1 v d m V k Q 2 9 s d W 1 u c z E u e 0 5 l d y B G S U 5 B T k N J Q U w s N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Z X B v c n Q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3 J 0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y d C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y o i J s p x 5 Q I T K 8 P b f t J p G A A A A A A I A A A A A A A N m A A D A A A A A E A A A A P l 3 J b 3 I N G d J s m m s E E 1 b z Y c A A A A A B I A A A K A A A A A Q A A A A u Y a A U l d b G i n i t s g v U C j k o 1 A A A A D F z E 6 7 t P n W j m + S E f X n R h N A i h Q 0 o M w 9 7 O + V L o 9 Y s Y L X f P d s C w l l d 8 7 z o S T a C 1 i V t T E Y B P b T R c 9 4 L a Q G k 4 E e H E 7 n u D s i U 8 U S D L Q G K B V G 0 4 E F H x Q A A A D 2 0 q o G i 2 y w P O u b e 2 M T K 4 l g e P s 6 A Q = = < / D a t a M a s h u p > 
</file>

<file path=customXml/itemProps1.xml><?xml version="1.0" encoding="utf-8"?>
<ds:datastoreItem xmlns:ds="http://schemas.openxmlformats.org/officeDocument/2006/customXml" ds:itemID="{6A5B72FE-F1C0-4A94-879E-F6CAEA7F6C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Pande</dc:creator>
  <cp:lastModifiedBy>Ritika Pande</cp:lastModifiedBy>
  <dcterms:created xsi:type="dcterms:W3CDTF">2023-03-09T15:15:21Z</dcterms:created>
  <dcterms:modified xsi:type="dcterms:W3CDTF">2023-03-14T11:06:56Z</dcterms:modified>
</cp:coreProperties>
</file>