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CRO pROGRAM - fINAL\Micro Program - CP 07\SPK - Rev. 28.09.2020\"/>
    </mc:Choice>
  </mc:AlternateContent>
  <bookViews>
    <workbookView xWindow="0" yWindow="0" windowWidth="20730" windowHeight="9735" firstSheet="5" activeTab="5"/>
  </bookViews>
  <sheets>
    <sheet name="CP 10 " sheetId="1" state="hidden" r:id="rId1"/>
    <sheet name="CP 10 spk" sheetId="2" state="hidden" r:id="rId2"/>
    <sheet name="SPK ref" sheetId="13" state="hidden" r:id="rId3"/>
    <sheet name="to client - laying" sheetId="4" state="hidden" r:id="rId4"/>
    <sheet name="to client - Supply" sheetId="5" state="hidden" r:id="rId5"/>
    <sheet name="to client - Supply TO MAIL" sheetId="6" r:id="rId6"/>
    <sheet name="Statement - 2" sheetId="15" r:id="rId7"/>
    <sheet name="S-Curve All " sheetId="16" r:id="rId8"/>
    <sheet name="S-Curve - WD" sheetId="17" r:id="rId9"/>
    <sheet name="S-Curve - CASH FLOW GROSS" sheetId="18" r:id="rId10"/>
    <sheet name="S-Curve - CASH FLOW NET" sheetId="19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\0" localSheetId="1">#REF!</definedName>
    <definedName name="\0" localSheetId="8">#REF!</definedName>
    <definedName name="\0" localSheetId="7">#REF!</definedName>
    <definedName name="\0" localSheetId="3">#REF!</definedName>
    <definedName name="\0" localSheetId="4">#REF!</definedName>
    <definedName name="\0" localSheetId="5">#REF!</definedName>
    <definedName name="\0">#REF!</definedName>
    <definedName name="\1" localSheetId="1">#REF!</definedName>
    <definedName name="\1" localSheetId="8">#REF!</definedName>
    <definedName name="\1" localSheetId="7">#REF!</definedName>
    <definedName name="\1" localSheetId="3">#REF!</definedName>
    <definedName name="\1" localSheetId="4">#REF!</definedName>
    <definedName name="\1" localSheetId="5">#REF!</definedName>
    <definedName name="\1">#REF!</definedName>
    <definedName name="\a">#N/A</definedName>
    <definedName name="\b">#N/A</definedName>
    <definedName name="\c">#N/A</definedName>
    <definedName name="\p" localSheetId="1">#REF!</definedName>
    <definedName name="\p" localSheetId="8">#REF!</definedName>
    <definedName name="\p" localSheetId="7">#REF!</definedName>
    <definedName name="\p" localSheetId="3">#REF!</definedName>
    <definedName name="\p" localSheetId="4">#REF!</definedName>
    <definedName name="\p" localSheetId="5">#REF!</definedName>
    <definedName name="\p">#REF!</definedName>
    <definedName name="\z">#N/A</definedName>
    <definedName name="_" localSheetId="1">[1]LD!#REF!</definedName>
    <definedName name="_" localSheetId="8">[1]LD!#REF!</definedName>
    <definedName name="_" localSheetId="7">[1]LD!#REF!</definedName>
    <definedName name="_" localSheetId="3">[1]LD!#REF!</definedName>
    <definedName name="_" localSheetId="4">[1]LD!#REF!</definedName>
    <definedName name="_" localSheetId="5">[1]LD!#REF!</definedName>
    <definedName name="_">[1]LD!#REF!</definedName>
    <definedName name="___________________________A65537" localSheetId="1">#REF!</definedName>
    <definedName name="___________________________A65537" localSheetId="8">#REF!</definedName>
    <definedName name="___________________________A65537" localSheetId="7">#REF!</definedName>
    <definedName name="___________________________A65537" localSheetId="3">#REF!</definedName>
    <definedName name="___________________________A65537" localSheetId="4">#REF!</definedName>
    <definedName name="___________________________A65537" localSheetId="5">#REF!</definedName>
    <definedName name="___________________________A65537">#REF!</definedName>
    <definedName name="___________________________ABM10" localSheetId="1">#REF!</definedName>
    <definedName name="___________________________ABM10" localSheetId="8">#REF!</definedName>
    <definedName name="___________________________ABM10" localSheetId="7">#REF!</definedName>
    <definedName name="___________________________ABM10" localSheetId="3">#REF!</definedName>
    <definedName name="___________________________ABM10" localSheetId="4">#REF!</definedName>
    <definedName name="___________________________ABM10" localSheetId="5">#REF!</definedName>
    <definedName name="___________________________ABM10">#REF!</definedName>
    <definedName name="___________________________ABM40" localSheetId="1">#REF!</definedName>
    <definedName name="___________________________ABM40" localSheetId="8">#REF!</definedName>
    <definedName name="___________________________ABM40" localSheetId="7">#REF!</definedName>
    <definedName name="___________________________ABM40" localSheetId="3">#REF!</definedName>
    <definedName name="___________________________ABM40" localSheetId="4">#REF!</definedName>
    <definedName name="___________________________ABM40" localSheetId="5">#REF!</definedName>
    <definedName name="___________________________ABM40">#REF!</definedName>
    <definedName name="___________________________ABM6" localSheetId="1">#REF!</definedName>
    <definedName name="___________________________ABM6" localSheetId="8">#REF!</definedName>
    <definedName name="___________________________ABM6" localSheetId="7">#REF!</definedName>
    <definedName name="___________________________ABM6" localSheetId="3">#REF!</definedName>
    <definedName name="___________________________ABM6" localSheetId="4">#REF!</definedName>
    <definedName name="___________________________ABM6" localSheetId="5">#REF!</definedName>
    <definedName name="___________________________ABM6">#REF!</definedName>
    <definedName name="___________________________ACB20" localSheetId="1">#REF!</definedName>
    <definedName name="___________________________ACB20" localSheetId="8">#REF!</definedName>
    <definedName name="___________________________ACB20" localSheetId="7">#REF!</definedName>
    <definedName name="___________________________ACB20" localSheetId="3">#REF!</definedName>
    <definedName name="___________________________ACB20" localSheetId="4">#REF!</definedName>
    <definedName name="___________________________ACB20" localSheetId="5">#REF!</definedName>
    <definedName name="___________________________ACB20">#REF!</definedName>
    <definedName name="___________________________ACR10" localSheetId="1">#REF!</definedName>
    <definedName name="___________________________ACR10" localSheetId="8">#REF!</definedName>
    <definedName name="___________________________ACR10" localSheetId="7">#REF!</definedName>
    <definedName name="___________________________ACR10" localSheetId="3">#REF!</definedName>
    <definedName name="___________________________ACR10" localSheetId="4">#REF!</definedName>
    <definedName name="___________________________ACR10" localSheetId="5">#REF!</definedName>
    <definedName name="___________________________ACR10">#REF!</definedName>
    <definedName name="___________________________ACR20" localSheetId="1">#REF!</definedName>
    <definedName name="___________________________ACR20" localSheetId="8">#REF!</definedName>
    <definedName name="___________________________ACR20" localSheetId="7">#REF!</definedName>
    <definedName name="___________________________ACR20" localSheetId="3">#REF!</definedName>
    <definedName name="___________________________ACR20" localSheetId="4">#REF!</definedName>
    <definedName name="___________________________ACR20" localSheetId="5">#REF!</definedName>
    <definedName name="___________________________ACR20">#REF!</definedName>
    <definedName name="___________________________AGG6" localSheetId="1">#REF!</definedName>
    <definedName name="___________________________AGG6" localSheetId="8">#REF!</definedName>
    <definedName name="___________________________AGG6" localSheetId="7">#REF!</definedName>
    <definedName name="___________________________AGG6" localSheetId="3">#REF!</definedName>
    <definedName name="___________________________AGG6" localSheetId="4">#REF!</definedName>
    <definedName name="___________________________AGG6" localSheetId="5">#REF!</definedName>
    <definedName name="___________________________AGG6">#REF!</definedName>
    <definedName name="___________________________AWM10" localSheetId="1">#REF!</definedName>
    <definedName name="___________________________AWM10" localSheetId="8">#REF!</definedName>
    <definedName name="___________________________AWM10" localSheetId="7">#REF!</definedName>
    <definedName name="___________________________AWM10" localSheetId="3">#REF!</definedName>
    <definedName name="___________________________AWM10" localSheetId="4">#REF!</definedName>
    <definedName name="___________________________AWM10" localSheetId="5">#REF!</definedName>
    <definedName name="___________________________AWM10">#REF!</definedName>
    <definedName name="___________________________AWM40" localSheetId="1">#REF!</definedName>
    <definedName name="___________________________AWM40" localSheetId="8">#REF!</definedName>
    <definedName name="___________________________AWM40" localSheetId="7">#REF!</definedName>
    <definedName name="___________________________AWM40" localSheetId="3">#REF!</definedName>
    <definedName name="___________________________AWM40" localSheetId="4">#REF!</definedName>
    <definedName name="___________________________AWM40" localSheetId="5">#REF!</definedName>
    <definedName name="___________________________AWM40">#REF!</definedName>
    <definedName name="___________________________AWM6" localSheetId="1">#REF!</definedName>
    <definedName name="___________________________AWM6" localSheetId="8">#REF!</definedName>
    <definedName name="___________________________AWM6" localSheetId="7">#REF!</definedName>
    <definedName name="___________________________AWM6" localSheetId="3">#REF!</definedName>
    <definedName name="___________________________AWM6" localSheetId="4">#REF!</definedName>
    <definedName name="___________________________AWM6" localSheetId="5">#REF!</definedName>
    <definedName name="___________________________AWM6">#REF!</definedName>
    <definedName name="___________________________CDG100" localSheetId="1">#REF!</definedName>
    <definedName name="___________________________CDG100" localSheetId="8">#REF!</definedName>
    <definedName name="___________________________CDG100" localSheetId="7">#REF!</definedName>
    <definedName name="___________________________CDG100" localSheetId="3">#REF!</definedName>
    <definedName name="___________________________CDG100" localSheetId="4">#REF!</definedName>
    <definedName name="___________________________CDG100" localSheetId="5">#REF!</definedName>
    <definedName name="___________________________CDG100">#REF!</definedName>
    <definedName name="___________________________CDG250" localSheetId="1">#REF!</definedName>
    <definedName name="___________________________CDG250" localSheetId="8">#REF!</definedName>
    <definedName name="___________________________CDG250" localSheetId="7">#REF!</definedName>
    <definedName name="___________________________CDG250" localSheetId="3">#REF!</definedName>
    <definedName name="___________________________CDG250" localSheetId="4">#REF!</definedName>
    <definedName name="___________________________CDG250" localSheetId="5">#REF!</definedName>
    <definedName name="___________________________CDG250">#REF!</definedName>
    <definedName name="___________________________CDG50" localSheetId="1">#REF!</definedName>
    <definedName name="___________________________CDG50" localSheetId="8">#REF!</definedName>
    <definedName name="___________________________CDG50" localSheetId="7">#REF!</definedName>
    <definedName name="___________________________CDG50" localSheetId="3">#REF!</definedName>
    <definedName name="___________________________CDG50" localSheetId="4">#REF!</definedName>
    <definedName name="___________________________CDG50" localSheetId="5">#REF!</definedName>
    <definedName name="___________________________CDG50">#REF!</definedName>
    <definedName name="___________________________CDG500" localSheetId="1">#REF!</definedName>
    <definedName name="___________________________CDG500" localSheetId="8">#REF!</definedName>
    <definedName name="___________________________CDG500" localSheetId="7">#REF!</definedName>
    <definedName name="___________________________CDG500" localSheetId="3">#REF!</definedName>
    <definedName name="___________________________CDG500" localSheetId="4">#REF!</definedName>
    <definedName name="___________________________CDG500" localSheetId="5">#REF!</definedName>
    <definedName name="___________________________CDG500">#REF!</definedName>
    <definedName name="___________________________CRN3" localSheetId="1">#REF!</definedName>
    <definedName name="___________________________CRN3" localSheetId="8">#REF!</definedName>
    <definedName name="___________________________CRN3" localSheetId="7">#REF!</definedName>
    <definedName name="___________________________CRN3" localSheetId="3">#REF!</definedName>
    <definedName name="___________________________CRN3" localSheetId="4">#REF!</definedName>
    <definedName name="___________________________CRN3" localSheetId="5">#REF!</definedName>
    <definedName name="___________________________CRN3">#REF!</definedName>
    <definedName name="___________________________CRN35" localSheetId="1">#REF!</definedName>
    <definedName name="___________________________CRN35" localSheetId="8">#REF!</definedName>
    <definedName name="___________________________CRN35" localSheetId="7">#REF!</definedName>
    <definedName name="___________________________CRN35" localSheetId="3">#REF!</definedName>
    <definedName name="___________________________CRN35" localSheetId="4">#REF!</definedName>
    <definedName name="___________________________CRN35" localSheetId="5">#REF!</definedName>
    <definedName name="___________________________CRN35">#REF!</definedName>
    <definedName name="___________________________CRN80" localSheetId="1">#REF!</definedName>
    <definedName name="___________________________CRN80" localSheetId="8">#REF!</definedName>
    <definedName name="___________________________CRN80" localSheetId="7">#REF!</definedName>
    <definedName name="___________________________CRN80" localSheetId="3">#REF!</definedName>
    <definedName name="___________________________CRN80" localSheetId="4">#REF!</definedName>
    <definedName name="___________________________CRN80" localSheetId="5">#REF!</definedName>
    <definedName name="___________________________CRN80">#REF!</definedName>
    <definedName name="___________________________DOZ50" localSheetId="1">#REF!</definedName>
    <definedName name="___________________________DOZ50" localSheetId="8">#REF!</definedName>
    <definedName name="___________________________DOZ50" localSheetId="7">#REF!</definedName>
    <definedName name="___________________________DOZ50" localSheetId="3">#REF!</definedName>
    <definedName name="___________________________DOZ50" localSheetId="4">#REF!</definedName>
    <definedName name="___________________________DOZ50" localSheetId="5">#REF!</definedName>
    <definedName name="___________________________DOZ50">#REF!</definedName>
    <definedName name="___________________________DOZ80" localSheetId="1">#REF!</definedName>
    <definedName name="___________________________DOZ80" localSheetId="8">#REF!</definedName>
    <definedName name="___________________________DOZ80" localSheetId="7">#REF!</definedName>
    <definedName name="___________________________DOZ80" localSheetId="3">#REF!</definedName>
    <definedName name="___________________________DOZ80" localSheetId="4">#REF!</definedName>
    <definedName name="___________________________DOZ80" localSheetId="5">#REF!</definedName>
    <definedName name="___________________________DOZ80">#REF!</definedName>
    <definedName name="___________________________ExV200" localSheetId="1">#REF!</definedName>
    <definedName name="___________________________ExV200" localSheetId="8">#REF!</definedName>
    <definedName name="___________________________ExV200" localSheetId="7">#REF!</definedName>
    <definedName name="___________________________ExV200" localSheetId="3">#REF!</definedName>
    <definedName name="___________________________ExV200" localSheetId="4">#REF!</definedName>
    <definedName name="___________________________ExV200" localSheetId="5">#REF!</definedName>
    <definedName name="___________________________ExV200">#REF!</definedName>
    <definedName name="___________________________GEN325" localSheetId="1">#REF!</definedName>
    <definedName name="___________________________GEN325" localSheetId="8">#REF!</definedName>
    <definedName name="___________________________GEN325" localSheetId="7">#REF!</definedName>
    <definedName name="___________________________GEN325" localSheetId="3">#REF!</definedName>
    <definedName name="___________________________GEN325" localSheetId="4">#REF!</definedName>
    <definedName name="___________________________GEN325" localSheetId="5">#REF!</definedName>
    <definedName name="___________________________GEN325">#REF!</definedName>
    <definedName name="___________________________GEN380" localSheetId="1">#REF!</definedName>
    <definedName name="___________________________GEN380" localSheetId="8">#REF!</definedName>
    <definedName name="___________________________GEN380" localSheetId="7">#REF!</definedName>
    <definedName name="___________________________GEN380" localSheetId="3">#REF!</definedName>
    <definedName name="___________________________GEN380" localSheetId="4">#REF!</definedName>
    <definedName name="___________________________GEN380" localSheetId="5">#REF!</definedName>
    <definedName name="___________________________GEN380">#REF!</definedName>
    <definedName name="___________________________GSB1" localSheetId="1">#REF!</definedName>
    <definedName name="___________________________GSB1" localSheetId="8">#REF!</definedName>
    <definedName name="___________________________GSB1" localSheetId="7">#REF!</definedName>
    <definedName name="___________________________GSB1" localSheetId="3">#REF!</definedName>
    <definedName name="___________________________GSB1" localSheetId="4">#REF!</definedName>
    <definedName name="___________________________GSB1" localSheetId="5">#REF!</definedName>
    <definedName name="___________________________GSB1">#REF!</definedName>
    <definedName name="___________________________GSB2" localSheetId="1">#REF!</definedName>
    <definedName name="___________________________GSB2" localSheetId="8">#REF!</definedName>
    <definedName name="___________________________GSB2" localSheetId="7">#REF!</definedName>
    <definedName name="___________________________GSB2" localSheetId="3">#REF!</definedName>
    <definedName name="___________________________GSB2" localSheetId="4">#REF!</definedName>
    <definedName name="___________________________GSB2" localSheetId="5">#REF!</definedName>
    <definedName name="___________________________GSB2">#REF!</definedName>
    <definedName name="___________________________GSB3" localSheetId="1">#REF!</definedName>
    <definedName name="___________________________GSB3" localSheetId="8">#REF!</definedName>
    <definedName name="___________________________GSB3" localSheetId="7">#REF!</definedName>
    <definedName name="___________________________GSB3" localSheetId="3">#REF!</definedName>
    <definedName name="___________________________GSB3" localSheetId="4">#REF!</definedName>
    <definedName name="___________________________GSB3" localSheetId="5">#REF!</definedName>
    <definedName name="___________________________GSB3">#REF!</definedName>
    <definedName name="___________________________HMP1" localSheetId="1">#REF!</definedName>
    <definedName name="___________________________HMP1" localSheetId="8">#REF!</definedName>
    <definedName name="___________________________HMP1" localSheetId="7">#REF!</definedName>
    <definedName name="___________________________HMP1" localSheetId="3">#REF!</definedName>
    <definedName name="___________________________HMP1" localSheetId="4">#REF!</definedName>
    <definedName name="___________________________HMP1" localSheetId="5">#REF!</definedName>
    <definedName name="___________________________HMP1">#REF!</definedName>
    <definedName name="___________________________HMP2" localSheetId="1">#REF!</definedName>
    <definedName name="___________________________HMP2" localSheetId="8">#REF!</definedName>
    <definedName name="___________________________HMP2" localSheetId="7">#REF!</definedName>
    <definedName name="___________________________HMP2" localSheetId="3">#REF!</definedName>
    <definedName name="___________________________HMP2" localSheetId="4">#REF!</definedName>
    <definedName name="___________________________HMP2" localSheetId="5">#REF!</definedName>
    <definedName name="___________________________HMP2">#REF!</definedName>
    <definedName name="___________________________HMP3" localSheetId="1">#REF!</definedName>
    <definedName name="___________________________HMP3" localSheetId="8">#REF!</definedName>
    <definedName name="___________________________HMP3" localSheetId="7">#REF!</definedName>
    <definedName name="___________________________HMP3" localSheetId="3">#REF!</definedName>
    <definedName name="___________________________HMP3" localSheetId="4">#REF!</definedName>
    <definedName name="___________________________HMP3" localSheetId="5">#REF!</definedName>
    <definedName name="___________________________HMP3">#REF!</definedName>
    <definedName name="___________________________HMP4" localSheetId="1">#REF!</definedName>
    <definedName name="___________________________HMP4" localSheetId="8">#REF!</definedName>
    <definedName name="___________________________HMP4" localSheetId="7">#REF!</definedName>
    <definedName name="___________________________HMP4" localSheetId="3">#REF!</definedName>
    <definedName name="___________________________HMP4" localSheetId="4">#REF!</definedName>
    <definedName name="___________________________HMP4" localSheetId="5">#REF!</definedName>
    <definedName name="___________________________HMP4">#REF!</definedName>
    <definedName name="___________________________MIX10" localSheetId="1">#REF!</definedName>
    <definedName name="___________________________MIX10" localSheetId="8">#REF!</definedName>
    <definedName name="___________________________MIX10" localSheetId="7">#REF!</definedName>
    <definedName name="___________________________MIX10" localSheetId="3">#REF!</definedName>
    <definedName name="___________________________MIX10" localSheetId="4">#REF!</definedName>
    <definedName name="___________________________MIX10" localSheetId="5">#REF!</definedName>
    <definedName name="___________________________MIX10">#REF!</definedName>
    <definedName name="___________________________MIX15" localSheetId="1">#REF!</definedName>
    <definedName name="___________________________MIX15" localSheetId="8">#REF!</definedName>
    <definedName name="___________________________MIX15" localSheetId="7">#REF!</definedName>
    <definedName name="___________________________MIX15" localSheetId="3">#REF!</definedName>
    <definedName name="___________________________MIX15" localSheetId="4">#REF!</definedName>
    <definedName name="___________________________MIX15" localSheetId="5">#REF!</definedName>
    <definedName name="___________________________MIX15">#REF!</definedName>
    <definedName name="___________________________MIX20" localSheetId="1">#REF!</definedName>
    <definedName name="___________________________MIX20" localSheetId="8">#REF!</definedName>
    <definedName name="___________________________MIX20" localSheetId="7">#REF!</definedName>
    <definedName name="___________________________MIX20" localSheetId="3">#REF!</definedName>
    <definedName name="___________________________MIX20" localSheetId="4">#REF!</definedName>
    <definedName name="___________________________MIX20" localSheetId="5">#REF!</definedName>
    <definedName name="___________________________MIX20">#REF!</definedName>
    <definedName name="___________________________MIX25" localSheetId="1">#REF!</definedName>
    <definedName name="___________________________MIX25" localSheetId="8">#REF!</definedName>
    <definedName name="___________________________MIX25" localSheetId="7">#REF!</definedName>
    <definedName name="___________________________MIX25" localSheetId="3">#REF!</definedName>
    <definedName name="___________________________MIX25" localSheetId="4">#REF!</definedName>
    <definedName name="___________________________MIX25" localSheetId="5">#REF!</definedName>
    <definedName name="___________________________MIX25">#REF!</definedName>
    <definedName name="___________________________MIX30" localSheetId="1">#REF!</definedName>
    <definedName name="___________________________MIX30" localSheetId="8">#REF!</definedName>
    <definedName name="___________________________MIX30" localSheetId="7">#REF!</definedName>
    <definedName name="___________________________MIX30" localSheetId="3">#REF!</definedName>
    <definedName name="___________________________MIX30" localSheetId="4">#REF!</definedName>
    <definedName name="___________________________MIX30" localSheetId="5">#REF!</definedName>
    <definedName name="___________________________MIX30">#REF!</definedName>
    <definedName name="___________________________MIX35" localSheetId="1">#REF!</definedName>
    <definedName name="___________________________MIX35" localSheetId="8">#REF!</definedName>
    <definedName name="___________________________MIX35" localSheetId="7">#REF!</definedName>
    <definedName name="___________________________MIX35" localSheetId="3">#REF!</definedName>
    <definedName name="___________________________MIX35" localSheetId="4">#REF!</definedName>
    <definedName name="___________________________MIX35" localSheetId="5">#REF!</definedName>
    <definedName name="___________________________MIX35">#REF!</definedName>
    <definedName name="___________________________MIX40" localSheetId="1">#REF!</definedName>
    <definedName name="___________________________MIX40" localSheetId="8">#REF!</definedName>
    <definedName name="___________________________MIX40" localSheetId="7">#REF!</definedName>
    <definedName name="___________________________MIX40" localSheetId="3">#REF!</definedName>
    <definedName name="___________________________MIX40" localSheetId="4">#REF!</definedName>
    <definedName name="___________________________MIX40" localSheetId="5">#REF!</definedName>
    <definedName name="___________________________MIX40">#REF!</definedName>
    <definedName name="___________________________MUR5" localSheetId="1">#REF!</definedName>
    <definedName name="___________________________MUR5" localSheetId="8">#REF!</definedName>
    <definedName name="___________________________MUR5" localSheetId="7">#REF!</definedName>
    <definedName name="___________________________MUR5" localSheetId="3">#REF!</definedName>
    <definedName name="___________________________MUR5" localSheetId="4">#REF!</definedName>
    <definedName name="___________________________MUR5" localSheetId="5">#REF!</definedName>
    <definedName name="___________________________MUR5">#REF!</definedName>
    <definedName name="___________________________MUR8" localSheetId="1">#REF!</definedName>
    <definedName name="___________________________MUR8" localSheetId="8">#REF!</definedName>
    <definedName name="___________________________MUR8" localSheetId="7">#REF!</definedName>
    <definedName name="___________________________MUR8" localSheetId="3">#REF!</definedName>
    <definedName name="___________________________MUR8" localSheetId="4">#REF!</definedName>
    <definedName name="___________________________MUR8" localSheetId="5">#REF!</definedName>
    <definedName name="___________________________MUR8">#REF!</definedName>
    <definedName name="___________________________OPC43" localSheetId="1">#REF!</definedName>
    <definedName name="___________________________OPC43" localSheetId="8">#REF!</definedName>
    <definedName name="___________________________OPC43" localSheetId="7">#REF!</definedName>
    <definedName name="___________________________OPC43" localSheetId="3">#REF!</definedName>
    <definedName name="___________________________OPC43" localSheetId="4">#REF!</definedName>
    <definedName name="___________________________OPC43" localSheetId="5">#REF!</definedName>
    <definedName name="___________________________OPC43">#REF!</definedName>
    <definedName name="___________________________TIP1" localSheetId="1">#REF!</definedName>
    <definedName name="___________________________TIP1" localSheetId="8">#REF!</definedName>
    <definedName name="___________________________TIP1" localSheetId="7">#REF!</definedName>
    <definedName name="___________________________TIP1" localSheetId="3">#REF!</definedName>
    <definedName name="___________________________TIP1" localSheetId="4">#REF!</definedName>
    <definedName name="___________________________TIP1" localSheetId="5">#REF!</definedName>
    <definedName name="___________________________TIP1">#REF!</definedName>
    <definedName name="__________________________A65537" localSheetId="1">#REF!</definedName>
    <definedName name="__________________________A65537" localSheetId="8">#REF!</definedName>
    <definedName name="__________________________A65537" localSheetId="7">#REF!</definedName>
    <definedName name="__________________________A65537" localSheetId="3">#REF!</definedName>
    <definedName name="__________________________A65537" localSheetId="4">#REF!</definedName>
    <definedName name="__________________________A65537" localSheetId="5">#REF!</definedName>
    <definedName name="__________________________A65537">#REF!</definedName>
    <definedName name="__________________________ABM10" localSheetId="1">#REF!</definedName>
    <definedName name="__________________________ABM10" localSheetId="8">#REF!</definedName>
    <definedName name="__________________________ABM10" localSheetId="7">#REF!</definedName>
    <definedName name="__________________________ABM10" localSheetId="3">#REF!</definedName>
    <definedName name="__________________________ABM10" localSheetId="4">#REF!</definedName>
    <definedName name="__________________________ABM10" localSheetId="5">#REF!</definedName>
    <definedName name="__________________________ABM10">#REF!</definedName>
    <definedName name="__________________________ABM40" localSheetId="1">#REF!</definedName>
    <definedName name="__________________________ABM40" localSheetId="8">#REF!</definedName>
    <definedName name="__________________________ABM40" localSheetId="7">#REF!</definedName>
    <definedName name="__________________________ABM40" localSheetId="3">#REF!</definedName>
    <definedName name="__________________________ABM40" localSheetId="4">#REF!</definedName>
    <definedName name="__________________________ABM40" localSheetId="5">#REF!</definedName>
    <definedName name="__________________________ABM40">#REF!</definedName>
    <definedName name="__________________________ABM6" localSheetId="1">#REF!</definedName>
    <definedName name="__________________________ABM6" localSheetId="8">#REF!</definedName>
    <definedName name="__________________________ABM6" localSheetId="7">#REF!</definedName>
    <definedName name="__________________________ABM6" localSheetId="3">#REF!</definedName>
    <definedName name="__________________________ABM6" localSheetId="4">#REF!</definedName>
    <definedName name="__________________________ABM6" localSheetId="5">#REF!</definedName>
    <definedName name="__________________________ABM6">#REF!</definedName>
    <definedName name="__________________________ACB10" localSheetId="1">#REF!</definedName>
    <definedName name="__________________________ACB10" localSheetId="8">#REF!</definedName>
    <definedName name="__________________________ACB10" localSheetId="7">#REF!</definedName>
    <definedName name="__________________________ACB10" localSheetId="3">#REF!</definedName>
    <definedName name="__________________________ACB10" localSheetId="4">#REF!</definedName>
    <definedName name="__________________________ACB10" localSheetId="5">#REF!</definedName>
    <definedName name="__________________________ACB10">#REF!</definedName>
    <definedName name="__________________________ACB20" localSheetId="1">#REF!</definedName>
    <definedName name="__________________________ACB20" localSheetId="8">#REF!</definedName>
    <definedName name="__________________________ACB20" localSheetId="7">#REF!</definedName>
    <definedName name="__________________________ACB20" localSheetId="3">#REF!</definedName>
    <definedName name="__________________________ACB20" localSheetId="4">#REF!</definedName>
    <definedName name="__________________________ACB20" localSheetId="5">#REF!</definedName>
    <definedName name="__________________________ACB20">#REF!</definedName>
    <definedName name="__________________________ACR10" localSheetId="1">#REF!</definedName>
    <definedName name="__________________________ACR10" localSheetId="8">#REF!</definedName>
    <definedName name="__________________________ACR10" localSheetId="7">#REF!</definedName>
    <definedName name="__________________________ACR10" localSheetId="3">#REF!</definedName>
    <definedName name="__________________________ACR10" localSheetId="4">#REF!</definedName>
    <definedName name="__________________________ACR10" localSheetId="5">#REF!</definedName>
    <definedName name="__________________________ACR10">#REF!</definedName>
    <definedName name="__________________________ACR20" localSheetId="1">#REF!</definedName>
    <definedName name="__________________________ACR20" localSheetId="8">#REF!</definedName>
    <definedName name="__________________________ACR20" localSheetId="7">#REF!</definedName>
    <definedName name="__________________________ACR20" localSheetId="3">#REF!</definedName>
    <definedName name="__________________________ACR20" localSheetId="4">#REF!</definedName>
    <definedName name="__________________________ACR20" localSheetId="5">#REF!</definedName>
    <definedName name="__________________________ACR20">#REF!</definedName>
    <definedName name="__________________________AGG6" localSheetId="1">#REF!</definedName>
    <definedName name="__________________________AGG6" localSheetId="8">#REF!</definedName>
    <definedName name="__________________________AGG6" localSheetId="7">#REF!</definedName>
    <definedName name="__________________________AGG6" localSheetId="3">#REF!</definedName>
    <definedName name="__________________________AGG6" localSheetId="4">#REF!</definedName>
    <definedName name="__________________________AGG6" localSheetId="5">#REF!</definedName>
    <definedName name="__________________________AGG6">#REF!</definedName>
    <definedName name="__________________________ARV8040">'[2]ANAL-PUMP HOUSE'!$I$55</definedName>
    <definedName name="__________________________AWM10" localSheetId="1">#REF!</definedName>
    <definedName name="__________________________AWM10" localSheetId="8">#REF!</definedName>
    <definedName name="__________________________AWM10" localSheetId="7">#REF!</definedName>
    <definedName name="__________________________AWM10" localSheetId="3">#REF!</definedName>
    <definedName name="__________________________AWM10" localSheetId="4">#REF!</definedName>
    <definedName name="__________________________AWM10" localSheetId="5">#REF!</definedName>
    <definedName name="__________________________AWM10">#REF!</definedName>
    <definedName name="__________________________AWM40" localSheetId="1">#REF!</definedName>
    <definedName name="__________________________AWM40" localSheetId="8">#REF!</definedName>
    <definedName name="__________________________AWM40" localSheetId="7">#REF!</definedName>
    <definedName name="__________________________AWM40" localSheetId="3">#REF!</definedName>
    <definedName name="__________________________AWM40" localSheetId="4">#REF!</definedName>
    <definedName name="__________________________AWM40" localSheetId="5">#REF!</definedName>
    <definedName name="__________________________AWM40">#REF!</definedName>
    <definedName name="__________________________AWM6" localSheetId="1">#REF!</definedName>
    <definedName name="__________________________AWM6" localSheetId="8">#REF!</definedName>
    <definedName name="__________________________AWM6" localSheetId="7">#REF!</definedName>
    <definedName name="__________________________AWM6" localSheetId="3">#REF!</definedName>
    <definedName name="__________________________AWM6" localSheetId="4">#REF!</definedName>
    <definedName name="__________________________AWM6" localSheetId="5">#REF!</definedName>
    <definedName name="__________________________AWM6">#REF!</definedName>
    <definedName name="__________________________BTV300">'[2]ANAL-PUMP HOUSE'!$I$52</definedName>
    <definedName name="__________________________CAN112">13.42</definedName>
    <definedName name="__________________________CAN113">12.98</definedName>
    <definedName name="__________________________CAN117">12.7</definedName>
    <definedName name="__________________________CAN118">13.27</definedName>
    <definedName name="__________________________CAN120">11.72</definedName>
    <definedName name="__________________________CAN210">10.38</definedName>
    <definedName name="__________________________CAN211">10.58</definedName>
    <definedName name="__________________________CAN213">10.56</definedName>
    <definedName name="__________________________CAN215">10.22</definedName>
    <definedName name="__________________________CAN216">9.61</definedName>
    <definedName name="__________________________CAN217">10.47</definedName>
    <definedName name="__________________________CAN219">10.91</definedName>
    <definedName name="__________________________CAN220">11.09</definedName>
    <definedName name="__________________________CAN221">11.25</definedName>
    <definedName name="__________________________CAN222">10.17</definedName>
    <definedName name="__________________________CAN223">9.89</definedName>
    <definedName name="__________________________CAN230">10.79</definedName>
    <definedName name="__________________________can421">40.2</definedName>
    <definedName name="__________________________can422">41.57</definedName>
    <definedName name="__________________________can423">43.9</definedName>
    <definedName name="__________________________can424">41.19</definedName>
    <definedName name="__________________________can425">42.81</definedName>
    <definedName name="__________________________can426">40.77</definedName>
    <definedName name="__________________________can427">40.92</definedName>
    <definedName name="__________________________can428">39.29</definedName>
    <definedName name="__________________________can429">45.19</definedName>
    <definedName name="__________________________can430">40.73</definedName>
    <definedName name="__________________________can431">42.52</definedName>
    <definedName name="__________________________can432">42.53</definedName>
    <definedName name="__________________________can433">43.69</definedName>
    <definedName name="__________________________can434">40.43</definedName>
    <definedName name="__________________________can435">43.3</definedName>
    <definedName name="__________________________CDG100" localSheetId="1">#REF!</definedName>
    <definedName name="__________________________CDG100" localSheetId="8">#REF!</definedName>
    <definedName name="__________________________CDG100" localSheetId="7">#REF!</definedName>
    <definedName name="__________________________CDG100" localSheetId="3">#REF!</definedName>
    <definedName name="__________________________CDG100" localSheetId="4">#REF!</definedName>
    <definedName name="__________________________CDG100" localSheetId="5">#REF!</definedName>
    <definedName name="__________________________CDG100">#REF!</definedName>
    <definedName name="__________________________CDG250" localSheetId="1">#REF!</definedName>
    <definedName name="__________________________CDG250" localSheetId="8">#REF!</definedName>
    <definedName name="__________________________CDG250" localSheetId="7">#REF!</definedName>
    <definedName name="__________________________CDG250" localSheetId="3">#REF!</definedName>
    <definedName name="__________________________CDG250" localSheetId="4">#REF!</definedName>
    <definedName name="__________________________CDG250" localSheetId="5">#REF!</definedName>
    <definedName name="__________________________CDG250">#REF!</definedName>
    <definedName name="__________________________CDG50" localSheetId="1">#REF!</definedName>
    <definedName name="__________________________CDG50" localSheetId="8">#REF!</definedName>
    <definedName name="__________________________CDG50" localSheetId="7">#REF!</definedName>
    <definedName name="__________________________CDG50" localSheetId="3">#REF!</definedName>
    <definedName name="__________________________CDG50" localSheetId="4">#REF!</definedName>
    <definedName name="__________________________CDG50" localSheetId="5">#REF!</definedName>
    <definedName name="__________________________CDG50">#REF!</definedName>
    <definedName name="__________________________CDG500" localSheetId="1">#REF!</definedName>
    <definedName name="__________________________CDG500" localSheetId="8">#REF!</definedName>
    <definedName name="__________________________CDG500" localSheetId="7">#REF!</definedName>
    <definedName name="__________________________CDG500" localSheetId="3">#REF!</definedName>
    <definedName name="__________________________CDG500" localSheetId="4">#REF!</definedName>
    <definedName name="__________________________CDG500" localSheetId="5">#REF!</definedName>
    <definedName name="__________________________CDG500">#REF!</definedName>
    <definedName name="__________________________CEM53" localSheetId="1">#REF!</definedName>
    <definedName name="__________________________CEM53" localSheetId="8">#REF!</definedName>
    <definedName name="__________________________CEM53" localSheetId="7">#REF!</definedName>
    <definedName name="__________________________CEM53" localSheetId="3">#REF!</definedName>
    <definedName name="__________________________CEM53" localSheetId="4">#REF!</definedName>
    <definedName name="__________________________CEM53" localSheetId="5">#REF!</definedName>
    <definedName name="__________________________CEM53">#REF!</definedName>
    <definedName name="__________________________CRN3" localSheetId="1">#REF!</definedName>
    <definedName name="__________________________CRN3" localSheetId="8">#REF!</definedName>
    <definedName name="__________________________CRN3" localSheetId="7">#REF!</definedName>
    <definedName name="__________________________CRN3" localSheetId="3">#REF!</definedName>
    <definedName name="__________________________CRN3" localSheetId="4">#REF!</definedName>
    <definedName name="__________________________CRN3" localSheetId="5">#REF!</definedName>
    <definedName name="__________________________CRN3">#REF!</definedName>
    <definedName name="__________________________CRN35" localSheetId="1">#REF!</definedName>
    <definedName name="__________________________CRN35" localSheetId="8">#REF!</definedName>
    <definedName name="__________________________CRN35" localSheetId="7">#REF!</definedName>
    <definedName name="__________________________CRN35" localSheetId="3">#REF!</definedName>
    <definedName name="__________________________CRN35" localSheetId="4">#REF!</definedName>
    <definedName name="__________________________CRN35" localSheetId="5">#REF!</definedName>
    <definedName name="__________________________CRN35">#REF!</definedName>
    <definedName name="__________________________CRN80" localSheetId="1">#REF!</definedName>
    <definedName name="__________________________CRN80" localSheetId="8">#REF!</definedName>
    <definedName name="__________________________CRN80" localSheetId="7">#REF!</definedName>
    <definedName name="__________________________CRN80" localSheetId="3">#REF!</definedName>
    <definedName name="__________________________CRN80" localSheetId="4">#REF!</definedName>
    <definedName name="__________________________CRN80" localSheetId="5">#REF!</definedName>
    <definedName name="__________________________CRN80">#REF!</definedName>
    <definedName name="__________________________DOZ50" localSheetId="1">#REF!</definedName>
    <definedName name="__________________________DOZ50" localSheetId="8">#REF!</definedName>
    <definedName name="__________________________DOZ50" localSheetId="7">#REF!</definedName>
    <definedName name="__________________________DOZ50" localSheetId="3">#REF!</definedName>
    <definedName name="__________________________DOZ50" localSheetId="4">#REF!</definedName>
    <definedName name="__________________________DOZ50" localSheetId="5">#REF!</definedName>
    <definedName name="__________________________DOZ50">#REF!</definedName>
    <definedName name="__________________________DOZ80" localSheetId="1">#REF!</definedName>
    <definedName name="__________________________DOZ80" localSheetId="8">#REF!</definedName>
    <definedName name="__________________________DOZ80" localSheetId="7">#REF!</definedName>
    <definedName name="__________________________DOZ80" localSheetId="3">#REF!</definedName>
    <definedName name="__________________________DOZ80" localSheetId="4">#REF!</definedName>
    <definedName name="__________________________DOZ80" localSheetId="5">#REF!</definedName>
    <definedName name="__________________________DOZ80">#REF!</definedName>
    <definedName name="__________________________ExV200" localSheetId="1">#REF!</definedName>
    <definedName name="__________________________ExV200" localSheetId="8">#REF!</definedName>
    <definedName name="__________________________ExV200" localSheetId="7">#REF!</definedName>
    <definedName name="__________________________ExV200" localSheetId="3">#REF!</definedName>
    <definedName name="__________________________ExV200" localSheetId="4">#REF!</definedName>
    <definedName name="__________________________ExV200" localSheetId="5">#REF!</definedName>
    <definedName name="__________________________ExV200">#REF!</definedName>
    <definedName name="__________________________GEN100" localSheetId="1">#REF!</definedName>
    <definedName name="__________________________GEN100" localSheetId="8">#REF!</definedName>
    <definedName name="__________________________GEN100" localSheetId="7">#REF!</definedName>
    <definedName name="__________________________GEN100" localSheetId="3">#REF!</definedName>
    <definedName name="__________________________GEN100" localSheetId="4">#REF!</definedName>
    <definedName name="__________________________GEN100" localSheetId="5">#REF!</definedName>
    <definedName name="__________________________GEN100">#REF!</definedName>
    <definedName name="__________________________GEN250" localSheetId="1">#REF!</definedName>
    <definedName name="__________________________GEN250" localSheetId="8">#REF!</definedName>
    <definedName name="__________________________GEN250" localSheetId="7">#REF!</definedName>
    <definedName name="__________________________GEN250" localSheetId="3">#REF!</definedName>
    <definedName name="__________________________GEN250" localSheetId="4">#REF!</definedName>
    <definedName name="__________________________GEN250" localSheetId="5">#REF!</definedName>
    <definedName name="__________________________GEN250">#REF!</definedName>
    <definedName name="__________________________GEN325" localSheetId="1">#REF!</definedName>
    <definedName name="__________________________GEN325" localSheetId="8">#REF!</definedName>
    <definedName name="__________________________GEN325" localSheetId="7">#REF!</definedName>
    <definedName name="__________________________GEN325" localSheetId="3">#REF!</definedName>
    <definedName name="__________________________GEN325" localSheetId="4">#REF!</definedName>
    <definedName name="__________________________GEN325" localSheetId="5">#REF!</definedName>
    <definedName name="__________________________GEN325">#REF!</definedName>
    <definedName name="__________________________GEN380" localSheetId="1">#REF!</definedName>
    <definedName name="__________________________GEN380" localSheetId="8">#REF!</definedName>
    <definedName name="__________________________GEN380" localSheetId="7">#REF!</definedName>
    <definedName name="__________________________GEN380" localSheetId="3">#REF!</definedName>
    <definedName name="__________________________GEN380" localSheetId="4">#REF!</definedName>
    <definedName name="__________________________GEN380" localSheetId="5">#REF!</definedName>
    <definedName name="__________________________GEN380">#REF!</definedName>
    <definedName name="__________________________GSB1" localSheetId="1">#REF!</definedName>
    <definedName name="__________________________GSB1" localSheetId="8">#REF!</definedName>
    <definedName name="__________________________GSB1" localSheetId="7">#REF!</definedName>
    <definedName name="__________________________GSB1" localSheetId="3">#REF!</definedName>
    <definedName name="__________________________GSB1" localSheetId="4">#REF!</definedName>
    <definedName name="__________________________GSB1" localSheetId="5">#REF!</definedName>
    <definedName name="__________________________GSB1">#REF!</definedName>
    <definedName name="__________________________GSB2" localSheetId="1">#REF!</definedName>
    <definedName name="__________________________GSB2" localSheetId="8">#REF!</definedName>
    <definedName name="__________________________GSB2" localSheetId="7">#REF!</definedName>
    <definedName name="__________________________GSB2" localSheetId="3">#REF!</definedName>
    <definedName name="__________________________GSB2" localSheetId="4">#REF!</definedName>
    <definedName name="__________________________GSB2" localSheetId="5">#REF!</definedName>
    <definedName name="__________________________GSB2">#REF!</definedName>
    <definedName name="__________________________GSB3" localSheetId="1">#REF!</definedName>
    <definedName name="__________________________GSB3" localSheetId="8">#REF!</definedName>
    <definedName name="__________________________GSB3" localSheetId="7">#REF!</definedName>
    <definedName name="__________________________GSB3" localSheetId="3">#REF!</definedName>
    <definedName name="__________________________GSB3" localSheetId="4">#REF!</definedName>
    <definedName name="__________________________GSB3" localSheetId="5">#REF!</definedName>
    <definedName name="__________________________GSB3">#REF!</definedName>
    <definedName name="__________________________HMP1" localSheetId="1">#REF!</definedName>
    <definedName name="__________________________HMP1" localSheetId="8">#REF!</definedName>
    <definedName name="__________________________HMP1" localSheetId="7">#REF!</definedName>
    <definedName name="__________________________HMP1" localSheetId="3">#REF!</definedName>
    <definedName name="__________________________HMP1" localSheetId="4">#REF!</definedName>
    <definedName name="__________________________HMP1" localSheetId="5">#REF!</definedName>
    <definedName name="__________________________HMP1">#REF!</definedName>
    <definedName name="__________________________HMP2" localSheetId="1">#REF!</definedName>
    <definedName name="__________________________HMP2" localSheetId="8">#REF!</definedName>
    <definedName name="__________________________HMP2" localSheetId="7">#REF!</definedName>
    <definedName name="__________________________HMP2" localSheetId="3">#REF!</definedName>
    <definedName name="__________________________HMP2" localSheetId="4">#REF!</definedName>
    <definedName name="__________________________HMP2" localSheetId="5">#REF!</definedName>
    <definedName name="__________________________HMP2">#REF!</definedName>
    <definedName name="__________________________HMP3" localSheetId="1">#REF!</definedName>
    <definedName name="__________________________HMP3" localSheetId="8">#REF!</definedName>
    <definedName name="__________________________HMP3" localSheetId="7">#REF!</definedName>
    <definedName name="__________________________HMP3" localSheetId="3">#REF!</definedName>
    <definedName name="__________________________HMP3" localSheetId="4">#REF!</definedName>
    <definedName name="__________________________HMP3" localSheetId="5">#REF!</definedName>
    <definedName name="__________________________HMP3">#REF!</definedName>
    <definedName name="__________________________HMP4" localSheetId="1">#REF!</definedName>
    <definedName name="__________________________HMP4" localSheetId="8">#REF!</definedName>
    <definedName name="__________________________HMP4" localSheetId="7">#REF!</definedName>
    <definedName name="__________________________HMP4" localSheetId="3">#REF!</definedName>
    <definedName name="__________________________HMP4" localSheetId="4">#REF!</definedName>
    <definedName name="__________________________HMP4" localSheetId="5">#REF!</definedName>
    <definedName name="__________________________HMP4">#REF!</definedName>
    <definedName name="__________________________HRC1">'[2]Pipe trench'!$V$23</definedName>
    <definedName name="__________________________HRC2">'[2]Pipe trench'!$V$24</definedName>
    <definedName name="__________________________HSE1">'[2]Pipe trench'!$V$11</definedName>
    <definedName name="__________________________MIX10" localSheetId="1">#REF!</definedName>
    <definedName name="__________________________MIX10" localSheetId="8">#REF!</definedName>
    <definedName name="__________________________MIX10" localSheetId="7">#REF!</definedName>
    <definedName name="__________________________MIX10" localSheetId="3">#REF!</definedName>
    <definedName name="__________________________MIX10" localSheetId="4">#REF!</definedName>
    <definedName name="__________________________MIX10" localSheetId="5">#REF!</definedName>
    <definedName name="__________________________MIX10">#REF!</definedName>
    <definedName name="__________________________MIX15" localSheetId="1">#REF!</definedName>
    <definedName name="__________________________MIX15" localSheetId="8">#REF!</definedName>
    <definedName name="__________________________MIX15" localSheetId="7">#REF!</definedName>
    <definedName name="__________________________MIX15" localSheetId="3">#REF!</definedName>
    <definedName name="__________________________MIX15" localSheetId="4">#REF!</definedName>
    <definedName name="__________________________MIX15" localSheetId="5">#REF!</definedName>
    <definedName name="__________________________MIX15">#REF!</definedName>
    <definedName name="__________________________MIX15150" localSheetId="1">'[3]Mix Design'!#REF!</definedName>
    <definedName name="__________________________MIX15150" localSheetId="8">'[3]Mix Design'!#REF!</definedName>
    <definedName name="__________________________MIX15150" localSheetId="7">'[3]Mix Design'!#REF!</definedName>
    <definedName name="__________________________MIX15150" localSheetId="3">'[3]Mix Design'!#REF!</definedName>
    <definedName name="__________________________MIX15150" localSheetId="4">'[3]Mix Design'!#REF!</definedName>
    <definedName name="__________________________MIX15150" localSheetId="5">'[3]Mix Design'!#REF!</definedName>
    <definedName name="__________________________MIX15150">'[3]Mix Design'!#REF!</definedName>
    <definedName name="__________________________MIX1540">'[3]Mix Design'!$P$11</definedName>
    <definedName name="__________________________MIX1580" localSheetId="1">'[3]Mix Design'!#REF!</definedName>
    <definedName name="__________________________MIX1580" localSheetId="8">'[3]Mix Design'!#REF!</definedName>
    <definedName name="__________________________MIX1580" localSheetId="7">'[3]Mix Design'!#REF!</definedName>
    <definedName name="__________________________MIX1580" localSheetId="3">'[3]Mix Design'!#REF!</definedName>
    <definedName name="__________________________MIX1580" localSheetId="4">'[3]Mix Design'!#REF!</definedName>
    <definedName name="__________________________MIX1580" localSheetId="5">'[3]Mix Design'!#REF!</definedName>
    <definedName name="__________________________MIX1580">'[3]Mix Design'!#REF!</definedName>
    <definedName name="__________________________MIX2">'[4]Mix Design'!$P$12</definedName>
    <definedName name="__________________________MIX20" localSheetId="1">#REF!</definedName>
    <definedName name="__________________________MIX20" localSheetId="8">#REF!</definedName>
    <definedName name="__________________________MIX20" localSheetId="7">#REF!</definedName>
    <definedName name="__________________________MIX20" localSheetId="3">#REF!</definedName>
    <definedName name="__________________________MIX20" localSheetId="4">#REF!</definedName>
    <definedName name="__________________________MIX20" localSheetId="5">#REF!</definedName>
    <definedName name="__________________________MIX20">#REF!</definedName>
    <definedName name="__________________________MIX2020">'[3]Mix Design'!$P$12</definedName>
    <definedName name="__________________________MIX2040">'[3]Mix Design'!$P$13</definedName>
    <definedName name="__________________________MIX25" localSheetId="1">#REF!</definedName>
    <definedName name="__________________________MIX25" localSheetId="8">#REF!</definedName>
    <definedName name="__________________________MIX25" localSheetId="7">#REF!</definedName>
    <definedName name="__________________________MIX25" localSheetId="3">#REF!</definedName>
    <definedName name="__________________________MIX25" localSheetId="4">#REF!</definedName>
    <definedName name="__________________________MIX25" localSheetId="5">#REF!</definedName>
    <definedName name="__________________________MIX25">#REF!</definedName>
    <definedName name="__________________________MIX2540">'[3]Mix Design'!$P$15</definedName>
    <definedName name="__________________________Mix255">'[5]Mix Design'!$P$13</definedName>
    <definedName name="__________________________MIX30" localSheetId="1">#REF!</definedName>
    <definedName name="__________________________MIX30" localSheetId="8">#REF!</definedName>
    <definedName name="__________________________MIX30" localSheetId="7">#REF!</definedName>
    <definedName name="__________________________MIX30" localSheetId="3">#REF!</definedName>
    <definedName name="__________________________MIX30" localSheetId="4">#REF!</definedName>
    <definedName name="__________________________MIX30" localSheetId="5">#REF!</definedName>
    <definedName name="__________________________MIX30">#REF!</definedName>
    <definedName name="__________________________MIX35" localSheetId="1">#REF!</definedName>
    <definedName name="__________________________MIX35" localSheetId="8">#REF!</definedName>
    <definedName name="__________________________MIX35" localSheetId="7">#REF!</definedName>
    <definedName name="__________________________MIX35" localSheetId="3">#REF!</definedName>
    <definedName name="__________________________MIX35" localSheetId="4">#REF!</definedName>
    <definedName name="__________________________MIX35" localSheetId="5">#REF!</definedName>
    <definedName name="__________________________MIX35">#REF!</definedName>
    <definedName name="__________________________MIX40" localSheetId="1">#REF!</definedName>
    <definedName name="__________________________MIX40" localSheetId="8">#REF!</definedName>
    <definedName name="__________________________MIX40" localSheetId="7">#REF!</definedName>
    <definedName name="__________________________MIX40" localSheetId="3">#REF!</definedName>
    <definedName name="__________________________MIX40" localSheetId="4">#REF!</definedName>
    <definedName name="__________________________MIX40" localSheetId="5">#REF!</definedName>
    <definedName name="__________________________MIX40">#REF!</definedName>
    <definedName name="__________________________MIX45" localSheetId="1">'[3]Mix Design'!#REF!</definedName>
    <definedName name="__________________________MIX45" localSheetId="8">'[3]Mix Design'!#REF!</definedName>
    <definedName name="__________________________MIX45" localSheetId="7">'[3]Mix Design'!#REF!</definedName>
    <definedName name="__________________________MIX45" localSheetId="3">'[3]Mix Design'!#REF!</definedName>
    <definedName name="__________________________MIX45" localSheetId="4">'[3]Mix Design'!#REF!</definedName>
    <definedName name="__________________________MIX45" localSheetId="5">'[3]Mix Design'!#REF!</definedName>
    <definedName name="__________________________MIX45">'[3]Mix Design'!#REF!</definedName>
    <definedName name="__________________________MUR5" localSheetId="1">#REF!</definedName>
    <definedName name="__________________________MUR5" localSheetId="8">#REF!</definedName>
    <definedName name="__________________________MUR5" localSheetId="7">#REF!</definedName>
    <definedName name="__________________________MUR5" localSheetId="3">#REF!</definedName>
    <definedName name="__________________________MUR5" localSheetId="4">#REF!</definedName>
    <definedName name="__________________________MUR5" localSheetId="5">#REF!</definedName>
    <definedName name="__________________________MUR5">#REF!</definedName>
    <definedName name="__________________________MUR8" localSheetId="1">#REF!</definedName>
    <definedName name="__________________________MUR8" localSheetId="8">#REF!</definedName>
    <definedName name="__________________________MUR8" localSheetId="7">#REF!</definedName>
    <definedName name="__________________________MUR8" localSheetId="3">#REF!</definedName>
    <definedName name="__________________________MUR8" localSheetId="4">#REF!</definedName>
    <definedName name="__________________________MUR8" localSheetId="5">#REF!</definedName>
    <definedName name="__________________________MUR8">#REF!</definedName>
    <definedName name="__________________________OPC43" localSheetId="1">#REF!</definedName>
    <definedName name="__________________________OPC43" localSheetId="8">#REF!</definedName>
    <definedName name="__________________________OPC43" localSheetId="7">#REF!</definedName>
    <definedName name="__________________________OPC43" localSheetId="3">#REF!</definedName>
    <definedName name="__________________________OPC43" localSheetId="4">#REF!</definedName>
    <definedName name="__________________________OPC43" localSheetId="5">#REF!</definedName>
    <definedName name="__________________________OPC43">#REF!</definedName>
    <definedName name="__________________________ORC1">'[2]Pipe trench'!$V$17</definedName>
    <definedName name="__________________________ORC2">'[2]Pipe trench'!$V$18</definedName>
    <definedName name="__________________________OSE1">'[2]Pipe trench'!$V$8</definedName>
    <definedName name="__________________________SLV20025">'[2]ANAL-PUMP HOUSE'!$I$58</definedName>
    <definedName name="__________________________SLV80010">'[2]ANAL-PUMP HOUSE'!$I$60</definedName>
    <definedName name="__________________________TIP1" localSheetId="1">#REF!</definedName>
    <definedName name="__________________________TIP1" localSheetId="8">#REF!</definedName>
    <definedName name="__________________________TIP1" localSheetId="7">#REF!</definedName>
    <definedName name="__________________________TIP1" localSheetId="3">#REF!</definedName>
    <definedName name="__________________________TIP1" localSheetId="4">#REF!</definedName>
    <definedName name="__________________________TIP1" localSheetId="5">#REF!</definedName>
    <definedName name="__________________________TIP1">#REF!</definedName>
    <definedName name="__________________________TIP2" localSheetId="1">#REF!</definedName>
    <definedName name="__________________________TIP2" localSheetId="8">#REF!</definedName>
    <definedName name="__________________________TIP2" localSheetId="7">#REF!</definedName>
    <definedName name="__________________________TIP2" localSheetId="3">#REF!</definedName>
    <definedName name="__________________________TIP2" localSheetId="4">#REF!</definedName>
    <definedName name="__________________________TIP2" localSheetId="5">#REF!</definedName>
    <definedName name="__________________________TIP2">#REF!</definedName>
    <definedName name="__________________________TIP3" localSheetId="1">#REF!</definedName>
    <definedName name="__________________________TIP3" localSheetId="8">#REF!</definedName>
    <definedName name="__________________________TIP3" localSheetId="7">#REF!</definedName>
    <definedName name="__________________________TIP3" localSheetId="3">#REF!</definedName>
    <definedName name="__________________________TIP3" localSheetId="4">#REF!</definedName>
    <definedName name="__________________________TIP3" localSheetId="5">#REF!</definedName>
    <definedName name="__________________________TIP3">#REF!</definedName>
    <definedName name="_________________________A65537" localSheetId="1">#REF!</definedName>
    <definedName name="_________________________A65537" localSheetId="8">#REF!</definedName>
    <definedName name="_________________________A65537" localSheetId="7">#REF!</definedName>
    <definedName name="_________________________A65537" localSheetId="3">#REF!</definedName>
    <definedName name="_________________________A65537" localSheetId="4">#REF!</definedName>
    <definedName name="_________________________A65537" localSheetId="5">#REF!</definedName>
    <definedName name="_________________________A65537">#REF!</definedName>
    <definedName name="_________________________ABM10" localSheetId="1">#REF!</definedName>
    <definedName name="_________________________ABM10" localSheetId="8">#REF!</definedName>
    <definedName name="_________________________ABM10" localSheetId="7">#REF!</definedName>
    <definedName name="_________________________ABM10" localSheetId="3">#REF!</definedName>
    <definedName name="_________________________ABM10" localSheetId="4">#REF!</definedName>
    <definedName name="_________________________ABM10" localSheetId="5">#REF!</definedName>
    <definedName name="_________________________ABM10">#REF!</definedName>
    <definedName name="_________________________ABM40" localSheetId="1">#REF!</definedName>
    <definedName name="_________________________ABM40" localSheetId="8">#REF!</definedName>
    <definedName name="_________________________ABM40" localSheetId="7">#REF!</definedName>
    <definedName name="_________________________ABM40" localSheetId="3">#REF!</definedName>
    <definedName name="_________________________ABM40" localSheetId="4">#REF!</definedName>
    <definedName name="_________________________ABM40" localSheetId="5">#REF!</definedName>
    <definedName name="_________________________ABM40">#REF!</definedName>
    <definedName name="_________________________ABM6" localSheetId="1">#REF!</definedName>
    <definedName name="_________________________ABM6" localSheetId="8">#REF!</definedName>
    <definedName name="_________________________ABM6" localSheetId="7">#REF!</definedName>
    <definedName name="_________________________ABM6" localSheetId="3">#REF!</definedName>
    <definedName name="_________________________ABM6" localSheetId="4">#REF!</definedName>
    <definedName name="_________________________ABM6" localSheetId="5">#REF!</definedName>
    <definedName name="_________________________ABM6">#REF!</definedName>
    <definedName name="_________________________ACB10" localSheetId="1">#REF!</definedName>
    <definedName name="_________________________ACB10" localSheetId="8">#REF!</definedName>
    <definedName name="_________________________ACB10" localSheetId="7">#REF!</definedName>
    <definedName name="_________________________ACB10" localSheetId="3">#REF!</definedName>
    <definedName name="_________________________ACB10" localSheetId="4">#REF!</definedName>
    <definedName name="_________________________ACB10" localSheetId="5">#REF!</definedName>
    <definedName name="_________________________ACB10">#REF!</definedName>
    <definedName name="_________________________ACB20" localSheetId="1">#REF!</definedName>
    <definedName name="_________________________ACB20" localSheetId="8">#REF!</definedName>
    <definedName name="_________________________ACB20" localSheetId="7">#REF!</definedName>
    <definedName name="_________________________ACB20" localSheetId="3">#REF!</definedName>
    <definedName name="_________________________ACB20" localSheetId="4">#REF!</definedName>
    <definedName name="_________________________ACB20" localSheetId="5">#REF!</definedName>
    <definedName name="_________________________ACB20">#REF!</definedName>
    <definedName name="_________________________ACR10" localSheetId="1">#REF!</definedName>
    <definedName name="_________________________ACR10" localSheetId="8">#REF!</definedName>
    <definedName name="_________________________ACR10" localSheetId="7">#REF!</definedName>
    <definedName name="_________________________ACR10" localSheetId="3">#REF!</definedName>
    <definedName name="_________________________ACR10" localSheetId="4">#REF!</definedName>
    <definedName name="_________________________ACR10" localSheetId="5">#REF!</definedName>
    <definedName name="_________________________ACR10">#REF!</definedName>
    <definedName name="_________________________ACR20" localSheetId="1">#REF!</definedName>
    <definedName name="_________________________ACR20" localSheetId="8">#REF!</definedName>
    <definedName name="_________________________ACR20" localSheetId="7">#REF!</definedName>
    <definedName name="_________________________ACR20" localSheetId="3">#REF!</definedName>
    <definedName name="_________________________ACR20" localSheetId="4">#REF!</definedName>
    <definedName name="_________________________ACR20" localSheetId="5">#REF!</definedName>
    <definedName name="_________________________ACR20">#REF!</definedName>
    <definedName name="_________________________AGG6" localSheetId="1">#REF!</definedName>
    <definedName name="_________________________AGG6" localSheetId="8">#REF!</definedName>
    <definedName name="_________________________AGG6" localSheetId="7">#REF!</definedName>
    <definedName name="_________________________AGG6" localSheetId="3">#REF!</definedName>
    <definedName name="_________________________AGG6" localSheetId="4">#REF!</definedName>
    <definedName name="_________________________AGG6" localSheetId="5">#REF!</definedName>
    <definedName name="_________________________AGG6">#REF!</definedName>
    <definedName name="_________________________ARV8040">'[6]ANAL-PUMP HOUSE'!$I$55</definedName>
    <definedName name="_________________________AWM10" localSheetId="1">#REF!</definedName>
    <definedName name="_________________________AWM10" localSheetId="8">#REF!</definedName>
    <definedName name="_________________________AWM10" localSheetId="7">#REF!</definedName>
    <definedName name="_________________________AWM10" localSheetId="3">#REF!</definedName>
    <definedName name="_________________________AWM10" localSheetId="4">#REF!</definedName>
    <definedName name="_________________________AWM10" localSheetId="5">#REF!</definedName>
    <definedName name="_________________________AWM10">#REF!</definedName>
    <definedName name="_________________________AWM40" localSheetId="1">#REF!</definedName>
    <definedName name="_________________________AWM40" localSheetId="8">#REF!</definedName>
    <definedName name="_________________________AWM40" localSheetId="7">#REF!</definedName>
    <definedName name="_________________________AWM40" localSheetId="3">#REF!</definedName>
    <definedName name="_________________________AWM40" localSheetId="4">#REF!</definedName>
    <definedName name="_________________________AWM40" localSheetId="5">#REF!</definedName>
    <definedName name="_________________________AWM40">#REF!</definedName>
    <definedName name="_________________________AWM6" localSheetId="1">#REF!</definedName>
    <definedName name="_________________________AWM6" localSheetId="8">#REF!</definedName>
    <definedName name="_________________________AWM6" localSheetId="7">#REF!</definedName>
    <definedName name="_________________________AWM6" localSheetId="3">#REF!</definedName>
    <definedName name="_________________________AWM6" localSheetId="4">#REF!</definedName>
    <definedName name="_________________________AWM6" localSheetId="5">#REF!</definedName>
    <definedName name="_________________________AWM6">#REF!</definedName>
    <definedName name="_________________________BTV300">'[6]ANAL-PUMP HOUSE'!$I$52</definedName>
    <definedName name="_________________________CAN112">13.42</definedName>
    <definedName name="_________________________CAN113">12.98</definedName>
    <definedName name="_________________________CAN117">12.7</definedName>
    <definedName name="_________________________CAN118">13.27</definedName>
    <definedName name="_________________________CAN120">11.72</definedName>
    <definedName name="_________________________CAN210">10.38</definedName>
    <definedName name="_________________________CAN211">10.58</definedName>
    <definedName name="_________________________CAN213">10.56</definedName>
    <definedName name="_________________________CAN215">10.22</definedName>
    <definedName name="_________________________CAN216">9.61</definedName>
    <definedName name="_________________________CAN217">10.47</definedName>
    <definedName name="_________________________CAN219">10.91</definedName>
    <definedName name="_________________________CAN220">11.09</definedName>
    <definedName name="_________________________CAN221">11.25</definedName>
    <definedName name="_________________________CAN222">10.17</definedName>
    <definedName name="_________________________CAN223">9.89</definedName>
    <definedName name="_________________________CAN230">10.79</definedName>
    <definedName name="_________________________can421">40.2</definedName>
    <definedName name="_________________________can422">41.57</definedName>
    <definedName name="_________________________can423">43.9</definedName>
    <definedName name="_________________________can424">41.19</definedName>
    <definedName name="_________________________can425">42.81</definedName>
    <definedName name="_________________________can426">40.77</definedName>
    <definedName name="_________________________can427">40.92</definedName>
    <definedName name="_________________________can428">39.29</definedName>
    <definedName name="_________________________can429">45.19</definedName>
    <definedName name="_________________________can430">40.73</definedName>
    <definedName name="_________________________can431">42.52</definedName>
    <definedName name="_________________________can432">42.53</definedName>
    <definedName name="_________________________can433">43.69</definedName>
    <definedName name="_________________________can434">40.43</definedName>
    <definedName name="_________________________can435">43.3</definedName>
    <definedName name="_________________________CDG100" localSheetId="1">#REF!</definedName>
    <definedName name="_________________________CDG100" localSheetId="8">#REF!</definedName>
    <definedName name="_________________________CDG100" localSheetId="7">#REF!</definedName>
    <definedName name="_________________________CDG100" localSheetId="3">#REF!</definedName>
    <definedName name="_________________________CDG100" localSheetId="4">#REF!</definedName>
    <definedName name="_________________________CDG100" localSheetId="5">#REF!</definedName>
    <definedName name="_________________________CDG100">#REF!</definedName>
    <definedName name="_________________________CDG250" localSheetId="1">#REF!</definedName>
    <definedName name="_________________________CDG250" localSheetId="8">#REF!</definedName>
    <definedName name="_________________________CDG250" localSheetId="7">#REF!</definedName>
    <definedName name="_________________________CDG250" localSheetId="3">#REF!</definedName>
    <definedName name="_________________________CDG250" localSheetId="4">#REF!</definedName>
    <definedName name="_________________________CDG250" localSheetId="5">#REF!</definedName>
    <definedName name="_________________________CDG250">#REF!</definedName>
    <definedName name="_________________________CDG50" localSheetId="1">#REF!</definedName>
    <definedName name="_________________________CDG50" localSheetId="8">#REF!</definedName>
    <definedName name="_________________________CDG50" localSheetId="7">#REF!</definedName>
    <definedName name="_________________________CDG50" localSheetId="3">#REF!</definedName>
    <definedName name="_________________________CDG50" localSheetId="4">#REF!</definedName>
    <definedName name="_________________________CDG50" localSheetId="5">#REF!</definedName>
    <definedName name="_________________________CDG50">#REF!</definedName>
    <definedName name="_________________________CDG500" localSheetId="1">#REF!</definedName>
    <definedName name="_________________________CDG500" localSheetId="8">#REF!</definedName>
    <definedName name="_________________________CDG500" localSheetId="7">#REF!</definedName>
    <definedName name="_________________________CDG500" localSheetId="3">#REF!</definedName>
    <definedName name="_________________________CDG500" localSheetId="4">#REF!</definedName>
    <definedName name="_________________________CDG500" localSheetId="5">#REF!</definedName>
    <definedName name="_________________________CDG500">#REF!</definedName>
    <definedName name="_________________________CEM53" localSheetId="1">#REF!</definedName>
    <definedName name="_________________________CEM53" localSheetId="8">#REF!</definedName>
    <definedName name="_________________________CEM53" localSheetId="7">#REF!</definedName>
    <definedName name="_________________________CEM53" localSheetId="3">#REF!</definedName>
    <definedName name="_________________________CEM53" localSheetId="4">#REF!</definedName>
    <definedName name="_________________________CEM53" localSheetId="5">#REF!</definedName>
    <definedName name="_________________________CEM53">#REF!</definedName>
    <definedName name="_________________________CRN3" localSheetId="1">#REF!</definedName>
    <definedName name="_________________________CRN3" localSheetId="8">#REF!</definedName>
    <definedName name="_________________________CRN3" localSheetId="7">#REF!</definedName>
    <definedName name="_________________________CRN3" localSheetId="3">#REF!</definedName>
    <definedName name="_________________________CRN3" localSheetId="4">#REF!</definedName>
    <definedName name="_________________________CRN3" localSheetId="5">#REF!</definedName>
    <definedName name="_________________________CRN3">#REF!</definedName>
    <definedName name="_________________________CRN35" localSheetId="1">#REF!</definedName>
    <definedName name="_________________________CRN35" localSheetId="8">#REF!</definedName>
    <definedName name="_________________________CRN35" localSheetId="7">#REF!</definedName>
    <definedName name="_________________________CRN35" localSheetId="3">#REF!</definedName>
    <definedName name="_________________________CRN35" localSheetId="4">#REF!</definedName>
    <definedName name="_________________________CRN35" localSheetId="5">#REF!</definedName>
    <definedName name="_________________________CRN35">#REF!</definedName>
    <definedName name="_________________________CRN80" localSheetId="1">#REF!</definedName>
    <definedName name="_________________________CRN80" localSheetId="8">#REF!</definedName>
    <definedName name="_________________________CRN80" localSheetId="7">#REF!</definedName>
    <definedName name="_________________________CRN80" localSheetId="3">#REF!</definedName>
    <definedName name="_________________________CRN80" localSheetId="4">#REF!</definedName>
    <definedName name="_________________________CRN80" localSheetId="5">#REF!</definedName>
    <definedName name="_________________________CRN80">#REF!</definedName>
    <definedName name="_________________________DOZ50" localSheetId="1">#REF!</definedName>
    <definedName name="_________________________DOZ50" localSheetId="8">#REF!</definedName>
    <definedName name="_________________________DOZ50" localSheetId="7">#REF!</definedName>
    <definedName name="_________________________DOZ50" localSheetId="3">#REF!</definedName>
    <definedName name="_________________________DOZ50" localSheetId="4">#REF!</definedName>
    <definedName name="_________________________DOZ50" localSheetId="5">#REF!</definedName>
    <definedName name="_________________________DOZ50">#REF!</definedName>
    <definedName name="_________________________DOZ80" localSheetId="1">#REF!</definedName>
    <definedName name="_________________________DOZ80" localSheetId="8">#REF!</definedName>
    <definedName name="_________________________DOZ80" localSheetId="7">#REF!</definedName>
    <definedName name="_________________________DOZ80" localSheetId="3">#REF!</definedName>
    <definedName name="_________________________DOZ80" localSheetId="4">#REF!</definedName>
    <definedName name="_________________________DOZ80" localSheetId="5">#REF!</definedName>
    <definedName name="_________________________DOZ80">#REF!</definedName>
    <definedName name="_________________________ExV200" localSheetId="1">#REF!</definedName>
    <definedName name="_________________________ExV200" localSheetId="8">#REF!</definedName>
    <definedName name="_________________________ExV200" localSheetId="7">#REF!</definedName>
    <definedName name="_________________________ExV200" localSheetId="3">#REF!</definedName>
    <definedName name="_________________________ExV200" localSheetId="4">#REF!</definedName>
    <definedName name="_________________________ExV200" localSheetId="5">#REF!</definedName>
    <definedName name="_________________________ExV200">#REF!</definedName>
    <definedName name="_________________________GEN100" localSheetId="1">#REF!</definedName>
    <definedName name="_________________________GEN100" localSheetId="8">#REF!</definedName>
    <definedName name="_________________________GEN100" localSheetId="7">#REF!</definedName>
    <definedName name="_________________________GEN100" localSheetId="3">#REF!</definedName>
    <definedName name="_________________________GEN100" localSheetId="4">#REF!</definedName>
    <definedName name="_________________________GEN100" localSheetId="5">#REF!</definedName>
    <definedName name="_________________________GEN100">#REF!</definedName>
    <definedName name="_________________________GEN250" localSheetId="1">#REF!</definedName>
    <definedName name="_________________________GEN250" localSheetId="8">#REF!</definedName>
    <definedName name="_________________________GEN250" localSheetId="7">#REF!</definedName>
    <definedName name="_________________________GEN250" localSheetId="3">#REF!</definedName>
    <definedName name="_________________________GEN250" localSheetId="4">#REF!</definedName>
    <definedName name="_________________________GEN250" localSheetId="5">#REF!</definedName>
    <definedName name="_________________________GEN250">#REF!</definedName>
    <definedName name="_________________________GEN325" localSheetId="1">#REF!</definedName>
    <definedName name="_________________________GEN325" localSheetId="8">#REF!</definedName>
    <definedName name="_________________________GEN325" localSheetId="7">#REF!</definedName>
    <definedName name="_________________________GEN325" localSheetId="3">#REF!</definedName>
    <definedName name="_________________________GEN325" localSheetId="4">#REF!</definedName>
    <definedName name="_________________________GEN325" localSheetId="5">#REF!</definedName>
    <definedName name="_________________________GEN325">#REF!</definedName>
    <definedName name="_________________________GEN380" localSheetId="1">#REF!</definedName>
    <definedName name="_________________________GEN380" localSheetId="8">#REF!</definedName>
    <definedName name="_________________________GEN380" localSheetId="7">#REF!</definedName>
    <definedName name="_________________________GEN380" localSheetId="3">#REF!</definedName>
    <definedName name="_________________________GEN380" localSheetId="4">#REF!</definedName>
    <definedName name="_________________________GEN380" localSheetId="5">#REF!</definedName>
    <definedName name="_________________________GEN380">#REF!</definedName>
    <definedName name="_________________________GSB1" localSheetId="1">#REF!</definedName>
    <definedName name="_________________________GSB1" localSheetId="8">#REF!</definedName>
    <definedName name="_________________________GSB1" localSheetId="7">#REF!</definedName>
    <definedName name="_________________________GSB1" localSheetId="3">#REF!</definedName>
    <definedName name="_________________________GSB1" localSheetId="4">#REF!</definedName>
    <definedName name="_________________________GSB1" localSheetId="5">#REF!</definedName>
    <definedName name="_________________________GSB1">#REF!</definedName>
    <definedName name="_________________________GSB2" localSheetId="1">#REF!</definedName>
    <definedName name="_________________________GSB2" localSheetId="8">#REF!</definedName>
    <definedName name="_________________________GSB2" localSheetId="7">#REF!</definedName>
    <definedName name="_________________________GSB2" localSheetId="3">#REF!</definedName>
    <definedName name="_________________________GSB2" localSheetId="4">#REF!</definedName>
    <definedName name="_________________________GSB2" localSheetId="5">#REF!</definedName>
    <definedName name="_________________________GSB2">#REF!</definedName>
    <definedName name="_________________________GSB3" localSheetId="1">#REF!</definedName>
    <definedName name="_________________________GSB3" localSheetId="8">#REF!</definedName>
    <definedName name="_________________________GSB3" localSheetId="7">#REF!</definedName>
    <definedName name="_________________________GSB3" localSheetId="3">#REF!</definedName>
    <definedName name="_________________________GSB3" localSheetId="4">#REF!</definedName>
    <definedName name="_________________________GSB3" localSheetId="5">#REF!</definedName>
    <definedName name="_________________________GSB3">#REF!</definedName>
    <definedName name="_________________________HMP1" localSheetId="1">#REF!</definedName>
    <definedName name="_________________________HMP1" localSheetId="8">#REF!</definedName>
    <definedName name="_________________________HMP1" localSheetId="7">#REF!</definedName>
    <definedName name="_________________________HMP1" localSheetId="3">#REF!</definedName>
    <definedName name="_________________________HMP1" localSheetId="4">#REF!</definedName>
    <definedName name="_________________________HMP1" localSheetId="5">#REF!</definedName>
    <definedName name="_________________________HMP1">#REF!</definedName>
    <definedName name="_________________________HMP2" localSheetId="1">#REF!</definedName>
    <definedName name="_________________________HMP2" localSheetId="8">#REF!</definedName>
    <definedName name="_________________________HMP2" localSheetId="7">#REF!</definedName>
    <definedName name="_________________________HMP2" localSheetId="3">#REF!</definedName>
    <definedName name="_________________________HMP2" localSheetId="4">#REF!</definedName>
    <definedName name="_________________________HMP2" localSheetId="5">#REF!</definedName>
    <definedName name="_________________________HMP2">#REF!</definedName>
    <definedName name="_________________________HMP3" localSheetId="1">#REF!</definedName>
    <definedName name="_________________________HMP3" localSheetId="8">#REF!</definedName>
    <definedName name="_________________________HMP3" localSheetId="7">#REF!</definedName>
    <definedName name="_________________________HMP3" localSheetId="3">#REF!</definedName>
    <definedName name="_________________________HMP3" localSheetId="4">#REF!</definedName>
    <definedName name="_________________________HMP3" localSheetId="5">#REF!</definedName>
    <definedName name="_________________________HMP3">#REF!</definedName>
    <definedName name="_________________________HMP4" localSheetId="1">#REF!</definedName>
    <definedName name="_________________________HMP4" localSheetId="8">#REF!</definedName>
    <definedName name="_________________________HMP4" localSheetId="7">#REF!</definedName>
    <definedName name="_________________________HMP4" localSheetId="3">#REF!</definedName>
    <definedName name="_________________________HMP4" localSheetId="4">#REF!</definedName>
    <definedName name="_________________________HMP4" localSheetId="5">#REF!</definedName>
    <definedName name="_________________________HMP4">#REF!</definedName>
    <definedName name="_________________________HRC1">'[6]Pipe trench'!$V$23</definedName>
    <definedName name="_________________________HRC2">'[6]Pipe trench'!$V$24</definedName>
    <definedName name="_________________________HSE1">'[6]Pipe trench'!$V$11</definedName>
    <definedName name="_________________________MIX10" localSheetId="1">#REF!</definedName>
    <definedName name="_________________________MIX10" localSheetId="8">#REF!</definedName>
    <definedName name="_________________________MIX10" localSheetId="7">#REF!</definedName>
    <definedName name="_________________________MIX10" localSheetId="3">#REF!</definedName>
    <definedName name="_________________________MIX10" localSheetId="4">#REF!</definedName>
    <definedName name="_________________________MIX10" localSheetId="5">#REF!</definedName>
    <definedName name="_________________________MIX10">#REF!</definedName>
    <definedName name="_________________________MIX15" localSheetId="1">#REF!</definedName>
    <definedName name="_________________________MIX15" localSheetId="8">#REF!</definedName>
    <definedName name="_________________________MIX15" localSheetId="7">#REF!</definedName>
    <definedName name="_________________________MIX15" localSheetId="3">#REF!</definedName>
    <definedName name="_________________________MIX15" localSheetId="4">#REF!</definedName>
    <definedName name="_________________________MIX15" localSheetId="5">#REF!</definedName>
    <definedName name="_________________________MIX15">#REF!</definedName>
    <definedName name="_________________________MIX15150" localSheetId="1">'[3]Mix Design'!#REF!</definedName>
    <definedName name="_________________________MIX15150" localSheetId="8">'[3]Mix Design'!#REF!</definedName>
    <definedName name="_________________________MIX15150" localSheetId="7">'[3]Mix Design'!#REF!</definedName>
    <definedName name="_________________________MIX15150" localSheetId="3">'[3]Mix Design'!#REF!</definedName>
    <definedName name="_________________________MIX15150" localSheetId="4">'[3]Mix Design'!#REF!</definedName>
    <definedName name="_________________________MIX15150" localSheetId="5">'[3]Mix Design'!#REF!</definedName>
    <definedName name="_________________________MIX15150">'[3]Mix Design'!#REF!</definedName>
    <definedName name="_________________________MIX1540">'[3]Mix Design'!$P$11</definedName>
    <definedName name="_________________________MIX1580" localSheetId="1">'[3]Mix Design'!#REF!</definedName>
    <definedName name="_________________________MIX1580" localSheetId="8">'[3]Mix Design'!#REF!</definedName>
    <definedName name="_________________________MIX1580" localSheetId="7">'[3]Mix Design'!#REF!</definedName>
    <definedName name="_________________________MIX1580" localSheetId="3">'[3]Mix Design'!#REF!</definedName>
    <definedName name="_________________________MIX1580" localSheetId="4">'[3]Mix Design'!#REF!</definedName>
    <definedName name="_________________________MIX1580" localSheetId="5">'[3]Mix Design'!#REF!</definedName>
    <definedName name="_________________________MIX1580">'[3]Mix Design'!#REF!</definedName>
    <definedName name="_________________________MIX2">'[4]Mix Design'!$P$12</definedName>
    <definedName name="_________________________MIX20" localSheetId="1">#REF!</definedName>
    <definedName name="_________________________MIX20" localSheetId="8">#REF!</definedName>
    <definedName name="_________________________MIX20" localSheetId="7">#REF!</definedName>
    <definedName name="_________________________MIX20" localSheetId="3">#REF!</definedName>
    <definedName name="_________________________MIX20" localSheetId="4">#REF!</definedName>
    <definedName name="_________________________MIX20" localSheetId="5">#REF!</definedName>
    <definedName name="_________________________MIX20">#REF!</definedName>
    <definedName name="_________________________MIX2020">'[3]Mix Design'!$P$12</definedName>
    <definedName name="_________________________MIX2040">'[3]Mix Design'!$P$13</definedName>
    <definedName name="_________________________MIX25" localSheetId="1">#REF!</definedName>
    <definedName name="_________________________MIX25" localSheetId="8">#REF!</definedName>
    <definedName name="_________________________MIX25" localSheetId="7">#REF!</definedName>
    <definedName name="_________________________MIX25" localSheetId="3">#REF!</definedName>
    <definedName name="_________________________MIX25" localSheetId="4">#REF!</definedName>
    <definedName name="_________________________MIX25" localSheetId="5">#REF!</definedName>
    <definedName name="_________________________MIX25">#REF!</definedName>
    <definedName name="_________________________MIX2540">'[3]Mix Design'!$P$15</definedName>
    <definedName name="_________________________Mix255">'[5]Mix Design'!$P$13</definedName>
    <definedName name="_________________________MIX30" localSheetId="1">#REF!</definedName>
    <definedName name="_________________________MIX30" localSheetId="8">#REF!</definedName>
    <definedName name="_________________________MIX30" localSheetId="7">#REF!</definedName>
    <definedName name="_________________________MIX30" localSheetId="3">#REF!</definedName>
    <definedName name="_________________________MIX30" localSheetId="4">#REF!</definedName>
    <definedName name="_________________________MIX30" localSheetId="5">#REF!</definedName>
    <definedName name="_________________________MIX30">#REF!</definedName>
    <definedName name="_________________________MIX35" localSheetId="1">#REF!</definedName>
    <definedName name="_________________________MIX35" localSheetId="8">#REF!</definedName>
    <definedName name="_________________________MIX35" localSheetId="7">#REF!</definedName>
    <definedName name="_________________________MIX35" localSheetId="3">#REF!</definedName>
    <definedName name="_________________________MIX35" localSheetId="4">#REF!</definedName>
    <definedName name="_________________________MIX35" localSheetId="5">#REF!</definedName>
    <definedName name="_________________________MIX35">#REF!</definedName>
    <definedName name="_________________________MIX40" localSheetId="1">#REF!</definedName>
    <definedName name="_________________________MIX40" localSheetId="8">#REF!</definedName>
    <definedName name="_________________________MIX40" localSheetId="7">#REF!</definedName>
    <definedName name="_________________________MIX40" localSheetId="3">#REF!</definedName>
    <definedName name="_________________________MIX40" localSheetId="4">#REF!</definedName>
    <definedName name="_________________________MIX40" localSheetId="5">#REF!</definedName>
    <definedName name="_________________________MIX40">#REF!</definedName>
    <definedName name="_________________________MIX45" localSheetId="1">'[3]Mix Design'!#REF!</definedName>
    <definedName name="_________________________MIX45" localSheetId="8">'[3]Mix Design'!#REF!</definedName>
    <definedName name="_________________________MIX45" localSheetId="7">'[3]Mix Design'!#REF!</definedName>
    <definedName name="_________________________MIX45" localSheetId="3">'[3]Mix Design'!#REF!</definedName>
    <definedName name="_________________________MIX45" localSheetId="4">'[3]Mix Design'!#REF!</definedName>
    <definedName name="_________________________MIX45" localSheetId="5">'[3]Mix Design'!#REF!</definedName>
    <definedName name="_________________________MIX45">'[3]Mix Design'!#REF!</definedName>
    <definedName name="_________________________MUR5" localSheetId="1">#REF!</definedName>
    <definedName name="_________________________MUR5" localSheetId="8">#REF!</definedName>
    <definedName name="_________________________MUR5" localSheetId="7">#REF!</definedName>
    <definedName name="_________________________MUR5" localSheetId="3">#REF!</definedName>
    <definedName name="_________________________MUR5" localSheetId="4">#REF!</definedName>
    <definedName name="_________________________MUR5" localSheetId="5">#REF!</definedName>
    <definedName name="_________________________MUR5">#REF!</definedName>
    <definedName name="_________________________MUR8" localSheetId="1">#REF!</definedName>
    <definedName name="_________________________MUR8" localSheetId="8">#REF!</definedName>
    <definedName name="_________________________MUR8" localSheetId="7">#REF!</definedName>
    <definedName name="_________________________MUR8" localSheetId="3">#REF!</definedName>
    <definedName name="_________________________MUR8" localSheetId="4">#REF!</definedName>
    <definedName name="_________________________MUR8" localSheetId="5">#REF!</definedName>
    <definedName name="_________________________MUR8">#REF!</definedName>
    <definedName name="_________________________OPC43" localSheetId="1">#REF!</definedName>
    <definedName name="_________________________OPC43" localSheetId="8">#REF!</definedName>
    <definedName name="_________________________OPC43" localSheetId="7">#REF!</definedName>
    <definedName name="_________________________OPC43" localSheetId="3">#REF!</definedName>
    <definedName name="_________________________OPC43" localSheetId="4">#REF!</definedName>
    <definedName name="_________________________OPC43" localSheetId="5">#REF!</definedName>
    <definedName name="_________________________OPC43">#REF!</definedName>
    <definedName name="_________________________ORC1">'[6]Pipe trench'!$V$17</definedName>
    <definedName name="_________________________ORC2">'[6]Pipe trench'!$V$18</definedName>
    <definedName name="_________________________OSE1">'[6]Pipe trench'!$V$8</definedName>
    <definedName name="_________________________SLV10025" localSheetId="1">'[7]ANAL-PIPE LINE'!#REF!</definedName>
    <definedName name="_________________________SLV10025" localSheetId="8">'[7]ANAL-PIPE LINE'!#REF!</definedName>
    <definedName name="_________________________SLV10025" localSheetId="7">'[7]ANAL-PIPE LINE'!#REF!</definedName>
    <definedName name="_________________________SLV10025" localSheetId="3">'[7]ANAL-PIPE LINE'!#REF!</definedName>
    <definedName name="_________________________SLV10025" localSheetId="4">'[7]ANAL-PIPE LINE'!#REF!</definedName>
    <definedName name="_________________________SLV10025" localSheetId="5">'[7]ANAL-PIPE LINE'!#REF!</definedName>
    <definedName name="_________________________SLV10025">'[7]ANAL-PIPE LINE'!#REF!</definedName>
    <definedName name="_________________________SLV20025">'[6]ANAL-PUMP HOUSE'!$I$58</definedName>
    <definedName name="_________________________SLV80010">'[6]ANAL-PUMP HOUSE'!$I$60</definedName>
    <definedName name="_________________________TIP1" localSheetId="1">#REF!</definedName>
    <definedName name="_________________________TIP1" localSheetId="8">#REF!</definedName>
    <definedName name="_________________________TIP1" localSheetId="7">#REF!</definedName>
    <definedName name="_________________________TIP1" localSheetId="3">#REF!</definedName>
    <definedName name="_________________________TIP1" localSheetId="4">#REF!</definedName>
    <definedName name="_________________________TIP1" localSheetId="5">#REF!</definedName>
    <definedName name="_________________________TIP1">#REF!</definedName>
    <definedName name="_________________________TIP2" localSheetId="1">#REF!</definedName>
    <definedName name="_________________________TIP2" localSheetId="8">#REF!</definedName>
    <definedName name="_________________________TIP2" localSheetId="7">#REF!</definedName>
    <definedName name="_________________________TIP2" localSheetId="3">#REF!</definedName>
    <definedName name="_________________________TIP2" localSheetId="4">#REF!</definedName>
    <definedName name="_________________________TIP2" localSheetId="5">#REF!</definedName>
    <definedName name="_________________________TIP2">#REF!</definedName>
    <definedName name="_________________________TIP3" localSheetId="1">#REF!</definedName>
    <definedName name="_________________________TIP3" localSheetId="8">#REF!</definedName>
    <definedName name="_________________________TIP3" localSheetId="7">#REF!</definedName>
    <definedName name="_________________________TIP3" localSheetId="3">#REF!</definedName>
    <definedName name="_________________________TIP3" localSheetId="4">#REF!</definedName>
    <definedName name="_________________________TIP3" localSheetId="5">#REF!</definedName>
    <definedName name="_________________________TIP3">#REF!</definedName>
    <definedName name="________________________A65537" localSheetId="1">#REF!</definedName>
    <definedName name="________________________A65537" localSheetId="8">#REF!</definedName>
    <definedName name="________________________A65537" localSheetId="7">#REF!</definedName>
    <definedName name="________________________A65537" localSheetId="3">#REF!</definedName>
    <definedName name="________________________A65537" localSheetId="4">#REF!</definedName>
    <definedName name="________________________A65537" localSheetId="5">#REF!</definedName>
    <definedName name="________________________A65537">#REF!</definedName>
    <definedName name="________________________ABM10" localSheetId="1">#REF!</definedName>
    <definedName name="________________________ABM10" localSheetId="8">#REF!</definedName>
    <definedName name="________________________ABM10" localSheetId="7">#REF!</definedName>
    <definedName name="________________________ABM10" localSheetId="3">#REF!</definedName>
    <definedName name="________________________ABM10" localSheetId="4">#REF!</definedName>
    <definedName name="________________________ABM10" localSheetId="5">#REF!</definedName>
    <definedName name="________________________ABM10">#REF!</definedName>
    <definedName name="________________________ABM40" localSheetId="1">#REF!</definedName>
    <definedName name="________________________ABM40" localSheetId="8">#REF!</definedName>
    <definedName name="________________________ABM40" localSheetId="7">#REF!</definedName>
    <definedName name="________________________ABM40" localSheetId="3">#REF!</definedName>
    <definedName name="________________________ABM40" localSheetId="4">#REF!</definedName>
    <definedName name="________________________ABM40" localSheetId="5">#REF!</definedName>
    <definedName name="________________________ABM40">#REF!</definedName>
    <definedName name="________________________ABM6" localSheetId="1">#REF!</definedName>
    <definedName name="________________________ABM6" localSheetId="8">#REF!</definedName>
    <definedName name="________________________ABM6" localSheetId="7">#REF!</definedName>
    <definedName name="________________________ABM6" localSheetId="3">#REF!</definedName>
    <definedName name="________________________ABM6" localSheetId="4">#REF!</definedName>
    <definedName name="________________________ABM6" localSheetId="5">#REF!</definedName>
    <definedName name="________________________ABM6">#REF!</definedName>
    <definedName name="________________________ACB10" localSheetId="1">#REF!</definedName>
    <definedName name="________________________ACB10" localSheetId="8">#REF!</definedName>
    <definedName name="________________________ACB10" localSheetId="7">#REF!</definedName>
    <definedName name="________________________ACB10" localSheetId="3">#REF!</definedName>
    <definedName name="________________________ACB10" localSheetId="4">#REF!</definedName>
    <definedName name="________________________ACB10" localSheetId="5">#REF!</definedName>
    <definedName name="________________________ACB10">#REF!</definedName>
    <definedName name="________________________ACB20" localSheetId="1">#REF!</definedName>
    <definedName name="________________________ACB20" localSheetId="8">#REF!</definedName>
    <definedName name="________________________ACB20" localSheetId="7">#REF!</definedName>
    <definedName name="________________________ACB20" localSheetId="3">#REF!</definedName>
    <definedName name="________________________ACB20" localSheetId="4">#REF!</definedName>
    <definedName name="________________________ACB20" localSheetId="5">#REF!</definedName>
    <definedName name="________________________ACB20">#REF!</definedName>
    <definedName name="________________________ACR10" localSheetId="1">#REF!</definedName>
    <definedName name="________________________ACR10" localSheetId="8">#REF!</definedName>
    <definedName name="________________________ACR10" localSheetId="7">#REF!</definedName>
    <definedName name="________________________ACR10" localSheetId="3">#REF!</definedName>
    <definedName name="________________________ACR10" localSheetId="4">#REF!</definedName>
    <definedName name="________________________ACR10" localSheetId="5">#REF!</definedName>
    <definedName name="________________________ACR10">#REF!</definedName>
    <definedName name="________________________ACR20" localSheetId="1">#REF!</definedName>
    <definedName name="________________________ACR20" localSheetId="8">#REF!</definedName>
    <definedName name="________________________ACR20" localSheetId="7">#REF!</definedName>
    <definedName name="________________________ACR20" localSheetId="3">#REF!</definedName>
    <definedName name="________________________ACR20" localSheetId="4">#REF!</definedName>
    <definedName name="________________________ACR20" localSheetId="5">#REF!</definedName>
    <definedName name="________________________ACR20">#REF!</definedName>
    <definedName name="________________________AGG6" localSheetId="1">#REF!</definedName>
    <definedName name="________________________AGG6" localSheetId="8">#REF!</definedName>
    <definedName name="________________________AGG6" localSheetId="7">#REF!</definedName>
    <definedName name="________________________AGG6" localSheetId="3">#REF!</definedName>
    <definedName name="________________________AGG6" localSheetId="4">#REF!</definedName>
    <definedName name="________________________AGG6" localSheetId="5">#REF!</definedName>
    <definedName name="________________________AGG6">#REF!</definedName>
    <definedName name="________________________ARV8040">'[6]ANAL-PUMP HOUSE'!$I$55</definedName>
    <definedName name="________________________AWM10" localSheetId="1">#REF!</definedName>
    <definedName name="________________________AWM10" localSheetId="8">#REF!</definedName>
    <definedName name="________________________AWM10" localSheetId="7">#REF!</definedName>
    <definedName name="________________________AWM10" localSheetId="3">#REF!</definedName>
    <definedName name="________________________AWM10" localSheetId="4">#REF!</definedName>
    <definedName name="________________________AWM10" localSheetId="5">#REF!</definedName>
    <definedName name="________________________AWM10">#REF!</definedName>
    <definedName name="________________________AWM40" localSheetId="1">#REF!</definedName>
    <definedName name="________________________AWM40" localSheetId="8">#REF!</definedName>
    <definedName name="________________________AWM40" localSheetId="7">#REF!</definedName>
    <definedName name="________________________AWM40" localSheetId="3">#REF!</definedName>
    <definedName name="________________________AWM40" localSheetId="4">#REF!</definedName>
    <definedName name="________________________AWM40" localSheetId="5">#REF!</definedName>
    <definedName name="________________________AWM40">#REF!</definedName>
    <definedName name="________________________AWM6" localSheetId="1">#REF!</definedName>
    <definedName name="________________________AWM6" localSheetId="8">#REF!</definedName>
    <definedName name="________________________AWM6" localSheetId="7">#REF!</definedName>
    <definedName name="________________________AWM6" localSheetId="3">#REF!</definedName>
    <definedName name="________________________AWM6" localSheetId="4">#REF!</definedName>
    <definedName name="________________________AWM6" localSheetId="5">#REF!</definedName>
    <definedName name="________________________AWM6">#REF!</definedName>
    <definedName name="________________________BTV300">'[6]ANAL-PUMP HOUSE'!$I$52</definedName>
    <definedName name="________________________CAN112">13.42</definedName>
    <definedName name="________________________CAN113">12.98</definedName>
    <definedName name="________________________CAN117">12.7</definedName>
    <definedName name="________________________CAN118">13.27</definedName>
    <definedName name="________________________CAN120">11.72</definedName>
    <definedName name="________________________CAN210">10.38</definedName>
    <definedName name="________________________CAN211">10.58</definedName>
    <definedName name="________________________CAN213">10.56</definedName>
    <definedName name="________________________CAN215">10.22</definedName>
    <definedName name="________________________CAN216">9.61</definedName>
    <definedName name="________________________CAN217">10.47</definedName>
    <definedName name="________________________CAN219">10.91</definedName>
    <definedName name="________________________CAN220">11.09</definedName>
    <definedName name="________________________CAN221">11.25</definedName>
    <definedName name="________________________CAN222">10.17</definedName>
    <definedName name="________________________CAN223">9.89</definedName>
    <definedName name="________________________CAN230">10.79</definedName>
    <definedName name="________________________can421">40.2</definedName>
    <definedName name="________________________can422">41.57</definedName>
    <definedName name="________________________can423">43.9</definedName>
    <definedName name="________________________can424">41.19</definedName>
    <definedName name="________________________can425">42.81</definedName>
    <definedName name="________________________can426">40.77</definedName>
    <definedName name="________________________can427">40.92</definedName>
    <definedName name="________________________can428">39.29</definedName>
    <definedName name="________________________can429">45.19</definedName>
    <definedName name="________________________can430">40.73</definedName>
    <definedName name="________________________can431">42.52</definedName>
    <definedName name="________________________can432">42.53</definedName>
    <definedName name="________________________can433">43.69</definedName>
    <definedName name="________________________can434">40.43</definedName>
    <definedName name="________________________can435">43.3</definedName>
    <definedName name="________________________CDG100" localSheetId="1">#REF!</definedName>
    <definedName name="________________________CDG100" localSheetId="8">#REF!</definedName>
    <definedName name="________________________CDG100" localSheetId="7">#REF!</definedName>
    <definedName name="________________________CDG100" localSheetId="3">#REF!</definedName>
    <definedName name="________________________CDG100" localSheetId="4">#REF!</definedName>
    <definedName name="________________________CDG100" localSheetId="5">#REF!</definedName>
    <definedName name="________________________CDG100">#REF!</definedName>
    <definedName name="________________________CDG250" localSheetId="1">#REF!</definedName>
    <definedName name="________________________CDG250" localSheetId="8">#REF!</definedName>
    <definedName name="________________________CDG250" localSheetId="7">#REF!</definedName>
    <definedName name="________________________CDG250" localSheetId="3">#REF!</definedName>
    <definedName name="________________________CDG250" localSheetId="4">#REF!</definedName>
    <definedName name="________________________CDG250" localSheetId="5">#REF!</definedName>
    <definedName name="________________________CDG250">#REF!</definedName>
    <definedName name="________________________CDG50" localSheetId="1">#REF!</definedName>
    <definedName name="________________________CDG50" localSheetId="8">#REF!</definedName>
    <definedName name="________________________CDG50" localSheetId="7">#REF!</definedName>
    <definedName name="________________________CDG50" localSheetId="3">#REF!</definedName>
    <definedName name="________________________CDG50" localSheetId="4">#REF!</definedName>
    <definedName name="________________________CDG50" localSheetId="5">#REF!</definedName>
    <definedName name="________________________CDG50">#REF!</definedName>
    <definedName name="________________________CDG500" localSheetId="1">#REF!</definedName>
    <definedName name="________________________CDG500" localSheetId="8">#REF!</definedName>
    <definedName name="________________________CDG500" localSheetId="7">#REF!</definedName>
    <definedName name="________________________CDG500" localSheetId="3">#REF!</definedName>
    <definedName name="________________________CDG500" localSheetId="4">#REF!</definedName>
    <definedName name="________________________CDG500" localSheetId="5">#REF!</definedName>
    <definedName name="________________________CDG500">#REF!</definedName>
    <definedName name="________________________CEM53" localSheetId="1">#REF!</definedName>
    <definedName name="________________________CEM53" localSheetId="8">#REF!</definedName>
    <definedName name="________________________CEM53" localSheetId="7">#REF!</definedName>
    <definedName name="________________________CEM53" localSheetId="3">#REF!</definedName>
    <definedName name="________________________CEM53" localSheetId="4">#REF!</definedName>
    <definedName name="________________________CEM53" localSheetId="5">#REF!</definedName>
    <definedName name="________________________CEM53">#REF!</definedName>
    <definedName name="________________________CRN3" localSheetId="1">#REF!</definedName>
    <definedName name="________________________CRN3" localSheetId="8">#REF!</definedName>
    <definedName name="________________________CRN3" localSheetId="7">#REF!</definedName>
    <definedName name="________________________CRN3" localSheetId="3">#REF!</definedName>
    <definedName name="________________________CRN3" localSheetId="4">#REF!</definedName>
    <definedName name="________________________CRN3" localSheetId="5">#REF!</definedName>
    <definedName name="________________________CRN3">#REF!</definedName>
    <definedName name="________________________CRN35" localSheetId="1">#REF!</definedName>
    <definedName name="________________________CRN35" localSheetId="8">#REF!</definedName>
    <definedName name="________________________CRN35" localSheetId="7">#REF!</definedName>
    <definedName name="________________________CRN35" localSheetId="3">#REF!</definedName>
    <definedName name="________________________CRN35" localSheetId="4">#REF!</definedName>
    <definedName name="________________________CRN35" localSheetId="5">#REF!</definedName>
    <definedName name="________________________CRN35">#REF!</definedName>
    <definedName name="________________________CRN80" localSheetId="1">#REF!</definedName>
    <definedName name="________________________CRN80" localSheetId="8">#REF!</definedName>
    <definedName name="________________________CRN80" localSheetId="7">#REF!</definedName>
    <definedName name="________________________CRN80" localSheetId="3">#REF!</definedName>
    <definedName name="________________________CRN80" localSheetId="4">#REF!</definedName>
    <definedName name="________________________CRN80" localSheetId="5">#REF!</definedName>
    <definedName name="________________________CRN80">#REF!</definedName>
    <definedName name="________________________DOZ50" localSheetId="1">#REF!</definedName>
    <definedName name="________________________DOZ50" localSheetId="8">#REF!</definedName>
    <definedName name="________________________DOZ50" localSheetId="7">#REF!</definedName>
    <definedName name="________________________DOZ50" localSheetId="3">#REF!</definedName>
    <definedName name="________________________DOZ50" localSheetId="4">#REF!</definedName>
    <definedName name="________________________DOZ50" localSheetId="5">#REF!</definedName>
    <definedName name="________________________DOZ50">#REF!</definedName>
    <definedName name="________________________DOZ80" localSheetId="1">#REF!</definedName>
    <definedName name="________________________DOZ80" localSheetId="8">#REF!</definedName>
    <definedName name="________________________DOZ80" localSheetId="7">#REF!</definedName>
    <definedName name="________________________DOZ80" localSheetId="3">#REF!</definedName>
    <definedName name="________________________DOZ80" localSheetId="4">#REF!</definedName>
    <definedName name="________________________DOZ80" localSheetId="5">#REF!</definedName>
    <definedName name="________________________DOZ80">#REF!</definedName>
    <definedName name="________________________ExV200" localSheetId="1">#REF!</definedName>
    <definedName name="________________________ExV200" localSheetId="8">#REF!</definedName>
    <definedName name="________________________ExV200" localSheetId="7">#REF!</definedName>
    <definedName name="________________________ExV200" localSheetId="3">#REF!</definedName>
    <definedName name="________________________ExV200" localSheetId="4">#REF!</definedName>
    <definedName name="________________________ExV200" localSheetId="5">#REF!</definedName>
    <definedName name="________________________ExV200">#REF!</definedName>
    <definedName name="________________________GEN100" localSheetId="1">#REF!</definedName>
    <definedName name="________________________GEN100" localSheetId="8">#REF!</definedName>
    <definedName name="________________________GEN100" localSheetId="7">#REF!</definedName>
    <definedName name="________________________GEN100" localSheetId="3">#REF!</definedName>
    <definedName name="________________________GEN100" localSheetId="4">#REF!</definedName>
    <definedName name="________________________GEN100" localSheetId="5">#REF!</definedName>
    <definedName name="________________________GEN100">#REF!</definedName>
    <definedName name="________________________GEN250" localSheetId="1">#REF!</definedName>
    <definedName name="________________________GEN250" localSheetId="8">#REF!</definedName>
    <definedName name="________________________GEN250" localSheetId="7">#REF!</definedName>
    <definedName name="________________________GEN250" localSheetId="3">#REF!</definedName>
    <definedName name="________________________GEN250" localSheetId="4">#REF!</definedName>
    <definedName name="________________________GEN250" localSheetId="5">#REF!</definedName>
    <definedName name="________________________GEN250">#REF!</definedName>
    <definedName name="________________________GEN325" localSheetId="1">#REF!</definedName>
    <definedName name="________________________GEN325" localSheetId="8">#REF!</definedName>
    <definedName name="________________________GEN325" localSheetId="7">#REF!</definedName>
    <definedName name="________________________GEN325" localSheetId="3">#REF!</definedName>
    <definedName name="________________________GEN325" localSheetId="4">#REF!</definedName>
    <definedName name="________________________GEN325" localSheetId="5">#REF!</definedName>
    <definedName name="________________________GEN325">#REF!</definedName>
    <definedName name="________________________GEN380" localSheetId="1">#REF!</definedName>
    <definedName name="________________________GEN380" localSheetId="8">#REF!</definedName>
    <definedName name="________________________GEN380" localSheetId="7">#REF!</definedName>
    <definedName name="________________________GEN380" localSheetId="3">#REF!</definedName>
    <definedName name="________________________GEN380" localSheetId="4">#REF!</definedName>
    <definedName name="________________________GEN380" localSheetId="5">#REF!</definedName>
    <definedName name="________________________GEN380">#REF!</definedName>
    <definedName name="________________________GSB1" localSheetId="1">#REF!</definedName>
    <definedName name="________________________GSB1" localSheetId="8">#REF!</definedName>
    <definedName name="________________________GSB1" localSheetId="7">#REF!</definedName>
    <definedName name="________________________GSB1" localSheetId="3">#REF!</definedName>
    <definedName name="________________________GSB1" localSheetId="4">#REF!</definedName>
    <definedName name="________________________GSB1" localSheetId="5">#REF!</definedName>
    <definedName name="________________________GSB1">#REF!</definedName>
    <definedName name="________________________GSB2" localSheetId="1">#REF!</definedName>
    <definedName name="________________________GSB2" localSheetId="8">#REF!</definedName>
    <definedName name="________________________GSB2" localSheetId="7">#REF!</definedName>
    <definedName name="________________________GSB2" localSheetId="3">#REF!</definedName>
    <definedName name="________________________GSB2" localSheetId="4">#REF!</definedName>
    <definedName name="________________________GSB2" localSheetId="5">#REF!</definedName>
    <definedName name="________________________GSB2">#REF!</definedName>
    <definedName name="________________________GSB3" localSheetId="1">#REF!</definedName>
    <definedName name="________________________GSB3" localSheetId="8">#REF!</definedName>
    <definedName name="________________________GSB3" localSheetId="7">#REF!</definedName>
    <definedName name="________________________GSB3" localSheetId="3">#REF!</definedName>
    <definedName name="________________________GSB3" localSheetId="4">#REF!</definedName>
    <definedName name="________________________GSB3" localSheetId="5">#REF!</definedName>
    <definedName name="________________________GSB3">#REF!</definedName>
    <definedName name="________________________HMP1" localSheetId="1">#REF!</definedName>
    <definedName name="________________________HMP1" localSheetId="8">#REF!</definedName>
    <definedName name="________________________HMP1" localSheetId="7">#REF!</definedName>
    <definedName name="________________________HMP1" localSheetId="3">#REF!</definedName>
    <definedName name="________________________HMP1" localSheetId="4">#REF!</definedName>
    <definedName name="________________________HMP1" localSheetId="5">#REF!</definedName>
    <definedName name="________________________HMP1">#REF!</definedName>
    <definedName name="________________________HMP2" localSheetId="1">#REF!</definedName>
    <definedName name="________________________HMP2" localSheetId="8">#REF!</definedName>
    <definedName name="________________________HMP2" localSheetId="7">#REF!</definedName>
    <definedName name="________________________HMP2" localSheetId="3">#REF!</definedName>
    <definedName name="________________________HMP2" localSheetId="4">#REF!</definedName>
    <definedName name="________________________HMP2" localSheetId="5">#REF!</definedName>
    <definedName name="________________________HMP2">#REF!</definedName>
    <definedName name="________________________HMP3" localSheetId="1">#REF!</definedName>
    <definedName name="________________________HMP3" localSheetId="8">#REF!</definedName>
    <definedName name="________________________HMP3" localSheetId="7">#REF!</definedName>
    <definedName name="________________________HMP3" localSheetId="3">#REF!</definedName>
    <definedName name="________________________HMP3" localSheetId="4">#REF!</definedName>
    <definedName name="________________________HMP3" localSheetId="5">#REF!</definedName>
    <definedName name="________________________HMP3">#REF!</definedName>
    <definedName name="________________________HMP4" localSheetId="1">#REF!</definedName>
    <definedName name="________________________HMP4" localSheetId="8">#REF!</definedName>
    <definedName name="________________________HMP4" localSheetId="7">#REF!</definedName>
    <definedName name="________________________HMP4" localSheetId="3">#REF!</definedName>
    <definedName name="________________________HMP4" localSheetId="4">#REF!</definedName>
    <definedName name="________________________HMP4" localSheetId="5">#REF!</definedName>
    <definedName name="________________________HMP4">#REF!</definedName>
    <definedName name="________________________HRC1">'[6]Pipe trench'!$V$23</definedName>
    <definedName name="________________________HRC2">'[6]Pipe trench'!$V$24</definedName>
    <definedName name="________________________HSE1">'[6]Pipe trench'!$V$11</definedName>
    <definedName name="________________________MIX10" localSheetId="1">#REF!</definedName>
    <definedName name="________________________MIX10" localSheetId="8">#REF!</definedName>
    <definedName name="________________________MIX10" localSheetId="7">#REF!</definedName>
    <definedName name="________________________MIX10" localSheetId="3">#REF!</definedName>
    <definedName name="________________________MIX10" localSheetId="4">#REF!</definedName>
    <definedName name="________________________MIX10" localSheetId="5">#REF!</definedName>
    <definedName name="________________________MIX10">#REF!</definedName>
    <definedName name="________________________MIX15" localSheetId="1">#REF!</definedName>
    <definedName name="________________________MIX15" localSheetId="8">#REF!</definedName>
    <definedName name="________________________MIX15" localSheetId="7">#REF!</definedName>
    <definedName name="________________________MIX15" localSheetId="3">#REF!</definedName>
    <definedName name="________________________MIX15" localSheetId="4">#REF!</definedName>
    <definedName name="________________________MIX15" localSheetId="5">#REF!</definedName>
    <definedName name="________________________MIX15">#REF!</definedName>
    <definedName name="________________________MIX15150" localSheetId="1">'[3]Mix Design'!#REF!</definedName>
    <definedName name="________________________MIX15150" localSheetId="8">'[3]Mix Design'!#REF!</definedName>
    <definedName name="________________________MIX15150" localSheetId="7">'[3]Mix Design'!#REF!</definedName>
    <definedName name="________________________MIX15150" localSheetId="3">'[3]Mix Design'!#REF!</definedName>
    <definedName name="________________________MIX15150" localSheetId="4">'[3]Mix Design'!#REF!</definedName>
    <definedName name="________________________MIX15150" localSheetId="5">'[3]Mix Design'!#REF!</definedName>
    <definedName name="________________________MIX15150">'[3]Mix Design'!#REF!</definedName>
    <definedName name="________________________MIX1540">'[3]Mix Design'!$P$11</definedName>
    <definedName name="________________________MIX1580" localSheetId="1">'[3]Mix Design'!#REF!</definedName>
    <definedName name="________________________MIX1580" localSheetId="8">'[3]Mix Design'!#REF!</definedName>
    <definedName name="________________________MIX1580" localSheetId="7">'[3]Mix Design'!#REF!</definedName>
    <definedName name="________________________MIX1580" localSheetId="3">'[3]Mix Design'!#REF!</definedName>
    <definedName name="________________________MIX1580" localSheetId="4">'[3]Mix Design'!#REF!</definedName>
    <definedName name="________________________MIX1580" localSheetId="5">'[3]Mix Design'!#REF!</definedName>
    <definedName name="________________________MIX1580">'[3]Mix Design'!#REF!</definedName>
    <definedName name="________________________MIX2">'[4]Mix Design'!$P$12</definedName>
    <definedName name="________________________MIX20" localSheetId="1">#REF!</definedName>
    <definedName name="________________________MIX20" localSheetId="8">#REF!</definedName>
    <definedName name="________________________MIX20" localSheetId="7">#REF!</definedName>
    <definedName name="________________________MIX20" localSheetId="3">#REF!</definedName>
    <definedName name="________________________MIX20" localSheetId="4">#REF!</definedName>
    <definedName name="________________________MIX20" localSheetId="5">#REF!</definedName>
    <definedName name="________________________MIX20">#REF!</definedName>
    <definedName name="________________________MIX2020">'[3]Mix Design'!$P$12</definedName>
    <definedName name="________________________MIX2040">'[3]Mix Design'!$P$13</definedName>
    <definedName name="________________________MIX25" localSheetId="1">#REF!</definedName>
    <definedName name="________________________MIX25" localSheetId="8">#REF!</definedName>
    <definedName name="________________________MIX25" localSheetId="7">#REF!</definedName>
    <definedName name="________________________MIX25" localSheetId="3">#REF!</definedName>
    <definedName name="________________________MIX25" localSheetId="4">#REF!</definedName>
    <definedName name="________________________MIX25" localSheetId="5">#REF!</definedName>
    <definedName name="________________________MIX25">#REF!</definedName>
    <definedName name="________________________MIX2540">'[3]Mix Design'!$P$15</definedName>
    <definedName name="________________________Mix255">'[5]Mix Design'!$P$13</definedName>
    <definedName name="________________________MIX30" localSheetId="1">#REF!</definedName>
    <definedName name="________________________MIX30" localSheetId="8">#REF!</definedName>
    <definedName name="________________________MIX30" localSheetId="7">#REF!</definedName>
    <definedName name="________________________MIX30" localSheetId="3">#REF!</definedName>
    <definedName name="________________________MIX30" localSheetId="4">#REF!</definedName>
    <definedName name="________________________MIX30" localSheetId="5">#REF!</definedName>
    <definedName name="________________________MIX30">#REF!</definedName>
    <definedName name="________________________MIX35" localSheetId="1">#REF!</definedName>
    <definedName name="________________________MIX35" localSheetId="8">#REF!</definedName>
    <definedName name="________________________MIX35" localSheetId="7">#REF!</definedName>
    <definedName name="________________________MIX35" localSheetId="3">#REF!</definedName>
    <definedName name="________________________MIX35" localSheetId="4">#REF!</definedName>
    <definedName name="________________________MIX35" localSheetId="5">#REF!</definedName>
    <definedName name="________________________MIX35">#REF!</definedName>
    <definedName name="________________________MIX40" localSheetId="1">#REF!</definedName>
    <definedName name="________________________MIX40" localSheetId="8">#REF!</definedName>
    <definedName name="________________________MIX40" localSheetId="7">#REF!</definedName>
    <definedName name="________________________MIX40" localSheetId="3">#REF!</definedName>
    <definedName name="________________________MIX40" localSheetId="4">#REF!</definedName>
    <definedName name="________________________MIX40" localSheetId="5">#REF!</definedName>
    <definedName name="________________________MIX40">#REF!</definedName>
    <definedName name="________________________MIX45" localSheetId="1">'[3]Mix Design'!#REF!</definedName>
    <definedName name="________________________MIX45" localSheetId="8">'[3]Mix Design'!#REF!</definedName>
    <definedName name="________________________MIX45" localSheetId="7">'[3]Mix Design'!#REF!</definedName>
    <definedName name="________________________MIX45" localSheetId="3">'[3]Mix Design'!#REF!</definedName>
    <definedName name="________________________MIX45" localSheetId="4">'[3]Mix Design'!#REF!</definedName>
    <definedName name="________________________MIX45" localSheetId="5">'[3]Mix Design'!#REF!</definedName>
    <definedName name="________________________MIX45">'[3]Mix Design'!#REF!</definedName>
    <definedName name="________________________MUR5" localSheetId="1">#REF!</definedName>
    <definedName name="________________________MUR5" localSheetId="8">#REF!</definedName>
    <definedName name="________________________MUR5" localSheetId="7">#REF!</definedName>
    <definedName name="________________________MUR5" localSheetId="3">#REF!</definedName>
    <definedName name="________________________MUR5" localSheetId="4">#REF!</definedName>
    <definedName name="________________________MUR5" localSheetId="5">#REF!</definedName>
    <definedName name="________________________MUR5">#REF!</definedName>
    <definedName name="________________________MUR8" localSheetId="1">#REF!</definedName>
    <definedName name="________________________MUR8" localSheetId="8">#REF!</definedName>
    <definedName name="________________________MUR8" localSheetId="7">#REF!</definedName>
    <definedName name="________________________MUR8" localSheetId="3">#REF!</definedName>
    <definedName name="________________________MUR8" localSheetId="4">#REF!</definedName>
    <definedName name="________________________MUR8" localSheetId="5">#REF!</definedName>
    <definedName name="________________________MUR8">#REF!</definedName>
    <definedName name="________________________OPC43" localSheetId="1">#REF!</definedName>
    <definedName name="________________________OPC43" localSheetId="8">#REF!</definedName>
    <definedName name="________________________OPC43" localSheetId="7">#REF!</definedName>
    <definedName name="________________________OPC43" localSheetId="3">#REF!</definedName>
    <definedName name="________________________OPC43" localSheetId="4">#REF!</definedName>
    <definedName name="________________________OPC43" localSheetId="5">#REF!</definedName>
    <definedName name="________________________OPC43">#REF!</definedName>
    <definedName name="________________________ORC1">'[6]Pipe trench'!$V$17</definedName>
    <definedName name="________________________ORC2">'[6]Pipe trench'!$V$18</definedName>
    <definedName name="________________________OSE1">'[6]Pipe trench'!$V$8</definedName>
    <definedName name="________________________SLV20025">'[6]ANAL-PUMP HOUSE'!$I$58</definedName>
    <definedName name="________________________SLV80010">'[6]ANAL-PUMP HOUSE'!$I$60</definedName>
    <definedName name="________________________TIP1" localSheetId="1">#REF!</definedName>
    <definedName name="________________________TIP1" localSheetId="8">#REF!</definedName>
    <definedName name="________________________TIP1" localSheetId="7">#REF!</definedName>
    <definedName name="________________________TIP1" localSheetId="3">#REF!</definedName>
    <definedName name="________________________TIP1" localSheetId="4">#REF!</definedName>
    <definedName name="________________________TIP1" localSheetId="5">#REF!</definedName>
    <definedName name="________________________TIP1">#REF!</definedName>
    <definedName name="________________________TIP2" localSheetId="1">#REF!</definedName>
    <definedName name="________________________TIP2" localSheetId="8">#REF!</definedName>
    <definedName name="________________________TIP2" localSheetId="7">#REF!</definedName>
    <definedName name="________________________TIP2" localSheetId="3">#REF!</definedName>
    <definedName name="________________________TIP2" localSheetId="4">#REF!</definedName>
    <definedName name="________________________TIP2" localSheetId="5">#REF!</definedName>
    <definedName name="________________________TIP2">#REF!</definedName>
    <definedName name="________________________TIP3" localSheetId="1">#REF!</definedName>
    <definedName name="________________________TIP3" localSheetId="8">#REF!</definedName>
    <definedName name="________________________TIP3" localSheetId="7">#REF!</definedName>
    <definedName name="________________________TIP3" localSheetId="3">#REF!</definedName>
    <definedName name="________________________TIP3" localSheetId="4">#REF!</definedName>
    <definedName name="________________________TIP3" localSheetId="5">#REF!</definedName>
    <definedName name="________________________TIP3">#REF!</definedName>
    <definedName name="_______________________A65537" localSheetId="1">#REF!</definedName>
    <definedName name="_______________________A65537" localSheetId="8">#REF!</definedName>
    <definedName name="_______________________A65537" localSheetId="7">#REF!</definedName>
    <definedName name="_______________________A65537" localSheetId="3">#REF!</definedName>
    <definedName name="_______________________A65537" localSheetId="4">#REF!</definedName>
    <definedName name="_______________________A65537" localSheetId="5">#REF!</definedName>
    <definedName name="_______________________A65537">#REF!</definedName>
    <definedName name="_______________________ABM10" localSheetId="1">#REF!</definedName>
    <definedName name="_______________________ABM10" localSheetId="8">#REF!</definedName>
    <definedName name="_______________________ABM10" localSheetId="7">#REF!</definedName>
    <definedName name="_______________________ABM10" localSheetId="3">#REF!</definedName>
    <definedName name="_______________________ABM10" localSheetId="4">#REF!</definedName>
    <definedName name="_______________________ABM10" localSheetId="5">#REF!</definedName>
    <definedName name="_______________________ABM10">#REF!</definedName>
    <definedName name="_______________________ABM40" localSheetId="1">#REF!</definedName>
    <definedName name="_______________________ABM40" localSheetId="8">#REF!</definedName>
    <definedName name="_______________________ABM40" localSheetId="7">#REF!</definedName>
    <definedName name="_______________________ABM40" localSheetId="3">#REF!</definedName>
    <definedName name="_______________________ABM40" localSheetId="4">#REF!</definedName>
    <definedName name="_______________________ABM40" localSheetId="5">#REF!</definedName>
    <definedName name="_______________________ABM40">#REF!</definedName>
    <definedName name="_______________________ABM6" localSheetId="1">#REF!</definedName>
    <definedName name="_______________________ABM6" localSheetId="8">#REF!</definedName>
    <definedName name="_______________________ABM6" localSheetId="7">#REF!</definedName>
    <definedName name="_______________________ABM6" localSheetId="3">#REF!</definedName>
    <definedName name="_______________________ABM6" localSheetId="4">#REF!</definedName>
    <definedName name="_______________________ABM6" localSheetId="5">#REF!</definedName>
    <definedName name="_______________________ABM6">#REF!</definedName>
    <definedName name="_______________________ACB10" localSheetId="1">#REF!</definedName>
    <definedName name="_______________________ACB10" localSheetId="8">#REF!</definedName>
    <definedName name="_______________________ACB10" localSheetId="7">#REF!</definedName>
    <definedName name="_______________________ACB10" localSheetId="3">#REF!</definedName>
    <definedName name="_______________________ACB10" localSheetId="4">#REF!</definedName>
    <definedName name="_______________________ACB10" localSheetId="5">#REF!</definedName>
    <definedName name="_______________________ACB10">#REF!</definedName>
    <definedName name="_______________________ACB20" localSheetId="1">#REF!</definedName>
    <definedName name="_______________________ACB20" localSheetId="8">#REF!</definedName>
    <definedName name="_______________________ACB20" localSheetId="7">#REF!</definedName>
    <definedName name="_______________________ACB20" localSheetId="3">#REF!</definedName>
    <definedName name="_______________________ACB20" localSheetId="4">#REF!</definedName>
    <definedName name="_______________________ACB20" localSheetId="5">#REF!</definedName>
    <definedName name="_______________________ACB20">#REF!</definedName>
    <definedName name="_______________________ACR10" localSheetId="1">#REF!</definedName>
    <definedName name="_______________________ACR10" localSheetId="8">#REF!</definedName>
    <definedName name="_______________________ACR10" localSheetId="7">#REF!</definedName>
    <definedName name="_______________________ACR10" localSheetId="3">#REF!</definedName>
    <definedName name="_______________________ACR10" localSheetId="4">#REF!</definedName>
    <definedName name="_______________________ACR10" localSheetId="5">#REF!</definedName>
    <definedName name="_______________________ACR10">#REF!</definedName>
    <definedName name="_______________________ACR20" localSheetId="1">#REF!</definedName>
    <definedName name="_______________________ACR20" localSheetId="8">#REF!</definedName>
    <definedName name="_______________________ACR20" localSheetId="7">#REF!</definedName>
    <definedName name="_______________________ACR20" localSheetId="3">#REF!</definedName>
    <definedName name="_______________________ACR20" localSheetId="4">#REF!</definedName>
    <definedName name="_______________________ACR20" localSheetId="5">#REF!</definedName>
    <definedName name="_______________________ACR20">#REF!</definedName>
    <definedName name="_______________________AGG6" localSheetId="1">#REF!</definedName>
    <definedName name="_______________________AGG6" localSheetId="8">#REF!</definedName>
    <definedName name="_______________________AGG6" localSheetId="7">#REF!</definedName>
    <definedName name="_______________________AGG6" localSheetId="3">#REF!</definedName>
    <definedName name="_______________________AGG6" localSheetId="4">#REF!</definedName>
    <definedName name="_______________________AGG6" localSheetId="5">#REF!</definedName>
    <definedName name="_______________________AGG6">#REF!</definedName>
    <definedName name="_______________________ARV8040">'[6]ANAL-PUMP HOUSE'!$I$55</definedName>
    <definedName name="_______________________AWM10" localSheetId="1">#REF!</definedName>
    <definedName name="_______________________AWM10" localSheetId="8">#REF!</definedName>
    <definedName name="_______________________AWM10" localSheetId="7">#REF!</definedName>
    <definedName name="_______________________AWM10" localSheetId="3">#REF!</definedName>
    <definedName name="_______________________AWM10" localSheetId="4">#REF!</definedName>
    <definedName name="_______________________AWM10" localSheetId="5">#REF!</definedName>
    <definedName name="_______________________AWM10">#REF!</definedName>
    <definedName name="_______________________AWM40" localSheetId="1">#REF!</definedName>
    <definedName name="_______________________AWM40" localSheetId="8">#REF!</definedName>
    <definedName name="_______________________AWM40" localSheetId="7">#REF!</definedName>
    <definedName name="_______________________AWM40" localSheetId="3">#REF!</definedName>
    <definedName name="_______________________AWM40" localSheetId="4">#REF!</definedName>
    <definedName name="_______________________AWM40" localSheetId="5">#REF!</definedName>
    <definedName name="_______________________AWM40">#REF!</definedName>
    <definedName name="_______________________AWM6" localSheetId="1">#REF!</definedName>
    <definedName name="_______________________AWM6" localSheetId="8">#REF!</definedName>
    <definedName name="_______________________AWM6" localSheetId="7">#REF!</definedName>
    <definedName name="_______________________AWM6" localSheetId="3">#REF!</definedName>
    <definedName name="_______________________AWM6" localSheetId="4">#REF!</definedName>
    <definedName name="_______________________AWM6" localSheetId="5">#REF!</definedName>
    <definedName name="_______________________AWM6">#REF!</definedName>
    <definedName name="_______________________BTV300">'[6]ANAL-PUMP HOUSE'!$I$52</definedName>
    <definedName name="_______________________CAN112">13.42</definedName>
    <definedName name="_______________________CAN113">12.98</definedName>
    <definedName name="_______________________CAN117">12.7</definedName>
    <definedName name="_______________________CAN118">13.27</definedName>
    <definedName name="_______________________CAN120">11.72</definedName>
    <definedName name="_______________________CAN210">10.38</definedName>
    <definedName name="_______________________CAN211">10.58</definedName>
    <definedName name="_______________________CAN213">10.56</definedName>
    <definedName name="_______________________CAN215">10.22</definedName>
    <definedName name="_______________________CAN216">9.61</definedName>
    <definedName name="_______________________CAN217">10.47</definedName>
    <definedName name="_______________________CAN219">10.91</definedName>
    <definedName name="_______________________CAN220">11.09</definedName>
    <definedName name="_______________________CAN221">11.25</definedName>
    <definedName name="_______________________CAN222">10.17</definedName>
    <definedName name="_______________________CAN223">9.89</definedName>
    <definedName name="_______________________CAN230">10.79</definedName>
    <definedName name="_______________________can421">40.2</definedName>
    <definedName name="_______________________can422">41.57</definedName>
    <definedName name="_______________________can423">43.9</definedName>
    <definedName name="_______________________can424">41.19</definedName>
    <definedName name="_______________________can425">42.81</definedName>
    <definedName name="_______________________can426">40.77</definedName>
    <definedName name="_______________________can427">40.92</definedName>
    <definedName name="_______________________can428">39.29</definedName>
    <definedName name="_______________________can429">45.19</definedName>
    <definedName name="_______________________can430">40.73</definedName>
    <definedName name="_______________________can431">42.52</definedName>
    <definedName name="_______________________can432">42.53</definedName>
    <definedName name="_______________________can433">43.69</definedName>
    <definedName name="_______________________can434">40.43</definedName>
    <definedName name="_______________________can435">43.3</definedName>
    <definedName name="_______________________CDG100" localSheetId="1">#REF!</definedName>
    <definedName name="_______________________CDG100" localSheetId="8">#REF!</definedName>
    <definedName name="_______________________CDG100" localSheetId="7">#REF!</definedName>
    <definedName name="_______________________CDG100" localSheetId="3">#REF!</definedName>
    <definedName name="_______________________CDG100" localSheetId="4">#REF!</definedName>
    <definedName name="_______________________CDG100" localSheetId="5">#REF!</definedName>
    <definedName name="_______________________CDG100">#REF!</definedName>
    <definedName name="_______________________CDG250" localSheetId="1">#REF!</definedName>
    <definedName name="_______________________CDG250" localSheetId="8">#REF!</definedName>
    <definedName name="_______________________CDG250" localSheetId="7">#REF!</definedName>
    <definedName name="_______________________CDG250" localSheetId="3">#REF!</definedName>
    <definedName name="_______________________CDG250" localSheetId="4">#REF!</definedName>
    <definedName name="_______________________CDG250" localSheetId="5">#REF!</definedName>
    <definedName name="_______________________CDG250">#REF!</definedName>
    <definedName name="_______________________CDG50" localSheetId="1">#REF!</definedName>
    <definedName name="_______________________CDG50" localSheetId="8">#REF!</definedName>
    <definedName name="_______________________CDG50" localSheetId="7">#REF!</definedName>
    <definedName name="_______________________CDG50" localSheetId="3">#REF!</definedName>
    <definedName name="_______________________CDG50" localSheetId="4">#REF!</definedName>
    <definedName name="_______________________CDG50" localSheetId="5">#REF!</definedName>
    <definedName name="_______________________CDG50">#REF!</definedName>
    <definedName name="_______________________CDG500" localSheetId="1">#REF!</definedName>
    <definedName name="_______________________CDG500" localSheetId="8">#REF!</definedName>
    <definedName name="_______________________CDG500" localSheetId="7">#REF!</definedName>
    <definedName name="_______________________CDG500" localSheetId="3">#REF!</definedName>
    <definedName name="_______________________CDG500" localSheetId="4">#REF!</definedName>
    <definedName name="_______________________CDG500" localSheetId="5">#REF!</definedName>
    <definedName name="_______________________CDG500">#REF!</definedName>
    <definedName name="_______________________CEM53" localSheetId="1">#REF!</definedName>
    <definedName name="_______________________CEM53" localSheetId="8">#REF!</definedName>
    <definedName name="_______________________CEM53" localSheetId="7">#REF!</definedName>
    <definedName name="_______________________CEM53" localSheetId="3">#REF!</definedName>
    <definedName name="_______________________CEM53" localSheetId="4">#REF!</definedName>
    <definedName name="_______________________CEM53" localSheetId="5">#REF!</definedName>
    <definedName name="_______________________CEM53">#REF!</definedName>
    <definedName name="_______________________CRN3" localSheetId="1">#REF!</definedName>
    <definedName name="_______________________CRN3" localSheetId="8">#REF!</definedName>
    <definedName name="_______________________CRN3" localSheetId="7">#REF!</definedName>
    <definedName name="_______________________CRN3" localSheetId="3">#REF!</definedName>
    <definedName name="_______________________CRN3" localSheetId="4">#REF!</definedName>
    <definedName name="_______________________CRN3" localSheetId="5">#REF!</definedName>
    <definedName name="_______________________CRN3">#REF!</definedName>
    <definedName name="_______________________CRN35" localSheetId="1">#REF!</definedName>
    <definedName name="_______________________CRN35" localSheetId="8">#REF!</definedName>
    <definedName name="_______________________CRN35" localSheetId="7">#REF!</definedName>
    <definedName name="_______________________CRN35" localSheetId="3">#REF!</definedName>
    <definedName name="_______________________CRN35" localSheetId="4">#REF!</definedName>
    <definedName name="_______________________CRN35" localSheetId="5">#REF!</definedName>
    <definedName name="_______________________CRN35">#REF!</definedName>
    <definedName name="_______________________CRN80" localSheetId="1">#REF!</definedName>
    <definedName name="_______________________CRN80" localSheetId="8">#REF!</definedName>
    <definedName name="_______________________CRN80" localSheetId="7">#REF!</definedName>
    <definedName name="_______________________CRN80" localSheetId="3">#REF!</definedName>
    <definedName name="_______________________CRN80" localSheetId="4">#REF!</definedName>
    <definedName name="_______________________CRN80" localSheetId="5">#REF!</definedName>
    <definedName name="_______________________CRN80">#REF!</definedName>
    <definedName name="_______________________DOZ50" localSheetId="1">#REF!</definedName>
    <definedName name="_______________________DOZ50" localSheetId="8">#REF!</definedName>
    <definedName name="_______________________DOZ50" localSheetId="7">#REF!</definedName>
    <definedName name="_______________________DOZ50" localSheetId="3">#REF!</definedName>
    <definedName name="_______________________DOZ50" localSheetId="4">#REF!</definedName>
    <definedName name="_______________________DOZ50" localSheetId="5">#REF!</definedName>
    <definedName name="_______________________DOZ50">#REF!</definedName>
    <definedName name="_______________________DOZ80" localSheetId="1">#REF!</definedName>
    <definedName name="_______________________DOZ80" localSheetId="8">#REF!</definedName>
    <definedName name="_______________________DOZ80" localSheetId="7">#REF!</definedName>
    <definedName name="_______________________DOZ80" localSheetId="3">#REF!</definedName>
    <definedName name="_______________________DOZ80" localSheetId="4">#REF!</definedName>
    <definedName name="_______________________DOZ80" localSheetId="5">#REF!</definedName>
    <definedName name="_______________________DOZ80">#REF!</definedName>
    <definedName name="_______________________ExV200" localSheetId="1">#REF!</definedName>
    <definedName name="_______________________ExV200" localSheetId="8">#REF!</definedName>
    <definedName name="_______________________ExV200" localSheetId="7">#REF!</definedName>
    <definedName name="_______________________ExV200" localSheetId="3">#REF!</definedName>
    <definedName name="_______________________ExV200" localSheetId="4">#REF!</definedName>
    <definedName name="_______________________ExV200" localSheetId="5">#REF!</definedName>
    <definedName name="_______________________ExV200">#REF!</definedName>
    <definedName name="_______________________GEN100" localSheetId="1">#REF!</definedName>
    <definedName name="_______________________GEN100" localSheetId="8">#REF!</definedName>
    <definedName name="_______________________GEN100" localSheetId="7">#REF!</definedName>
    <definedName name="_______________________GEN100" localSheetId="3">#REF!</definedName>
    <definedName name="_______________________GEN100" localSheetId="4">#REF!</definedName>
    <definedName name="_______________________GEN100" localSheetId="5">#REF!</definedName>
    <definedName name="_______________________GEN100">#REF!</definedName>
    <definedName name="_______________________GEN250" localSheetId="1">#REF!</definedName>
    <definedName name="_______________________GEN250" localSheetId="8">#REF!</definedName>
    <definedName name="_______________________GEN250" localSheetId="7">#REF!</definedName>
    <definedName name="_______________________GEN250" localSheetId="3">#REF!</definedName>
    <definedName name="_______________________GEN250" localSheetId="4">#REF!</definedName>
    <definedName name="_______________________GEN250" localSheetId="5">#REF!</definedName>
    <definedName name="_______________________GEN250">#REF!</definedName>
    <definedName name="_______________________GEN325" localSheetId="1">#REF!</definedName>
    <definedName name="_______________________GEN325" localSheetId="8">#REF!</definedName>
    <definedName name="_______________________GEN325" localSheetId="7">#REF!</definedName>
    <definedName name="_______________________GEN325" localSheetId="3">#REF!</definedName>
    <definedName name="_______________________GEN325" localSheetId="4">#REF!</definedName>
    <definedName name="_______________________GEN325" localSheetId="5">#REF!</definedName>
    <definedName name="_______________________GEN325">#REF!</definedName>
    <definedName name="_______________________GEN380" localSheetId="1">#REF!</definedName>
    <definedName name="_______________________GEN380" localSheetId="8">#REF!</definedName>
    <definedName name="_______________________GEN380" localSheetId="7">#REF!</definedName>
    <definedName name="_______________________GEN380" localSheetId="3">#REF!</definedName>
    <definedName name="_______________________GEN380" localSheetId="4">#REF!</definedName>
    <definedName name="_______________________GEN380" localSheetId="5">#REF!</definedName>
    <definedName name="_______________________GEN380">#REF!</definedName>
    <definedName name="_______________________GSB1" localSheetId="1">#REF!</definedName>
    <definedName name="_______________________GSB1" localSheetId="8">#REF!</definedName>
    <definedName name="_______________________GSB1" localSheetId="7">#REF!</definedName>
    <definedName name="_______________________GSB1" localSheetId="3">#REF!</definedName>
    <definedName name="_______________________GSB1" localSheetId="4">#REF!</definedName>
    <definedName name="_______________________GSB1" localSheetId="5">#REF!</definedName>
    <definedName name="_______________________GSB1">#REF!</definedName>
    <definedName name="_______________________GSB2" localSheetId="1">#REF!</definedName>
    <definedName name="_______________________GSB2" localSheetId="8">#REF!</definedName>
    <definedName name="_______________________GSB2" localSheetId="7">#REF!</definedName>
    <definedName name="_______________________GSB2" localSheetId="3">#REF!</definedName>
    <definedName name="_______________________GSB2" localSheetId="4">#REF!</definedName>
    <definedName name="_______________________GSB2" localSheetId="5">#REF!</definedName>
    <definedName name="_______________________GSB2">#REF!</definedName>
    <definedName name="_______________________GSB3" localSheetId="1">#REF!</definedName>
    <definedName name="_______________________GSB3" localSheetId="8">#REF!</definedName>
    <definedName name="_______________________GSB3" localSheetId="7">#REF!</definedName>
    <definedName name="_______________________GSB3" localSheetId="3">#REF!</definedName>
    <definedName name="_______________________GSB3" localSheetId="4">#REF!</definedName>
    <definedName name="_______________________GSB3" localSheetId="5">#REF!</definedName>
    <definedName name="_______________________GSB3">#REF!</definedName>
    <definedName name="_______________________HMP1" localSheetId="1">#REF!</definedName>
    <definedName name="_______________________HMP1" localSheetId="8">#REF!</definedName>
    <definedName name="_______________________HMP1" localSheetId="7">#REF!</definedName>
    <definedName name="_______________________HMP1" localSheetId="3">#REF!</definedName>
    <definedName name="_______________________HMP1" localSheetId="4">#REF!</definedName>
    <definedName name="_______________________HMP1" localSheetId="5">#REF!</definedName>
    <definedName name="_______________________HMP1">#REF!</definedName>
    <definedName name="_______________________HMP2" localSheetId="1">#REF!</definedName>
    <definedName name="_______________________HMP2" localSheetId="8">#REF!</definedName>
    <definedName name="_______________________HMP2" localSheetId="7">#REF!</definedName>
    <definedName name="_______________________HMP2" localSheetId="3">#REF!</definedName>
    <definedName name="_______________________HMP2" localSheetId="4">#REF!</definedName>
    <definedName name="_______________________HMP2" localSheetId="5">#REF!</definedName>
    <definedName name="_______________________HMP2">#REF!</definedName>
    <definedName name="_______________________HMP3" localSheetId="1">#REF!</definedName>
    <definedName name="_______________________HMP3" localSheetId="8">#REF!</definedName>
    <definedName name="_______________________HMP3" localSheetId="7">#REF!</definedName>
    <definedName name="_______________________HMP3" localSheetId="3">#REF!</definedName>
    <definedName name="_______________________HMP3" localSheetId="4">#REF!</definedName>
    <definedName name="_______________________HMP3" localSheetId="5">#REF!</definedName>
    <definedName name="_______________________HMP3">#REF!</definedName>
    <definedName name="_______________________HMP4" localSheetId="1">#REF!</definedName>
    <definedName name="_______________________HMP4" localSheetId="8">#REF!</definedName>
    <definedName name="_______________________HMP4" localSheetId="7">#REF!</definedName>
    <definedName name="_______________________HMP4" localSheetId="3">#REF!</definedName>
    <definedName name="_______________________HMP4" localSheetId="4">#REF!</definedName>
    <definedName name="_______________________HMP4" localSheetId="5">#REF!</definedName>
    <definedName name="_______________________HMP4">#REF!</definedName>
    <definedName name="_______________________HRC1">'[6]Pipe trench'!$V$23</definedName>
    <definedName name="_______________________HRC2">'[6]Pipe trench'!$V$24</definedName>
    <definedName name="_______________________HSE1">'[6]Pipe trench'!$V$11</definedName>
    <definedName name="_______________________MIX10" localSheetId="1">#REF!</definedName>
    <definedName name="_______________________MIX10" localSheetId="8">#REF!</definedName>
    <definedName name="_______________________MIX10" localSheetId="7">#REF!</definedName>
    <definedName name="_______________________MIX10" localSheetId="3">#REF!</definedName>
    <definedName name="_______________________MIX10" localSheetId="4">#REF!</definedName>
    <definedName name="_______________________MIX10" localSheetId="5">#REF!</definedName>
    <definedName name="_______________________MIX10">#REF!</definedName>
    <definedName name="_______________________MIX15" localSheetId="1">#REF!</definedName>
    <definedName name="_______________________MIX15" localSheetId="8">#REF!</definedName>
    <definedName name="_______________________MIX15" localSheetId="7">#REF!</definedName>
    <definedName name="_______________________MIX15" localSheetId="3">#REF!</definedName>
    <definedName name="_______________________MIX15" localSheetId="4">#REF!</definedName>
    <definedName name="_______________________MIX15" localSheetId="5">#REF!</definedName>
    <definedName name="_______________________MIX15">#REF!</definedName>
    <definedName name="_______________________MIX15150" localSheetId="1">'[3]Mix Design'!#REF!</definedName>
    <definedName name="_______________________MIX15150" localSheetId="8">'[3]Mix Design'!#REF!</definedName>
    <definedName name="_______________________MIX15150" localSheetId="7">'[3]Mix Design'!#REF!</definedName>
    <definedName name="_______________________MIX15150" localSheetId="3">'[3]Mix Design'!#REF!</definedName>
    <definedName name="_______________________MIX15150" localSheetId="4">'[3]Mix Design'!#REF!</definedName>
    <definedName name="_______________________MIX15150" localSheetId="5">'[3]Mix Design'!#REF!</definedName>
    <definedName name="_______________________MIX15150">'[3]Mix Design'!#REF!</definedName>
    <definedName name="_______________________MIX1540">'[3]Mix Design'!$P$11</definedName>
    <definedName name="_______________________MIX1580" localSheetId="1">'[3]Mix Design'!#REF!</definedName>
    <definedName name="_______________________MIX1580" localSheetId="8">'[3]Mix Design'!#REF!</definedName>
    <definedName name="_______________________MIX1580" localSheetId="7">'[3]Mix Design'!#REF!</definedName>
    <definedName name="_______________________MIX1580" localSheetId="3">'[3]Mix Design'!#REF!</definedName>
    <definedName name="_______________________MIX1580" localSheetId="4">'[3]Mix Design'!#REF!</definedName>
    <definedName name="_______________________MIX1580" localSheetId="5">'[3]Mix Design'!#REF!</definedName>
    <definedName name="_______________________MIX1580">'[3]Mix Design'!#REF!</definedName>
    <definedName name="_______________________MIX2">'[4]Mix Design'!$P$12</definedName>
    <definedName name="_______________________MIX20" localSheetId="1">#REF!</definedName>
    <definedName name="_______________________MIX20" localSheetId="8">#REF!</definedName>
    <definedName name="_______________________MIX20" localSheetId="7">#REF!</definedName>
    <definedName name="_______________________MIX20" localSheetId="3">#REF!</definedName>
    <definedName name="_______________________MIX20" localSheetId="4">#REF!</definedName>
    <definedName name="_______________________MIX20" localSheetId="5">#REF!</definedName>
    <definedName name="_______________________MIX20">#REF!</definedName>
    <definedName name="_______________________MIX2020">'[3]Mix Design'!$P$12</definedName>
    <definedName name="_______________________MIX2040">'[3]Mix Design'!$P$13</definedName>
    <definedName name="_______________________MIX25" localSheetId="1">#REF!</definedName>
    <definedName name="_______________________MIX25" localSheetId="8">#REF!</definedName>
    <definedName name="_______________________MIX25" localSheetId="7">#REF!</definedName>
    <definedName name="_______________________MIX25" localSheetId="3">#REF!</definedName>
    <definedName name="_______________________MIX25" localSheetId="4">#REF!</definedName>
    <definedName name="_______________________MIX25" localSheetId="5">#REF!</definedName>
    <definedName name="_______________________MIX25">#REF!</definedName>
    <definedName name="_______________________MIX2540">'[3]Mix Design'!$P$15</definedName>
    <definedName name="_______________________Mix255">'[5]Mix Design'!$P$13</definedName>
    <definedName name="_______________________MIX30" localSheetId="1">#REF!</definedName>
    <definedName name="_______________________MIX30" localSheetId="8">#REF!</definedName>
    <definedName name="_______________________MIX30" localSheetId="7">#REF!</definedName>
    <definedName name="_______________________MIX30" localSheetId="3">#REF!</definedName>
    <definedName name="_______________________MIX30" localSheetId="4">#REF!</definedName>
    <definedName name="_______________________MIX30" localSheetId="5">#REF!</definedName>
    <definedName name="_______________________MIX30">#REF!</definedName>
    <definedName name="_______________________MIX35" localSheetId="1">#REF!</definedName>
    <definedName name="_______________________MIX35" localSheetId="8">#REF!</definedName>
    <definedName name="_______________________MIX35" localSheetId="7">#REF!</definedName>
    <definedName name="_______________________MIX35" localSheetId="3">#REF!</definedName>
    <definedName name="_______________________MIX35" localSheetId="4">#REF!</definedName>
    <definedName name="_______________________MIX35" localSheetId="5">#REF!</definedName>
    <definedName name="_______________________MIX35">#REF!</definedName>
    <definedName name="_______________________MIX40" localSheetId="1">#REF!</definedName>
    <definedName name="_______________________MIX40" localSheetId="8">#REF!</definedName>
    <definedName name="_______________________MIX40" localSheetId="7">#REF!</definedName>
    <definedName name="_______________________MIX40" localSheetId="3">#REF!</definedName>
    <definedName name="_______________________MIX40" localSheetId="4">#REF!</definedName>
    <definedName name="_______________________MIX40" localSheetId="5">#REF!</definedName>
    <definedName name="_______________________MIX40">#REF!</definedName>
    <definedName name="_______________________MIX45" localSheetId="1">'[3]Mix Design'!#REF!</definedName>
    <definedName name="_______________________MIX45" localSheetId="8">'[3]Mix Design'!#REF!</definedName>
    <definedName name="_______________________MIX45" localSheetId="7">'[3]Mix Design'!#REF!</definedName>
    <definedName name="_______________________MIX45" localSheetId="3">'[3]Mix Design'!#REF!</definedName>
    <definedName name="_______________________MIX45" localSheetId="4">'[3]Mix Design'!#REF!</definedName>
    <definedName name="_______________________MIX45" localSheetId="5">'[3]Mix Design'!#REF!</definedName>
    <definedName name="_______________________MIX45">'[3]Mix Design'!#REF!</definedName>
    <definedName name="_______________________MUR5" localSheetId="1">#REF!</definedName>
    <definedName name="_______________________MUR5" localSheetId="8">#REF!</definedName>
    <definedName name="_______________________MUR5" localSheetId="7">#REF!</definedName>
    <definedName name="_______________________MUR5" localSheetId="3">#REF!</definedName>
    <definedName name="_______________________MUR5" localSheetId="4">#REF!</definedName>
    <definedName name="_______________________MUR5" localSheetId="5">#REF!</definedName>
    <definedName name="_______________________MUR5">#REF!</definedName>
    <definedName name="_______________________MUR8" localSheetId="1">#REF!</definedName>
    <definedName name="_______________________MUR8" localSheetId="8">#REF!</definedName>
    <definedName name="_______________________MUR8" localSheetId="7">#REF!</definedName>
    <definedName name="_______________________MUR8" localSheetId="3">#REF!</definedName>
    <definedName name="_______________________MUR8" localSheetId="4">#REF!</definedName>
    <definedName name="_______________________MUR8" localSheetId="5">#REF!</definedName>
    <definedName name="_______________________MUR8">#REF!</definedName>
    <definedName name="_______________________OPC43" localSheetId="1">#REF!</definedName>
    <definedName name="_______________________OPC43" localSheetId="8">#REF!</definedName>
    <definedName name="_______________________OPC43" localSheetId="7">#REF!</definedName>
    <definedName name="_______________________OPC43" localSheetId="3">#REF!</definedName>
    <definedName name="_______________________OPC43" localSheetId="4">#REF!</definedName>
    <definedName name="_______________________OPC43" localSheetId="5">#REF!</definedName>
    <definedName name="_______________________OPC43">#REF!</definedName>
    <definedName name="_______________________ORC1">'[6]Pipe trench'!$V$17</definedName>
    <definedName name="_______________________ORC2">'[6]Pipe trench'!$V$18</definedName>
    <definedName name="_______________________OSE1">'[6]Pipe trench'!$V$8</definedName>
    <definedName name="_______________________SLV20025">'[6]ANAL-PUMP HOUSE'!$I$58</definedName>
    <definedName name="_______________________SLV80010">'[6]ANAL-PUMP HOUSE'!$I$60</definedName>
    <definedName name="_______________________TIP1" localSheetId="1">#REF!</definedName>
    <definedName name="_______________________TIP1" localSheetId="8">#REF!</definedName>
    <definedName name="_______________________TIP1" localSheetId="7">#REF!</definedName>
    <definedName name="_______________________TIP1" localSheetId="3">#REF!</definedName>
    <definedName name="_______________________TIP1" localSheetId="4">#REF!</definedName>
    <definedName name="_______________________TIP1" localSheetId="5">#REF!</definedName>
    <definedName name="_______________________TIP1">#REF!</definedName>
    <definedName name="_______________________TIP2" localSheetId="1">#REF!</definedName>
    <definedName name="_______________________TIP2" localSheetId="8">#REF!</definedName>
    <definedName name="_______________________TIP2" localSheetId="7">#REF!</definedName>
    <definedName name="_______________________TIP2" localSheetId="3">#REF!</definedName>
    <definedName name="_______________________TIP2" localSheetId="4">#REF!</definedName>
    <definedName name="_______________________TIP2" localSheetId="5">#REF!</definedName>
    <definedName name="_______________________TIP2">#REF!</definedName>
    <definedName name="_______________________TIP3" localSheetId="1">#REF!</definedName>
    <definedName name="_______________________TIP3" localSheetId="8">#REF!</definedName>
    <definedName name="_______________________TIP3" localSheetId="7">#REF!</definedName>
    <definedName name="_______________________TIP3" localSheetId="3">#REF!</definedName>
    <definedName name="_______________________TIP3" localSheetId="4">#REF!</definedName>
    <definedName name="_______________________TIP3" localSheetId="5">#REF!</definedName>
    <definedName name="_______________________TIP3">#REF!</definedName>
    <definedName name="______________________A65537" localSheetId="1">#REF!</definedName>
    <definedName name="______________________A65537" localSheetId="8">#REF!</definedName>
    <definedName name="______________________A65537" localSheetId="7">#REF!</definedName>
    <definedName name="______________________A65537" localSheetId="3">#REF!</definedName>
    <definedName name="______________________A65537" localSheetId="4">#REF!</definedName>
    <definedName name="______________________A65537" localSheetId="5">#REF!</definedName>
    <definedName name="______________________A65537">#REF!</definedName>
    <definedName name="______________________ABM10" localSheetId="1">#REF!</definedName>
    <definedName name="______________________ABM10" localSheetId="8">#REF!</definedName>
    <definedName name="______________________ABM10" localSheetId="7">#REF!</definedName>
    <definedName name="______________________ABM10" localSheetId="3">#REF!</definedName>
    <definedName name="______________________ABM10" localSheetId="4">#REF!</definedName>
    <definedName name="______________________ABM10" localSheetId="5">#REF!</definedName>
    <definedName name="______________________ABM10">#REF!</definedName>
    <definedName name="______________________ABM40" localSheetId="1">#REF!</definedName>
    <definedName name="______________________ABM40" localSheetId="8">#REF!</definedName>
    <definedName name="______________________ABM40" localSheetId="7">#REF!</definedName>
    <definedName name="______________________ABM40" localSheetId="3">#REF!</definedName>
    <definedName name="______________________ABM40" localSheetId="4">#REF!</definedName>
    <definedName name="______________________ABM40" localSheetId="5">#REF!</definedName>
    <definedName name="______________________ABM40">#REF!</definedName>
    <definedName name="______________________ABM6" localSheetId="1">#REF!</definedName>
    <definedName name="______________________ABM6" localSheetId="8">#REF!</definedName>
    <definedName name="______________________ABM6" localSheetId="7">#REF!</definedName>
    <definedName name="______________________ABM6" localSheetId="3">#REF!</definedName>
    <definedName name="______________________ABM6" localSheetId="4">#REF!</definedName>
    <definedName name="______________________ABM6" localSheetId="5">#REF!</definedName>
    <definedName name="______________________ABM6">#REF!</definedName>
    <definedName name="______________________ACB10" localSheetId="1">#REF!</definedName>
    <definedName name="______________________ACB10" localSheetId="8">#REF!</definedName>
    <definedName name="______________________ACB10" localSheetId="7">#REF!</definedName>
    <definedName name="______________________ACB10" localSheetId="3">#REF!</definedName>
    <definedName name="______________________ACB10" localSheetId="4">#REF!</definedName>
    <definedName name="______________________ACB10" localSheetId="5">#REF!</definedName>
    <definedName name="______________________ACB10">#REF!</definedName>
    <definedName name="______________________ACB20" localSheetId="1">#REF!</definedName>
    <definedName name="______________________ACB20" localSheetId="8">#REF!</definedName>
    <definedName name="______________________ACB20" localSheetId="7">#REF!</definedName>
    <definedName name="______________________ACB20" localSheetId="3">#REF!</definedName>
    <definedName name="______________________ACB20" localSheetId="4">#REF!</definedName>
    <definedName name="______________________ACB20" localSheetId="5">#REF!</definedName>
    <definedName name="______________________ACB20">#REF!</definedName>
    <definedName name="______________________ACR10" localSheetId="1">#REF!</definedName>
    <definedName name="______________________ACR10" localSheetId="8">#REF!</definedName>
    <definedName name="______________________ACR10" localSheetId="7">#REF!</definedName>
    <definedName name="______________________ACR10" localSheetId="3">#REF!</definedName>
    <definedName name="______________________ACR10" localSheetId="4">#REF!</definedName>
    <definedName name="______________________ACR10" localSheetId="5">#REF!</definedName>
    <definedName name="______________________ACR10">#REF!</definedName>
    <definedName name="______________________ACR20" localSheetId="1">#REF!</definedName>
    <definedName name="______________________ACR20" localSheetId="8">#REF!</definedName>
    <definedName name="______________________ACR20" localSheetId="7">#REF!</definedName>
    <definedName name="______________________ACR20" localSheetId="3">#REF!</definedName>
    <definedName name="______________________ACR20" localSheetId="4">#REF!</definedName>
    <definedName name="______________________ACR20" localSheetId="5">#REF!</definedName>
    <definedName name="______________________ACR20">#REF!</definedName>
    <definedName name="______________________AGG6" localSheetId="1">#REF!</definedName>
    <definedName name="______________________AGG6" localSheetId="8">#REF!</definedName>
    <definedName name="______________________AGG6" localSheetId="7">#REF!</definedName>
    <definedName name="______________________AGG6" localSheetId="3">#REF!</definedName>
    <definedName name="______________________AGG6" localSheetId="4">#REF!</definedName>
    <definedName name="______________________AGG6" localSheetId="5">#REF!</definedName>
    <definedName name="______________________AGG6">#REF!</definedName>
    <definedName name="______________________ARV8040">'[6]ANAL-PUMP HOUSE'!$I$55</definedName>
    <definedName name="______________________AWM10" localSheetId="1">#REF!</definedName>
    <definedName name="______________________AWM10" localSheetId="8">#REF!</definedName>
    <definedName name="______________________AWM10" localSheetId="7">#REF!</definedName>
    <definedName name="______________________AWM10" localSheetId="3">#REF!</definedName>
    <definedName name="______________________AWM10" localSheetId="4">#REF!</definedName>
    <definedName name="______________________AWM10" localSheetId="5">#REF!</definedName>
    <definedName name="______________________AWM10">#REF!</definedName>
    <definedName name="______________________AWM40" localSheetId="1">#REF!</definedName>
    <definedName name="______________________AWM40" localSheetId="8">#REF!</definedName>
    <definedName name="______________________AWM40" localSheetId="7">#REF!</definedName>
    <definedName name="______________________AWM40" localSheetId="3">#REF!</definedName>
    <definedName name="______________________AWM40" localSheetId="4">#REF!</definedName>
    <definedName name="______________________AWM40" localSheetId="5">#REF!</definedName>
    <definedName name="______________________AWM40">#REF!</definedName>
    <definedName name="______________________AWM6" localSheetId="1">#REF!</definedName>
    <definedName name="______________________AWM6" localSheetId="8">#REF!</definedName>
    <definedName name="______________________AWM6" localSheetId="7">#REF!</definedName>
    <definedName name="______________________AWM6" localSheetId="3">#REF!</definedName>
    <definedName name="______________________AWM6" localSheetId="4">#REF!</definedName>
    <definedName name="______________________AWM6" localSheetId="5">#REF!</definedName>
    <definedName name="______________________AWM6">#REF!</definedName>
    <definedName name="______________________BTV300">'[6]ANAL-PUMP HOUSE'!$I$52</definedName>
    <definedName name="______________________CAN112">13.42</definedName>
    <definedName name="______________________CAN113">12.98</definedName>
    <definedName name="______________________CAN117">12.7</definedName>
    <definedName name="______________________CAN118">13.27</definedName>
    <definedName name="______________________CAN120">11.72</definedName>
    <definedName name="______________________CAN210">10.38</definedName>
    <definedName name="______________________CAN211">10.58</definedName>
    <definedName name="______________________CAN213">10.56</definedName>
    <definedName name="______________________CAN215">10.22</definedName>
    <definedName name="______________________CAN216">9.61</definedName>
    <definedName name="______________________CAN217">10.47</definedName>
    <definedName name="______________________CAN219">10.91</definedName>
    <definedName name="______________________CAN220">11.09</definedName>
    <definedName name="______________________CAN221">11.25</definedName>
    <definedName name="______________________CAN222">10.17</definedName>
    <definedName name="______________________CAN223">9.89</definedName>
    <definedName name="______________________CAN230">10.79</definedName>
    <definedName name="______________________can421">40.2</definedName>
    <definedName name="______________________can422">41.57</definedName>
    <definedName name="______________________can423">43.9</definedName>
    <definedName name="______________________can424">41.19</definedName>
    <definedName name="______________________can425">42.81</definedName>
    <definedName name="______________________can426">40.77</definedName>
    <definedName name="______________________can427">40.92</definedName>
    <definedName name="______________________can428">39.29</definedName>
    <definedName name="______________________can429">45.19</definedName>
    <definedName name="______________________can430">40.73</definedName>
    <definedName name="______________________can431">42.52</definedName>
    <definedName name="______________________can432">42.53</definedName>
    <definedName name="______________________can433">43.69</definedName>
    <definedName name="______________________can434">40.43</definedName>
    <definedName name="______________________can435">43.3</definedName>
    <definedName name="______________________CDG100" localSheetId="1">#REF!</definedName>
    <definedName name="______________________CDG100" localSheetId="8">#REF!</definedName>
    <definedName name="______________________CDG100" localSheetId="7">#REF!</definedName>
    <definedName name="______________________CDG100" localSheetId="3">#REF!</definedName>
    <definedName name="______________________CDG100" localSheetId="4">#REF!</definedName>
    <definedName name="______________________CDG100" localSheetId="5">#REF!</definedName>
    <definedName name="______________________CDG100">#REF!</definedName>
    <definedName name="______________________CDG250" localSheetId="1">#REF!</definedName>
    <definedName name="______________________CDG250" localSheetId="8">#REF!</definedName>
    <definedName name="______________________CDG250" localSheetId="7">#REF!</definedName>
    <definedName name="______________________CDG250" localSheetId="3">#REF!</definedName>
    <definedName name="______________________CDG250" localSheetId="4">#REF!</definedName>
    <definedName name="______________________CDG250" localSheetId="5">#REF!</definedName>
    <definedName name="______________________CDG250">#REF!</definedName>
    <definedName name="______________________CDG50" localSheetId="1">#REF!</definedName>
    <definedName name="______________________CDG50" localSheetId="8">#REF!</definedName>
    <definedName name="______________________CDG50" localSheetId="7">#REF!</definedName>
    <definedName name="______________________CDG50" localSheetId="3">#REF!</definedName>
    <definedName name="______________________CDG50" localSheetId="4">#REF!</definedName>
    <definedName name="______________________CDG50" localSheetId="5">#REF!</definedName>
    <definedName name="______________________CDG50">#REF!</definedName>
    <definedName name="______________________CDG500" localSheetId="1">#REF!</definedName>
    <definedName name="______________________CDG500" localSheetId="8">#REF!</definedName>
    <definedName name="______________________CDG500" localSheetId="7">#REF!</definedName>
    <definedName name="______________________CDG500" localSheetId="3">#REF!</definedName>
    <definedName name="______________________CDG500" localSheetId="4">#REF!</definedName>
    <definedName name="______________________CDG500" localSheetId="5">#REF!</definedName>
    <definedName name="______________________CDG500">#REF!</definedName>
    <definedName name="______________________CEM53" localSheetId="1">#REF!</definedName>
    <definedName name="______________________CEM53" localSheetId="8">#REF!</definedName>
    <definedName name="______________________CEM53" localSheetId="7">#REF!</definedName>
    <definedName name="______________________CEM53" localSheetId="3">#REF!</definedName>
    <definedName name="______________________CEM53" localSheetId="4">#REF!</definedName>
    <definedName name="______________________CEM53" localSheetId="5">#REF!</definedName>
    <definedName name="______________________CEM53">#REF!</definedName>
    <definedName name="______________________CRN3" localSheetId="1">#REF!</definedName>
    <definedName name="______________________CRN3" localSheetId="8">#REF!</definedName>
    <definedName name="______________________CRN3" localSheetId="7">#REF!</definedName>
    <definedName name="______________________CRN3" localSheetId="3">#REF!</definedName>
    <definedName name="______________________CRN3" localSheetId="4">#REF!</definedName>
    <definedName name="______________________CRN3" localSheetId="5">#REF!</definedName>
    <definedName name="______________________CRN3">#REF!</definedName>
    <definedName name="______________________CRN35" localSheetId="1">#REF!</definedName>
    <definedName name="______________________CRN35" localSheetId="8">#REF!</definedName>
    <definedName name="______________________CRN35" localSheetId="7">#REF!</definedName>
    <definedName name="______________________CRN35" localSheetId="3">#REF!</definedName>
    <definedName name="______________________CRN35" localSheetId="4">#REF!</definedName>
    <definedName name="______________________CRN35" localSheetId="5">#REF!</definedName>
    <definedName name="______________________CRN35">#REF!</definedName>
    <definedName name="______________________CRN80" localSheetId="1">#REF!</definedName>
    <definedName name="______________________CRN80" localSheetId="8">#REF!</definedName>
    <definedName name="______________________CRN80" localSheetId="7">#REF!</definedName>
    <definedName name="______________________CRN80" localSheetId="3">#REF!</definedName>
    <definedName name="______________________CRN80" localSheetId="4">#REF!</definedName>
    <definedName name="______________________CRN80" localSheetId="5">#REF!</definedName>
    <definedName name="______________________CRN80">#REF!</definedName>
    <definedName name="______________________dec05" localSheetId="6" hidden="1">{"'Sheet1'!$A$4386:$N$4591"}</definedName>
    <definedName name="______________________dec05" hidden="1">{"'Sheet1'!$A$4386:$N$4591"}</definedName>
    <definedName name="______________________DOZ50" localSheetId="1">#REF!</definedName>
    <definedName name="______________________DOZ50" localSheetId="8">#REF!</definedName>
    <definedName name="______________________DOZ50" localSheetId="7">#REF!</definedName>
    <definedName name="______________________DOZ50" localSheetId="3">#REF!</definedName>
    <definedName name="______________________DOZ50" localSheetId="4">#REF!</definedName>
    <definedName name="______________________DOZ50" localSheetId="5">#REF!</definedName>
    <definedName name="______________________DOZ50">#REF!</definedName>
    <definedName name="______________________DOZ80" localSheetId="1">#REF!</definedName>
    <definedName name="______________________DOZ80" localSheetId="8">#REF!</definedName>
    <definedName name="______________________DOZ80" localSheetId="7">#REF!</definedName>
    <definedName name="______________________DOZ80" localSheetId="3">#REF!</definedName>
    <definedName name="______________________DOZ80" localSheetId="4">#REF!</definedName>
    <definedName name="______________________DOZ80" localSheetId="5">#REF!</definedName>
    <definedName name="______________________DOZ80">#REF!</definedName>
    <definedName name="______________________EXC20">'[8]Rate Analysis '!$E$50</definedName>
    <definedName name="______________________ExV200" localSheetId="1">#REF!</definedName>
    <definedName name="______________________ExV200" localSheetId="8">#REF!</definedName>
    <definedName name="______________________ExV200" localSheetId="7">#REF!</definedName>
    <definedName name="______________________ExV200" localSheetId="3">#REF!</definedName>
    <definedName name="______________________ExV200" localSheetId="4">#REF!</definedName>
    <definedName name="______________________ExV200" localSheetId="5">#REF!</definedName>
    <definedName name="______________________ExV200">#REF!</definedName>
    <definedName name="______________________GEN100" localSheetId="1">#REF!</definedName>
    <definedName name="______________________GEN100" localSheetId="8">#REF!</definedName>
    <definedName name="______________________GEN100" localSheetId="7">#REF!</definedName>
    <definedName name="______________________GEN100" localSheetId="3">#REF!</definedName>
    <definedName name="______________________GEN100" localSheetId="4">#REF!</definedName>
    <definedName name="______________________GEN100" localSheetId="5">#REF!</definedName>
    <definedName name="______________________GEN100">#REF!</definedName>
    <definedName name="______________________GEN250" localSheetId="1">#REF!</definedName>
    <definedName name="______________________GEN250" localSheetId="8">#REF!</definedName>
    <definedName name="______________________GEN250" localSheetId="7">#REF!</definedName>
    <definedName name="______________________GEN250" localSheetId="3">#REF!</definedName>
    <definedName name="______________________GEN250" localSheetId="4">#REF!</definedName>
    <definedName name="______________________GEN250" localSheetId="5">#REF!</definedName>
    <definedName name="______________________GEN250">#REF!</definedName>
    <definedName name="______________________GEN325" localSheetId="1">#REF!</definedName>
    <definedName name="______________________GEN325" localSheetId="8">#REF!</definedName>
    <definedName name="______________________GEN325" localSheetId="7">#REF!</definedName>
    <definedName name="______________________GEN325" localSheetId="3">#REF!</definedName>
    <definedName name="______________________GEN325" localSheetId="4">#REF!</definedName>
    <definedName name="______________________GEN325" localSheetId="5">#REF!</definedName>
    <definedName name="______________________GEN325">#REF!</definedName>
    <definedName name="______________________GEN380" localSheetId="1">#REF!</definedName>
    <definedName name="______________________GEN380" localSheetId="8">#REF!</definedName>
    <definedName name="______________________GEN380" localSheetId="7">#REF!</definedName>
    <definedName name="______________________GEN380" localSheetId="3">#REF!</definedName>
    <definedName name="______________________GEN380" localSheetId="4">#REF!</definedName>
    <definedName name="______________________GEN380" localSheetId="5">#REF!</definedName>
    <definedName name="______________________GEN380">#REF!</definedName>
    <definedName name="______________________GSB1" localSheetId="1">#REF!</definedName>
    <definedName name="______________________GSB1" localSheetId="8">#REF!</definedName>
    <definedName name="______________________GSB1" localSheetId="7">#REF!</definedName>
    <definedName name="______________________GSB1" localSheetId="3">#REF!</definedName>
    <definedName name="______________________GSB1" localSheetId="4">#REF!</definedName>
    <definedName name="______________________GSB1" localSheetId="5">#REF!</definedName>
    <definedName name="______________________GSB1">#REF!</definedName>
    <definedName name="______________________GSB2" localSheetId="1">#REF!</definedName>
    <definedName name="______________________GSB2" localSheetId="8">#REF!</definedName>
    <definedName name="______________________GSB2" localSheetId="7">#REF!</definedName>
    <definedName name="______________________GSB2" localSheetId="3">#REF!</definedName>
    <definedName name="______________________GSB2" localSheetId="4">#REF!</definedName>
    <definedName name="______________________GSB2" localSheetId="5">#REF!</definedName>
    <definedName name="______________________GSB2">#REF!</definedName>
    <definedName name="______________________GSB3" localSheetId="1">#REF!</definedName>
    <definedName name="______________________GSB3" localSheetId="8">#REF!</definedName>
    <definedName name="______________________GSB3" localSheetId="7">#REF!</definedName>
    <definedName name="______________________GSB3" localSheetId="3">#REF!</definedName>
    <definedName name="______________________GSB3" localSheetId="4">#REF!</definedName>
    <definedName name="______________________GSB3" localSheetId="5">#REF!</definedName>
    <definedName name="______________________GSB3">#REF!</definedName>
    <definedName name="______________________HMP1" localSheetId="1">#REF!</definedName>
    <definedName name="______________________HMP1" localSheetId="8">#REF!</definedName>
    <definedName name="______________________HMP1" localSheetId="7">#REF!</definedName>
    <definedName name="______________________HMP1" localSheetId="3">#REF!</definedName>
    <definedName name="______________________HMP1" localSheetId="4">#REF!</definedName>
    <definedName name="______________________HMP1" localSheetId="5">#REF!</definedName>
    <definedName name="______________________HMP1">#REF!</definedName>
    <definedName name="______________________HMP2" localSheetId="1">#REF!</definedName>
    <definedName name="______________________HMP2" localSheetId="8">#REF!</definedName>
    <definedName name="______________________HMP2" localSheetId="7">#REF!</definedName>
    <definedName name="______________________HMP2" localSheetId="3">#REF!</definedName>
    <definedName name="______________________HMP2" localSheetId="4">#REF!</definedName>
    <definedName name="______________________HMP2" localSheetId="5">#REF!</definedName>
    <definedName name="______________________HMP2">#REF!</definedName>
    <definedName name="______________________HMP3" localSheetId="1">#REF!</definedName>
    <definedName name="______________________HMP3" localSheetId="8">#REF!</definedName>
    <definedName name="______________________HMP3" localSheetId="7">#REF!</definedName>
    <definedName name="______________________HMP3" localSheetId="3">#REF!</definedName>
    <definedName name="______________________HMP3" localSheetId="4">#REF!</definedName>
    <definedName name="______________________HMP3" localSheetId="5">#REF!</definedName>
    <definedName name="______________________HMP3">#REF!</definedName>
    <definedName name="______________________HMP4" localSheetId="1">#REF!</definedName>
    <definedName name="______________________HMP4" localSheetId="8">#REF!</definedName>
    <definedName name="______________________HMP4" localSheetId="7">#REF!</definedName>
    <definedName name="______________________HMP4" localSheetId="3">#REF!</definedName>
    <definedName name="______________________HMP4" localSheetId="4">#REF!</definedName>
    <definedName name="______________________HMP4" localSheetId="5">#REF!</definedName>
    <definedName name="______________________HMP4">#REF!</definedName>
    <definedName name="______________________HRC1">'[6]Pipe trench'!$V$23</definedName>
    <definedName name="______________________HRC2">'[6]Pipe trench'!$V$24</definedName>
    <definedName name="______________________HSE1">'[6]Pipe trench'!$V$11</definedName>
    <definedName name="______________________lb2" localSheetId="1">#REF!</definedName>
    <definedName name="______________________lb2" localSheetId="8">#REF!</definedName>
    <definedName name="______________________lb2" localSheetId="7">#REF!</definedName>
    <definedName name="______________________lb2" localSheetId="3">#REF!</definedName>
    <definedName name="______________________lb2" localSheetId="4">#REF!</definedName>
    <definedName name="______________________lb2" localSheetId="5">#REF!</definedName>
    <definedName name="______________________lb2">#REF!</definedName>
    <definedName name="______________________mac2">200</definedName>
    <definedName name="______________________MIX10" localSheetId="1">#REF!</definedName>
    <definedName name="______________________MIX10" localSheetId="8">#REF!</definedName>
    <definedName name="______________________MIX10" localSheetId="7">#REF!</definedName>
    <definedName name="______________________MIX10" localSheetId="3">#REF!</definedName>
    <definedName name="______________________MIX10" localSheetId="4">#REF!</definedName>
    <definedName name="______________________MIX10" localSheetId="5">#REF!</definedName>
    <definedName name="______________________MIX10">#REF!</definedName>
    <definedName name="______________________MIX15" localSheetId="1">#REF!</definedName>
    <definedName name="______________________MIX15" localSheetId="8">#REF!</definedName>
    <definedName name="______________________MIX15" localSheetId="7">#REF!</definedName>
    <definedName name="______________________MIX15" localSheetId="3">#REF!</definedName>
    <definedName name="______________________MIX15" localSheetId="4">#REF!</definedName>
    <definedName name="______________________MIX15" localSheetId="5">#REF!</definedName>
    <definedName name="______________________MIX15">#REF!</definedName>
    <definedName name="______________________MIX15150" localSheetId="1">'[3]Mix Design'!#REF!</definedName>
    <definedName name="______________________MIX15150" localSheetId="8">'[3]Mix Design'!#REF!</definedName>
    <definedName name="______________________MIX15150" localSheetId="7">'[3]Mix Design'!#REF!</definedName>
    <definedName name="______________________MIX15150" localSheetId="3">'[3]Mix Design'!#REF!</definedName>
    <definedName name="______________________MIX15150" localSheetId="4">'[3]Mix Design'!#REF!</definedName>
    <definedName name="______________________MIX15150" localSheetId="5">'[3]Mix Design'!#REF!</definedName>
    <definedName name="______________________MIX15150">'[3]Mix Design'!#REF!</definedName>
    <definedName name="______________________MIX1540">'[3]Mix Design'!$P$11</definedName>
    <definedName name="______________________MIX1580" localSheetId="1">'[3]Mix Design'!#REF!</definedName>
    <definedName name="______________________MIX1580" localSheetId="8">'[3]Mix Design'!#REF!</definedName>
    <definedName name="______________________MIX1580" localSheetId="7">'[3]Mix Design'!#REF!</definedName>
    <definedName name="______________________MIX1580" localSheetId="3">'[3]Mix Design'!#REF!</definedName>
    <definedName name="______________________MIX1580" localSheetId="4">'[3]Mix Design'!#REF!</definedName>
    <definedName name="______________________MIX1580" localSheetId="5">'[3]Mix Design'!#REF!</definedName>
    <definedName name="______________________MIX1580">'[3]Mix Design'!#REF!</definedName>
    <definedName name="______________________MIX2">'[4]Mix Design'!$P$12</definedName>
    <definedName name="______________________MIX20" localSheetId="1">#REF!</definedName>
    <definedName name="______________________MIX20" localSheetId="8">#REF!</definedName>
    <definedName name="______________________MIX20" localSheetId="7">#REF!</definedName>
    <definedName name="______________________MIX20" localSheetId="3">#REF!</definedName>
    <definedName name="______________________MIX20" localSheetId="4">#REF!</definedName>
    <definedName name="______________________MIX20" localSheetId="5">#REF!</definedName>
    <definedName name="______________________MIX20">#REF!</definedName>
    <definedName name="______________________MIX2020">'[3]Mix Design'!$P$12</definedName>
    <definedName name="______________________MIX2040">'[3]Mix Design'!$P$13</definedName>
    <definedName name="______________________MIX25" localSheetId="1">#REF!</definedName>
    <definedName name="______________________MIX25" localSheetId="8">#REF!</definedName>
    <definedName name="______________________MIX25" localSheetId="7">#REF!</definedName>
    <definedName name="______________________MIX25" localSheetId="3">#REF!</definedName>
    <definedName name="______________________MIX25" localSheetId="4">#REF!</definedName>
    <definedName name="______________________MIX25" localSheetId="5">#REF!</definedName>
    <definedName name="______________________MIX25">#REF!</definedName>
    <definedName name="______________________MIX2540">'[3]Mix Design'!$P$15</definedName>
    <definedName name="______________________Mix255">'[5]Mix Design'!$P$13</definedName>
    <definedName name="______________________MIX30" localSheetId="1">#REF!</definedName>
    <definedName name="______________________MIX30" localSheetId="8">#REF!</definedName>
    <definedName name="______________________MIX30" localSheetId="7">#REF!</definedName>
    <definedName name="______________________MIX30" localSheetId="3">#REF!</definedName>
    <definedName name="______________________MIX30" localSheetId="4">#REF!</definedName>
    <definedName name="______________________MIX30" localSheetId="5">#REF!</definedName>
    <definedName name="______________________MIX30">#REF!</definedName>
    <definedName name="______________________MIX35" localSheetId="1">#REF!</definedName>
    <definedName name="______________________MIX35" localSheetId="8">#REF!</definedName>
    <definedName name="______________________MIX35" localSheetId="7">#REF!</definedName>
    <definedName name="______________________MIX35" localSheetId="3">#REF!</definedName>
    <definedName name="______________________MIX35" localSheetId="4">#REF!</definedName>
    <definedName name="______________________MIX35" localSheetId="5">#REF!</definedName>
    <definedName name="______________________MIX35">#REF!</definedName>
    <definedName name="______________________MIX40" localSheetId="1">#REF!</definedName>
    <definedName name="______________________MIX40" localSheetId="8">#REF!</definedName>
    <definedName name="______________________MIX40" localSheetId="7">#REF!</definedName>
    <definedName name="______________________MIX40" localSheetId="3">#REF!</definedName>
    <definedName name="______________________MIX40" localSheetId="4">#REF!</definedName>
    <definedName name="______________________MIX40" localSheetId="5">#REF!</definedName>
    <definedName name="______________________MIX40">#REF!</definedName>
    <definedName name="______________________MIX45" localSheetId="1">'[3]Mix Design'!#REF!</definedName>
    <definedName name="______________________MIX45" localSheetId="8">'[3]Mix Design'!#REF!</definedName>
    <definedName name="______________________MIX45" localSheetId="7">'[3]Mix Design'!#REF!</definedName>
    <definedName name="______________________MIX45" localSheetId="3">'[3]Mix Design'!#REF!</definedName>
    <definedName name="______________________MIX45" localSheetId="4">'[3]Mix Design'!#REF!</definedName>
    <definedName name="______________________MIX45" localSheetId="5">'[3]Mix Design'!#REF!</definedName>
    <definedName name="______________________MIX45">'[3]Mix Design'!#REF!</definedName>
    <definedName name="______________________mm2" localSheetId="1">#REF!</definedName>
    <definedName name="______________________mm2" localSheetId="8">#REF!</definedName>
    <definedName name="______________________mm2" localSheetId="7">#REF!</definedName>
    <definedName name="______________________mm2" localSheetId="3">#REF!</definedName>
    <definedName name="______________________mm2" localSheetId="4">#REF!</definedName>
    <definedName name="______________________mm2" localSheetId="5">#REF!</definedName>
    <definedName name="______________________mm2">#REF!</definedName>
    <definedName name="______________________mm3" localSheetId="1">#REF!</definedName>
    <definedName name="______________________mm3" localSheetId="8">#REF!</definedName>
    <definedName name="______________________mm3" localSheetId="7">#REF!</definedName>
    <definedName name="______________________mm3" localSheetId="3">#REF!</definedName>
    <definedName name="______________________mm3" localSheetId="4">#REF!</definedName>
    <definedName name="______________________mm3" localSheetId="5">#REF!</definedName>
    <definedName name="______________________mm3">#REF!</definedName>
    <definedName name="______________________MUR5" localSheetId="1">#REF!</definedName>
    <definedName name="______________________MUR5" localSheetId="8">#REF!</definedName>
    <definedName name="______________________MUR5" localSheetId="7">#REF!</definedName>
    <definedName name="______________________MUR5" localSheetId="3">#REF!</definedName>
    <definedName name="______________________MUR5" localSheetId="4">#REF!</definedName>
    <definedName name="______________________MUR5" localSheetId="5">#REF!</definedName>
    <definedName name="______________________MUR5">#REF!</definedName>
    <definedName name="______________________MUR8" localSheetId="1">#REF!</definedName>
    <definedName name="______________________MUR8" localSheetId="8">#REF!</definedName>
    <definedName name="______________________MUR8" localSheetId="7">#REF!</definedName>
    <definedName name="______________________MUR8" localSheetId="3">#REF!</definedName>
    <definedName name="______________________MUR8" localSheetId="4">#REF!</definedName>
    <definedName name="______________________MUR8" localSheetId="5">#REF!</definedName>
    <definedName name="______________________MUR8">#REF!</definedName>
    <definedName name="______________________OPC43" localSheetId="1">#REF!</definedName>
    <definedName name="______________________OPC43" localSheetId="8">#REF!</definedName>
    <definedName name="______________________OPC43" localSheetId="7">#REF!</definedName>
    <definedName name="______________________OPC43" localSheetId="3">#REF!</definedName>
    <definedName name="______________________OPC43" localSheetId="4">#REF!</definedName>
    <definedName name="______________________OPC43" localSheetId="5">#REF!</definedName>
    <definedName name="______________________OPC43">#REF!</definedName>
    <definedName name="______________________ORC1">'[6]Pipe trench'!$V$17</definedName>
    <definedName name="______________________ORC2">'[6]Pipe trench'!$V$18</definedName>
    <definedName name="______________________OSE1">'[6]Pipe trench'!$V$8</definedName>
    <definedName name="______________________sh1">90</definedName>
    <definedName name="______________________sh2">120</definedName>
    <definedName name="______________________sh3">150</definedName>
    <definedName name="______________________sh4">180</definedName>
    <definedName name="______________________SLV20025">'[6]ANAL-PUMP HOUSE'!$I$58</definedName>
    <definedName name="______________________SLV80010">'[6]ANAL-PUMP HOUSE'!$I$60</definedName>
    <definedName name="______________________tab2" localSheetId="1">#REF!</definedName>
    <definedName name="______________________tab2" localSheetId="8">#REF!</definedName>
    <definedName name="______________________tab2" localSheetId="7">#REF!</definedName>
    <definedName name="______________________tab2" localSheetId="3">#REF!</definedName>
    <definedName name="______________________tab2" localSheetId="4">#REF!</definedName>
    <definedName name="______________________tab2" localSheetId="5">#REF!</definedName>
    <definedName name="______________________tab2">#REF!</definedName>
    <definedName name="______________________TIP1" localSheetId="1">#REF!</definedName>
    <definedName name="______________________TIP1" localSheetId="8">#REF!</definedName>
    <definedName name="______________________TIP1" localSheetId="7">#REF!</definedName>
    <definedName name="______________________TIP1" localSheetId="3">#REF!</definedName>
    <definedName name="______________________TIP1" localSheetId="4">#REF!</definedName>
    <definedName name="______________________TIP1" localSheetId="5">#REF!</definedName>
    <definedName name="______________________TIP1">#REF!</definedName>
    <definedName name="______________________TIP2" localSheetId="1">#REF!</definedName>
    <definedName name="______________________TIP2" localSheetId="8">#REF!</definedName>
    <definedName name="______________________TIP2" localSheetId="7">#REF!</definedName>
    <definedName name="______________________TIP2" localSheetId="3">#REF!</definedName>
    <definedName name="______________________TIP2" localSheetId="4">#REF!</definedName>
    <definedName name="______________________TIP2" localSheetId="5">#REF!</definedName>
    <definedName name="______________________TIP2">#REF!</definedName>
    <definedName name="______________________TIP3" localSheetId="1">#REF!</definedName>
    <definedName name="______________________TIP3" localSheetId="8">#REF!</definedName>
    <definedName name="______________________TIP3" localSheetId="7">#REF!</definedName>
    <definedName name="______________________TIP3" localSheetId="3">#REF!</definedName>
    <definedName name="______________________TIP3" localSheetId="4">#REF!</definedName>
    <definedName name="______________________TIP3" localSheetId="5">#REF!</definedName>
    <definedName name="______________________TIP3">#REF!</definedName>
    <definedName name="_____________________A65537" localSheetId="1">#REF!</definedName>
    <definedName name="_____________________A65537" localSheetId="8">#REF!</definedName>
    <definedName name="_____________________A65537" localSheetId="7">#REF!</definedName>
    <definedName name="_____________________A65537" localSheetId="3">#REF!</definedName>
    <definedName name="_____________________A65537" localSheetId="4">#REF!</definedName>
    <definedName name="_____________________A65537" localSheetId="5">#REF!</definedName>
    <definedName name="_____________________A65537">#REF!</definedName>
    <definedName name="_____________________ABM10" localSheetId="1">#REF!</definedName>
    <definedName name="_____________________ABM10" localSheetId="8">#REF!</definedName>
    <definedName name="_____________________ABM10" localSheetId="7">#REF!</definedName>
    <definedName name="_____________________ABM10" localSheetId="3">#REF!</definedName>
    <definedName name="_____________________ABM10" localSheetId="4">#REF!</definedName>
    <definedName name="_____________________ABM10" localSheetId="5">#REF!</definedName>
    <definedName name="_____________________ABM10">#REF!</definedName>
    <definedName name="_____________________ABM40" localSheetId="1">#REF!</definedName>
    <definedName name="_____________________ABM40" localSheetId="8">#REF!</definedName>
    <definedName name="_____________________ABM40" localSheetId="7">#REF!</definedName>
    <definedName name="_____________________ABM40" localSheetId="3">#REF!</definedName>
    <definedName name="_____________________ABM40" localSheetId="4">#REF!</definedName>
    <definedName name="_____________________ABM40" localSheetId="5">#REF!</definedName>
    <definedName name="_____________________ABM40">#REF!</definedName>
    <definedName name="_____________________ABM6" localSheetId="1">#REF!</definedName>
    <definedName name="_____________________ABM6" localSheetId="8">#REF!</definedName>
    <definedName name="_____________________ABM6" localSheetId="7">#REF!</definedName>
    <definedName name="_____________________ABM6" localSheetId="3">#REF!</definedName>
    <definedName name="_____________________ABM6" localSheetId="4">#REF!</definedName>
    <definedName name="_____________________ABM6" localSheetId="5">#REF!</definedName>
    <definedName name="_____________________ABM6">#REF!</definedName>
    <definedName name="_____________________ACB10" localSheetId="1">#REF!</definedName>
    <definedName name="_____________________ACB10" localSheetId="8">#REF!</definedName>
    <definedName name="_____________________ACB10" localSheetId="7">#REF!</definedName>
    <definedName name="_____________________ACB10" localSheetId="3">#REF!</definedName>
    <definedName name="_____________________ACB10" localSheetId="4">#REF!</definedName>
    <definedName name="_____________________ACB10" localSheetId="5">#REF!</definedName>
    <definedName name="_____________________ACB10">#REF!</definedName>
    <definedName name="_____________________ACB20" localSheetId="1">#REF!</definedName>
    <definedName name="_____________________ACB20" localSheetId="8">#REF!</definedName>
    <definedName name="_____________________ACB20" localSheetId="7">#REF!</definedName>
    <definedName name="_____________________ACB20" localSheetId="3">#REF!</definedName>
    <definedName name="_____________________ACB20" localSheetId="4">#REF!</definedName>
    <definedName name="_____________________ACB20" localSheetId="5">#REF!</definedName>
    <definedName name="_____________________ACB20">#REF!</definedName>
    <definedName name="_____________________ACR10" localSheetId="1">#REF!</definedName>
    <definedName name="_____________________ACR10" localSheetId="8">#REF!</definedName>
    <definedName name="_____________________ACR10" localSheetId="7">#REF!</definedName>
    <definedName name="_____________________ACR10" localSheetId="3">#REF!</definedName>
    <definedName name="_____________________ACR10" localSheetId="4">#REF!</definedName>
    <definedName name="_____________________ACR10" localSheetId="5">#REF!</definedName>
    <definedName name="_____________________ACR10">#REF!</definedName>
    <definedName name="_____________________ACR20" localSheetId="1">#REF!</definedName>
    <definedName name="_____________________ACR20" localSheetId="8">#REF!</definedName>
    <definedName name="_____________________ACR20" localSheetId="7">#REF!</definedName>
    <definedName name="_____________________ACR20" localSheetId="3">#REF!</definedName>
    <definedName name="_____________________ACR20" localSheetId="4">#REF!</definedName>
    <definedName name="_____________________ACR20" localSheetId="5">#REF!</definedName>
    <definedName name="_____________________ACR20">#REF!</definedName>
    <definedName name="_____________________AGG6" localSheetId="1">#REF!</definedName>
    <definedName name="_____________________AGG6" localSheetId="8">#REF!</definedName>
    <definedName name="_____________________AGG6" localSheetId="7">#REF!</definedName>
    <definedName name="_____________________AGG6" localSheetId="3">#REF!</definedName>
    <definedName name="_____________________AGG6" localSheetId="4">#REF!</definedName>
    <definedName name="_____________________AGG6" localSheetId="5">#REF!</definedName>
    <definedName name="_____________________AGG6">#REF!</definedName>
    <definedName name="_____________________ARV8040">'[6]ANAL-PUMP HOUSE'!$I$55</definedName>
    <definedName name="_____________________AWM10" localSheetId="1">#REF!</definedName>
    <definedName name="_____________________AWM10" localSheetId="8">#REF!</definedName>
    <definedName name="_____________________AWM10" localSheetId="7">#REF!</definedName>
    <definedName name="_____________________AWM10" localSheetId="3">#REF!</definedName>
    <definedName name="_____________________AWM10" localSheetId="4">#REF!</definedName>
    <definedName name="_____________________AWM10" localSheetId="5">#REF!</definedName>
    <definedName name="_____________________AWM10">#REF!</definedName>
    <definedName name="_____________________AWM40" localSheetId="1">#REF!</definedName>
    <definedName name="_____________________AWM40" localSheetId="8">#REF!</definedName>
    <definedName name="_____________________AWM40" localSheetId="7">#REF!</definedName>
    <definedName name="_____________________AWM40" localSheetId="3">#REF!</definedName>
    <definedName name="_____________________AWM40" localSheetId="4">#REF!</definedName>
    <definedName name="_____________________AWM40" localSheetId="5">#REF!</definedName>
    <definedName name="_____________________AWM40">#REF!</definedName>
    <definedName name="_____________________AWM6" localSheetId="1">#REF!</definedName>
    <definedName name="_____________________AWM6" localSheetId="8">#REF!</definedName>
    <definedName name="_____________________AWM6" localSheetId="7">#REF!</definedName>
    <definedName name="_____________________AWM6" localSheetId="3">#REF!</definedName>
    <definedName name="_____________________AWM6" localSheetId="4">#REF!</definedName>
    <definedName name="_____________________AWM6" localSheetId="5">#REF!</definedName>
    <definedName name="_____________________AWM6">#REF!</definedName>
    <definedName name="_____________________BTV300">'[6]ANAL-PUMP HOUSE'!$I$52</definedName>
    <definedName name="_____________________CAN112">13.42</definedName>
    <definedName name="_____________________CAN113">12.98</definedName>
    <definedName name="_____________________CAN117">12.7</definedName>
    <definedName name="_____________________CAN118">13.27</definedName>
    <definedName name="_____________________CAN120">11.72</definedName>
    <definedName name="_____________________CAN210">10.38</definedName>
    <definedName name="_____________________CAN211">10.58</definedName>
    <definedName name="_____________________CAN213">10.56</definedName>
    <definedName name="_____________________CAN215">10.22</definedName>
    <definedName name="_____________________CAN216">9.61</definedName>
    <definedName name="_____________________CAN217">10.47</definedName>
    <definedName name="_____________________CAN219">10.91</definedName>
    <definedName name="_____________________CAN220">11.09</definedName>
    <definedName name="_____________________CAN221">11.25</definedName>
    <definedName name="_____________________CAN222">10.17</definedName>
    <definedName name="_____________________CAN223">9.89</definedName>
    <definedName name="_____________________CAN230">10.79</definedName>
    <definedName name="_____________________can421">40.2</definedName>
    <definedName name="_____________________can422">41.57</definedName>
    <definedName name="_____________________can423">43.9</definedName>
    <definedName name="_____________________can424">41.19</definedName>
    <definedName name="_____________________can425">42.81</definedName>
    <definedName name="_____________________can426">40.77</definedName>
    <definedName name="_____________________can427">40.92</definedName>
    <definedName name="_____________________can428">39.29</definedName>
    <definedName name="_____________________can429">45.19</definedName>
    <definedName name="_____________________can430">40.73</definedName>
    <definedName name="_____________________can431">42.52</definedName>
    <definedName name="_____________________can432">42.53</definedName>
    <definedName name="_____________________can433">43.69</definedName>
    <definedName name="_____________________can434">40.43</definedName>
    <definedName name="_____________________can435">43.3</definedName>
    <definedName name="_____________________CDG100" localSheetId="1">#REF!</definedName>
    <definedName name="_____________________CDG100" localSheetId="8">#REF!</definedName>
    <definedName name="_____________________CDG100" localSheetId="7">#REF!</definedName>
    <definedName name="_____________________CDG100" localSheetId="3">#REF!</definedName>
    <definedName name="_____________________CDG100" localSheetId="4">#REF!</definedName>
    <definedName name="_____________________CDG100" localSheetId="5">#REF!</definedName>
    <definedName name="_____________________CDG100">#REF!</definedName>
    <definedName name="_____________________CDG250" localSheetId="1">#REF!</definedName>
    <definedName name="_____________________CDG250" localSheetId="8">#REF!</definedName>
    <definedName name="_____________________CDG250" localSheetId="7">#REF!</definedName>
    <definedName name="_____________________CDG250" localSheetId="3">#REF!</definedName>
    <definedName name="_____________________CDG250" localSheetId="4">#REF!</definedName>
    <definedName name="_____________________CDG250" localSheetId="5">#REF!</definedName>
    <definedName name="_____________________CDG250">#REF!</definedName>
    <definedName name="_____________________CDG50" localSheetId="1">#REF!</definedName>
    <definedName name="_____________________CDG50" localSheetId="8">#REF!</definedName>
    <definedName name="_____________________CDG50" localSheetId="7">#REF!</definedName>
    <definedName name="_____________________CDG50" localSheetId="3">#REF!</definedName>
    <definedName name="_____________________CDG50" localSheetId="4">#REF!</definedName>
    <definedName name="_____________________CDG50" localSheetId="5">#REF!</definedName>
    <definedName name="_____________________CDG50">#REF!</definedName>
    <definedName name="_____________________CDG500" localSheetId="1">#REF!</definedName>
    <definedName name="_____________________CDG500" localSheetId="8">#REF!</definedName>
    <definedName name="_____________________CDG500" localSheetId="7">#REF!</definedName>
    <definedName name="_____________________CDG500" localSheetId="3">#REF!</definedName>
    <definedName name="_____________________CDG500" localSheetId="4">#REF!</definedName>
    <definedName name="_____________________CDG500" localSheetId="5">#REF!</definedName>
    <definedName name="_____________________CDG500">#REF!</definedName>
    <definedName name="_____________________CEM53" localSheetId="1">#REF!</definedName>
    <definedName name="_____________________CEM53" localSheetId="8">#REF!</definedName>
    <definedName name="_____________________CEM53" localSheetId="7">#REF!</definedName>
    <definedName name="_____________________CEM53" localSheetId="3">#REF!</definedName>
    <definedName name="_____________________CEM53" localSheetId="4">#REF!</definedName>
    <definedName name="_____________________CEM53" localSheetId="5">#REF!</definedName>
    <definedName name="_____________________CEM53">#REF!</definedName>
    <definedName name="_____________________CRN3" localSheetId="1">#REF!</definedName>
    <definedName name="_____________________CRN3" localSheetId="8">#REF!</definedName>
    <definedName name="_____________________CRN3" localSheetId="7">#REF!</definedName>
    <definedName name="_____________________CRN3" localSheetId="3">#REF!</definedName>
    <definedName name="_____________________CRN3" localSheetId="4">#REF!</definedName>
    <definedName name="_____________________CRN3" localSheetId="5">#REF!</definedName>
    <definedName name="_____________________CRN3">#REF!</definedName>
    <definedName name="_____________________CRN35" localSheetId="1">#REF!</definedName>
    <definedName name="_____________________CRN35" localSheetId="8">#REF!</definedName>
    <definedName name="_____________________CRN35" localSheetId="7">#REF!</definedName>
    <definedName name="_____________________CRN35" localSheetId="3">#REF!</definedName>
    <definedName name="_____________________CRN35" localSheetId="4">#REF!</definedName>
    <definedName name="_____________________CRN35" localSheetId="5">#REF!</definedName>
    <definedName name="_____________________CRN35">#REF!</definedName>
    <definedName name="_____________________CRN80" localSheetId="1">#REF!</definedName>
    <definedName name="_____________________CRN80" localSheetId="8">#REF!</definedName>
    <definedName name="_____________________CRN80" localSheetId="7">#REF!</definedName>
    <definedName name="_____________________CRN80" localSheetId="3">#REF!</definedName>
    <definedName name="_____________________CRN80" localSheetId="4">#REF!</definedName>
    <definedName name="_____________________CRN80" localSheetId="5">#REF!</definedName>
    <definedName name="_____________________CRN80">#REF!</definedName>
    <definedName name="_____________________dec05" localSheetId="6" hidden="1">{"'Sheet1'!$A$4386:$N$4591"}</definedName>
    <definedName name="_____________________dec05" hidden="1">{"'Sheet1'!$A$4386:$N$4591"}</definedName>
    <definedName name="_____________________DOZ50" localSheetId="1">#REF!</definedName>
    <definedName name="_____________________DOZ50" localSheetId="8">#REF!</definedName>
    <definedName name="_____________________DOZ50" localSheetId="7">#REF!</definedName>
    <definedName name="_____________________DOZ50" localSheetId="3">#REF!</definedName>
    <definedName name="_____________________DOZ50" localSheetId="4">#REF!</definedName>
    <definedName name="_____________________DOZ50" localSheetId="5">#REF!</definedName>
    <definedName name="_____________________DOZ50">#REF!</definedName>
    <definedName name="_____________________DOZ80" localSheetId="1">#REF!</definedName>
    <definedName name="_____________________DOZ80" localSheetId="8">#REF!</definedName>
    <definedName name="_____________________DOZ80" localSheetId="7">#REF!</definedName>
    <definedName name="_____________________DOZ80" localSheetId="3">#REF!</definedName>
    <definedName name="_____________________DOZ80" localSheetId="4">#REF!</definedName>
    <definedName name="_____________________DOZ80" localSheetId="5">#REF!</definedName>
    <definedName name="_____________________DOZ80">#REF!</definedName>
    <definedName name="_____________________ExV200" localSheetId="1">#REF!</definedName>
    <definedName name="_____________________ExV200" localSheetId="8">#REF!</definedName>
    <definedName name="_____________________ExV200" localSheetId="7">#REF!</definedName>
    <definedName name="_____________________ExV200" localSheetId="3">#REF!</definedName>
    <definedName name="_____________________ExV200" localSheetId="4">#REF!</definedName>
    <definedName name="_____________________ExV200" localSheetId="5">#REF!</definedName>
    <definedName name="_____________________ExV200">#REF!</definedName>
    <definedName name="_____________________GEN100" localSheetId="1">#REF!</definedName>
    <definedName name="_____________________GEN100" localSheetId="8">#REF!</definedName>
    <definedName name="_____________________GEN100" localSheetId="7">#REF!</definedName>
    <definedName name="_____________________GEN100" localSheetId="3">#REF!</definedName>
    <definedName name="_____________________GEN100" localSheetId="4">#REF!</definedName>
    <definedName name="_____________________GEN100" localSheetId="5">#REF!</definedName>
    <definedName name="_____________________GEN100">#REF!</definedName>
    <definedName name="_____________________GEN250" localSheetId="1">#REF!</definedName>
    <definedName name="_____________________GEN250" localSheetId="8">#REF!</definedName>
    <definedName name="_____________________GEN250" localSheetId="7">#REF!</definedName>
    <definedName name="_____________________GEN250" localSheetId="3">#REF!</definedName>
    <definedName name="_____________________GEN250" localSheetId="4">#REF!</definedName>
    <definedName name="_____________________GEN250" localSheetId="5">#REF!</definedName>
    <definedName name="_____________________GEN250">#REF!</definedName>
    <definedName name="_____________________GEN325" localSheetId="1">#REF!</definedName>
    <definedName name="_____________________GEN325" localSheetId="8">#REF!</definedName>
    <definedName name="_____________________GEN325" localSheetId="7">#REF!</definedName>
    <definedName name="_____________________GEN325" localSheetId="3">#REF!</definedName>
    <definedName name="_____________________GEN325" localSheetId="4">#REF!</definedName>
    <definedName name="_____________________GEN325" localSheetId="5">#REF!</definedName>
    <definedName name="_____________________GEN325">#REF!</definedName>
    <definedName name="_____________________GEN380" localSheetId="1">#REF!</definedName>
    <definedName name="_____________________GEN380" localSheetId="8">#REF!</definedName>
    <definedName name="_____________________GEN380" localSheetId="7">#REF!</definedName>
    <definedName name="_____________________GEN380" localSheetId="3">#REF!</definedName>
    <definedName name="_____________________GEN380" localSheetId="4">#REF!</definedName>
    <definedName name="_____________________GEN380" localSheetId="5">#REF!</definedName>
    <definedName name="_____________________GEN380">#REF!</definedName>
    <definedName name="_____________________GSB1" localSheetId="1">#REF!</definedName>
    <definedName name="_____________________GSB1" localSheetId="8">#REF!</definedName>
    <definedName name="_____________________GSB1" localSheetId="7">#REF!</definedName>
    <definedName name="_____________________GSB1" localSheetId="3">#REF!</definedName>
    <definedName name="_____________________GSB1" localSheetId="4">#REF!</definedName>
    <definedName name="_____________________GSB1" localSheetId="5">#REF!</definedName>
    <definedName name="_____________________GSB1">#REF!</definedName>
    <definedName name="_____________________GSB2" localSheetId="1">#REF!</definedName>
    <definedName name="_____________________GSB2" localSheetId="8">#REF!</definedName>
    <definedName name="_____________________GSB2" localSheetId="7">#REF!</definedName>
    <definedName name="_____________________GSB2" localSheetId="3">#REF!</definedName>
    <definedName name="_____________________GSB2" localSheetId="4">#REF!</definedName>
    <definedName name="_____________________GSB2" localSheetId="5">#REF!</definedName>
    <definedName name="_____________________GSB2">#REF!</definedName>
    <definedName name="_____________________GSB3" localSheetId="1">#REF!</definedName>
    <definedName name="_____________________GSB3" localSheetId="8">#REF!</definedName>
    <definedName name="_____________________GSB3" localSheetId="7">#REF!</definedName>
    <definedName name="_____________________GSB3" localSheetId="3">#REF!</definedName>
    <definedName name="_____________________GSB3" localSheetId="4">#REF!</definedName>
    <definedName name="_____________________GSB3" localSheetId="5">#REF!</definedName>
    <definedName name="_____________________GSB3">#REF!</definedName>
    <definedName name="_____________________HMP1" localSheetId="1">#REF!</definedName>
    <definedName name="_____________________HMP1" localSheetId="8">#REF!</definedName>
    <definedName name="_____________________HMP1" localSheetId="7">#REF!</definedName>
    <definedName name="_____________________HMP1" localSheetId="3">#REF!</definedName>
    <definedName name="_____________________HMP1" localSheetId="4">#REF!</definedName>
    <definedName name="_____________________HMP1" localSheetId="5">#REF!</definedName>
    <definedName name="_____________________HMP1">#REF!</definedName>
    <definedName name="_____________________HMP2" localSheetId="1">#REF!</definedName>
    <definedName name="_____________________HMP2" localSheetId="8">#REF!</definedName>
    <definedName name="_____________________HMP2" localSheetId="7">#REF!</definedName>
    <definedName name="_____________________HMP2" localSheetId="3">#REF!</definedName>
    <definedName name="_____________________HMP2" localSheetId="4">#REF!</definedName>
    <definedName name="_____________________HMP2" localSheetId="5">#REF!</definedName>
    <definedName name="_____________________HMP2">#REF!</definedName>
    <definedName name="_____________________HMP3" localSheetId="1">#REF!</definedName>
    <definedName name="_____________________HMP3" localSheetId="8">#REF!</definedName>
    <definedName name="_____________________HMP3" localSheetId="7">#REF!</definedName>
    <definedName name="_____________________HMP3" localSheetId="3">#REF!</definedName>
    <definedName name="_____________________HMP3" localSheetId="4">#REF!</definedName>
    <definedName name="_____________________HMP3" localSheetId="5">#REF!</definedName>
    <definedName name="_____________________HMP3">#REF!</definedName>
    <definedName name="_____________________HMP4" localSheetId="1">#REF!</definedName>
    <definedName name="_____________________HMP4" localSheetId="8">#REF!</definedName>
    <definedName name="_____________________HMP4" localSheetId="7">#REF!</definedName>
    <definedName name="_____________________HMP4" localSheetId="3">#REF!</definedName>
    <definedName name="_____________________HMP4" localSheetId="4">#REF!</definedName>
    <definedName name="_____________________HMP4" localSheetId="5">#REF!</definedName>
    <definedName name="_____________________HMP4">#REF!</definedName>
    <definedName name="_____________________HRC1">'[6]Pipe trench'!$V$23</definedName>
    <definedName name="_____________________HRC2">'[6]Pipe trench'!$V$24</definedName>
    <definedName name="_____________________HSE1">'[6]Pipe trench'!$V$11</definedName>
    <definedName name="_____________________lb1" localSheetId="1">#REF!</definedName>
    <definedName name="_____________________lb1" localSheetId="8">#REF!</definedName>
    <definedName name="_____________________lb1" localSheetId="7">#REF!</definedName>
    <definedName name="_____________________lb1" localSheetId="3">#REF!</definedName>
    <definedName name="_____________________lb1" localSheetId="4">#REF!</definedName>
    <definedName name="_____________________lb1" localSheetId="5">#REF!</definedName>
    <definedName name="_____________________lb1">#REF!</definedName>
    <definedName name="_____________________lb2" localSheetId="1">#REF!</definedName>
    <definedName name="_____________________lb2" localSheetId="8">#REF!</definedName>
    <definedName name="_____________________lb2" localSheetId="7">#REF!</definedName>
    <definedName name="_____________________lb2" localSheetId="3">#REF!</definedName>
    <definedName name="_____________________lb2" localSheetId="4">#REF!</definedName>
    <definedName name="_____________________lb2" localSheetId="5">#REF!</definedName>
    <definedName name="_____________________lb2">#REF!</definedName>
    <definedName name="_____________________mac2">200</definedName>
    <definedName name="_____________________MIX10" localSheetId="1">#REF!</definedName>
    <definedName name="_____________________MIX10" localSheetId="8">#REF!</definedName>
    <definedName name="_____________________MIX10" localSheetId="7">#REF!</definedName>
    <definedName name="_____________________MIX10" localSheetId="3">#REF!</definedName>
    <definedName name="_____________________MIX10" localSheetId="4">#REF!</definedName>
    <definedName name="_____________________MIX10" localSheetId="5">#REF!</definedName>
    <definedName name="_____________________MIX10">#REF!</definedName>
    <definedName name="_____________________MIX15" localSheetId="1">#REF!</definedName>
    <definedName name="_____________________MIX15" localSheetId="8">#REF!</definedName>
    <definedName name="_____________________MIX15" localSheetId="7">#REF!</definedName>
    <definedName name="_____________________MIX15" localSheetId="3">#REF!</definedName>
    <definedName name="_____________________MIX15" localSheetId="4">#REF!</definedName>
    <definedName name="_____________________MIX15" localSheetId="5">#REF!</definedName>
    <definedName name="_____________________MIX15">#REF!</definedName>
    <definedName name="_____________________MIX15150" localSheetId="1">'[3]Mix Design'!#REF!</definedName>
    <definedName name="_____________________MIX15150" localSheetId="8">'[3]Mix Design'!#REF!</definedName>
    <definedName name="_____________________MIX15150" localSheetId="7">'[3]Mix Design'!#REF!</definedName>
    <definedName name="_____________________MIX15150" localSheetId="3">'[3]Mix Design'!#REF!</definedName>
    <definedName name="_____________________MIX15150" localSheetId="4">'[3]Mix Design'!#REF!</definedName>
    <definedName name="_____________________MIX15150" localSheetId="5">'[3]Mix Design'!#REF!</definedName>
    <definedName name="_____________________MIX15150">'[3]Mix Design'!#REF!</definedName>
    <definedName name="_____________________MIX1540">'[3]Mix Design'!$P$11</definedName>
    <definedName name="_____________________MIX1580" localSheetId="1">'[3]Mix Design'!#REF!</definedName>
    <definedName name="_____________________MIX1580" localSheetId="8">'[3]Mix Design'!#REF!</definedName>
    <definedName name="_____________________MIX1580" localSheetId="7">'[3]Mix Design'!#REF!</definedName>
    <definedName name="_____________________MIX1580" localSheetId="3">'[3]Mix Design'!#REF!</definedName>
    <definedName name="_____________________MIX1580" localSheetId="4">'[3]Mix Design'!#REF!</definedName>
    <definedName name="_____________________MIX1580" localSheetId="5">'[3]Mix Design'!#REF!</definedName>
    <definedName name="_____________________MIX1580">'[3]Mix Design'!#REF!</definedName>
    <definedName name="_____________________MIX2">'[4]Mix Design'!$P$12</definedName>
    <definedName name="_____________________MIX20" localSheetId="1">#REF!</definedName>
    <definedName name="_____________________MIX20" localSheetId="8">#REF!</definedName>
    <definedName name="_____________________MIX20" localSheetId="7">#REF!</definedName>
    <definedName name="_____________________MIX20" localSheetId="3">#REF!</definedName>
    <definedName name="_____________________MIX20" localSheetId="4">#REF!</definedName>
    <definedName name="_____________________MIX20" localSheetId="5">#REF!</definedName>
    <definedName name="_____________________MIX20">#REF!</definedName>
    <definedName name="_____________________MIX2020">'[3]Mix Design'!$P$12</definedName>
    <definedName name="_____________________MIX2040">'[3]Mix Design'!$P$13</definedName>
    <definedName name="_____________________MIX25" localSheetId="1">#REF!</definedName>
    <definedName name="_____________________MIX25" localSheetId="8">#REF!</definedName>
    <definedName name="_____________________MIX25" localSheetId="7">#REF!</definedName>
    <definedName name="_____________________MIX25" localSheetId="3">#REF!</definedName>
    <definedName name="_____________________MIX25" localSheetId="4">#REF!</definedName>
    <definedName name="_____________________MIX25" localSheetId="5">#REF!</definedName>
    <definedName name="_____________________MIX25">#REF!</definedName>
    <definedName name="_____________________MIX2540">'[3]Mix Design'!$P$15</definedName>
    <definedName name="_____________________Mix255">'[5]Mix Design'!$P$13</definedName>
    <definedName name="_____________________MIX30" localSheetId="1">#REF!</definedName>
    <definedName name="_____________________MIX30" localSheetId="8">#REF!</definedName>
    <definedName name="_____________________MIX30" localSheetId="7">#REF!</definedName>
    <definedName name="_____________________MIX30" localSheetId="3">#REF!</definedName>
    <definedName name="_____________________MIX30" localSheetId="4">#REF!</definedName>
    <definedName name="_____________________MIX30" localSheetId="5">#REF!</definedName>
    <definedName name="_____________________MIX30">#REF!</definedName>
    <definedName name="_____________________MIX35" localSheetId="1">#REF!</definedName>
    <definedName name="_____________________MIX35" localSheetId="8">#REF!</definedName>
    <definedName name="_____________________MIX35" localSheetId="7">#REF!</definedName>
    <definedName name="_____________________MIX35" localSheetId="3">#REF!</definedName>
    <definedName name="_____________________MIX35" localSheetId="4">#REF!</definedName>
    <definedName name="_____________________MIX35" localSheetId="5">#REF!</definedName>
    <definedName name="_____________________MIX35">#REF!</definedName>
    <definedName name="_____________________MIX40" localSheetId="1">#REF!</definedName>
    <definedName name="_____________________MIX40" localSheetId="8">#REF!</definedName>
    <definedName name="_____________________MIX40" localSheetId="7">#REF!</definedName>
    <definedName name="_____________________MIX40" localSheetId="3">#REF!</definedName>
    <definedName name="_____________________MIX40" localSheetId="4">#REF!</definedName>
    <definedName name="_____________________MIX40" localSheetId="5">#REF!</definedName>
    <definedName name="_____________________MIX40">#REF!</definedName>
    <definedName name="_____________________MIX45" localSheetId="1">'[3]Mix Design'!#REF!</definedName>
    <definedName name="_____________________MIX45" localSheetId="8">'[3]Mix Design'!#REF!</definedName>
    <definedName name="_____________________MIX45" localSheetId="7">'[3]Mix Design'!#REF!</definedName>
    <definedName name="_____________________MIX45" localSheetId="3">'[3]Mix Design'!#REF!</definedName>
    <definedName name="_____________________MIX45" localSheetId="4">'[3]Mix Design'!#REF!</definedName>
    <definedName name="_____________________MIX45" localSheetId="5">'[3]Mix Design'!#REF!</definedName>
    <definedName name="_____________________MIX45">'[3]Mix Design'!#REF!</definedName>
    <definedName name="_____________________mm1" localSheetId="1">#REF!</definedName>
    <definedName name="_____________________mm1" localSheetId="8">#REF!</definedName>
    <definedName name="_____________________mm1" localSheetId="7">#REF!</definedName>
    <definedName name="_____________________mm1" localSheetId="3">#REF!</definedName>
    <definedName name="_____________________mm1" localSheetId="4">#REF!</definedName>
    <definedName name="_____________________mm1" localSheetId="5">#REF!</definedName>
    <definedName name="_____________________mm1">#REF!</definedName>
    <definedName name="_____________________mm2" localSheetId="1">#REF!</definedName>
    <definedName name="_____________________mm2" localSheetId="8">#REF!</definedName>
    <definedName name="_____________________mm2" localSheetId="7">#REF!</definedName>
    <definedName name="_____________________mm2" localSheetId="3">#REF!</definedName>
    <definedName name="_____________________mm2" localSheetId="4">#REF!</definedName>
    <definedName name="_____________________mm2" localSheetId="5">#REF!</definedName>
    <definedName name="_____________________mm2">#REF!</definedName>
    <definedName name="_____________________mm3" localSheetId="1">#REF!</definedName>
    <definedName name="_____________________mm3" localSheetId="8">#REF!</definedName>
    <definedName name="_____________________mm3" localSheetId="7">#REF!</definedName>
    <definedName name="_____________________mm3" localSheetId="3">#REF!</definedName>
    <definedName name="_____________________mm3" localSheetId="4">#REF!</definedName>
    <definedName name="_____________________mm3" localSheetId="5">#REF!</definedName>
    <definedName name="_____________________mm3">#REF!</definedName>
    <definedName name="_____________________MUR5" localSheetId="1">#REF!</definedName>
    <definedName name="_____________________MUR5" localSheetId="8">#REF!</definedName>
    <definedName name="_____________________MUR5" localSheetId="7">#REF!</definedName>
    <definedName name="_____________________MUR5" localSheetId="3">#REF!</definedName>
    <definedName name="_____________________MUR5" localSheetId="4">#REF!</definedName>
    <definedName name="_____________________MUR5" localSheetId="5">#REF!</definedName>
    <definedName name="_____________________MUR5">#REF!</definedName>
    <definedName name="_____________________MUR8" localSheetId="1">#REF!</definedName>
    <definedName name="_____________________MUR8" localSheetId="8">#REF!</definedName>
    <definedName name="_____________________MUR8" localSheetId="7">#REF!</definedName>
    <definedName name="_____________________MUR8" localSheetId="3">#REF!</definedName>
    <definedName name="_____________________MUR8" localSheetId="4">#REF!</definedName>
    <definedName name="_____________________MUR8" localSheetId="5">#REF!</definedName>
    <definedName name="_____________________MUR8">#REF!</definedName>
    <definedName name="_____________________OPC43" localSheetId="1">#REF!</definedName>
    <definedName name="_____________________OPC43" localSheetId="8">#REF!</definedName>
    <definedName name="_____________________OPC43" localSheetId="7">#REF!</definedName>
    <definedName name="_____________________OPC43" localSheetId="3">#REF!</definedName>
    <definedName name="_____________________OPC43" localSheetId="4">#REF!</definedName>
    <definedName name="_____________________OPC43" localSheetId="5">#REF!</definedName>
    <definedName name="_____________________OPC43">#REF!</definedName>
    <definedName name="_____________________ORC1">'[6]Pipe trench'!$V$17</definedName>
    <definedName name="_____________________ORC2">'[6]Pipe trench'!$V$18</definedName>
    <definedName name="_____________________OSE1">'[6]Pipe trench'!$V$8</definedName>
    <definedName name="_____________________PPC53">'[9]Rate Analysis '!$E$19</definedName>
    <definedName name="_____________________sh1">90</definedName>
    <definedName name="_____________________sh2">120</definedName>
    <definedName name="_____________________sh3">150</definedName>
    <definedName name="_____________________sh4">180</definedName>
    <definedName name="_____________________SLV20025">'[6]ANAL-PUMP HOUSE'!$I$58</definedName>
    <definedName name="_____________________SLV80010">'[6]ANAL-PUMP HOUSE'!$I$60</definedName>
    <definedName name="_____________________tab1" localSheetId="1">#REF!</definedName>
    <definedName name="_____________________tab1" localSheetId="8">#REF!</definedName>
    <definedName name="_____________________tab1" localSheetId="7">#REF!</definedName>
    <definedName name="_____________________tab1" localSheetId="3">#REF!</definedName>
    <definedName name="_____________________tab1" localSheetId="4">#REF!</definedName>
    <definedName name="_____________________tab1" localSheetId="5">#REF!</definedName>
    <definedName name="_____________________tab1">#REF!</definedName>
    <definedName name="_____________________tab2" localSheetId="1">#REF!</definedName>
    <definedName name="_____________________tab2" localSheetId="8">#REF!</definedName>
    <definedName name="_____________________tab2" localSheetId="7">#REF!</definedName>
    <definedName name="_____________________tab2" localSheetId="3">#REF!</definedName>
    <definedName name="_____________________tab2" localSheetId="4">#REF!</definedName>
    <definedName name="_____________________tab2" localSheetId="5">#REF!</definedName>
    <definedName name="_____________________tab2">#REF!</definedName>
    <definedName name="_____________________TIP1" localSheetId="1">#REF!</definedName>
    <definedName name="_____________________TIP1" localSheetId="8">#REF!</definedName>
    <definedName name="_____________________TIP1" localSheetId="7">#REF!</definedName>
    <definedName name="_____________________TIP1" localSheetId="3">#REF!</definedName>
    <definedName name="_____________________TIP1" localSheetId="4">#REF!</definedName>
    <definedName name="_____________________TIP1" localSheetId="5">#REF!</definedName>
    <definedName name="_____________________TIP1">#REF!</definedName>
    <definedName name="_____________________TIP2" localSheetId="1">#REF!</definedName>
    <definedName name="_____________________TIP2" localSheetId="8">#REF!</definedName>
    <definedName name="_____________________TIP2" localSheetId="7">#REF!</definedName>
    <definedName name="_____________________TIP2" localSheetId="3">#REF!</definedName>
    <definedName name="_____________________TIP2" localSheetId="4">#REF!</definedName>
    <definedName name="_____________________TIP2" localSheetId="5">#REF!</definedName>
    <definedName name="_____________________TIP2">#REF!</definedName>
    <definedName name="_____________________TIP3" localSheetId="1">#REF!</definedName>
    <definedName name="_____________________TIP3" localSheetId="8">#REF!</definedName>
    <definedName name="_____________________TIP3" localSheetId="7">#REF!</definedName>
    <definedName name="_____________________TIP3" localSheetId="3">#REF!</definedName>
    <definedName name="_____________________TIP3" localSheetId="4">#REF!</definedName>
    <definedName name="_____________________TIP3" localSheetId="5">#REF!</definedName>
    <definedName name="_____________________TIP3">#REF!</definedName>
    <definedName name="____________________A65537" localSheetId="1">#REF!</definedName>
    <definedName name="____________________A65537" localSheetId="8">#REF!</definedName>
    <definedName name="____________________A65537" localSheetId="7">#REF!</definedName>
    <definedName name="____________________A65537" localSheetId="3">#REF!</definedName>
    <definedName name="____________________A65537" localSheetId="4">#REF!</definedName>
    <definedName name="____________________A65537" localSheetId="5">#REF!</definedName>
    <definedName name="____________________A65537">#REF!</definedName>
    <definedName name="____________________ABM10" localSheetId="1">#REF!</definedName>
    <definedName name="____________________ABM10" localSheetId="8">#REF!</definedName>
    <definedName name="____________________ABM10" localSheetId="7">#REF!</definedName>
    <definedName name="____________________ABM10" localSheetId="3">#REF!</definedName>
    <definedName name="____________________ABM10" localSheetId="4">#REF!</definedName>
    <definedName name="____________________ABM10" localSheetId="5">#REF!</definedName>
    <definedName name="____________________ABM10">#REF!</definedName>
    <definedName name="____________________ABM40" localSheetId="1">#REF!</definedName>
    <definedName name="____________________ABM40" localSheetId="8">#REF!</definedName>
    <definedName name="____________________ABM40" localSheetId="7">#REF!</definedName>
    <definedName name="____________________ABM40" localSheetId="3">#REF!</definedName>
    <definedName name="____________________ABM40" localSheetId="4">#REF!</definedName>
    <definedName name="____________________ABM40" localSheetId="5">#REF!</definedName>
    <definedName name="____________________ABM40">#REF!</definedName>
    <definedName name="____________________ABM6" localSheetId="1">#REF!</definedName>
    <definedName name="____________________ABM6" localSheetId="8">#REF!</definedName>
    <definedName name="____________________ABM6" localSheetId="7">#REF!</definedName>
    <definedName name="____________________ABM6" localSheetId="3">#REF!</definedName>
    <definedName name="____________________ABM6" localSheetId="4">#REF!</definedName>
    <definedName name="____________________ABM6" localSheetId="5">#REF!</definedName>
    <definedName name="____________________ABM6">#REF!</definedName>
    <definedName name="____________________ACB10" localSheetId="1">#REF!</definedName>
    <definedName name="____________________ACB10" localSheetId="8">#REF!</definedName>
    <definedName name="____________________ACB10" localSheetId="7">#REF!</definedName>
    <definedName name="____________________ACB10" localSheetId="3">#REF!</definedName>
    <definedName name="____________________ACB10" localSheetId="4">#REF!</definedName>
    <definedName name="____________________ACB10" localSheetId="5">#REF!</definedName>
    <definedName name="____________________ACB10">#REF!</definedName>
    <definedName name="____________________ACB20" localSheetId="1">#REF!</definedName>
    <definedName name="____________________ACB20" localSheetId="8">#REF!</definedName>
    <definedName name="____________________ACB20" localSheetId="7">#REF!</definedName>
    <definedName name="____________________ACB20" localSheetId="3">#REF!</definedName>
    <definedName name="____________________ACB20" localSheetId="4">#REF!</definedName>
    <definedName name="____________________ACB20" localSheetId="5">#REF!</definedName>
    <definedName name="____________________ACB20">#REF!</definedName>
    <definedName name="____________________ACR10" localSheetId="1">#REF!</definedName>
    <definedName name="____________________ACR10" localSheetId="8">#REF!</definedName>
    <definedName name="____________________ACR10" localSheetId="7">#REF!</definedName>
    <definedName name="____________________ACR10" localSheetId="3">#REF!</definedName>
    <definedName name="____________________ACR10" localSheetId="4">#REF!</definedName>
    <definedName name="____________________ACR10" localSheetId="5">#REF!</definedName>
    <definedName name="____________________ACR10">#REF!</definedName>
    <definedName name="____________________ACR20" localSheetId="1">#REF!</definedName>
    <definedName name="____________________ACR20" localSheetId="8">#REF!</definedName>
    <definedName name="____________________ACR20" localSheetId="7">#REF!</definedName>
    <definedName name="____________________ACR20" localSheetId="3">#REF!</definedName>
    <definedName name="____________________ACR20" localSheetId="4">#REF!</definedName>
    <definedName name="____________________ACR20" localSheetId="5">#REF!</definedName>
    <definedName name="____________________ACR20">#REF!</definedName>
    <definedName name="____________________AGG6" localSheetId="1">#REF!</definedName>
    <definedName name="____________________AGG6" localSheetId="8">#REF!</definedName>
    <definedName name="____________________AGG6" localSheetId="7">#REF!</definedName>
    <definedName name="____________________AGG6" localSheetId="3">#REF!</definedName>
    <definedName name="____________________AGG6" localSheetId="4">#REF!</definedName>
    <definedName name="____________________AGG6" localSheetId="5">#REF!</definedName>
    <definedName name="____________________AGG6">#REF!</definedName>
    <definedName name="____________________ARV8040">'[6]ANAL-PUMP HOUSE'!$I$55</definedName>
    <definedName name="____________________AWM10" localSheetId="1">#REF!</definedName>
    <definedName name="____________________AWM10" localSheetId="8">#REF!</definedName>
    <definedName name="____________________AWM10" localSheetId="7">#REF!</definedName>
    <definedName name="____________________AWM10" localSheetId="3">#REF!</definedName>
    <definedName name="____________________AWM10" localSheetId="4">#REF!</definedName>
    <definedName name="____________________AWM10" localSheetId="5">#REF!</definedName>
    <definedName name="____________________AWM10">#REF!</definedName>
    <definedName name="____________________AWM40" localSheetId="1">#REF!</definedName>
    <definedName name="____________________AWM40" localSheetId="8">#REF!</definedName>
    <definedName name="____________________AWM40" localSheetId="7">#REF!</definedName>
    <definedName name="____________________AWM40" localSheetId="3">#REF!</definedName>
    <definedName name="____________________AWM40" localSheetId="4">#REF!</definedName>
    <definedName name="____________________AWM40" localSheetId="5">#REF!</definedName>
    <definedName name="____________________AWM40">#REF!</definedName>
    <definedName name="____________________AWM6" localSheetId="1">#REF!</definedName>
    <definedName name="____________________AWM6" localSheetId="8">#REF!</definedName>
    <definedName name="____________________AWM6" localSheetId="7">#REF!</definedName>
    <definedName name="____________________AWM6" localSheetId="3">#REF!</definedName>
    <definedName name="____________________AWM6" localSheetId="4">#REF!</definedName>
    <definedName name="____________________AWM6" localSheetId="5">#REF!</definedName>
    <definedName name="____________________AWM6">#REF!</definedName>
    <definedName name="____________________BTV300">'[6]ANAL-PUMP HOUSE'!$I$52</definedName>
    <definedName name="____________________CAN112">13.42</definedName>
    <definedName name="____________________CAN113">12.98</definedName>
    <definedName name="____________________CAN117">12.7</definedName>
    <definedName name="____________________CAN118">13.27</definedName>
    <definedName name="____________________CAN120">11.72</definedName>
    <definedName name="____________________CAN210">10.38</definedName>
    <definedName name="____________________CAN211">10.58</definedName>
    <definedName name="____________________CAN213">10.56</definedName>
    <definedName name="____________________CAN215">10.22</definedName>
    <definedName name="____________________CAN216">9.61</definedName>
    <definedName name="____________________CAN217">10.47</definedName>
    <definedName name="____________________CAN219">10.91</definedName>
    <definedName name="____________________CAN220">11.09</definedName>
    <definedName name="____________________CAN221">11.25</definedName>
    <definedName name="____________________CAN222">10.17</definedName>
    <definedName name="____________________CAN223">9.89</definedName>
    <definedName name="____________________CAN230">10.79</definedName>
    <definedName name="____________________can421">40.2</definedName>
    <definedName name="____________________can422">41.57</definedName>
    <definedName name="____________________can423">43.9</definedName>
    <definedName name="____________________can424">41.19</definedName>
    <definedName name="____________________can425">42.81</definedName>
    <definedName name="____________________can426">40.77</definedName>
    <definedName name="____________________can427">40.92</definedName>
    <definedName name="____________________can428">39.29</definedName>
    <definedName name="____________________can429">45.19</definedName>
    <definedName name="____________________can430">40.73</definedName>
    <definedName name="____________________can431">42.52</definedName>
    <definedName name="____________________can432">42.53</definedName>
    <definedName name="____________________can433">43.69</definedName>
    <definedName name="____________________can434">40.43</definedName>
    <definedName name="____________________can435">43.3</definedName>
    <definedName name="____________________CDG100" localSheetId="1">#REF!</definedName>
    <definedName name="____________________CDG100" localSheetId="8">#REF!</definedName>
    <definedName name="____________________CDG100" localSheetId="7">#REF!</definedName>
    <definedName name="____________________CDG100" localSheetId="3">#REF!</definedName>
    <definedName name="____________________CDG100" localSheetId="4">#REF!</definedName>
    <definedName name="____________________CDG100" localSheetId="5">#REF!</definedName>
    <definedName name="____________________CDG100">#REF!</definedName>
    <definedName name="____________________CDG250" localSheetId="1">#REF!</definedName>
    <definedName name="____________________CDG250" localSheetId="8">#REF!</definedName>
    <definedName name="____________________CDG250" localSheetId="7">#REF!</definedName>
    <definedName name="____________________CDG250" localSheetId="3">#REF!</definedName>
    <definedName name="____________________CDG250" localSheetId="4">#REF!</definedName>
    <definedName name="____________________CDG250" localSheetId="5">#REF!</definedName>
    <definedName name="____________________CDG250">#REF!</definedName>
    <definedName name="____________________CDG50" localSheetId="1">#REF!</definedName>
    <definedName name="____________________CDG50" localSheetId="8">#REF!</definedName>
    <definedName name="____________________CDG50" localSheetId="7">#REF!</definedName>
    <definedName name="____________________CDG50" localSheetId="3">#REF!</definedName>
    <definedName name="____________________CDG50" localSheetId="4">#REF!</definedName>
    <definedName name="____________________CDG50" localSheetId="5">#REF!</definedName>
    <definedName name="____________________CDG50">#REF!</definedName>
    <definedName name="____________________CDG500" localSheetId="1">#REF!</definedName>
    <definedName name="____________________CDG500" localSheetId="8">#REF!</definedName>
    <definedName name="____________________CDG500" localSheetId="7">#REF!</definedName>
    <definedName name="____________________CDG500" localSheetId="3">#REF!</definedName>
    <definedName name="____________________CDG500" localSheetId="4">#REF!</definedName>
    <definedName name="____________________CDG500" localSheetId="5">#REF!</definedName>
    <definedName name="____________________CDG500">#REF!</definedName>
    <definedName name="____________________CEM53" localSheetId="1">#REF!</definedName>
    <definedName name="____________________CEM53" localSheetId="8">#REF!</definedName>
    <definedName name="____________________CEM53" localSheetId="7">#REF!</definedName>
    <definedName name="____________________CEM53" localSheetId="3">#REF!</definedName>
    <definedName name="____________________CEM53" localSheetId="4">#REF!</definedName>
    <definedName name="____________________CEM53" localSheetId="5">#REF!</definedName>
    <definedName name="____________________CEM53">#REF!</definedName>
    <definedName name="____________________CRN3" localSheetId="1">#REF!</definedName>
    <definedName name="____________________CRN3" localSheetId="8">#REF!</definedName>
    <definedName name="____________________CRN3" localSheetId="7">#REF!</definedName>
    <definedName name="____________________CRN3" localSheetId="3">#REF!</definedName>
    <definedName name="____________________CRN3" localSheetId="4">#REF!</definedName>
    <definedName name="____________________CRN3" localSheetId="5">#REF!</definedName>
    <definedName name="____________________CRN3">#REF!</definedName>
    <definedName name="____________________CRN35" localSheetId="1">#REF!</definedName>
    <definedName name="____________________CRN35" localSheetId="8">#REF!</definedName>
    <definedName name="____________________CRN35" localSheetId="7">#REF!</definedName>
    <definedName name="____________________CRN35" localSheetId="3">#REF!</definedName>
    <definedName name="____________________CRN35" localSheetId="4">#REF!</definedName>
    <definedName name="____________________CRN35" localSheetId="5">#REF!</definedName>
    <definedName name="____________________CRN35">#REF!</definedName>
    <definedName name="____________________CRN80" localSheetId="1">#REF!</definedName>
    <definedName name="____________________CRN80" localSheetId="8">#REF!</definedName>
    <definedName name="____________________CRN80" localSheetId="7">#REF!</definedName>
    <definedName name="____________________CRN80" localSheetId="3">#REF!</definedName>
    <definedName name="____________________CRN80" localSheetId="4">#REF!</definedName>
    <definedName name="____________________CRN80" localSheetId="5">#REF!</definedName>
    <definedName name="____________________CRN80">#REF!</definedName>
    <definedName name="____________________dec05" localSheetId="6" hidden="1">{"'Sheet1'!$A$4386:$N$4591"}</definedName>
    <definedName name="____________________dec05" hidden="1">{"'Sheet1'!$A$4386:$N$4591"}</definedName>
    <definedName name="____________________DOZ50" localSheetId="1">#REF!</definedName>
    <definedName name="____________________DOZ50" localSheetId="8">#REF!</definedName>
    <definedName name="____________________DOZ50" localSheetId="7">#REF!</definedName>
    <definedName name="____________________DOZ50" localSheetId="3">#REF!</definedName>
    <definedName name="____________________DOZ50" localSheetId="4">#REF!</definedName>
    <definedName name="____________________DOZ50" localSheetId="5">#REF!</definedName>
    <definedName name="____________________DOZ50">#REF!</definedName>
    <definedName name="____________________DOZ80" localSheetId="1">#REF!</definedName>
    <definedName name="____________________DOZ80" localSheetId="8">#REF!</definedName>
    <definedName name="____________________DOZ80" localSheetId="7">#REF!</definedName>
    <definedName name="____________________DOZ80" localSheetId="3">#REF!</definedName>
    <definedName name="____________________DOZ80" localSheetId="4">#REF!</definedName>
    <definedName name="____________________DOZ80" localSheetId="5">#REF!</definedName>
    <definedName name="____________________DOZ80">#REF!</definedName>
    <definedName name="____________________ExV200" localSheetId="1">#REF!</definedName>
    <definedName name="____________________ExV200" localSheetId="8">#REF!</definedName>
    <definedName name="____________________ExV200" localSheetId="7">#REF!</definedName>
    <definedName name="____________________ExV200" localSheetId="3">#REF!</definedName>
    <definedName name="____________________ExV200" localSheetId="4">#REF!</definedName>
    <definedName name="____________________ExV200" localSheetId="5">#REF!</definedName>
    <definedName name="____________________ExV200">#REF!</definedName>
    <definedName name="____________________GEN100" localSheetId="1">#REF!</definedName>
    <definedName name="____________________GEN100" localSheetId="8">#REF!</definedName>
    <definedName name="____________________GEN100" localSheetId="7">#REF!</definedName>
    <definedName name="____________________GEN100" localSheetId="3">#REF!</definedName>
    <definedName name="____________________GEN100" localSheetId="4">#REF!</definedName>
    <definedName name="____________________GEN100" localSheetId="5">#REF!</definedName>
    <definedName name="____________________GEN100">#REF!</definedName>
    <definedName name="____________________GEN250" localSheetId="1">#REF!</definedName>
    <definedName name="____________________GEN250" localSheetId="8">#REF!</definedName>
    <definedName name="____________________GEN250" localSheetId="7">#REF!</definedName>
    <definedName name="____________________GEN250" localSheetId="3">#REF!</definedName>
    <definedName name="____________________GEN250" localSheetId="4">#REF!</definedName>
    <definedName name="____________________GEN250" localSheetId="5">#REF!</definedName>
    <definedName name="____________________GEN250">#REF!</definedName>
    <definedName name="____________________GEN325" localSheetId="1">#REF!</definedName>
    <definedName name="____________________GEN325" localSheetId="8">#REF!</definedName>
    <definedName name="____________________GEN325" localSheetId="7">#REF!</definedName>
    <definedName name="____________________GEN325" localSheetId="3">#REF!</definedName>
    <definedName name="____________________GEN325" localSheetId="4">#REF!</definedName>
    <definedName name="____________________GEN325" localSheetId="5">#REF!</definedName>
    <definedName name="____________________GEN325">#REF!</definedName>
    <definedName name="____________________GEN380" localSheetId="1">#REF!</definedName>
    <definedName name="____________________GEN380" localSheetId="8">#REF!</definedName>
    <definedName name="____________________GEN380" localSheetId="7">#REF!</definedName>
    <definedName name="____________________GEN380" localSheetId="3">#REF!</definedName>
    <definedName name="____________________GEN380" localSheetId="4">#REF!</definedName>
    <definedName name="____________________GEN380" localSheetId="5">#REF!</definedName>
    <definedName name="____________________GEN380">#REF!</definedName>
    <definedName name="____________________GSB1" localSheetId="1">#REF!</definedName>
    <definedName name="____________________GSB1" localSheetId="8">#REF!</definedName>
    <definedName name="____________________GSB1" localSheetId="7">#REF!</definedName>
    <definedName name="____________________GSB1" localSheetId="3">#REF!</definedName>
    <definedName name="____________________GSB1" localSheetId="4">#REF!</definedName>
    <definedName name="____________________GSB1" localSheetId="5">#REF!</definedName>
    <definedName name="____________________GSB1">#REF!</definedName>
    <definedName name="____________________GSB2" localSheetId="1">#REF!</definedName>
    <definedName name="____________________GSB2" localSheetId="8">#REF!</definedName>
    <definedName name="____________________GSB2" localSheetId="7">#REF!</definedName>
    <definedName name="____________________GSB2" localSheetId="3">#REF!</definedName>
    <definedName name="____________________GSB2" localSheetId="4">#REF!</definedName>
    <definedName name="____________________GSB2" localSheetId="5">#REF!</definedName>
    <definedName name="____________________GSB2">#REF!</definedName>
    <definedName name="____________________GSB3" localSheetId="1">#REF!</definedName>
    <definedName name="____________________GSB3" localSheetId="8">#REF!</definedName>
    <definedName name="____________________GSB3" localSheetId="7">#REF!</definedName>
    <definedName name="____________________GSB3" localSheetId="3">#REF!</definedName>
    <definedName name="____________________GSB3" localSheetId="4">#REF!</definedName>
    <definedName name="____________________GSB3" localSheetId="5">#REF!</definedName>
    <definedName name="____________________GSB3">#REF!</definedName>
    <definedName name="____________________HMP1" localSheetId="1">#REF!</definedName>
    <definedName name="____________________HMP1" localSheetId="8">#REF!</definedName>
    <definedName name="____________________HMP1" localSheetId="7">#REF!</definedName>
    <definedName name="____________________HMP1" localSheetId="3">#REF!</definedName>
    <definedName name="____________________HMP1" localSheetId="4">#REF!</definedName>
    <definedName name="____________________HMP1" localSheetId="5">#REF!</definedName>
    <definedName name="____________________HMP1">#REF!</definedName>
    <definedName name="____________________HMP2" localSheetId="1">#REF!</definedName>
    <definedName name="____________________HMP2" localSheetId="8">#REF!</definedName>
    <definedName name="____________________HMP2" localSheetId="7">#REF!</definedName>
    <definedName name="____________________HMP2" localSheetId="3">#REF!</definedName>
    <definedName name="____________________HMP2" localSheetId="4">#REF!</definedName>
    <definedName name="____________________HMP2" localSheetId="5">#REF!</definedName>
    <definedName name="____________________HMP2">#REF!</definedName>
    <definedName name="____________________HMP3" localSheetId="1">#REF!</definedName>
    <definedName name="____________________HMP3" localSheetId="8">#REF!</definedName>
    <definedName name="____________________HMP3" localSheetId="7">#REF!</definedName>
    <definedName name="____________________HMP3" localSheetId="3">#REF!</definedName>
    <definedName name="____________________HMP3" localSheetId="4">#REF!</definedName>
    <definedName name="____________________HMP3" localSheetId="5">#REF!</definedName>
    <definedName name="____________________HMP3">#REF!</definedName>
    <definedName name="____________________HMP4" localSheetId="1">#REF!</definedName>
    <definedName name="____________________HMP4" localSheetId="8">#REF!</definedName>
    <definedName name="____________________HMP4" localSheetId="7">#REF!</definedName>
    <definedName name="____________________HMP4" localSheetId="3">#REF!</definedName>
    <definedName name="____________________HMP4" localSheetId="4">#REF!</definedName>
    <definedName name="____________________HMP4" localSheetId="5">#REF!</definedName>
    <definedName name="____________________HMP4">#REF!</definedName>
    <definedName name="____________________HRC1">'[6]Pipe trench'!$V$23</definedName>
    <definedName name="____________________HRC2">'[6]Pipe trench'!$V$24</definedName>
    <definedName name="____________________HSE1">'[6]Pipe trench'!$V$11</definedName>
    <definedName name="____________________lb1" localSheetId="1">#REF!</definedName>
    <definedName name="____________________lb1" localSheetId="8">#REF!</definedName>
    <definedName name="____________________lb1" localSheetId="7">#REF!</definedName>
    <definedName name="____________________lb1" localSheetId="3">#REF!</definedName>
    <definedName name="____________________lb1" localSheetId="4">#REF!</definedName>
    <definedName name="____________________lb1" localSheetId="5">#REF!</definedName>
    <definedName name="____________________lb1">#REF!</definedName>
    <definedName name="____________________lb2" localSheetId="1">#REF!</definedName>
    <definedName name="____________________lb2" localSheetId="8">#REF!</definedName>
    <definedName name="____________________lb2" localSheetId="7">#REF!</definedName>
    <definedName name="____________________lb2" localSheetId="3">#REF!</definedName>
    <definedName name="____________________lb2" localSheetId="4">#REF!</definedName>
    <definedName name="____________________lb2" localSheetId="5">#REF!</definedName>
    <definedName name="____________________lb2">#REF!</definedName>
    <definedName name="____________________mac2">200</definedName>
    <definedName name="____________________MIX10" localSheetId="1">#REF!</definedName>
    <definedName name="____________________MIX10" localSheetId="8">#REF!</definedName>
    <definedName name="____________________MIX10" localSheetId="7">#REF!</definedName>
    <definedName name="____________________MIX10" localSheetId="3">#REF!</definedName>
    <definedName name="____________________MIX10" localSheetId="4">#REF!</definedName>
    <definedName name="____________________MIX10" localSheetId="5">#REF!</definedName>
    <definedName name="____________________MIX10">#REF!</definedName>
    <definedName name="____________________MIX15" localSheetId="1">#REF!</definedName>
    <definedName name="____________________MIX15" localSheetId="8">#REF!</definedName>
    <definedName name="____________________MIX15" localSheetId="7">#REF!</definedName>
    <definedName name="____________________MIX15" localSheetId="3">#REF!</definedName>
    <definedName name="____________________MIX15" localSheetId="4">#REF!</definedName>
    <definedName name="____________________MIX15" localSheetId="5">#REF!</definedName>
    <definedName name="____________________MIX15">#REF!</definedName>
    <definedName name="____________________MIX15150" localSheetId="1">'[3]Mix Design'!#REF!</definedName>
    <definedName name="____________________MIX15150" localSheetId="8">'[3]Mix Design'!#REF!</definedName>
    <definedName name="____________________MIX15150" localSheetId="7">'[3]Mix Design'!#REF!</definedName>
    <definedName name="____________________MIX15150" localSheetId="3">'[3]Mix Design'!#REF!</definedName>
    <definedName name="____________________MIX15150" localSheetId="4">'[3]Mix Design'!#REF!</definedName>
    <definedName name="____________________MIX15150" localSheetId="5">'[3]Mix Design'!#REF!</definedName>
    <definedName name="____________________MIX15150">'[3]Mix Design'!#REF!</definedName>
    <definedName name="____________________MIX1540">'[3]Mix Design'!$P$11</definedName>
    <definedName name="____________________MIX1580" localSheetId="1">'[3]Mix Design'!#REF!</definedName>
    <definedName name="____________________MIX1580" localSheetId="8">'[3]Mix Design'!#REF!</definedName>
    <definedName name="____________________MIX1580" localSheetId="7">'[3]Mix Design'!#REF!</definedName>
    <definedName name="____________________MIX1580" localSheetId="3">'[3]Mix Design'!#REF!</definedName>
    <definedName name="____________________MIX1580" localSheetId="4">'[3]Mix Design'!#REF!</definedName>
    <definedName name="____________________MIX1580" localSheetId="5">'[3]Mix Design'!#REF!</definedName>
    <definedName name="____________________MIX1580">'[3]Mix Design'!#REF!</definedName>
    <definedName name="____________________MIX2">'[4]Mix Design'!$P$12</definedName>
    <definedName name="____________________MIX20" localSheetId="1">#REF!</definedName>
    <definedName name="____________________MIX20" localSheetId="8">#REF!</definedName>
    <definedName name="____________________MIX20" localSheetId="7">#REF!</definedName>
    <definedName name="____________________MIX20" localSheetId="3">#REF!</definedName>
    <definedName name="____________________MIX20" localSheetId="4">#REF!</definedName>
    <definedName name="____________________MIX20" localSheetId="5">#REF!</definedName>
    <definedName name="____________________MIX20">#REF!</definedName>
    <definedName name="____________________MIX2020">'[3]Mix Design'!$P$12</definedName>
    <definedName name="____________________MIX2040">'[3]Mix Design'!$P$13</definedName>
    <definedName name="____________________MIX25" localSheetId="1">#REF!</definedName>
    <definedName name="____________________MIX25" localSheetId="8">#REF!</definedName>
    <definedName name="____________________MIX25" localSheetId="7">#REF!</definedName>
    <definedName name="____________________MIX25" localSheetId="3">#REF!</definedName>
    <definedName name="____________________MIX25" localSheetId="4">#REF!</definedName>
    <definedName name="____________________MIX25" localSheetId="5">#REF!</definedName>
    <definedName name="____________________MIX25">#REF!</definedName>
    <definedName name="____________________MIX2540">'[3]Mix Design'!$P$15</definedName>
    <definedName name="____________________Mix255">'[5]Mix Design'!$P$13</definedName>
    <definedName name="____________________MIX30" localSheetId="1">#REF!</definedName>
    <definedName name="____________________MIX30" localSheetId="8">#REF!</definedName>
    <definedName name="____________________MIX30" localSheetId="7">#REF!</definedName>
    <definedName name="____________________MIX30" localSheetId="3">#REF!</definedName>
    <definedName name="____________________MIX30" localSheetId="4">#REF!</definedName>
    <definedName name="____________________MIX30" localSheetId="5">#REF!</definedName>
    <definedName name="____________________MIX30">#REF!</definedName>
    <definedName name="____________________MIX35" localSheetId="1">#REF!</definedName>
    <definedName name="____________________MIX35" localSheetId="8">#REF!</definedName>
    <definedName name="____________________MIX35" localSheetId="7">#REF!</definedName>
    <definedName name="____________________MIX35" localSheetId="3">#REF!</definedName>
    <definedName name="____________________MIX35" localSheetId="4">#REF!</definedName>
    <definedName name="____________________MIX35" localSheetId="5">#REF!</definedName>
    <definedName name="____________________MIX35">#REF!</definedName>
    <definedName name="____________________MIX40" localSheetId="1">#REF!</definedName>
    <definedName name="____________________MIX40" localSheetId="8">#REF!</definedName>
    <definedName name="____________________MIX40" localSheetId="7">#REF!</definedName>
    <definedName name="____________________MIX40" localSheetId="3">#REF!</definedName>
    <definedName name="____________________MIX40" localSheetId="4">#REF!</definedName>
    <definedName name="____________________MIX40" localSheetId="5">#REF!</definedName>
    <definedName name="____________________MIX40">#REF!</definedName>
    <definedName name="____________________MIX45" localSheetId="1">'[3]Mix Design'!#REF!</definedName>
    <definedName name="____________________MIX45" localSheetId="8">'[3]Mix Design'!#REF!</definedName>
    <definedName name="____________________MIX45" localSheetId="7">'[3]Mix Design'!#REF!</definedName>
    <definedName name="____________________MIX45" localSheetId="3">'[3]Mix Design'!#REF!</definedName>
    <definedName name="____________________MIX45" localSheetId="4">'[3]Mix Design'!#REF!</definedName>
    <definedName name="____________________MIX45" localSheetId="5">'[3]Mix Design'!#REF!</definedName>
    <definedName name="____________________MIX45">'[3]Mix Design'!#REF!</definedName>
    <definedName name="____________________mm1" localSheetId="1">#REF!</definedName>
    <definedName name="____________________mm1" localSheetId="8">#REF!</definedName>
    <definedName name="____________________mm1" localSheetId="7">#REF!</definedName>
    <definedName name="____________________mm1" localSheetId="3">#REF!</definedName>
    <definedName name="____________________mm1" localSheetId="4">#REF!</definedName>
    <definedName name="____________________mm1" localSheetId="5">#REF!</definedName>
    <definedName name="____________________mm1">#REF!</definedName>
    <definedName name="____________________mm2" localSheetId="1">#REF!</definedName>
    <definedName name="____________________mm2" localSheetId="8">#REF!</definedName>
    <definedName name="____________________mm2" localSheetId="7">#REF!</definedName>
    <definedName name="____________________mm2" localSheetId="3">#REF!</definedName>
    <definedName name="____________________mm2" localSheetId="4">#REF!</definedName>
    <definedName name="____________________mm2" localSheetId="5">#REF!</definedName>
    <definedName name="____________________mm2">#REF!</definedName>
    <definedName name="____________________mm3" localSheetId="1">#REF!</definedName>
    <definedName name="____________________mm3" localSheetId="8">#REF!</definedName>
    <definedName name="____________________mm3" localSheetId="7">#REF!</definedName>
    <definedName name="____________________mm3" localSheetId="3">#REF!</definedName>
    <definedName name="____________________mm3" localSheetId="4">#REF!</definedName>
    <definedName name="____________________mm3" localSheetId="5">#REF!</definedName>
    <definedName name="____________________mm3">#REF!</definedName>
    <definedName name="____________________MUR5" localSheetId="1">#REF!</definedName>
    <definedName name="____________________MUR5" localSheetId="8">#REF!</definedName>
    <definedName name="____________________MUR5" localSheetId="7">#REF!</definedName>
    <definedName name="____________________MUR5" localSheetId="3">#REF!</definedName>
    <definedName name="____________________MUR5" localSheetId="4">#REF!</definedName>
    <definedName name="____________________MUR5" localSheetId="5">#REF!</definedName>
    <definedName name="____________________MUR5">#REF!</definedName>
    <definedName name="____________________MUR8" localSheetId="1">#REF!</definedName>
    <definedName name="____________________MUR8" localSheetId="8">#REF!</definedName>
    <definedName name="____________________MUR8" localSheetId="7">#REF!</definedName>
    <definedName name="____________________MUR8" localSheetId="3">#REF!</definedName>
    <definedName name="____________________MUR8" localSheetId="4">#REF!</definedName>
    <definedName name="____________________MUR8" localSheetId="5">#REF!</definedName>
    <definedName name="____________________MUR8">#REF!</definedName>
    <definedName name="____________________OPC43" localSheetId="1">#REF!</definedName>
    <definedName name="____________________OPC43" localSheetId="8">#REF!</definedName>
    <definedName name="____________________OPC43" localSheetId="7">#REF!</definedName>
    <definedName name="____________________OPC43" localSheetId="3">#REF!</definedName>
    <definedName name="____________________OPC43" localSheetId="4">#REF!</definedName>
    <definedName name="____________________OPC43" localSheetId="5">#REF!</definedName>
    <definedName name="____________________OPC43">#REF!</definedName>
    <definedName name="____________________ORC1">'[6]Pipe trench'!$V$17</definedName>
    <definedName name="____________________ORC2">'[6]Pipe trench'!$V$18</definedName>
    <definedName name="____________________OSE1">'[6]Pipe trench'!$V$8</definedName>
    <definedName name="____________________sh1">90</definedName>
    <definedName name="____________________sh2">120</definedName>
    <definedName name="____________________sh3">150</definedName>
    <definedName name="____________________sh4">180</definedName>
    <definedName name="____________________SLV20025">'[6]ANAL-PUMP HOUSE'!$I$58</definedName>
    <definedName name="____________________SLV80010">'[6]ANAL-PUMP HOUSE'!$I$60</definedName>
    <definedName name="____________________tab1" localSheetId="1">#REF!</definedName>
    <definedName name="____________________tab1" localSheetId="8">#REF!</definedName>
    <definedName name="____________________tab1" localSheetId="7">#REF!</definedName>
    <definedName name="____________________tab1" localSheetId="3">#REF!</definedName>
    <definedName name="____________________tab1" localSheetId="4">#REF!</definedName>
    <definedName name="____________________tab1" localSheetId="5">#REF!</definedName>
    <definedName name="____________________tab1">#REF!</definedName>
    <definedName name="____________________tab2" localSheetId="1">#REF!</definedName>
    <definedName name="____________________tab2" localSheetId="8">#REF!</definedName>
    <definedName name="____________________tab2" localSheetId="7">#REF!</definedName>
    <definedName name="____________________tab2" localSheetId="3">#REF!</definedName>
    <definedName name="____________________tab2" localSheetId="4">#REF!</definedName>
    <definedName name="____________________tab2" localSheetId="5">#REF!</definedName>
    <definedName name="____________________tab2">#REF!</definedName>
    <definedName name="____________________TIP1" localSheetId="1">#REF!</definedName>
    <definedName name="____________________TIP1" localSheetId="8">#REF!</definedName>
    <definedName name="____________________TIP1" localSheetId="7">#REF!</definedName>
    <definedName name="____________________TIP1" localSheetId="3">#REF!</definedName>
    <definedName name="____________________TIP1" localSheetId="4">#REF!</definedName>
    <definedName name="____________________TIP1" localSheetId="5">#REF!</definedName>
    <definedName name="____________________TIP1">#REF!</definedName>
    <definedName name="____________________TIP2" localSheetId="1">#REF!</definedName>
    <definedName name="____________________TIP2" localSheetId="8">#REF!</definedName>
    <definedName name="____________________TIP2" localSheetId="7">#REF!</definedName>
    <definedName name="____________________TIP2" localSheetId="3">#REF!</definedName>
    <definedName name="____________________TIP2" localSheetId="4">#REF!</definedName>
    <definedName name="____________________TIP2" localSheetId="5">#REF!</definedName>
    <definedName name="____________________TIP2">#REF!</definedName>
    <definedName name="____________________TIP3" localSheetId="1">#REF!</definedName>
    <definedName name="____________________TIP3" localSheetId="8">#REF!</definedName>
    <definedName name="____________________TIP3" localSheetId="7">#REF!</definedName>
    <definedName name="____________________TIP3" localSheetId="3">#REF!</definedName>
    <definedName name="____________________TIP3" localSheetId="4">#REF!</definedName>
    <definedName name="____________________TIP3" localSheetId="5">#REF!</definedName>
    <definedName name="____________________TIP3">#REF!</definedName>
    <definedName name="___________________A65537" localSheetId="1">#REF!</definedName>
    <definedName name="___________________A65537" localSheetId="8">#REF!</definedName>
    <definedName name="___________________A65537" localSheetId="7">#REF!</definedName>
    <definedName name="___________________A65537" localSheetId="3">#REF!</definedName>
    <definedName name="___________________A65537" localSheetId="4">#REF!</definedName>
    <definedName name="___________________A65537" localSheetId="5">#REF!</definedName>
    <definedName name="___________________A65537">#REF!</definedName>
    <definedName name="___________________ABM10" localSheetId="1">#REF!</definedName>
    <definedName name="___________________ABM10" localSheetId="8">#REF!</definedName>
    <definedName name="___________________ABM10" localSheetId="7">#REF!</definedName>
    <definedName name="___________________ABM10" localSheetId="3">#REF!</definedName>
    <definedName name="___________________ABM10" localSheetId="4">#REF!</definedName>
    <definedName name="___________________ABM10" localSheetId="5">#REF!</definedName>
    <definedName name="___________________ABM10">#REF!</definedName>
    <definedName name="___________________ABM40" localSheetId="1">#REF!</definedName>
    <definedName name="___________________ABM40" localSheetId="8">#REF!</definedName>
    <definedName name="___________________ABM40" localSheetId="7">#REF!</definedName>
    <definedName name="___________________ABM40" localSheetId="3">#REF!</definedName>
    <definedName name="___________________ABM40" localSheetId="4">#REF!</definedName>
    <definedName name="___________________ABM40" localSheetId="5">#REF!</definedName>
    <definedName name="___________________ABM40">#REF!</definedName>
    <definedName name="___________________ABM6" localSheetId="1">#REF!</definedName>
    <definedName name="___________________ABM6" localSheetId="8">#REF!</definedName>
    <definedName name="___________________ABM6" localSheetId="7">#REF!</definedName>
    <definedName name="___________________ABM6" localSheetId="3">#REF!</definedName>
    <definedName name="___________________ABM6" localSheetId="4">#REF!</definedName>
    <definedName name="___________________ABM6" localSheetId="5">#REF!</definedName>
    <definedName name="___________________ABM6">#REF!</definedName>
    <definedName name="___________________ACB10" localSheetId="1">#REF!</definedName>
    <definedName name="___________________ACB10" localSheetId="8">#REF!</definedName>
    <definedName name="___________________ACB10" localSheetId="7">#REF!</definedName>
    <definedName name="___________________ACB10" localSheetId="3">#REF!</definedName>
    <definedName name="___________________ACB10" localSheetId="4">#REF!</definedName>
    <definedName name="___________________ACB10" localSheetId="5">#REF!</definedName>
    <definedName name="___________________ACB10">#REF!</definedName>
    <definedName name="___________________ACB20" localSheetId="1">#REF!</definedName>
    <definedName name="___________________ACB20" localSheetId="8">#REF!</definedName>
    <definedName name="___________________ACB20" localSheetId="7">#REF!</definedName>
    <definedName name="___________________ACB20" localSheetId="3">#REF!</definedName>
    <definedName name="___________________ACB20" localSheetId="4">#REF!</definedName>
    <definedName name="___________________ACB20" localSheetId="5">#REF!</definedName>
    <definedName name="___________________ACB20">#REF!</definedName>
    <definedName name="___________________ACR10" localSheetId="1">#REF!</definedName>
    <definedName name="___________________ACR10" localSheetId="8">#REF!</definedName>
    <definedName name="___________________ACR10" localSheetId="7">#REF!</definedName>
    <definedName name="___________________ACR10" localSheetId="3">#REF!</definedName>
    <definedName name="___________________ACR10" localSheetId="4">#REF!</definedName>
    <definedName name="___________________ACR10" localSheetId="5">#REF!</definedName>
    <definedName name="___________________ACR10">#REF!</definedName>
    <definedName name="___________________ACR20" localSheetId="1">#REF!</definedName>
    <definedName name="___________________ACR20" localSheetId="8">#REF!</definedName>
    <definedName name="___________________ACR20" localSheetId="7">#REF!</definedName>
    <definedName name="___________________ACR20" localSheetId="3">#REF!</definedName>
    <definedName name="___________________ACR20" localSheetId="4">#REF!</definedName>
    <definedName name="___________________ACR20" localSheetId="5">#REF!</definedName>
    <definedName name="___________________ACR20">#REF!</definedName>
    <definedName name="___________________AGG6" localSheetId="1">#REF!</definedName>
    <definedName name="___________________AGG6" localSheetId="8">#REF!</definedName>
    <definedName name="___________________AGG6" localSheetId="7">#REF!</definedName>
    <definedName name="___________________AGG6" localSheetId="3">#REF!</definedName>
    <definedName name="___________________AGG6" localSheetId="4">#REF!</definedName>
    <definedName name="___________________AGG6" localSheetId="5">#REF!</definedName>
    <definedName name="___________________AGG6">#REF!</definedName>
    <definedName name="___________________ARV8040">'[6]ANAL-PUMP HOUSE'!$I$55</definedName>
    <definedName name="___________________ash1" localSheetId="1">[10]ANAL!#REF!</definedName>
    <definedName name="___________________ash1" localSheetId="8">[10]ANAL!#REF!</definedName>
    <definedName name="___________________ash1" localSheetId="7">[10]ANAL!#REF!</definedName>
    <definedName name="___________________ash1" localSheetId="3">[10]ANAL!#REF!</definedName>
    <definedName name="___________________ash1" localSheetId="4">[10]ANAL!#REF!</definedName>
    <definedName name="___________________ash1" localSheetId="5">[10]ANAL!#REF!</definedName>
    <definedName name="___________________ash1">[10]ANAL!#REF!</definedName>
    <definedName name="___________________AWM10" localSheetId="1">#REF!</definedName>
    <definedName name="___________________AWM10" localSheetId="8">#REF!</definedName>
    <definedName name="___________________AWM10" localSheetId="7">#REF!</definedName>
    <definedName name="___________________AWM10" localSheetId="3">#REF!</definedName>
    <definedName name="___________________AWM10" localSheetId="4">#REF!</definedName>
    <definedName name="___________________AWM10" localSheetId="5">#REF!</definedName>
    <definedName name="___________________AWM10">#REF!</definedName>
    <definedName name="___________________AWM40" localSheetId="1">#REF!</definedName>
    <definedName name="___________________AWM40" localSheetId="8">#REF!</definedName>
    <definedName name="___________________AWM40" localSheetId="7">#REF!</definedName>
    <definedName name="___________________AWM40" localSheetId="3">#REF!</definedName>
    <definedName name="___________________AWM40" localSheetId="4">#REF!</definedName>
    <definedName name="___________________AWM40" localSheetId="5">#REF!</definedName>
    <definedName name="___________________AWM40">#REF!</definedName>
    <definedName name="___________________AWM6" localSheetId="1">#REF!</definedName>
    <definedName name="___________________AWM6" localSheetId="8">#REF!</definedName>
    <definedName name="___________________AWM6" localSheetId="7">#REF!</definedName>
    <definedName name="___________________AWM6" localSheetId="3">#REF!</definedName>
    <definedName name="___________________AWM6" localSheetId="4">#REF!</definedName>
    <definedName name="___________________AWM6" localSheetId="5">#REF!</definedName>
    <definedName name="___________________AWM6">#REF!</definedName>
    <definedName name="___________________BTV300">'[6]ANAL-PUMP HOUSE'!$I$52</definedName>
    <definedName name="___________________CAN112">13.42</definedName>
    <definedName name="___________________CAN113">12.98</definedName>
    <definedName name="___________________CAN117">12.7</definedName>
    <definedName name="___________________CAN118">13.27</definedName>
    <definedName name="___________________CAN120">11.72</definedName>
    <definedName name="___________________CAN210">10.38</definedName>
    <definedName name="___________________CAN211">10.58</definedName>
    <definedName name="___________________CAN213">10.56</definedName>
    <definedName name="___________________CAN215">10.22</definedName>
    <definedName name="___________________CAN216">9.61</definedName>
    <definedName name="___________________CAN217">10.47</definedName>
    <definedName name="___________________CAN219">10.91</definedName>
    <definedName name="___________________CAN220">11.09</definedName>
    <definedName name="___________________CAN221">11.25</definedName>
    <definedName name="___________________CAN222">10.17</definedName>
    <definedName name="___________________CAN223">9.89</definedName>
    <definedName name="___________________CAN230">10.79</definedName>
    <definedName name="___________________can421">40.2</definedName>
    <definedName name="___________________can422">41.57</definedName>
    <definedName name="___________________can423">43.9</definedName>
    <definedName name="___________________can424">41.19</definedName>
    <definedName name="___________________can425">42.81</definedName>
    <definedName name="___________________can426">40.77</definedName>
    <definedName name="___________________can427">40.92</definedName>
    <definedName name="___________________can428">39.29</definedName>
    <definedName name="___________________can429">45.19</definedName>
    <definedName name="___________________can430">40.73</definedName>
    <definedName name="___________________can431">42.52</definedName>
    <definedName name="___________________can432">42.53</definedName>
    <definedName name="___________________can433">43.69</definedName>
    <definedName name="___________________can434">40.43</definedName>
    <definedName name="___________________can435">43.3</definedName>
    <definedName name="___________________CAN458" localSheetId="1">[11]PROCTOR!#REF!</definedName>
    <definedName name="___________________CAN458" localSheetId="8">[11]PROCTOR!#REF!</definedName>
    <definedName name="___________________CAN458" localSheetId="7">[11]PROCTOR!#REF!</definedName>
    <definedName name="___________________CAN458" localSheetId="3">[11]PROCTOR!#REF!</definedName>
    <definedName name="___________________CAN458" localSheetId="4">[11]PROCTOR!#REF!</definedName>
    <definedName name="___________________CAN458" localSheetId="5">[11]PROCTOR!#REF!</definedName>
    <definedName name="___________________CAN458">[11]PROCTOR!#REF!</definedName>
    <definedName name="___________________CAN486" localSheetId="1">[11]PROCTOR!#REF!</definedName>
    <definedName name="___________________CAN486" localSheetId="8">[11]PROCTOR!#REF!</definedName>
    <definedName name="___________________CAN486" localSheetId="7">[11]PROCTOR!#REF!</definedName>
    <definedName name="___________________CAN486" localSheetId="3">[11]PROCTOR!#REF!</definedName>
    <definedName name="___________________CAN486" localSheetId="4">[11]PROCTOR!#REF!</definedName>
    <definedName name="___________________CAN486" localSheetId="5">[11]PROCTOR!#REF!</definedName>
    <definedName name="___________________CAN486">[11]PROCTOR!#REF!</definedName>
    <definedName name="___________________CAN487" localSheetId="1">[11]PROCTOR!#REF!</definedName>
    <definedName name="___________________CAN487" localSheetId="8">[11]PROCTOR!#REF!</definedName>
    <definedName name="___________________CAN487" localSheetId="7">[11]PROCTOR!#REF!</definedName>
    <definedName name="___________________CAN487" localSheetId="3">[11]PROCTOR!#REF!</definedName>
    <definedName name="___________________CAN487" localSheetId="4">[11]PROCTOR!#REF!</definedName>
    <definedName name="___________________CAN487" localSheetId="5">[11]PROCTOR!#REF!</definedName>
    <definedName name="___________________CAN487">[11]PROCTOR!#REF!</definedName>
    <definedName name="___________________CAN488" localSheetId="1">[11]PROCTOR!#REF!</definedName>
    <definedName name="___________________CAN488" localSheetId="8">[11]PROCTOR!#REF!</definedName>
    <definedName name="___________________CAN488" localSheetId="7">[11]PROCTOR!#REF!</definedName>
    <definedName name="___________________CAN488" localSheetId="3">[11]PROCTOR!#REF!</definedName>
    <definedName name="___________________CAN488" localSheetId="4">[11]PROCTOR!#REF!</definedName>
    <definedName name="___________________CAN488" localSheetId="5">[11]PROCTOR!#REF!</definedName>
    <definedName name="___________________CAN488">[11]PROCTOR!#REF!</definedName>
    <definedName name="___________________CAN489" localSheetId="1">[11]PROCTOR!#REF!</definedName>
    <definedName name="___________________CAN489" localSheetId="8">[11]PROCTOR!#REF!</definedName>
    <definedName name="___________________CAN489" localSheetId="7">[11]PROCTOR!#REF!</definedName>
    <definedName name="___________________CAN489" localSheetId="3">[11]PROCTOR!#REF!</definedName>
    <definedName name="___________________CAN489" localSheetId="4">[11]PROCTOR!#REF!</definedName>
    <definedName name="___________________CAN489" localSheetId="5">[11]PROCTOR!#REF!</definedName>
    <definedName name="___________________CAN489">[11]PROCTOR!#REF!</definedName>
    <definedName name="___________________CAN490" localSheetId="1">[11]PROCTOR!#REF!</definedName>
    <definedName name="___________________CAN490" localSheetId="8">[11]PROCTOR!#REF!</definedName>
    <definedName name="___________________CAN490" localSheetId="7">[11]PROCTOR!#REF!</definedName>
    <definedName name="___________________CAN490" localSheetId="3">[11]PROCTOR!#REF!</definedName>
    <definedName name="___________________CAN490" localSheetId="4">[11]PROCTOR!#REF!</definedName>
    <definedName name="___________________CAN490" localSheetId="5">[11]PROCTOR!#REF!</definedName>
    <definedName name="___________________CAN490">[11]PROCTOR!#REF!</definedName>
    <definedName name="___________________CAN491" localSheetId="1">[11]PROCTOR!#REF!</definedName>
    <definedName name="___________________CAN491" localSheetId="8">[11]PROCTOR!#REF!</definedName>
    <definedName name="___________________CAN491" localSheetId="7">[11]PROCTOR!#REF!</definedName>
    <definedName name="___________________CAN491" localSheetId="3">[11]PROCTOR!#REF!</definedName>
    <definedName name="___________________CAN491" localSheetId="4">[11]PROCTOR!#REF!</definedName>
    <definedName name="___________________CAN491" localSheetId="5">[11]PROCTOR!#REF!</definedName>
    <definedName name="___________________CAN491">[11]PROCTOR!#REF!</definedName>
    <definedName name="___________________CAN492" localSheetId="1">[11]PROCTOR!#REF!</definedName>
    <definedName name="___________________CAN492" localSheetId="8">[11]PROCTOR!#REF!</definedName>
    <definedName name="___________________CAN492" localSheetId="7">[11]PROCTOR!#REF!</definedName>
    <definedName name="___________________CAN492" localSheetId="3">[11]PROCTOR!#REF!</definedName>
    <definedName name="___________________CAN492" localSheetId="4">[11]PROCTOR!#REF!</definedName>
    <definedName name="___________________CAN492" localSheetId="5">[11]PROCTOR!#REF!</definedName>
    <definedName name="___________________CAN492">[11]PROCTOR!#REF!</definedName>
    <definedName name="___________________CAN493" localSheetId="1">[11]PROCTOR!#REF!</definedName>
    <definedName name="___________________CAN493" localSheetId="8">[11]PROCTOR!#REF!</definedName>
    <definedName name="___________________CAN493" localSheetId="7">[11]PROCTOR!#REF!</definedName>
    <definedName name="___________________CAN493" localSheetId="3">[11]PROCTOR!#REF!</definedName>
    <definedName name="___________________CAN493" localSheetId="4">[11]PROCTOR!#REF!</definedName>
    <definedName name="___________________CAN493" localSheetId="5">[11]PROCTOR!#REF!</definedName>
    <definedName name="___________________CAN493">[11]PROCTOR!#REF!</definedName>
    <definedName name="___________________CAN494" localSheetId="1">[11]PROCTOR!#REF!</definedName>
    <definedName name="___________________CAN494" localSheetId="8">[11]PROCTOR!#REF!</definedName>
    <definedName name="___________________CAN494" localSheetId="7">[11]PROCTOR!#REF!</definedName>
    <definedName name="___________________CAN494" localSheetId="3">[11]PROCTOR!#REF!</definedName>
    <definedName name="___________________CAN494" localSheetId="4">[11]PROCTOR!#REF!</definedName>
    <definedName name="___________________CAN494" localSheetId="5">[11]PROCTOR!#REF!</definedName>
    <definedName name="___________________CAN494">[11]PROCTOR!#REF!</definedName>
    <definedName name="___________________CAN495" localSheetId="1">[11]PROCTOR!#REF!</definedName>
    <definedName name="___________________CAN495" localSheetId="8">[11]PROCTOR!#REF!</definedName>
    <definedName name="___________________CAN495" localSheetId="7">[11]PROCTOR!#REF!</definedName>
    <definedName name="___________________CAN495" localSheetId="3">[11]PROCTOR!#REF!</definedName>
    <definedName name="___________________CAN495" localSheetId="4">[11]PROCTOR!#REF!</definedName>
    <definedName name="___________________CAN495" localSheetId="5">[11]PROCTOR!#REF!</definedName>
    <definedName name="___________________CAN495">[11]PROCTOR!#REF!</definedName>
    <definedName name="___________________CAN496" localSheetId="1">[11]PROCTOR!#REF!</definedName>
    <definedName name="___________________CAN496" localSheetId="8">[11]PROCTOR!#REF!</definedName>
    <definedName name="___________________CAN496" localSheetId="7">[11]PROCTOR!#REF!</definedName>
    <definedName name="___________________CAN496" localSheetId="3">[11]PROCTOR!#REF!</definedName>
    <definedName name="___________________CAN496" localSheetId="4">[11]PROCTOR!#REF!</definedName>
    <definedName name="___________________CAN496" localSheetId="5">[11]PROCTOR!#REF!</definedName>
    <definedName name="___________________CAN496">[11]PROCTOR!#REF!</definedName>
    <definedName name="___________________CAN497" localSheetId="1">[11]PROCTOR!#REF!</definedName>
    <definedName name="___________________CAN497" localSheetId="8">[11]PROCTOR!#REF!</definedName>
    <definedName name="___________________CAN497" localSheetId="7">[11]PROCTOR!#REF!</definedName>
    <definedName name="___________________CAN497" localSheetId="3">[11]PROCTOR!#REF!</definedName>
    <definedName name="___________________CAN497" localSheetId="4">[11]PROCTOR!#REF!</definedName>
    <definedName name="___________________CAN497" localSheetId="5">[11]PROCTOR!#REF!</definedName>
    <definedName name="___________________CAN497">[11]PROCTOR!#REF!</definedName>
    <definedName name="___________________CAN498" localSheetId="1">[11]PROCTOR!#REF!</definedName>
    <definedName name="___________________CAN498" localSheetId="8">[11]PROCTOR!#REF!</definedName>
    <definedName name="___________________CAN498" localSheetId="7">[11]PROCTOR!#REF!</definedName>
    <definedName name="___________________CAN498" localSheetId="3">[11]PROCTOR!#REF!</definedName>
    <definedName name="___________________CAN498" localSheetId="4">[11]PROCTOR!#REF!</definedName>
    <definedName name="___________________CAN498" localSheetId="5">[11]PROCTOR!#REF!</definedName>
    <definedName name="___________________CAN498">[11]PROCTOR!#REF!</definedName>
    <definedName name="___________________CAN499" localSheetId="1">[11]PROCTOR!#REF!</definedName>
    <definedName name="___________________CAN499" localSheetId="8">[11]PROCTOR!#REF!</definedName>
    <definedName name="___________________CAN499" localSheetId="7">[11]PROCTOR!#REF!</definedName>
    <definedName name="___________________CAN499" localSheetId="3">[11]PROCTOR!#REF!</definedName>
    <definedName name="___________________CAN499" localSheetId="4">[11]PROCTOR!#REF!</definedName>
    <definedName name="___________________CAN499" localSheetId="5">[11]PROCTOR!#REF!</definedName>
    <definedName name="___________________CAN499">[11]PROCTOR!#REF!</definedName>
    <definedName name="___________________CAN500" localSheetId="1">[11]PROCTOR!#REF!</definedName>
    <definedName name="___________________CAN500" localSheetId="8">[11]PROCTOR!#REF!</definedName>
    <definedName name="___________________CAN500" localSheetId="7">[11]PROCTOR!#REF!</definedName>
    <definedName name="___________________CAN500" localSheetId="3">[11]PROCTOR!#REF!</definedName>
    <definedName name="___________________CAN500" localSheetId="4">[11]PROCTOR!#REF!</definedName>
    <definedName name="___________________CAN500" localSheetId="5">[11]PROCTOR!#REF!</definedName>
    <definedName name="___________________CAN500">[11]PROCTOR!#REF!</definedName>
    <definedName name="___________________CDG100" localSheetId="1">#REF!</definedName>
    <definedName name="___________________CDG100" localSheetId="8">#REF!</definedName>
    <definedName name="___________________CDG100" localSheetId="7">#REF!</definedName>
    <definedName name="___________________CDG100" localSheetId="3">#REF!</definedName>
    <definedName name="___________________CDG100" localSheetId="4">#REF!</definedName>
    <definedName name="___________________CDG100" localSheetId="5">#REF!</definedName>
    <definedName name="___________________CDG100">#REF!</definedName>
    <definedName name="___________________CDG250" localSheetId="1">#REF!</definedName>
    <definedName name="___________________CDG250" localSheetId="8">#REF!</definedName>
    <definedName name="___________________CDG250" localSheetId="7">#REF!</definedName>
    <definedName name="___________________CDG250" localSheetId="3">#REF!</definedName>
    <definedName name="___________________CDG250" localSheetId="4">#REF!</definedName>
    <definedName name="___________________CDG250" localSheetId="5">#REF!</definedName>
    <definedName name="___________________CDG250">#REF!</definedName>
    <definedName name="___________________CDG50" localSheetId="1">#REF!</definedName>
    <definedName name="___________________CDG50" localSheetId="8">#REF!</definedName>
    <definedName name="___________________CDG50" localSheetId="7">#REF!</definedName>
    <definedName name="___________________CDG50" localSheetId="3">#REF!</definedName>
    <definedName name="___________________CDG50" localSheetId="4">#REF!</definedName>
    <definedName name="___________________CDG50" localSheetId="5">#REF!</definedName>
    <definedName name="___________________CDG50">#REF!</definedName>
    <definedName name="___________________CDG500" localSheetId="1">#REF!</definedName>
    <definedName name="___________________CDG500" localSheetId="8">#REF!</definedName>
    <definedName name="___________________CDG500" localSheetId="7">#REF!</definedName>
    <definedName name="___________________CDG500" localSheetId="3">#REF!</definedName>
    <definedName name="___________________CDG500" localSheetId="4">#REF!</definedName>
    <definedName name="___________________CDG500" localSheetId="5">#REF!</definedName>
    <definedName name="___________________CDG500">#REF!</definedName>
    <definedName name="___________________CEM53" localSheetId="1">#REF!</definedName>
    <definedName name="___________________CEM53" localSheetId="8">#REF!</definedName>
    <definedName name="___________________CEM53" localSheetId="7">#REF!</definedName>
    <definedName name="___________________CEM53" localSheetId="3">#REF!</definedName>
    <definedName name="___________________CEM53" localSheetId="4">#REF!</definedName>
    <definedName name="___________________CEM53" localSheetId="5">#REF!</definedName>
    <definedName name="___________________CEM53">#REF!</definedName>
    <definedName name="___________________CRN3" localSheetId="1">#REF!</definedName>
    <definedName name="___________________CRN3" localSheetId="8">#REF!</definedName>
    <definedName name="___________________CRN3" localSheetId="7">#REF!</definedName>
    <definedName name="___________________CRN3" localSheetId="3">#REF!</definedName>
    <definedName name="___________________CRN3" localSheetId="4">#REF!</definedName>
    <definedName name="___________________CRN3" localSheetId="5">#REF!</definedName>
    <definedName name="___________________CRN3">#REF!</definedName>
    <definedName name="___________________CRN35" localSheetId="1">#REF!</definedName>
    <definedName name="___________________CRN35" localSheetId="8">#REF!</definedName>
    <definedName name="___________________CRN35" localSheetId="7">#REF!</definedName>
    <definedName name="___________________CRN35" localSheetId="3">#REF!</definedName>
    <definedName name="___________________CRN35" localSheetId="4">#REF!</definedName>
    <definedName name="___________________CRN35" localSheetId="5">#REF!</definedName>
    <definedName name="___________________CRN35">#REF!</definedName>
    <definedName name="___________________CRN80" localSheetId="1">#REF!</definedName>
    <definedName name="___________________CRN80" localSheetId="8">#REF!</definedName>
    <definedName name="___________________CRN80" localSheetId="7">#REF!</definedName>
    <definedName name="___________________CRN80" localSheetId="3">#REF!</definedName>
    <definedName name="___________________CRN80" localSheetId="4">#REF!</definedName>
    <definedName name="___________________CRN80" localSheetId="5">#REF!</definedName>
    <definedName name="___________________CRN80">#REF!</definedName>
    <definedName name="___________________dec05" localSheetId="6" hidden="1">{"'Sheet1'!$A$4386:$N$4591"}</definedName>
    <definedName name="___________________dec05" hidden="1">{"'Sheet1'!$A$4386:$N$4591"}</definedName>
    <definedName name="___________________DOZ50" localSheetId="1">#REF!</definedName>
    <definedName name="___________________DOZ50" localSheetId="8">#REF!</definedName>
    <definedName name="___________________DOZ50" localSheetId="7">#REF!</definedName>
    <definedName name="___________________DOZ50" localSheetId="3">#REF!</definedName>
    <definedName name="___________________DOZ50" localSheetId="4">#REF!</definedName>
    <definedName name="___________________DOZ50" localSheetId="5">#REF!</definedName>
    <definedName name="___________________DOZ50">#REF!</definedName>
    <definedName name="___________________DOZ80" localSheetId="1">#REF!</definedName>
    <definedName name="___________________DOZ80" localSheetId="8">#REF!</definedName>
    <definedName name="___________________DOZ80" localSheetId="7">#REF!</definedName>
    <definedName name="___________________DOZ80" localSheetId="3">#REF!</definedName>
    <definedName name="___________________DOZ80" localSheetId="4">#REF!</definedName>
    <definedName name="___________________DOZ80" localSheetId="5">#REF!</definedName>
    <definedName name="___________________DOZ80">#REF!</definedName>
    <definedName name="___________________ExV200" localSheetId="1">#REF!</definedName>
    <definedName name="___________________ExV200" localSheetId="8">#REF!</definedName>
    <definedName name="___________________ExV200" localSheetId="7">#REF!</definedName>
    <definedName name="___________________ExV200" localSheetId="3">#REF!</definedName>
    <definedName name="___________________ExV200" localSheetId="4">#REF!</definedName>
    <definedName name="___________________ExV200" localSheetId="5">#REF!</definedName>
    <definedName name="___________________ExV200">#REF!</definedName>
    <definedName name="___________________GEN100" localSheetId="1">#REF!</definedName>
    <definedName name="___________________GEN100" localSheetId="8">#REF!</definedName>
    <definedName name="___________________GEN100" localSheetId="7">#REF!</definedName>
    <definedName name="___________________GEN100" localSheetId="3">#REF!</definedName>
    <definedName name="___________________GEN100" localSheetId="4">#REF!</definedName>
    <definedName name="___________________GEN100" localSheetId="5">#REF!</definedName>
    <definedName name="___________________GEN100">#REF!</definedName>
    <definedName name="___________________GEN250" localSheetId="1">#REF!</definedName>
    <definedName name="___________________GEN250" localSheetId="8">#REF!</definedName>
    <definedName name="___________________GEN250" localSheetId="7">#REF!</definedName>
    <definedName name="___________________GEN250" localSheetId="3">#REF!</definedName>
    <definedName name="___________________GEN250" localSheetId="4">#REF!</definedName>
    <definedName name="___________________GEN250" localSheetId="5">#REF!</definedName>
    <definedName name="___________________GEN250">#REF!</definedName>
    <definedName name="___________________GEN325" localSheetId="1">#REF!</definedName>
    <definedName name="___________________GEN325" localSheetId="8">#REF!</definedName>
    <definedName name="___________________GEN325" localSheetId="7">#REF!</definedName>
    <definedName name="___________________GEN325" localSheetId="3">#REF!</definedName>
    <definedName name="___________________GEN325" localSheetId="4">#REF!</definedName>
    <definedName name="___________________GEN325" localSheetId="5">#REF!</definedName>
    <definedName name="___________________GEN325">#REF!</definedName>
    <definedName name="___________________GEN380" localSheetId="1">#REF!</definedName>
    <definedName name="___________________GEN380" localSheetId="8">#REF!</definedName>
    <definedName name="___________________GEN380" localSheetId="7">#REF!</definedName>
    <definedName name="___________________GEN380" localSheetId="3">#REF!</definedName>
    <definedName name="___________________GEN380" localSheetId="4">#REF!</definedName>
    <definedName name="___________________GEN380" localSheetId="5">#REF!</definedName>
    <definedName name="___________________GEN380">#REF!</definedName>
    <definedName name="___________________GSB1" localSheetId="1">#REF!</definedName>
    <definedName name="___________________GSB1" localSheetId="8">#REF!</definedName>
    <definedName name="___________________GSB1" localSheetId="7">#REF!</definedName>
    <definedName name="___________________GSB1" localSheetId="3">#REF!</definedName>
    <definedName name="___________________GSB1" localSheetId="4">#REF!</definedName>
    <definedName name="___________________GSB1" localSheetId="5">#REF!</definedName>
    <definedName name="___________________GSB1">#REF!</definedName>
    <definedName name="___________________GSB2" localSheetId="1">#REF!</definedName>
    <definedName name="___________________GSB2" localSheetId="8">#REF!</definedName>
    <definedName name="___________________GSB2" localSheetId="7">#REF!</definedName>
    <definedName name="___________________GSB2" localSheetId="3">#REF!</definedName>
    <definedName name="___________________GSB2" localSheetId="4">#REF!</definedName>
    <definedName name="___________________GSB2" localSheetId="5">#REF!</definedName>
    <definedName name="___________________GSB2">#REF!</definedName>
    <definedName name="___________________GSB3" localSheetId="1">#REF!</definedName>
    <definedName name="___________________GSB3" localSheetId="8">#REF!</definedName>
    <definedName name="___________________GSB3" localSheetId="7">#REF!</definedName>
    <definedName name="___________________GSB3" localSheetId="3">#REF!</definedName>
    <definedName name="___________________GSB3" localSheetId="4">#REF!</definedName>
    <definedName name="___________________GSB3" localSheetId="5">#REF!</definedName>
    <definedName name="___________________GSB3">#REF!</definedName>
    <definedName name="___________________HMP1" localSheetId="1">#REF!</definedName>
    <definedName name="___________________HMP1" localSheetId="8">#REF!</definedName>
    <definedName name="___________________HMP1" localSheetId="7">#REF!</definedName>
    <definedName name="___________________HMP1" localSheetId="3">#REF!</definedName>
    <definedName name="___________________HMP1" localSheetId="4">#REF!</definedName>
    <definedName name="___________________HMP1" localSheetId="5">#REF!</definedName>
    <definedName name="___________________HMP1">#REF!</definedName>
    <definedName name="___________________HMP2" localSheetId="1">#REF!</definedName>
    <definedName name="___________________HMP2" localSheetId="8">#REF!</definedName>
    <definedName name="___________________HMP2" localSheetId="7">#REF!</definedName>
    <definedName name="___________________HMP2" localSheetId="3">#REF!</definedName>
    <definedName name="___________________HMP2" localSheetId="4">#REF!</definedName>
    <definedName name="___________________HMP2" localSheetId="5">#REF!</definedName>
    <definedName name="___________________HMP2">#REF!</definedName>
    <definedName name="___________________HMP3" localSheetId="1">#REF!</definedName>
    <definedName name="___________________HMP3" localSheetId="8">#REF!</definedName>
    <definedName name="___________________HMP3" localSheetId="7">#REF!</definedName>
    <definedName name="___________________HMP3" localSheetId="3">#REF!</definedName>
    <definedName name="___________________HMP3" localSheetId="4">#REF!</definedName>
    <definedName name="___________________HMP3" localSheetId="5">#REF!</definedName>
    <definedName name="___________________HMP3">#REF!</definedName>
    <definedName name="___________________HMP4" localSheetId="1">#REF!</definedName>
    <definedName name="___________________HMP4" localSheetId="8">#REF!</definedName>
    <definedName name="___________________HMP4" localSheetId="7">#REF!</definedName>
    <definedName name="___________________HMP4" localSheetId="3">#REF!</definedName>
    <definedName name="___________________HMP4" localSheetId="4">#REF!</definedName>
    <definedName name="___________________HMP4" localSheetId="5">#REF!</definedName>
    <definedName name="___________________HMP4">#REF!</definedName>
    <definedName name="___________________HRC1">'[6]Pipe trench'!$V$23</definedName>
    <definedName name="___________________HRC2">'[6]Pipe trench'!$V$24</definedName>
    <definedName name="___________________HSE1">'[6]Pipe trench'!$V$11</definedName>
    <definedName name="___________________lb1" localSheetId="1">#REF!</definedName>
    <definedName name="___________________lb1" localSheetId="8">#REF!</definedName>
    <definedName name="___________________lb1" localSheetId="7">#REF!</definedName>
    <definedName name="___________________lb1" localSheetId="3">#REF!</definedName>
    <definedName name="___________________lb1" localSheetId="4">#REF!</definedName>
    <definedName name="___________________lb1" localSheetId="5">#REF!</definedName>
    <definedName name="___________________lb1">#REF!</definedName>
    <definedName name="___________________lb2" localSheetId="1">#REF!</definedName>
    <definedName name="___________________lb2" localSheetId="8">#REF!</definedName>
    <definedName name="___________________lb2" localSheetId="7">#REF!</definedName>
    <definedName name="___________________lb2" localSheetId="3">#REF!</definedName>
    <definedName name="___________________lb2" localSheetId="4">#REF!</definedName>
    <definedName name="___________________lb2" localSheetId="5">#REF!</definedName>
    <definedName name="___________________lb2">#REF!</definedName>
    <definedName name="___________________mac2">200</definedName>
    <definedName name="___________________MIX10" localSheetId="1">#REF!</definedName>
    <definedName name="___________________MIX10" localSheetId="8">#REF!</definedName>
    <definedName name="___________________MIX10" localSheetId="7">#REF!</definedName>
    <definedName name="___________________MIX10" localSheetId="3">#REF!</definedName>
    <definedName name="___________________MIX10" localSheetId="4">#REF!</definedName>
    <definedName name="___________________MIX10" localSheetId="5">#REF!</definedName>
    <definedName name="___________________MIX10">#REF!</definedName>
    <definedName name="___________________MIX15" localSheetId="1">#REF!</definedName>
    <definedName name="___________________MIX15" localSheetId="8">#REF!</definedName>
    <definedName name="___________________MIX15" localSheetId="7">#REF!</definedName>
    <definedName name="___________________MIX15" localSheetId="3">#REF!</definedName>
    <definedName name="___________________MIX15" localSheetId="4">#REF!</definedName>
    <definedName name="___________________MIX15" localSheetId="5">#REF!</definedName>
    <definedName name="___________________MIX15">#REF!</definedName>
    <definedName name="___________________MIX15150" localSheetId="1">'[3]Mix Design'!#REF!</definedName>
    <definedName name="___________________MIX15150" localSheetId="8">'[3]Mix Design'!#REF!</definedName>
    <definedName name="___________________MIX15150" localSheetId="7">'[3]Mix Design'!#REF!</definedName>
    <definedName name="___________________MIX15150" localSheetId="3">'[3]Mix Design'!#REF!</definedName>
    <definedName name="___________________MIX15150" localSheetId="4">'[3]Mix Design'!#REF!</definedName>
    <definedName name="___________________MIX15150" localSheetId="5">'[3]Mix Design'!#REF!</definedName>
    <definedName name="___________________MIX15150">'[3]Mix Design'!#REF!</definedName>
    <definedName name="___________________MIX1540">'[3]Mix Design'!$P$11</definedName>
    <definedName name="___________________MIX1580" localSheetId="1">'[3]Mix Design'!#REF!</definedName>
    <definedName name="___________________MIX1580" localSheetId="8">'[3]Mix Design'!#REF!</definedName>
    <definedName name="___________________MIX1580" localSheetId="7">'[3]Mix Design'!#REF!</definedName>
    <definedName name="___________________MIX1580" localSheetId="3">'[3]Mix Design'!#REF!</definedName>
    <definedName name="___________________MIX1580" localSheetId="4">'[3]Mix Design'!#REF!</definedName>
    <definedName name="___________________MIX1580" localSheetId="5">'[3]Mix Design'!#REF!</definedName>
    <definedName name="___________________MIX1580">'[3]Mix Design'!#REF!</definedName>
    <definedName name="___________________MIX2">'[4]Mix Design'!$P$12</definedName>
    <definedName name="___________________MIX20" localSheetId="1">#REF!</definedName>
    <definedName name="___________________MIX20" localSheetId="8">#REF!</definedName>
    <definedName name="___________________MIX20" localSheetId="7">#REF!</definedName>
    <definedName name="___________________MIX20" localSheetId="3">#REF!</definedName>
    <definedName name="___________________MIX20" localSheetId="4">#REF!</definedName>
    <definedName name="___________________MIX20" localSheetId="5">#REF!</definedName>
    <definedName name="___________________MIX20">#REF!</definedName>
    <definedName name="___________________MIX2020">'[3]Mix Design'!$P$12</definedName>
    <definedName name="___________________MIX2040">'[3]Mix Design'!$P$13</definedName>
    <definedName name="___________________MIX25" localSheetId="1">#REF!</definedName>
    <definedName name="___________________MIX25" localSheetId="8">#REF!</definedName>
    <definedName name="___________________MIX25" localSheetId="7">#REF!</definedName>
    <definedName name="___________________MIX25" localSheetId="3">#REF!</definedName>
    <definedName name="___________________MIX25" localSheetId="4">#REF!</definedName>
    <definedName name="___________________MIX25" localSheetId="5">#REF!</definedName>
    <definedName name="___________________MIX25">#REF!</definedName>
    <definedName name="___________________MIX2540">'[3]Mix Design'!$P$15</definedName>
    <definedName name="___________________Mix255">'[5]Mix Design'!$P$13</definedName>
    <definedName name="___________________MIX30" localSheetId="1">#REF!</definedName>
    <definedName name="___________________MIX30" localSheetId="8">#REF!</definedName>
    <definedName name="___________________MIX30" localSheetId="7">#REF!</definedName>
    <definedName name="___________________MIX30" localSheetId="3">#REF!</definedName>
    <definedName name="___________________MIX30" localSheetId="4">#REF!</definedName>
    <definedName name="___________________MIX30" localSheetId="5">#REF!</definedName>
    <definedName name="___________________MIX30">#REF!</definedName>
    <definedName name="___________________MIX35" localSheetId="1">#REF!</definedName>
    <definedName name="___________________MIX35" localSheetId="8">#REF!</definedName>
    <definedName name="___________________MIX35" localSheetId="7">#REF!</definedName>
    <definedName name="___________________MIX35" localSheetId="3">#REF!</definedName>
    <definedName name="___________________MIX35" localSheetId="4">#REF!</definedName>
    <definedName name="___________________MIX35" localSheetId="5">#REF!</definedName>
    <definedName name="___________________MIX35">#REF!</definedName>
    <definedName name="___________________MIX40" localSheetId="1">#REF!</definedName>
    <definedName name="___________________MIX40" localSheetId="8">#REF!</definedName>
    <definedName name="___________________MIX40" localSheetId="7">#REF!</definedName>
    <definedName name="___________________MIX40" localSheetId="3">#REF!</definedName>
    <definedName name="___________________MIX40" localSheetId="4">#REF!</definedName>
    <definedName name="___________________MIX40" localSheetId="5">#REF!</definedName>
    <definedName name="___________________MIX40">#REF!</definedName>
    <definedName name="___________________MIX45" localSheetId="1">'[3]Mix Design'!#REF!</definedName>
    <definedName name="___________________MIX45" localSheetId="8">'[3]Mix Design'!#REF!</definedName>
    <definedName name="___________________MIX45" localSheetId="7">'[3]Mix Design'!#REF!</definedName>
    <definedName name="___________________MIX45" localSheetId="3">'[3]Mix Design'!#REF!</definedName>
    <definedName name="___________________MIX45" localSheetId="4">'[3]Mix Design'!#REF!</definedName>
    <definedName name="___________________MIX45" localSheetId="5">'[3]Mix Design'!#REF!</definedName>
    <definedName name="___________________MIX45">'[3]Mix Design'!#REF!</definedName>
    <definedName name="___________________mm1" localSheetId="1">#REF!</definedName>
    <definedName name="___________________mm1" localSheetId="8">#REF!</definedName>
    <definedName name="___________________mm1" localSheetId="7">#REF!</definedName>
    <definedName name="___________________mm1" localSheetId="3">#REF!</definedName>
    <definedName name="___________________mm1" localSheetId="4">#REF!</definedName>
    <definedName name="___________________mm1" localSheetId="5">#REF!</definedName>
    <definedName name="___________________mm1">#REF!</definedName>
    <definedName name="___________________mm2" localSheetId="1">#REF!</definedName>
    <definedName name="___________________mm2" localSheetId="8">#REF!</definedName>
    <definedName name="___________________mm2" localSheetId="7">#REF!</definedName>
    <definedName name="___________________mm2" localSheetId="3">#REF!</definedName>
    <definedName name="___________________mm2" localSheetId="4">#REF!</definedName>
    <definedName name="___________________mm2" localSheetId="5">#REF!</definedName>
    <definedName name="___________________mm2">#REF!</definedName>
    <definedName name="___________________mm3" localSheetId="1">#REF!</definedName>
    <definedName name="___________________mm3" localSheetId="8">#REF!</definedName>
    <definedName name="___________________mm3" localSheetId="7">#REF!</definedName>
    <definedName name="___________________mm3" localSheetId="3">#REF!</definedName>
    <definedName name="___________________mm3" localSheetId="4">#REF!</definedName>
    <definedName name="___________________mm3" localSheetId="5">#REF!</definedName>
    <definedName name="___________________mm3">#REF!</definedName>
    <definedName name="___________________MUR5" localSheetId="1">#REF!</definedName>
    <definedName name="___________________MUR5" localSheetId="8">#REF!</definedName>
    <definedName name="___________________MUR5" localSheetId="7">#REF!</definedName>
    <definedName name="___________________MUR5" localSheetId="3">#REF!</definedName>
    <definedName name="___________________MUR5" localSheetId="4">#REF!</definedName>
    <definedName name="___________________MUR5" localSheetId="5">#REF!</definedName>
    <definedName name="___________________MUR5">#REF!</definedName>
    <definedName name="___________________MUR8" localSheetId="1">#REF!</definedName>
    <definedName name="___________________MUR8" localSheetId="8">#REF!</definedName>
    <definedName name="___________________MUR8" localSheetId="7">#REF!</definedName>
    <definedName name="___________________MUR8" localSheetId="3">#REF!</definedName>
    <definedName name="___________________MUR8" localSheetId="4">#REF!</definedName>
    <definedName name="___________________MUR8" localSheetId="5">#REF!</definedName>
    <definedName name="___________________MUR8">#REF!</definedName>
    <definedName name="___________________OPC43" localSheetId="1">#REF!</definedName>
    <definedName name="___________________OPC43" localSheetId="8">#REF!</definedName>
    <definedName name="___________________OPC43" localSheetId="7">#REF!</definedName>
    <definedName name="___________________OPC43" localSheetId="3">#REF!</definedName>
    <definedName name="___________________OPC43" localSheetId="4">#REF!</definedName>
    <definedName name="___________________OPC43" localSheetId="5">#REF!</definedName>
    <definedName name="___________________OPC43">#REF!</definedName>
    <definedName name="___________________ORC1">'[6]Pipe trench'!$V$17</definedName>
    <definedName name="___________________ORC2">'[6]Pipe trench'!$V$18</definedName>
    <definedName name="___________________OSE1">'[6]Pipe trench'!$V$8</definedName>
    <definedName name="___________________sh1">90</definedName>
    <definedName name="___________________sh2">120</definedName>
    <definedName name="___________________sh3">150</definedName>
    <definedName name="___________________sh4">180</definedName>
    <definedName name="___________________SLV20025">'[6]ANAL-PUMP HOUSE'!$I$58</definedName>
    <definedName name="___________________SLV80010">'[6]ANAL-PUMP HOUSE'!$I$60</definedName>
    <definedName name="___________________tab1" localSheetId="1">#REF!</definedName>
    <definedName name="___________________tab1" localSheetId="8">#REF!</definedName>
    <definedName name="___________________tab1" localSheetId="7">#REF!</definedName>
    <definedName name="___________________tab1" localSheetId="3">#REF!</definedName>
    <definedName name="___________________tab1" localSheetId="4">#REF!</definedName>
    <definedName name="___________________tab1" localSheetId="5">#REF!</definedName>
    <definedName name="___________________tab1">#REF!</definedName>
    <definedName name="___________________tab2" localSheetId="1">#REF!</definedName>
    <definedName name="___________________tab2" localSheetId="8">#REF!</definedName>
    <definedName name="___________________tab2" localSheetId="7">#REF!</definedName>
    <definedName name="___________________tab2" localSheetId="3">#REF!</definedName>
    <definedName name="___________________tab2" localSheetId="4">#REF!</definedName>
    <definedName name="___________________tab2" localSheetId="5">#REF!</definedName>
    <definedName name="___________________tab2">#REF!</definedName>
    <definedName name="___________________TIP1" localSheetId="1">#REF!</definedName>
    <definedName name="___________________TIP1" localSheetId="8">#REF!</definedName>
    <definedName name="___________________TIP1" localSheetId="7">#REF!</definedName>
    <definedName name="___________________TIP1" localSheetId="3">#REF!</definedName>
    <definedName name="___________________TIP1" localSheetId="4">#REF!</definedName>
    <definedName name="___________________TIP1" localSheetId="5">#REF!</definedName>
    <definedName name="___________________TIP1">#REF!</definedName>
    <definedName name="___________________TIP2" localSheetId="1">#REF!</definedName>
    <definedName name="___________________TIP2" localSheetId="8">#REF!</definedName>
    <definedName name="___________________TIP2" localSheetId="7">#REF!</definedName>
    <definedName name="___________________TIP2" localSheetId="3">#REF!</definedName>
    <definedName name="___________________TIP2" localSheetId="4">#REF!</definedName>
    <definedName name="___________________TIP2" localSheetId="5">#REF!</definedName>
    <definedName name="___________________TIP2">#REF!</definedName>
    <definedName name="___________________TIP3" localSheetId="1">#REF!</definedName>
    <definedName name="___________________TIP3" localSheetId="8">#REF!</definedName>
    <definedName name="___________________TIP3" localSheetId="7">#REF!</definedName>
    <definedName name="___________________TIP3" localSheetId="3">#REF!</definedName>
    <definedName name="___________________TIP3" localSheetId="4">#REF!</definedName>
    <definedName name="___________________TIP3" localSheetId="5">#REF!</definedName>
    <definedName name="___________________TIP3">#REF!</definedName>
    <definedName name="__________________A65537" localSheetId="1">#REF!</definedName>
    <definedName name="__________________A65537" localSheetId="8">#REF!</definedName>
    <definedName name="__________________A65537" localSheetId="7">#REF!</definedName>
    <definedName name="__________________A65537" localSheetId="3">#REF!</definedName>
    <definedName name="__________________A65537" localSheetId="4">#REF!</definedName>
    <definedName name="__________________A65537" localSheetId="5">#REF!</definedName>
    <definedName name="__________________A65537">#REF!</definedName>
    <definedName name="__________________ABM10" localSheetId="1">#REF!</definedName>
    <definedName name="__________________ABM10" localSheetId="8">#REF!</definedName>
    <definedName name="__________________ABM10" localSheetId="7">#REF!</definedName>
    <definedName name="__________________ABM10" localSheetId="3">#REF!</definedName>
    <definedName name="__________________ABM10" localSheetId="4">#REF!</definedName>
    <definedName name="__________________ABM10" localSheetId="5">#REF!</definedName>
    <definedName name="__________________ABM10">#REF!</definedName>
    <definedName name="__________________ABM40" localSheetId="1">#REF!</definedName>
    <definedName name="__________________ABM40" localSheetId="8">#REF!</definedName>
    <definedName name="__________________ABM40" localSheetId="7">#REF!</definedName>
    <definedName name="__________________ABM40" localSheetId="3">#REF!</definedName>
    <definedName name="__________________ABM40" localSheetId="4">#REF!</definedName>
    <definedName name="__________________ABM40" localSheetId="5">#REF!</definedName>
    <definedName name="__________________ABM40">#REF!</definedName>
    <definedName name="__________________ABM6" localSheetId="1">#REF!</definedName>
    <definedName name="__________________ABM6" localSheetId="8">#REF!</definedName>
    <definedName name="__________________ABM6" localSheetId="7">#REF!</definedName>
    <definedName name="__________________ABM6" localSheetId="3">#REF!</definedName>
    <definedName name="__________________ABM6" localSheetId="4">#REF!</definedName>
    <definedName name="__________________ABM6" localSheetId="5">#REF!</definedName>
    <definedName name="__________________ABM6">#REF!</definedName>
    <definedName name="__________________ACB10" localSheetId="1">#REF!</definedName>
    <definedName name="__________________ACB10" localSheetId="8">#REF!</definedName>
    <definedName name="__________________ACB10" localSheetId="7">#REF!</definedName>
    <definedName name="__________________ACB10" localSheetId="3">#REF!</definedName>
    <definedName name="__________________ACB10" localSheetId="4">#REF!</definedName>
    <definedName name="__________________ACB10" localSheetId="5">#REF!</definedName>
    <definedName name="__________________ACB10">#REF!</definedName>
    <definedName name="__________________ACB20" localSheetId="1">#REF!</definedName>
    <definedName name="__________________ACB20" localSheetId="8">#REF!</definedName>
    <definedName name="__________________ACB20" localSheetId="7">#REF!</definedName>
    <definedName name="__________________ACB20" localSheetId="3">#REF!</definedName>
    <definedName name="__________________ACB20" localSheetId="4">#REF!</definedName>
    <definedName name="__________________ACB20" localSheetId="5">#REF!</definedName>
    <definedName name="__________________ACB20">#REF!</definedName>
    <definedName name="__________________ACR10" localSheetId="1">#REF!</definedName>
    <definedName name="__________________ACR10" localSheetId="8">#REF!</definedName>
    <definedName name="__________________ACR10" localSheetId="7">#REF!</definedName>
    <definedName name="__________________ACR10" localSheetId="3">#REF!</definedName>
    <definedName name="__________________ACR10" localSheetId="4">#REF!</definedName>
    <definedName name="__________________ACR10" localSheetId="5">#REF!</definedName>
    <definedName name="__________________ACR10">#REF!</definedName>
    <definedName name="__________________ACR20" localSheetId="1">#REF!</definedName>
    <definedName name="__________________ACR20" localSheetId="8">#REF!</definedName>
    <definedName name="__________________ACR20" localSheetId="7">#REF!</definedName>
    <definedName name="__________________ACR20" localSheetId="3">#REF!</definedName>
    <definedName name="__________________ACR20" localSheetId="4">#REF!</definedName>
    <definedName name="__________________ACR20" localSheetId="5">#REF!</definedName>
    <definedName name="__________________ACR20">#REF!</definedName>
    <definedName name="__________________AGG10" localSheetId="1">#REF!</definedName>
    <definedName name="__________________AGG10" localSheetId="8">#REF!</definedName>
    <definedName name="__________________AGG10" localSheetId="7">#REF!</definedName>
    <definedName name="__________________AGG10" localSheetId="3">#REF!</definedName>
    <definedName name="__________________AGG10" localSheetId="4">#REF!</definedName>
    <definedName name="__________________AGG10" localSheetId="5">#REF!</definedName>
    <definedName name="__________________AGG10">#REF!</definedName>
    <definedName name="__________________AGG6" localSheetId="1">#REF!</definedName>
    <definedName name="__________________AGG6" localSheetId="8">#REF!</definedName>
    <definedName name="__________________AGG6" localSheetId="7">#REF!</definedName>
    <definedName name="__________________AGG6" localSheetId="3">#REF!</definedName>
    <definedName name="__________________AGG6" localSheetId="4">#REF!</definedName>
    <definedName name="__________________AGG6" localSheetId="5">#REF!</definedName>
    <definedName name="__________________AGG6">#REF!</definedName>
    <definedName name="__________________ARV8040">'[12]ANAL-PUMP HOUSE'!$I$55</definedName>
    <definedName name="__________________ash1" localSheetId="1">[13]ANAL!#REF!</definedName>
    <definedName name="__________________ash1" localSheetId="8">[13]ANAL!#REF!</definedName>
    <definedName name="__________________ash1" localSheetId="7">[13]ANAL!#REF!</definedName>
    <definedName name="__________________ash1" localSheetId="3">[13]ANAL!#REF!</definedName>
    <definedName name="__________________ash1" localSheetId="4">[13]ANAL!#REF!</definedName>
    <definedName name="__________________ash1" localSheetId="5">[13]ANAL!#REF!</definedName>
    <definedName name="__________________ash1">[13]ANAL!#REF!</definedName>
    <definedName name="__________________AWM10" localSheetId="1">#REF!</definedName>
    <definedName name="__________________AWM10" localSheetId="8">#REF!</definedName>
    <definedName name="__________________AWM10" localSheetId="7">#REF!</definedName>
    <definedName name="__________________AWM10" localSheetId="3">#REF!</definedName>
    <definedName name="__________________AWM10" localSheetId="4">#REF!</definedName>
    <definedName name="__________________AWM10" localSheetId="5">#REF!</definedName>
    <definedName name="__________________AWM10">#REF!</definedName>
    <definedName name="__________________AWM40" localSheetId="1">#REF!</definedName>
    <definedName name="__________________AWM40" localSheetId="8">#REF!</definedName>
    <definedName name="__________________AWM40" localSheetId="7">#REF!</definedName>
    <definedName name="__________________AWM40" localSheetId="3">#REF!</definedName>
    <definedName name="__________________AWM40" localSheetId="4">#REF!</definedName>
    <definedName name="__________________AWM40" localSheetId="5">#REF!</definedName>
    <definedName name="__________________AWM40">#REF!</definedName>
    <definedName name="__________________AWM6" localSheetId="1">#REF!</definedName>
    <definedName name="__________________AWM6" localSheetId="8">#REF!</definedName>
    <definedName name="__________________AWM6" localSheetId="7">#REF!</definedName>
    <definedName name="__________________AWM6" localSheetId="3">#REF!</definedName>
    <definedName name="__________________AWM6" localSheetId="4">#REF!</definedName>
    <definedName name="__________________AWM6" localSheetId="5">#REF!</definedName>
    <definedName name="__________________AWM6">#REF!</definedName>
    <definedName name="__________________BTV300">'[12]ANAL-PUMP HOUSE'!$I$52</definedName>
    <definedName name="__________________CAN112">13.42</definedName>
    <definedName name="__________________CAN113">12.98</definedName>
    <definedName name="__________________CAN117">12.7</definedName>
    <definedName name="__________________CAN118">13.27</definedName>
    <definedName name="__________________CAN120">11.72</definedName>
    <definedName name="__________________CAN210">10.38</definedName>
    <definedName name="__________________CAN211">10.58</definedName>
    <definedName name="__________________CAN213">10.56</definedName>
    <definedName name="__________________CAN215">10.22</definedName>
    <definedName name="__________________CAN216">9.61</definedName>
    <definedName name="__________________CAN217">10.47</definedName>
    <definedName name="__________________CAN219">10.91</definedName>
    <definedName name="__________________CAN220">11.09</definedName>
    <definedName name="__________________CAN221">11.25</definedName>
    <definedName name="__________________CAN222">10.17</definedName>
    <definedName name="__________________CAN223">9.89</definedName>
    <definedName name="__________________CAN230">10.79</definedName>
    <definedName name="__________________can421">40.2</definedName>
    <definedName name="__________________can422">41.57</definedName>
    <definedName name="__________________can423">43.9</definedName>
    <definedName name="__________________can424">41.19</definedName>
    <definedName name="__________________can425">42.81</definedName>
    <definedName name="__________________can426">40.77</definedName>
    <definedName name="__________________can427">40.92</definedName>
    <definedName name="__________________can428">39.29</definedName>
    <definedName name="__________________can429">45.19</definedName>
    <definedName name="__________________can430">40.73</definedName>
    <definedName name="__________________can431">42.52</definedName>
    <definedName name="__________________can432">42.53</definedName>
    <definedName name="__________________can433">43.69</definedName>
    <definedName name="__________________can434">40.43</definedName>
    <definedName name="__________________can435">43.3</definedName>
    <definedName name="__________________CAN458" localSheetId="1">[14]PROCTOR!#REF!</definedName>
    <definedName name="__________________CAN458" localSheetId="8">[14]PROCTOR!#REF!</definedName>
    <definedName name="__________________CAN458" localSheetId="7">[14]PROCTOR!#REF!</definedName>
    <definedName name="__________________CAN458" localSheetId="3">[14]PROCTOR!#REF!</definedName>
    <definedName name="__________________CAN458" localSheetId="4">[14]PROCTOR!#REF!</definedName>
    <definedName name="__________________CAN458" localSheetId="5">[14]PROCTOR!#REF!</definedName>
    <definedName name="__________________CAN458">[14]PROCTOR!#REF!</definedName>
    <definedName name="__________________CAN486" localSheetId="1">[14]PROCTOR!#REF!</definedName>
    <definedName name="__________________CAN486" localSheetId="8">[14]PROCTOR!#REF!</definedName>
    <definedName name="__________________CAN486" localSheetId="7">[14]PROCTOR!#REF!</definedName>
    <definedName name="__________________CAN486" localSheetId="3">[14]PROCTOR!#REF!</definedName>
    <definedName name="__________________CAN486" localSheetId="4">[14]PROCTOR!#REF!</definedName>
    <definedName name="__________________CAN486" localSheetId="5">[14]PROCTOR!#REF!</definedName>
    <definedName name="__________________CAN486">[14]PROCTOR!#REF!</definedName>
    <definedName name="__________________CAN487" localSheetId="1">[14]PROCTOR!#REF!</definedName>
    <definedName name="__________________CAN487" localSheetId="8">[14]PROCTOR!#REF!</definedName>
    <definedName name="__________________CAN487" localSheetId="7">[14]PROCTOR!#REF!</definedName>
    <definedName name="__________________CAN487" localSheetId="3">[14]PROCTOR!#REF!</definedName>
    <definedName name="__________________CAN487" localSheetId="4">[14]PROCTOR!#REF!</definedName>
    <definedName name="__________________CAN487" localSheetId="5">[14]PROCTOR!#REF!</definedName>
    <definedName name="__________________CAN487">[14]PROCTOR!#REF!</definedName>
    <definedName name="__________________CAN488" localSheetId="1">[14]PROCTOR!#REF!</definedName>
    <definedName name="__________________CAN488" localSheetId="8">[14]PROCTOR!#REF!</definedName>
    <definedName name="__________________CAN488" localSheetId="7">[14]PROCTOR!#REF!</definedName>
    <definedName name="__________________CAN488" localSheetId="3">[14]PROCTOR!#REF!</definedName>
    <definedName name="__________________CAN488" localSheetId="4">[14]PROCTOR!#REF!</definedName>
    <definedName name="__________________CAN488" localSheetId="5">[14]PROCTOR!#REF!</definedName>
    <definedName name="__________________CAN488">[14]PROCTOR!#REF!</definedName>
    <definedName name="__________________CAN489" localSheetId="1">[14]PROCTOR!#REF!</definedName>
    <definedName name="__________________CAN489" localSheetId="8">[14]PROCTOR!#REF!</definedName>
    <definedName name="__________________CAN489" localSheetId="7">[14]PROCTOR!#REF!</definedName>
    <definedName name="__________________CAN489" localSheetId="3">[14]PROCTOR!#REF!</definedName>
    <definedName name="__________________CAN489" localSheetId="4">[14]PROCTOR!#REF!</definedName>
    <definedName name="__________________CAN489" localSheetId="5">[14]PROCTOR!#REF!</definedName>
    <definedName name="__________________CAN489">[14]PROCTOR!#REF!</definedName>
    <definedName name="__________________CAN490" localSheetId="1">[14]PROCTOR!#REF!</definedName>
    <definedName name="__________________CAN490" localSheetId="8">[14]PROCTOR!#REF!</definedName>
    <definedName name="__________________CAN490" localSheetId="7">[14]PROCTOR!#REF!</definedName>
    <definedName name="__________________CAN490" localSheetId="3">[14]PROCTOR!#REF!</definedName>
    <definedName name="__________________CAN490" localSheetId="4">[14]PROCTOR!#REF!</definedName>
    <definedName name="__________________CAN490" localSheetId="5">[14]PROCTOR!#REF!</definedName>
    <definedName name="__________________CAN490">[14]PROCTOR!#REF!</definedName>
    <definedName name="__________________CAN491" localSheetId="1">[14]PROCTOR!#REF!</definedName>
    <definedName name="__________________CAN491" localSheetId="8">[14]PROCTOR!#REF!</definedName>
    <definedName name="__________________CAN491" localSheetId="7">[14]PROCTOR!#REF!</definedName>
    <definedName name="__________________CAN491" localSheetId="3">[14]PROCTOR!#REF!</definedName>
    <definedName name="__________________CAN491" localSheetId="4">[14]PROCTOR!#REF!</definedName>
    <definedName name="__________________CAN491" localSheetId="5">[14]PROCTOR!#REF!</definedName>
    <definedName name="__________________CAN491">[14]PROCTOR!#REF!</definedName>
    <definedName name="__________________CAN492" localSheetId="1">[14]PROCTOR!#REF!</definedName>
    <definedName name="__________________CAN492" localSheetId="8">[14]PROCTOR!#REF!</definedName>
    <definedName name="__________________CAN492" localSheetId="7">[14]PROCTOR!#REF!</definedName>
    <definedName name="__________________CAN492" localSheetId="3">[14]PROCTOR!#REF!</definedName>
    <definedName name="__________________CAN492" localSheetId="4">[14]PROCTOR!#REF!</definedName>
    <definedName name="__________________CAN492" localSheetId="5">[14]PROCTOR!#REF!</definedName>
    <definedName name="__________________CAN492">[14]PROCTOR!#REF!</definedName>
    <definedName name="__________________CAN493" localSheetId="1">[14]PROCTOR!#REF!</definedName>
    <definedName name="__________________CAN493" localSheetId="8">[14]PROCTOR!#REF!</definedName>
    <definedName name="__________________CAN493" localSheetId="7">[14]PROCTOR!#REF!</definedName>
    <definedName name="__________________CAN493" localSheetId="3">[14]PROCTOR!#REF!</definedName>
    <definedName name="__________________CAN493" localSheetId="4">[14]PROCTOR!#REF!</definedName>
    <definedName name="__________________CAN493" localSheetId="5">[14]PROCTOR!#REF!</definedName>
    <definedName name="__________________CAN493">[14]PROCTOR!#REF!</definedName>
    <definedName name="__________________CAN494" localSheetId="1">[14]PROCTOR!#REF!</definedName>
    <definedName name="__________________CAN494" localSheetId="8">[14]PROCTOR!#REF!</definedName>
    <definedName name="__________________CAN494" localSheetId="7">[14]PROCTOR!#REF!</definedName>
    <definedName name="__________________CAN494" localSheetId="3">[14]PROCTOR!#REF!</definedName>
    <definedName name="__________________CAN494" localSheetId="4">[14]PROCTOR!#REF!</definedName>
    <definedName name="__________________CAN494" localSheetId="5">[14]PROCTOR!#REF!</definedName>
    <definedName name="__________________CAN494">[14]PROCTOR!#REF!</definedName>
    <definedName name="__________________CAN495" localSheetId="1">[14]PROCTOR!#REF!</definedName>
    <definedName name="__________________CAN495" localSheetId="8">[14]PROCTOR!#REF!</definedName>
    <definedName name="__________________CAN495" localSheetId="7">[14]PROCTOR!#REF!</definedName>
    <definedName name="__________________CAN495" localSheetId="3">[14]PROCTOR!#REF!</definedName>
    <definedName name="__________________CAN495" localSheetId="4">[14]PROCTOR!#REF!</definedName>
    <definedName name="__________________CAN495" localSheetId="5">[14]PROCTOR!#REF!</definedName>
    <definedName name="__________________CAN495">[14]PROCTOR!#REF!</definedName>
    <definedName name="__________________CAN496" localSheetId="1">[14]PROCTOR!#REF!</definedName>
    <definedName name="__________________CAN496" localSheetId="8">[14]PROCTOR!#REF!</definedName>
    <definedName name="__________________CAN496" localSheetId="7">[14]PROCTOR!#REF!</definedName>
    <definedName name="__________________CAN496" localSheetId="3">[14]PROCTOR!#REF!</definedName>
    <definedName name="__________________CAN496" localSheetId="4">[14]PROCTOR!#REF!</definedName>
    <definedName name="__________________CAN496" localSheetId="5">[14]PROCTOR!#REF!</definedName>
    <definedName name="__________________CAN496">[14]PROCTOR!#REF!</definedName>
    <definedName name="__________________CAN497" localSheetId="1">[14]PROCTOR!#REF!</definedName>
    <definedName name="__________________CAN497" localSheetId="8">[14]PROCTOR!#REF!</definedName>
    <definedName name="__________________CAN497" localSheetId="7">[14]PROCTOR!#REF!</definedName>
    <definedName name="__________________CAN497" localSheetId="3">[14]PROCTOR!#REF!</definedName>
    <definedName name="__________________CAN497" localSheetId="4">[14]PROCTOR!#REF!</definedName>
    <definedName name="__________________CAN497" localSheetId="5">[14]PROCTOR!#REF!</definedName>
    <definedName name="__________________CAN497">[14]PROCTOR!#REF!</definedName>
    <definedName name="__________________CAN498" localSheetId="1">[14]PROCTOR!#REF!</definedName>
    <definedName name="__________________CAN498" localSheetId="8">[14]PROCTOR!#REF!</definedName>
    <definedName name="__________________CAN498" localSheetId="7">[14]PROCTOR!#REF!</definedName>
    <definedName name="__________________CAN498" localSheetId="3">[14]PROCTOR!#REF!</definedName>
    <definedName name="__________________CAN498" localSheetId="4">[14]PROCTOR!#REF!</definedName>
    <definedName name="__________________CAN498" localSheetId="5">[14]PROCTOR!#REF!</definedName>
    <definedName name="__________________CAN498">[14]PROCTOR!#REF!</definedName>
    <definedName name="__________________CAN499" localSheetId="1">[14]PROCTOR!#REF!</definedName>
    <definedName name="__________________CAN499" localSheetId="8">[14]PROCTOR!#REF!</definedName>
    <definedName name="__________________CAN499" localSheetId="7">[14]PROCTOR!#REF!</definedName>
    <definedName name="__________________CAN499" localSheetId="3">[14]PROCTOR!#REF!</definedName>
    <definedName name="__________________CAN499" localSheetId="4">[14]PROCTOR!#REF!</definedName>
    <definedName name="__________________CAN499" localSheetId="5">[14]PROCTOR!#REF!</definedName>
    <definedName name="__________________CAN499">[14]PROCTOR!#REF!</definedName>
    <definedName name="__________________CAN500" localSheetId="1">[14]PROCTOR!#REF!</definedName>
    <definedName name="__________________CAN500" localSheetId="8">[14]PROCTOR!#REF!</definedName>
    <definedName name="__________________CAN500" localSheetId="7">[14]PROCTOR!#REF!</definedName>
    <definedName name="__________________CAN500" localSheetId="3">[14]PROCTOR!#REF!</definedName>
    <definedName name="__________________CAN500" localSheetId="4">[14]PROCTOR!#REF!</definedName>
    <definedName name="__________________CAN500" localSheetId="5">[14]PROCTOR!#REF!</definedName>
    <definedName name="__________________CAN500">[14]PROCTOR!#REF!</definedName>
    <definedName name="__________________CDG100" localSheetId="1">#REF!</definedName>
    <definedName name="__________________CDG100" localSheetId="8">#REF!</definedName>
    <definedName name="__________________CDG100" localSheetId="7">#REF!</definedName>
    <definedName name="__________________CDG100" localSheetId="3">#REF!</definedName>
    <definedName name="__________________CDG100" localSheetId="4">#REF!</definedName>
    <definedName name="__________________CDG100" localSheetId="5">#REF!</definedName>
    <definedName name="__________________CDG100">#REF!</definedName>
    <definedName name="__________________CDG250" localSheetId="1">#REF!</definedName>
    <definedName name="__________________CDG250" localSheetId="8">#REF!</definedName>
    <definedName name="__________________CDG250" localSheetId="7">#REF!</definedName>
    <definedName name="__________________CDG250" localSheetId="3">#REF!</definedName>
    <definedName name="__________________CDG250" localSheetId="4">#REF!</definedName>
    <definedName name="__________________CDG250" localSheetId="5">#REF!</definedName>
    <definedName name="__________________CDG250">#REF!</definedName>
    <definedName name="__________________CDG50" localSheetId="1">#REF!</definedName>
    <definedName name="__________________CDG50" localSheetId="8">#REF!</definedName>
    <definedName name="__________________CDG50" localSheetId="7">#REF!</definedName>
    <definedName name="__________________CDG50" localSheetId="3">#REF!</definedName>
    <definedName name="__________________CDG50" localSheetId="4">#REF!</definedName>
    <definedName name="__________________CDG50" localSheetId="5">#REF!</definedName>
    <definedName name="__________________CDG50">#REF!</definedName>
    <definedName name="__________________CDG500" localSheetId="1">#REF!</definedName>
    <definedName name="__________________CDG500" localSheetId="8">#REF!</definedName>
    <definedName name="__________________CDG500" localSheetId="7">#REF!</definedName>
    <definedName name="__________________CDG500" localSheetId="3">#REF!</definedName>
    <definedName name="__________________CDG500" localSheetId="4">#REF!</definedName>
    <definedName name="__________________CDG500" localSheetId="5">#REF!</definedName>
    <definedName name="__________________CDG500">#REF!</definedName>
    <definedName name="__________________CEM53" localSheetId="1">#REF!</definedName>
    <definedName name="__________________CEM53" localSheetId="8">#REF!</definedName>
    <definedName name="__________________CEM53" localSheetId="7">#REF!</definedName>
    <definedName name="__________________CEM53" localSheetId="3">#REF!</definedName>
    <definedName name="__________________CEM53" localSheetId="4">#REF!</definedName>
    <definedName name="__________________CEM53" localSheetId="5">#REF!</definedName>
    <definedName name="__________________CEM53">#REF!</definedName>
    <definedName name="__________________CRN3" localSheetId="1">#REF!</definedName>
    <definedName name="__________________CRN3" localSheetId="8">#REF!</definedName>
    <definedName name="__________________CRN3" localSheetId="7">#REF!</definedName>
    <definedName name="__________________CRN3" localSheetId="3">#REF!</definedName>
    <definedName name="__________________CRN3" localSheetId="4">#REF!</definedName>
    <definedName name="__________________CRN3" localSheetId="5">#REF!</definedName>
    <definedName name="__________________CRN3">#REF!</definedName>
    <definedName name="__________________CRN35" localSheetId="1">#REF!</definedName>
    <definedName name="__________________CRN35" localSheetId="8">#REF!</definedName>
    <definedName name="__________________CRN35" localSheetId="7">#REF!</definedName>
    <definedName name="__________________CRN35" localSheetId="3">#REF!</definedName>
    <definedName name="__________________CRN35" localSheetId="4">#REF!</definedName>
    <definedName name="__________________CRN35" localSheetId="5">#REF!</definedName>
    <definedName name="__________________CRN35">#REF!</definedName>
    <definedName name="__________________CRN80" localSheetId="1">#REF!</definedName>
    <definedName name="__________________CRN80" localSheetId="8">#REF!</definedName>
    <definedName name="__________________CRN80" localSheetId="7">#REF!</definedName>
    <definedName name="__________________CRN80" localSheetId="3">#REF!</definedName>
    <definedName name="__________________CRN80" localSheetId="4">#REF!</definedName>
    <definedName name="__________________CRN80" localSheetId="5">#REF!</definedName>
    <definedName name="__________________CRN80">#REF!</definedName>
    <definedName name="__________________dec05" localSheetId="6" hidden="1">{"'Sheet1'!$A$4386:$N$4591"}</definedName>
    <definedName name="__________________dec05" hidden="1">{"'Sheet1'!$A$4386:$N$4591"}</definedName>
    <definedName name="__________________DOZ50" localSheetId="1">#REF!</definedName>
    <definedName name="__________________DOZ50" localSheetId="8">#REF!</definedName>
    <definedName name="__________________DOZ50" localSheetId="7">#REF!</definedName>
    <definedName name="__________________DOZ50" localSheetId="3">#REF!</definedName>
    <definedName name="__________________DOZ50" localSheetId="4">#REF!</definedName>
    <definedName name="__________________DOZ50" localSheetId="5">#REF!</definedName>
    <definedName name="__________________DOZ50">#REF!</definedName>
    <definedName name="__________________DOZ80" localSheetId="1">#REF!</definedName>
    <definedName name="__________________DOZ80" localSheetId="8">#REF!</definedName>
    <definedName name="__________________DOZ80" localSheetId="7">#REF!</definedName>
    <definedName name="__________________DOZ80" localSheetId="3">#REF!</definedName>
    <definedName name="__________________DOZ80" localSheetId="4">#REF!</definedName>
    <definedName name="__________________DOZ80" localSheetId="5">#REF!</definedName>
    <definedName name="__________________DOZ80">#REF!</definedName>
    <definedName name="__________________ExV200" localSheetId="1">#REF!</definedName>
    <definedName name="__________________ExV200" localSheetId="8">#REF!</definedName>
    <definedName name="__________________ExV200" localSheetId="7">#REF!</definedName>
    <definedName name="__________________ExV200" localSheetId="3">#REF!</definedName>
    <definedName name="__________________ExV200" localSheetId="4">#REF!</definedName>
    <definedName name="__________________ExV200" localSheetId="5">#REF!</definedName>
    <definedName name="__________________ExV200">#REF!</definedName>
    <definedName name="__________________GEN100" localSheetId="1">#REF!</definedName>
    <definedName name="__________________GEN100" localSheetId="8">#REF!</definedName>
    <definedName name="__________________GEN100" localSheetId="7">#REF!</definedName>
    <definedName name="__________________GEN100" localSheetId="3">#REF!</definedName>
    <definedName name="__________________GEN100" localSheetId="4">#REF!</definedName>
    <definedName name="__________________GEN100" localSheetId="5">#REF!</definedName>
    <definedName name="__________________GEN100">#REF!</definedName>
    <definedName name="__________________GEN250" localSheetId="1">#REF!</definedName>
    <definedName name="__________________GEN250" localSheetId="8">#REF!</definedName>
    <definedName name="__________________GEN250" localSheetId="7">#REF!</definedName>
    <definedName name="__________________GEN250" localSheetId="3">#REF!</definedName>
    <definedName name="__________________GEN250" localSheetId="4">#REF!</definedName>
    <definedName name="__________________GEN250" localSheetId="5">#REF!</definedName>
    <definedName name="__________________GEN250">#REF!</definedName>
    <definedName name="__________________GEN325" localSheetId="1">#REF!</definedName>
    <definedName name="__________________GEN325" localSheetId="8">#REF!</definedName>
    <definedName name="__________________GEN325" localSheetId="7">#REF!</definedName>
    <definedName name="__________________GEN325" localSheetId="3">#REF!</definedName>
    <definedName name="__________________GEN325" localSheetId="4">#REF!</definedName>
    <definedName name="__________________GEN325" localSheetId="5">#REF!</definedName>
    <definedName name="__________________GEN325">#REF!</definedName>
    <definedName name="__________________GEN380" localSheetId="1">#REF!</definedName>
    <definedName name="__________________GEN380" localSheetId="8">#REF!</definedName>
    <definedName name="__________________GEN380" localSheetId="7">#REF!</definedName>
    <definedName name="__________________GEN380" localSheetId="3">#REF!</definedName>
    <definedName name="__________________GEN380" localSheetId="4">#REF!</definedName>
    <definedName name="__________________GEN380" localSheetId="5">#REF!</definedName>
    <definedName name="__________________GEN380">#REF!</definedName>
    <definedName name="__________________GSB1" localSheetId="1">#REF!</definedName>
    <definedName name="__________________GSB1" localSheetId="8">#REF!</definedName>
    <definedName name="__________________GSB1" localSheetId="7">#REF!</definedName>
    <definedName name="__________________GSB1" localSheetId="3">#REF!</definedName>
    <definedName name="__________________GSB1" localSheetId="4">#REF!</definedName>
    <definedName name="__________________GSB1" localSheetId="5">#REF!</definedName>
    <definedName name="__________________GSB1">#REF!</definedName>
    <definedName name="__________________GSB2" localSheetId="1">#REF!</definedName>
    <definedName name="__________________GSB2" localSheetId="8">#REF!</definedName>
    <definedName name="__________________GSB2" localSheetId="7">#REF!</definedName>
    <definedName name="__________________GSB2" localSheetId="3">#REF!</definedName>
    <definedName name="__________________GSB2" localSheetId="4">#REF!</definedName>
    <definedName name="__________________GSB2" localSheetId="5">#REF!</definedName>
    <definedName name="__________________GSB2">#REF!</definedName>
    <definedName name="__________________GSB3" localSheetId="1">#REF!</definedName>
    <definedName name="__________________GSB3" localSheetId="8">#REF!</definedName>
    <definedName name="__________________GSB3" localSheetId="7">#REF!</definedName>
    <definedName name="__________________GSB3" localSheetId="3">#REF!</definedName>
    <definedName name="__________________GSB3" localSheetId="4">#REF!</definedName>
    <definedName name="__________________GSB3" localSheetId="5">#REF!</definedName>
    <definedName name="__________________GSB3">#REF!</definedName>
    <definedName name="__________________HMP1" localSheetId="1">#REF!</definedName>
    <definedName name="__________________HMP1" localSheetId="8">#REF!</definedName>
    <definedName name="__________________HMP1" localSheetId="7">#REF!</definedName>
    <definedName name="__________________HMP1" localSheetId="3">#REF!</definedName>
    <definedName name="__________________HMP1" localSheetId="4">#REF!</definedName>
    <definedName name="__________________HMP1" localSheetId="5">#REF!</definedName>
    <definedName name="__________________HMP1">#REF!</definedName>
    <definedName name="__________________HMP2" localSheetId="1">#REF!</definedName>
    <definedName name="__________________HMP2" localSheetId="8">#REF!</definedName>
    <definedName name="__________________HMP2" localSheetId="7">#REF!</definedName>
    <definedName name="__________________HMP2" localSheetId="3">#REF!</definedName>
    <definedName name="__________________HMP2" localSheetId="4">#REF!</definedName>
    <definedName name="__________________HMP2" localSheetId="5">#REF!</definedName>
    <definedName name="__________________HMP2">#REF!</definedName>
    <definedName name="__________________HMP3" localSheetId="1">#REF!</definedName>
    <definedName name="__________________HMP3" localSheetId="8">#REF!</definedName>
    <definedName name="__________________HMP3" localSheetId="7">#REF!</definedName>
    <definedName name="__________________HMP3" localSheetId="3">#REF!</definedName>
    <definedName name="__________________HMP3" localSheetId="4">#REF!</definedName>
    <definedName name="__________________HMP3" localSheetId="5">#REF!</definedName>
    <definedName name="__________________HMP3">#REF!</definedName>
    <definedName name="__________________HMP4" localSheetId="1">#REF!</definedName>
    <definedName name="__________________HMP4" localSheetId="8">#REF!</definedName>
    <definedName name="__________________HMP4" localSheetId="7">#REF!</definedName>
    <definedName name="__________________HMP4" localSheetId="3">#REF!</definedName>
    <definedName name="__________________HMP4" localSheetId="4">#REF!</definedName>
    <definedName name="__________________HMP4" localSheetId="5">#REF!</definedName>
    <definedName name="__________________HMP4">#REF!</definedName>
    <definedName name="__________________HRC1">'[12]Pipe trench'!$V$23</definedName>
    <definedName name="__________________HRC2">'[12]Pipe trench'!$V$24</definedName>
    <definedName name="__________________HSE1">'[12]Pipe trench'!$V$11</definedName>
    <definedName name="__________________lb1" localSheetId="1">#REF!</definedName>
    <definedName name="__________________lb1" localSheetId="8">#REF!</definedName>
    <definedName name="__________________lb1" localSheetId="7">#REF!</definedName>
    <definedName name="__________________lb1" localSheetId="3">#REF!</definedName>
    <definedName name="__________________lb1" localSheetId="4">#REF!</definedName>
    <definedName name="__________________lb1" localSheetId="5">#REF!</definedName>
    <definedName name="__________________lb1">#REF!</definedName>
    <definedName name="__________________lb2" localSheetId="1">#REF!</definedName>
    <definedName name="__________________lb2" localSheetId="8">#REF!</definedName>
    <definedName name="__________________lb2" localSheetId="7">#REF!</definedName>
    <definedName name="__________________lb2" localSheetId="3">#REF!</definedName>
    <definedName name="__________________lb2" localSheetId="4">#REF!</definedName>
    <definedName name="__________________lb2" localSheetId="5">#REF!</definedName>
    <definedName name="__________________lb2">#REF!</definedName>
    <definedName name="__________________mac2">200</definedName>
    <definedName name="__________________MIX10" localSheetId="1">#REF!</definedName>
    <definedName name="__________________MIX10" localSheetId="8">#REF!</definedName>
    <definedName name="__________________MIX10" localSheetId="7">#REF!</definedName>
    <definedName name="__________________MIX10" localSheetId="3">#REF!</definedName>
    <definedName name="__________________MIX10" localSheetId="4">#REF!</definedName>
    <definedName name="__________________MIX10" localSheetId="5">#REF!</definedName>
    <definedName name="__________________MIX10">#REF!</definedName>
    <definedName name="__________________MIX15" localSheetId="1">#REF!</definedName>
    <definedName name="__________________MIX15" localSheetId="8">#REF!</definedName>
    <definedName name="__________________MIX15" localSheetId="7">#REF!</definedName>
    <definedName name="__________________MIX15" localSheetId="3">#REF!</definedName>
    <definedName name="__________________MIX15" localSheetId="4">#REF!</definedName>
    <definedName name="__________________MIX15" localSheetId="5">#REF!</definedName>
    <definedName name="__________________MIX15">#REF!</definedName>
    <definedName name="__________________MIX15150" localSheetId="1">'[3]Mix Design'!#REF!</definedName>
    <definedName name="__________________MIX15150" localSheetId="8">'[3]Mix Design'!#REF!</definedName>
    <definedName name="__________________MIX15150" localSheetId="7">'[3]Mix Design'!#REF!</definedName>
    <definedName name="__________________MIX15150" localSheetId="3">'[3]Mix Design'!#REF!</definedName>
    <definedName name="__________________MIX15150" localSheetId="4">'[3]Mix Design'!#REF!</definedName>
    <definedName name="__________________MIX15150" localSheetId="5">'[3]Mix Design'!#REF!</definedName>
    <definedName name="__________________MIX15150">'[3]Mix Design'!#REF!</definedName>
    <definedName name="__________________MIX1540">'[3]Mix Design'!$P$11</definedName>
    <definedName name="__________________MIX1580" localSheetId="1">'[3]Mix Design'!#REF!</definedName>
    <definedName name="__________________MIX1580" localSheetId="8">'[3]Mix Design'!#REF!</definedName>
    <definedName name="__________________MIX1580" localSheetId="7">'[3]Mix Design'!#REF!</definedName>
    <definedName name="__________________MIX1580" localSheetId="3">'[3]Mix Design'!#REF!</definedName>
    <definedName name="__________________MIX1580" localSheetId="4">'[3]Mix Design'!#REF!</definedName>
    <definedName name="__________________MIX1580" localSheetId="5">'[3]Mix Design'!#REF!</definedName>
    <definedName name="__________________MIX1580">'[3]Mix Design'!#REF!</definedName>
    <definedName name="__________________MIX2">'[4]Mix Design'!$P$12</definedName>
    <definedName name="__________________MIX20" localSheetId="1">#REF!</definedName>
    <definedName name="__________________MIX20" localSheetId="8">#REF!</definedName>
    <definedName name="__________________MIX20" localSheetId="7">#REF!</definedName>
    <definedName name="__________________MIX20" localSheetId="3">#REF!</definedName>
    <definedName name="__________________MIX20" localSheetId="4">#REF!</definedName>
    <definedName name="__________________MIX20" localSheetId="5">#REF!</definedName>
    <definedName name="__________________MIX20">#REF!</definedName>
    <definedName name="__________________MIX2020">'[3]Mix Design'!$P$12</definedName>
    <definedName name="__________________MIX2040">'[3]Mix Design'!$P$13</definedName>
    <definedName name="__________________MIX25" localSheetId="1">#REF!</definedName>
    <definedName name="__________________MIX25" localSheetId="8">#REF!</definedName>
    <definedName name="__________________MIX25" localSheetId="7">#REF!</definedName>
    <definedName name="__________________MIX25" localSheetId="3">#REF!</definedName>
    <definedName name="__________________MIX25" localSheetId="4">#REF!</definedName>
    <definedName name="__________________MIX25" localSheetId="5">#REF!</definedName>
    <definedName name="__________________MIX25">#REF!</definedName>
    <definedName name="__________________MIX2540">'[3]Mix Design'!$P$15</definedName>
    <definedName name="__________________Mix255">'[5]Mix Design'!$P$13</definedName>
    <definedName name="__________________MIX30" localSheetId="1">#REF!</definedName>
    <definedName name="__________________MIX30" localSheetId="8">#REF!</definedName>
    <definedName name="__________________MIX30" localSheetId="7">#REF!</definedName>
    <definedName name="__________________MIX30" localSheetId="3">#REF!</definedName>
    <definedName name="__________________MIX30" localSheetId="4">#REF!</definedName>
    <definedName name="__________________MIX30" localSheetId="5">#REF!</definedName>
    <definedName name="__________________MIX30">#REF!</definedName>
    <definedName name="__________________MIX35" localSheetId="1">#REF!</definedName>
    <definedName name="__________________MIX35" localSheetId="8">#REF!</definedName>
    <definedName name="__________________MIX35" localSheetId="7">#REF!</definedName>
    <definedName name="__________________MIX35" localSheetId="3">#REF!</definedName>
    <definedName name="__________________MIX35" localSheetId="4">#REF!</definedName>
    <definedName name="__________________MIX35" localSheetId="5">#REF!</definedName>
    <definedName name="__________________MIX35">#REF!</definedName>
    <definedName name="__________________MIX40" localSheetId="1">#REF!</definedName>
    <definedName name="__________________MIX40" localSheetId="8">#REF!</definedName>
    <definedName name="__________________MIX40" localSheetId="7">#REF!</definedName>
    <definedName name="__________________MIX40" localSheetId="3">#REF!</definedName>
    <definedName name="__________________MIX40" localSheetId="4">#REF!</definedName>
    <definedName name="__________________MIX40" localSheetId="5">#REF!</definedName>
    <definedName name="__________________MIX40">#REF!</definedName>
    <definedName name="__________________MIX45" localSheetId="1">'[3]Mix Design'!#REF!</definedName>
    <definedName name="__________________MIX45" localSheetId="8">'[3]Mix Design'!#REF!</definedName>
    <definedName name="__________________MIX45" localSheetId="7">'[3]Mix Design'!#REF!</definedName>
    <definedName name="__________________MIX45" localSheetId="3">'[3]Mix Design'!#REF!</definedName>
    <definedName name="__________________MIX45" localSheetId="4">'[3]Mix Design'!#REF!</definedName>
    <definedName name="__________________MIX45" localSheetId="5">'[3]Mix Design'!#REF!</definedName>
    <definedName name="__________________MIX45">'[3]Mix Design'!#REF!</definedName>
    <definedName name="__________________mm1" localSheetId="1">#REF!</definedName>
    <definedName name="__________________mm1" localSheetId="8">#REF!</definedName>
    <definedName name="__________________mm1" localSheetId="7">#REF!</definedName>
    <definedName name="__________________mm1" localSheetId="3">#REF!</definedName>
    <definedName name="__________________mm1" localSheetId="4">#REF!</definedName>
    <definedName name="__________________mm1" localSheetId="5">#REF!</definedName>
    <definedName name="__________________mm1">#REF!</definedName>
    <definedName name="__________________mm2" localSheetId="1">#REF!</definedName>
    <definedName name="__________________mm2" localSheetId="8">#REF!</definedName>
    <definedName name="__________________mm2" localSheetId="7">#REF!</definedName>
    <definedName name="__________________mm2" localSheetId="3">#REF!</definedName>
    <definedName name="__________________mm2" localSheetId="4">#REF!</definedName>
    <definedName name="__________________mm2" localSheetId="5">#REF!</definedName>
    <definedName name="__________________mm2">#REF!</definedName>
    <definedName name="__________________mm3" localSheetId="1">#REF!</definedName>
    <definedName name="__________________mm3" localSheetId="8">#REF!</definedName>
    <definedName name="__________________mm3" localSheetId="7">#REF!</definedName>
    <definedName name="__________________mm3" localSheetId="3">#REF!</definedName>
    <definedName name="__________________mm3" localSheetId="4">#REF!</definedName>
    <definedName name="__________________mm3" localSheetId="5">#REF!</definedName>
    <definedName name="__________________mm3">#REF!</definedName>
    <definedName name="__________________MUR5" localSheetId="1">#REF!</definedName>
    <definedName name="__________________MUR5" localSheetId="8">#REF!</definedName>
    <definedName name="__________________MUR5" localSheetId="7">#REF!</definedName>
    <definedName name="__________________MUR5" localSheetId="3">#REF!</definedName>
    <definedName name="__________________MUR5" localSheetId="4">#REF!</definedName>
    <definedName name="__________________MUR5" localSheetId="5">#REF!</definedName>
    <definedName name="__________________MUR5">#REF!</definedName>
    <definedName name="__________________MUR8" localSheetId="1">#REF!</definedName>
    <definedName name="__________________MUR8" localSheetId="8">#REF!</definedName>
    <definedName name="__________________MUR8" localSheetId="7">#REF!</definedName>
    <definedName name="__________________MUR8" localSheetId="3">#REF!</definedName>
    <definedName name="__________________MUR8" localSheetId="4">#REF!</definedName>
    <definedName name="__________________MUR8" localSheetId="5">#REF!</definedName>
    <definedName name="__________________MUR8">#REF!</definedName>
    <definedName name="__________________OPC43" localSheetId="1">#REF!</definedName>
    <definedName name="__________________OPC43" localSheetId="8">#REF!</definedName>
    <definedName name="__________________OPC43" localSheetId="7">#REF!</definedName>
    <definedName name="__________________OPC43" localSheetId="3">#REF!</definedName>
    <definedName name="__________________OPC43" localSheetId="4">#REF!</definedName>
    <definedName name="__________________OPC43" localSheetId="5">#REF!</definedName>
    <definedName name="__________________OPC43">#REF!</definedName>
    <definedName name="__________________ORC1">'[12]Pipe trench'!$V$17</definedName>
    <definedName name="__________________ORC2">'[12]Pipe trench'!$V$18</definedName>
    <definedName name="__________________OSE1">'[12]Pipe trench'!$V$8</definedName>
    <definedName name="__________________sh1">90</definedName>
    <definedName name="__________________sh2">120</definedName>
    <definedName name="__________________sh3">150</definedName>
    <definedName name="__________________sh4">180</definedName>
    <definedName name="__________________SLV20025">'[12]ANAL-PUMP HOUSE'!$I$58</definedName>
    <definedName name="__________________SLV80010">'[12]ANAL-PUMP HOUSE'!$I$60</definedName>
    <definedName name="__________________tab1" localSheetId="1">#REF!</definedName>
    <definedName name="__________________tab1" localSheetId="8">#REF!</definedName>
    <definedName name="__________________tab1" localSheetId="7">#REF!</definedName>
    <definedName name="__________________tab1" localSheetId="3">#REF!</definedName>
    <definedName name="__________________tab1" localSheetId="4">#REF!</definedName>
    <definedName name="__________________tab1" localSheetId="5">#REF!</definedName>
    <definedName name="__________________tab1">#REF!</definedName>
    <definedName name="__________________tab2" localSheetId="1">#REF!</definedName>
    <definedName name="__________________tab2" localSheetId="8">#REF!</definedName>
    <definedName name="__________________tab2" localSheetId="7">#REF!</definedName>
    <definedName name="__________________tab2" localSheetId="3">#REF!</definedName>
    <definedName name="__________________tab2" localSheetId="4">#REF!</definedName>
    <definedName name="__________________tab2" localSheetId="5">#REF!</definedName>
    <definedName name="__________________tab2">#REF!</definedName>
    <definedName name="__________________TIP1" localSheetId="1">#REF!</definedName>
    <definedName name="__________________TIP1" localSheetId="8">#REF!</definedName>
    <definedName name="__________________TIP1" localSheetId="7">#REF!</definedName>
    <definedName name="__________________TIP1" localSheetId="3">#REF!</definedName>
    <definedName name="__________________TIP1" localSheetId="4">#REF!</definedName>
    <definedName name="__________________TIP1" localSheetId="5">#REF!</definedName>
    <definedName name="__________________TIP1">#REF!</definedName>
    <definedName name="__________________TIP2" localSheetId="1">#REF!</definedName>
    <definedName name="__________________TIP2" localSheetId="8">#REF!</definedName>
    <definedName name="__________________TIP2" localSheetId="7">#REF!</definedName>
    <definedName name="__________________TIP2" localSheetId="3">#REF!</definedName>
    <definedName name="__________________TIP2" localSheetId="4">#REF!</definedName>
    <definedName name="__________________TIP2" localSheetId="5">#REF!</definedName>
    <definedName name="__________________TIP2">#REF!</definedName>
    <definedName name="__________________TIP3" localSheetId="1">#REF!</definedName>
    <definedName name="__________________TIP3" localSheetId="8">#REF!</definedName>
    <definedName name="__________________TIP3" localSheetId="7">#REF!</definedName>
    <definedName name="__________________TIP3" localSheetId="3">#REF!</definedName>
    <definedName name="__________________TIP3" localSheetId="4">#REF!</definedName>
    <definedName name="__________________TIP3" localSheetId="5">#REF!</definedName>
    <definedName name="__________________TIP3">#REF!</definedName>
    <definedName name="_________________A65537" localSheetId="1">#REF!</definedName>
    <definedName name="_________________A65537" localSheetId="8">#REF!</definedName>
    <definedName name="_________________A65537" localSheetId="7">#REF!</definedName>
    <definedName name="_________________A65537" localSheetId="3">#REF!</definedName>
    <definedName name="_________________A65537" localSheetId="4">#REF!</definedName>
    <definedName name="_________________A65537" localSheetId="5">#REF!</definedName>
    <definedName name="_________________A65537">#REF!</definedName>
    <definedName name="_________________ABM10" localSheetId="1">#REF!</definedName>
    <definedName name="_________________ABM10" localSheetId="8">#REF!</definedName>
    <definedName name="_________________ABM10" localSheetId="7">#REF!</definedName>
    <definedName name="_________________ABM10" localSheetId="3">#REF!</definedName>
    <definedName name="_________________ABM10" localSheetId="4">#REF!</definedName>
    <definedName name="_________________ABM10" localSheetId="5">#REF!</definedName>
    <definedName name="_________________ABM10">#REF!</definedName>
    <definedName name="_________________ABM40" localSheetId="1">#REF!</definedName>
    <definedName name="_________________ABM40" localSheetId="8">#REF!</definedName>
    <definedName name="_________________ABM40" localSheetId="7">#REF!</definedName>
    <definedName name="_________________ABM40" localSheetId="3">#REF!</definedName>
    <definedName name="_________________ABM40" localSheetId="4">#REF!</definedName>
    <definedName name="_________________ABM40" localSheetId="5">#REF!</definedName>
    <definedName name="_________________ABM40">#REF!</definedName>
    <definedName name="_________________ABM6" localSheetId="1">#REF!</definedName>
    <definedName name="_________________ABM6" localSheetId="8">#REF!</definedName>
    <definedName name="_________________ABM6" localSheetId="7">#REF!</definedName>
    <definedName name="_________________ABM6" localSheetId="3">#REF!</definedName>
    <definedName name="_________________ABM6" localSheetId="4">#REF!</definedName>
    <definedName name="_________________ABM6" localSheetId="5">#REF!</definedName>
    <definedName name="_________________ABM6">#REF!</definedName>
    <definedName name="_________________ACB10" localSheetId="1">#REF!</definedName>
    <definedName name="_________________ACB10" localSheetId="8">#REF!</definedName>
    <definedName name="_________________ACB10" localSheetId="7">#REF!</definedName>
    <definedName name="_________________ACB10" localSheetId="3">#REF!</definedName>
    <definedName name="_________________ACB10" localSheetId="4">#REF!</definedName>
    <definedName name="_________________ACB10" localSheetId="5">#REF!</definedName>
    <definedName name="_________________ACB10">#REF!</definedName>
    <definedName name="_________________ACB20" localSheetId="1">#REF!</definedName>
    <definedName name="_________________ACB20" localSheetId="8">#REF!</definedName>
    <definedName name="_________________ACB20" localSheetId="7">#REF!</definedName>
    <definedName name="_________________ACB20" localSheetId="3">#REF!</definedName>
    <definedName name="_________________ACB20" localSheetId="4">#REF!</definedName>
    <definedName name="_________________ACB20" localSheetId="5">#REF!</definedName>
    <definedName name="_________________ACB20">#REF!</definedName>
    <definedName name="_________________ACR10" localSheetId="1">#REF!</definedName>
    <definedName name="_________________ACR10" localSheetId="8">#REF!</definedName>
    <definedName name="_________________ACR10" localSheetId="7">#REF!</definedName>
    <definedName name="_________________ACR10" localSheetId="3">#REF!</definedName>
    <definedName name="_________________ACR10" localSheetId="4">#REF!</definedName>
    <definedName name="_________________ACR10" localSheetId="5">#REF!</definedName>
    <definedName name="_________________ACR10">#REF!</definedName>
    <definedName name="_________________ACR20" localSheetId="1">#REF!</definedName>
    <definedName name="_________________ACR20" localSheetId="8">#REF!</definedName>
    <definedName name="_________________ACR20" localSheetId="7">#REF!</definedName>
    <definedName name="_________________ACR20" localSheetId="3">#REF!</definedName>
    <definedName name="_________________ACR20" localSheetId="4">#REF!</definedName>
    <definedName name="_________________ACR20" localSheetId="5">#REF!</definedName>
    <definedName name="_________________ACR20">#REF!</definedName>
    <definedName name="_________________AGG10" localSheetId="1">#REF!</definedName>
    <definedName name="_________________AGG10" localSheetId="8">#REF!</definedName>
    <definedName name="_________________AGG10" localSheetId="7">#REF!</definedName>
    <definedName name="_________________AGG10" localSheetId="3">#REF!</definedName>
    <definedName name="_________________AGG10" localSheetId="4">#REF!</definedName>
    <definedName name="_________________AGG10" localSheetId="5">#REF!</definedName>
    <definedName name="_________________AGG10">#REF!</definedName>
    <definedName name="_________________AGG6" localSheetId="1">#REF!</definedName>
    <definedName name="_________________AGG6" localSheetId="8">#REF!</definedName>
    <definedName name="_________________AGG6" localSheetId="7">#REF!</definedName>
    <definedName name="_________________AGG6" localSheetId="3">#REF!</definedName>
    <definedName name="_________________AGG6" localSheetId="4">#REF!</definedName>
    <definedName name="_________________AGG6" localSheetId="5">#REF!</definedName>
    <definedName name="_________________AGG6">#REF!</definedName>
    <definedName name="_________________ARV8040">'[6]ANAL-PUMP HOUSE'!$I$55</definedName>
    <definedName name="_________________ash1" localSheetId="1">[10]ANAL!#REF!</definedName>
    <definedName name="_________________ash1" localSheetId="8">[10]ANAL!#REF!</definedName>
    <definedName name="_________________ash1" localSheetId="7">[10]ANAL!#REF!</definedName>
    <definedName name="_________________ash1" localSheetId="3">[10]ANAL!#REF!</definedName>
    <definedName name="_________________ash1" localSheetId="4">[10]ANAL!#REF!</definedName>
    <definedName name="_________________ash1" localSheetId="5">[10]ANAL!#REF!</definedName>
    <definedName name="_________________ash1">[10]ANAL!#REF!</definedName>
    <definedName name="_________________AWM10" localSheetId="1">#REF!</definedName>
    <definedName name="_________________AWM10" localSheetId="8">#REF!</definedName>
    <definedName name="_________________AWM10" localSheetId="7">#REF!</definedName>
    <definedName name="_________________AWM10" localSheetId="3">#REF!</definedName>
    <definedName name="_________________AWM10" localSheetId="4">#REF!</definedName>
    <definedName name="_________________AWM10" localSheetId="5">#REF!</definedName>
    <definedName name="_________________AWM10">#REF!</definedName>
    <definedName name="_________________AWM40" localSheetId="1">#REF!</definedName>
    <definedName name="_________________AWM40" localSheetId="8">#REF!</definedName>
    <definedName name="_________________AWM40" localSheetId="7">#REF!</definedName>
    <definedName name="_________________AWM40" localSheetId="3">#REF!</definedName>
    <definedName name="_________________AWM40" localSheetId="4">#REF!</definedName>
    <definedName name="_________________AWM40" localSheetId="5">#REF!</definedName>
    <definedName name="_________________AWM40">#REF!</definedName>
    <definedName name="_________________AWM6" localSheetId="1">#REF!</definedName>
    <definedName name="_________________AWM6" localSheetId="8">#REF!</definedName>
    <definedName name="_________________AWM6" localSheetId="7">#REF!</definedName>
    <definedName name="_________________AWM6" localSheetId="3">#REF!</definedName>
    <definedName name="_________________AWM6" localSheetId="4">#REF!</definedName>
    <definedName name="_________________AWM6" localSheetId="5">#REF!</definedName>
    <definedName name="_________________AWM6">#REF!</definedName>
    <definedName name="_________________BTV300">'[6]ANAL-PUMP HOUSE'!$I$52</definedName>
    <definedName name="_________________CAN112">13.42</definedName>
    <definedName name="_________________CAN113">12.98</definedName>
    <definedName name="_________________CAN117">12.7</definedName>
    <definedName name="_________________CAN118">13.27</definedName>
    <definedName name="_________________CAN120">11.72</definedName>
    <definedName name="_________________CAN210">10.38</definedName>
    <definedName name="_________________CAN211">10.58</definedName>
    <definedName name="_________________CAN213">10.56</definedName>
    <definedName name="_________________CAN215">10.22</definedName>
    <definedName name="_________________CAN216">9.61</definedName>
    <definedName name="_________________CAN217">10.47</definedName>
    <definedName name="_________________CAN219">10.91</definedName>
    <definedName name="_________________CAN220">11.09</definedName>
    <definedName name="_________________CAN221">11.25</definedName>
    <definedName name="_________________CAN222">10.17</definedName>
    <definedName name="_________________CAN223">9.89</definedName>
    <definedName name="_________________CAN230">10.79</definedName>
    <definedName name="_________________can421">40.2</definedName>
    <definedName name="_________________can422">41.57</definedName>
    <definedName name="_________________can423">43.9</definedName>
    <definedName name="_________________can424">41.19</definedName>
    <definedName name="_________________can425">42.81</definedName>
    <definedName name="_________________can426">40.77</definedName>
    <definedName name="_________________can427">40.92</definedName>
    <definedName name="_________________can428">39.29</definedName>
    <definedName name="_________________can429">45.19</definedName>
    <definedName name="_________________can430">40.73</definedName>
    <definedName name="_________________can431">42.52</definedName>
    <definedName name="_________________can432">42.53</definedName>
    <definedName name="_________________can433">43.69</definedName>
    <definedName name="_________________can434">40.43</definedName>
    <definedName name="_________________can435">43.3</definedName>
    <definedName name="_________________CAN458" localSheetId="1">[11]PROCTOR!#REF!</definedName>
    <definedName name="_________________CAN458" localSheetId="8">[11]PROCTOR!#REF!</definedName>
    <definedName name="_________________CAN458" localSheetId="7">[11]PROCTOR!#REF!</definedName>
    <definedName name="_________________CAN458" localSheetId="3">[11]PROCTOR!#REF!</definedName>
    <definedName name="_________________CAN458" localSheetId="4">[11]PROCTOR!#REF!</definedName>
    <definedName name="_________________CAN458" localSheetId="5">[11]PROCTOR!#REF!</definedName>
    <definedName name="_________________CAN458">[11]PROCTOR!#REF!</definedName>
    <definedName name="_________________CAN486" localSheetId="1">[11]PROCTOR!#REF!</definedName>
    <definedName name="_________________CAN486" localSheetId="8">[11]PROCTOR!#REF!</definedName>
    <definedName name="_________________CAN486" localSheetId="7">[11]PROCTOR!#REF!</definedName>
    <definedName name="_________________CAN486" localSheetId="3">[11]PROCTOR!#REF!</definedName>
    <definedName name="_________________CAN486" localSheetId="4">[11]PROCTOR!#REF!</definedName>
    <definedName name="_________________CAN486" localSheetId="5">[11]PROCTOR!#REF!</definedName>
    <definedName name="_________________CAN486">[11]PROCTOR!#REF!</definedName>
    <definedName name="_________________CAN487" localSheetId="1">[11]PROCTOR!#REF!</definedName>
    <definedName name="_________________CAN487" localSheetId="8">[11]PROCTOR!#REF!</definedName>
    <definedName name="_________________CAN487" localSheetId="7">[11]PROCTOR!#REF!</definedName>
    <definedName name="_________________CAN487" localSheetId="3">[11]PROCTOR!#REF!</definedName>
    <definedName name="_________________CAN487" localSheetId="4">[11]PROCTOR!#REF!</definedName>
    <definedName name="_________________CAN487" localSheetId="5">[11]PROCTOR!#REF!</definedName>
    <definedName name="_________________CAN487">[11]PROCTOR!#REF!</definedName>
    <definedName name="_________________CAN488" localSheetId="1">[11]PROCTOR!#REF!</definedName>
    <definedName name="_________________CAN488" localSheetId="8">[11]PROCTOR!#REF!</definedName>
    <definedName name="_________________CAN488" localSheetId="7">[11]PROCTOR!#REF!</definedName>
    <definedName name="_________________CAN488" localSheetId="3">[11]PROCTOR!#REF!</definedName>
    <definedName name="_________________CAN488" localSheetId="4">[11]PROCTOR!#REF!</definedName>
    <definedName name="_________________CAN488" localSheetId="5">[11]PROCTOR!#REF!</definedName>
    <definedName name="_________________CAN488">[11]PROCTOR!#REF!</definedName>
    <definedName name="_________________CAN489" localSheetId="1">[11]PROCTOR!#REF!</definedName>
    <definedName name="_________________CAN489" localSheetId="8">[11]PROCTOR!#REF!</definedName>
    <definedName name="_________________CAN489" localSheetId="7">[11]PROCTOR!#REF!</definedName>
    <definedName name="_________________CAN489" localSheetId="3">[11]PROCTOR!#REF!</definedName>
    <definedName name="_________________CAN489" localSheetId="4">[11]PROCTOR!#REF!</definedName>
    <definedName name="_________________CAN489" localSheetId="5">[11]PROCTOR!#REF!</definedName>
    <definedName name="_________________CAN489">[11]PROCTOR!#REF!</definedName>
    <definedName name="_________________CAN490" localSheetId="1">[11]PROCTOR!#REF!</definedName>
    <definedName name="_________________CAN490" localSheetId="8">[11]PROCTOR!#REF!</definedName>
    <definedName name="_________________CAN490" localSheetId="7">[11]PROCTOR!#REF!</definedName>
    <definedName name="_________________CAN490" localSheetId="3">[11]PROCTOR!#REF!</definedName>
    <definedName name="_________________CAN490" localSheetId="4">[11]PROCTOR!#REF!</definedName>
    <definedName name="_________________CAN490" localSheetId="5">[11]PROCTOR!#REF!</definedName>
    <definedName name="_________________CAN490">[11]PROCTOR!#REF!</definedName>
    <definedName name="_________________CAN491" localSheetId="1">[11]PROCTOR!#REF!</definedName>
    <definedName name="_________________CAN491" localSheetId="8">[11]PROCTOR!#REF!</definedName>
    <definedName name="_________________CAN491" localSheetId="7">[11]PROCTOR!#REF!</definedName>
    <definedName name="_________________CAN491" localSheetId="3">[11]PROCTOR!#REF!</definedName>
    <definedName name="_________________CAN491" localSheetId="4">[11]PROCTOR!#REF!</definedName>
    <definedName name="_________________CAN491" localSheetId="5">[11]PROCTOR!#REF!</definedName>
    <definedName name="_________________CAN491">[11]PROCTOR!#REF!</definedName>
    <definedName name="_________________CAN492" localSheetId="1">[11]PROCTOR!#REF!</definedName>
    <definedName name="_________________CAN492" localSheetId="8">[11]PROCTOR!#REF!</definedName>
    <definedName name="_________________CAN492" localSheetId="7">[11]PROCTOR!#REF!</definedName>
    <definedName name="_________________CAN492" localSheetId="3">[11]PROCTOR!#REF!</definedName>
    <definedName name="_________________CAN492" localSheetId="4">[11]PROCTOR!#REF!</definedName>
    <definedName name="_________________CAN492" localSheetId="5">[11]PROCTOR!#REF!</definedName>
    <definedName name="_________________CAN492">[11]PROCTOR!#REF!</definedName>
    <definedName name="_________________CAN493" localSheetId="1">[11]PROCTOR!#REF!</definedName>
    <definedName name="_________________CAN493" localSheetId="8">[11]PROCTOR!#REF!</definedName>
    <definedName name="_________________CAN493" localSheetId="7">[11]PROCTOR!#REF!</definedName>
    <definedName name="_________________CAN493" localSheetId="3">[11]PROCTOR!#REF!</definedName>
    <definedName name="_________________CAN493" localSheetId="4">[11]PROCTOR!#REF!</definedName>
    <definedName name="_________________CAN493" localSheetId="5">[11]PROCTOR!#REF!</definedName>
    <definedName name="_________________CAN493">[11]PROCTOR!#REF!</definedName>
    <definedName name="_________________CAN494" localSheetId="1">[11]PROCTOR!#REF!</definedName>
    <definedName name="_________________CAN494" localSheetId="8">[11]PROCTOR!#REF!</definedName>
    <definedName name="_________________CAN494" localSheetId="7">[11]PROCTOR!#REF!</definedName>
    <definedName name="_________________CAN494" localSheetId="3">[11]PROCTOR!#REF!</definedName>
    <definedName name="_________________CAN494" localSheetId="4">[11]PROCTOR!#REF!</definedName>
    <definedName name="_________________CAN494" localSheetId="5">[11]PROCTOR!#REF!</definedName>
    <definedName name="_________________CAN494">[11]PROCTOR!#REF!</definedName>
    <definedName name="_________________CAN495" localSheetId="1">[11]PROCTOR!#REF!</definedName>
    <definedName name="_________________CAN495" localSheetId="8">[11]PROCTOR!#REF!</definedName>
    <definedName name="_________________CAN495" localSheetId="7">[11]PROCTOR!#REF!</definedName>
    <definedName name="_________________CAN495" localSheetId="3">[11]PROCTOR!#REF!</definedName>
    <definedName name="_________________CAN495" localSheetId="4">[11]PROCTOR!#REF!</definedName>
    <definedName name="_________________CAN495" localSheetId="5">[11]PROCTOR!#REF!</definedName>
    <definedName name="_________________CAN495">[11]PROCTOR!#REF!</definedName>
    <definedName name="_________________CAN496" localSheetId="1">[11]PROCTOR!#REF!</definedName>
    <definedName name="_________________CAN496" localSheetId="8">[11]PROCTOR!#REF!</definedName>
    <definedName name="_________________CAN496" localSheetId="7">[11]PROCTOR!#REF!</definedName>
    <definedName name="_________________CAN496" localSheetId="3">[11]PROCTOR!#REF!</definedName>
    <definedName name="_________________CAN496" localSheetId="4">[11]PROCTOR!#REF!</definedName>
    <definedName name="_________________CAN496" localSheetId="5">[11]PROCTOR!#REF!</definedName>
    <definedName name="_________________CAN496">[11]PROCTOR!#REF!</definedName>
    <definedName name="_________________CAN497" localSheetId="1">[11]PROCTOR!#REF!</definedName>
    <definedName name="_________________CAN497" localSheetId="8">[11]PROCTOR!#REF!</definedName>
    <definedName name="_________________CAN497" localSheetId="7">[11]PROCTOR!#REF!</definedName>
    <definedName name="_________________CAN497" localSheetId="3">[11]PROCTOR!#REF!</definedName>
    <definedName name="_________________CAN497" localSheetId="4">[11]PROCTOR!#REF!</definedName>
    <definedName name="_________________CAN497" localSheetId="5">[11]PROCTOR!#REF!</definedName>
    <definedName name="_________________CAN497">[11]PROCTOR!#REF!</definedName>
    <definedName name="_________________CAN498" localSheetId="1">[11]PROCTOR!#REF!</definedName>
    <definedName name="_________________CAN498" localSheetId="8">[11]PROCTOR!#REF!</definedName>
    <definedName name="_________________CAN498" localSheetId="7">[11]PROCTOR!#REF!</definedName>
    <definedName name="_________________CAN498" localSheetId="3">[11]PROCTOR!#REF!</definedName>
    <definedName name="_________________CAN498" localSheetId="4">[11]PROCTOR!#REF!</definedName>
    <definedName name="_________________CAN498" localSheetId="5">[11]PROCTOR!#REF!</definedName>
    <definedName name="_________________CAN498">[11]PROCTOR!#REF!</definedName>
    <definedName name="_________________CAN499" localSheetId="1">[11]PROCTOR!#REF!</definedName>
    <definedName name="_________________CAN499" localSheetId="8">[11]PROCTOR!#REF!</definedName>
    <definedName name="_________________CAN499" localSheetId="7">[11]PROCTOR!#REF!</definedName>
    <definedName name="_________________CAN499" localSheetId="3">[11]PROCTOR!#REF!</definedName>
    <definedName name="_________________CAN499" localSheetId="4">[11]PROCTOR!#REF!</definedName>
    <definedName name="_________________CAN499" localSheetId="5">[11]PROCTOR!#REF!</definedName>
    <definedName name="_________________CAN499">[11]PROCTOR!#REF!</definedName>
    <definedName name="_________________CAN500" localSheetId="1">[11]PROCTOR!#REF!</definedName>
    <definedName name="_________________CAN500" localSheetId="8">[11]PROCTOR!#REF!</definedName>
    <definedName name="_________________CAN500" localSheetId="7">[11]PROCTOR!#REF!</definedName>
    <definedName name="_________________CAN500" localSheetId="3">[11]PROCTOR!#REF!</definedName>
    <definedName name="_________________CAN500" localSheetId="4">[11]PROCTOR!#REF!</definedName>
    <definedName name="_________________CAN500" localSheetId="5">[11]PROCTOR!#REF!</definedName>
    <definedName name="_________________CAN500">[11]PROCTOR!#REF!</definedName>
    <definedName name="_________________CDG100" localSheetId="1">#REF!</definedName>
    <definedName name="_________________CDG100" localSheetId="8">#REF!</definedName>
    <definedName name="_________________CDG100" localSheetId="7">#REF!</definedName>
    <definedName name="_________________CDG100" localSheetId="3">#REF!</definedName>
    <definedName name="_________________CDG100" localSheetId="4">#REF!</definedName>
    <definedName name="_________________CDG100" localSheetId="5">#REF!</definedName>
    <definedName name="_________________CDG100">#REF!</definedName>
    <definedName name="_________________CDG250" localSheetId="1">#REF!</definedName>
    <definedName name="_________________CDG250" localSheetId="8">#REF!</definedName>
    <definedName name="_________________CDG250" localSheetId="7">#REF!</definedName>
    <definedName name="_________________CDG250" localSheetId="3">#REF!</definedName>
    <definedName name="_________________CDG250" localSheetId="4">#REF!</definedName>
    <definedName name="_________________CDG250" localSheetId="5">#REF!</definedName>
    <definedName name="_________________CDG250">#REF!</definedName>
    <definedName name="_________________CDG50" localSheetId="1">#REF!</definedName>
    <definedName name="_________________CDG50" localSheetId="8">#REF!</definedName>
    <definedName name="_________________CDG50" localSheetId="7">#REF!</definedName>
    <definedName name="_________________CDG50" localSheetId="3">#REF!</definedName>
    <definedName name="_________________CDG50" localSheetId="4">#REF!</definedName>
    <definedName name="_________________CDG50" localSheetId="5">#REF!</definedName>
    <definedName name="_________________CDG50">#REF!</definedName>
    <definedName name="_________________CDG500" localSheetId="1">#REF!</definedName>
    <definedName name="_________________CDG500" localSheetId="8">#REF!</definedName>
    <definedName name="_________________CDG500" localSheetId="7">#REF!</definedName>
    <definedName name="_________________CDG500" localSheetId="3">#REF!</definedName>
    <definedName name="_________________CDG500" localSheetId="4">#REF!</definedName>
    <definedName name="_________________CDG500" localSheetId="5">#REF!</definedName>
    <definedName name="_________________CDG500">#REF!</definedName>
    <definedName name="_________________CEM53" localSheetId="1">#REF!</definedName>
    <definedName name="_________________CEM53" localSheetId="8">#REF!</definedName>
    <definedName name="_________________CEM53" localSheetId="7">#REF!</definedName>
    <definedName name="_________________CEM53" localSheetId="3">#REF!</definedName>
    <definedName name="_________________CEM53" localSheetId="4">#REF!</definedName>
    <definedName name="_________________CEM53" localSheetId="5">#REF!</definedName>
    <definedName name="_________________CEM53">#REF!</definedName>
    <definedName name="_________________CRN3" localSheetId="1">#REF!</definedName>
    <definedName name="_________________CRN3" localSheetId="8">#REF!</definedName>
    <definedName name="_________________CRN3" localSheetId="7">#REF!</definedName>
    <definedName name="_________________CRN3" localSheetId="3">#REF!</definedName>
    <definedName name="_________________CRN3" localSheetId="4">#REF!</definedName>
    <definedName name="_________________CRN3" localSheetId="5">#REF!</definedName>
    <definedName name="_________________CRN3">#REF!</definedName>
    <definedName name="_________________CRN35" localSheetId="1">#REF!</definedName>
    <definedName name="_________________CRN35" localSheetId="8">#REF!</definedName>
    <definedName name="_________________CRN35" localSheetId="7">#REF!</definedName>
    <definedName name="_________________CRN35" localSheetId="3">#REF!</definedName>
    <definedName name="_________________CRN35" localSheetId="4">#REF!</definedName>
    <definedName name="_________________CRN35" localSheetId="5">#REF!</definedName>
    <definedName name="_________________CRN35">#REF!</definedName>
    <definedName name="_________________CRN80" localSheetId="1">#REF!</definedName>
    <definedName name="_________________CRN80" localSheetId="8">#REF!</definedName>
    <definedName name="_________________CRN80" localSheetId="7">#REF!</definedName>
    <definedName name="_________________CRN80" localSheetId="3">#REF!</definedName>
    <definedName name="_________________CRN80" localSheetId="4">#REF!</definedName>
    <definedName name="_________________CRN80" localSheetId="5">#REF!</definedName>
    <definedName name="_________________CRN80">#REF!</definedName>
    <definedName name="_________________dec05" localSheetId="6" hidden="1">{"'Sheet1'!$A$4386:$N$4591"}</definedName>
    <definedName name="_________________dec05" hidden="1">{"'Sheet1'!$A$4386:$N$4591"}</definedName>
    <definedName name="_________________DOZ50" localSheetId="1">#REF!</definedName>
    <definedName name="_________________DOZ50" localSheetId="8">#REF!</definedName>
    <definedName name="_________________DOZ50" localSheetId="7">#REF!</definedName>
    <definedName name="_________________DOZ50" localSheetId="3">#REF!</definedName>
    <definedName name="_________________DOZ50" localSheetId="4">#REF!</definedName>
    <definedName name="_________________DOZ50" localSheetId="5">#REF!</definedName>
    <definedName name="_________________DOZ50">#REF!</definedName>
    <definedName name="_________________DOZ80" localSheetId="1">#REF!</definedName>
    <definedName name="_________________DOZ80" localSheetId="8">#REF!</definedName>
    <definedName name="_________________DOZ80" localSheetId="7">#REF!</definedName>
    <definedName name="_________________DOZ80" localSheetId="3">#REF!</definedName>
    <definedName name="_________________DOZ80" localSheetId="4">#REF!</definedName>
    <definedName name="_________________DOZ80" localSheetId="5">#REF!</definedName>
    <definedName name="_________________DOZ80">#REF!</definedName>
    <definedName name="_________________ExV200" localSheetId="1">#REF!</definedName>
    <definedName name="_________________ExV200" localSheetId="8">#REF!</definedName>
    <definedName name="_________________ExV200" localSheetId="7">#REF!</definedName>
    <definedName name="_________________ExV200" localSheetId="3">#REF!</definedName>
    <definedName name="_________________ExV200" localSheetId="4">#REF!</definedName>
    <definedName name="_________________ExV200" localSheetId="5">#REF!</definedName>
    <definedName name="_________________ExV200">#REF!</definedName>
    <definedName name="_________________GEN100" localSheetId="1">#REF!</definedName>
    <definedName name="_________________GEN100" localSheetId="8">#REF!</definedName>
    <definedName name="_________________GEN100" localSheetId="7">#REF!</definedName>
    <definedName name="_________________GEN100" localSheetId="3">#REF!</definedName>
    <definedName name="_________________GEN100" localSheetId="4">#REF!</definedName>
    <definedName name="_________________GEN100" localSheetId="5">#REF!</definedName>
    <definedName name="_________________GEN100">#REF!</definedName>
    <definedName name="_________________GEN250" localSheetId="1">#REF!</definedName>
    <definedName name="_________________GEN250" localSheetId="8">#REF!</definedName>
    <definedName name="_________________GEN250" localSheetId="7">#REF!</definedName>
    <definedName name="_________________GEN250" localSheetId="3">#REF!</definedName>
    <definedName name="_________________GEN250" localSheetId="4">#REF!</definedName>
    <definedName name="_________________GEN250" localSheetId="5">#REF!</definedName>
    <definedName name="_________________GEN250">#REF!</definedName>
    <definedName name="_________________GEN325" localSheetId="1">#REF!</definedName>
    <definedName name="_________________GEN325" localSheetId="8">#REF!</definedName>
    <definedName name="_________________GEN325" localSheetId="7">#REF!</definedName>
    <definedName name="_________________GEN325" localSheetId="3">#REF!</definedName>
    <definedName name="_________________GEN325" localSheetId="4">#REF!</definedName>
    <definedName name="_________________GEN325" localSheetId="5">#REF!</definedName>
    <definedName name="_________________GEN325">#REF!</definedName>
    <definedName name="_________________GEN380" localSheetId="1">#REF!</definedName>
    <definedName name="_________________GEN380" localSheetId="8">#REF!</definedName>
    <definedName name="_________________GEN380" localSheetId="7">#REF!</definedName>
    <definedName name="_________________GEN380" localSheetId="3">#REF!</definedName>
    <definedName name="_________________GEN380" localSheetId="4">#REF!</definedName>
    <definedName name="_________________GEN380" localSheetId="5">#REF!</definedName>
    <definedName name="_________________GEN380">#REF!</definedName>
    <definedName name="_________________GSB1" localSheetId="1">#REF!</definedName>
    <definedName name="_________________GSB1" localSheetId="8">#REF!</definedName>
    <definedName name="_________________GSB1" localSheetId="7">#REF!</definedName>
    <definedName name="_________________GSB1" localSheetId="3">#REF!</definedName>
    <definedName name="_________________GSB1" localSheetId="4">#REF!</definedName>
    <definedName name="_________________GSB1" localSheetId="5">#REF!</definedName>
    <definedName name="_________________GSB1">#REF!</definedName>
    <definedName name="_________________GSB2" localSheetId="1">#REF!</definedName>
    <definedName name="_________________GSB2" localSheetId="8">#REF!</definedName>
    <definedName name="_________________GSB2" localSheetId="7">#REF!</definedName>
    <definedName name="_________________GSB2" localSheetId="3">#REF!</definedName>
    <definedName name="_________________GSB2" localSheetId="4">#REF!</definedName>
    <definedName name="_________________GSB2" localSheetId="5">#REF!</definedName>
    <definedName name="_________________GSB2">#REF!</definedName>
    <definedName name="_________________GSB3" localSheetId="1">#REF!</definedName>
    <definedName name="_________________GSB3" localSheetId="8">#REF!</definedName>
    <definedName name="_________________GSB3" localSheetId="7">#REF!</definedName>
    <definedName name="_________________GSB3" localSheetId="3">#REF!</definedName>
    <definedName name="_________________GSB3" localSheetId="4">#REF!</definedName>
    <definedName name="_________________GSB3" localSheetId="5">#REF!</definedName>
    <definedName name="_________________GSB3">#REF!</definedName>
    <definedName name="_________________HMP1" localSheetId="1">#REF!</definedName>
    <definedName name="_________________HMP1" localSheetId="8">#REF!</definedName>
    <definedName name="_________________HMP1" localSheetId="7">#REF!</definedName>
    <definedName name="_________________HMP1" localSheetId="3">#REF!</definedName>
    <definedName name="_________________HMP1" localSheetId="4">#REF!</definedName>
    <definedName name="_________________HMP1" localSheetId="5">#REF!</definedName>
    <definedName name="_________________HMP1">#REF!</definedName>
    <definedName name="_________________HMP2" localSheetId="1">#REF!</definedName>
    <definedName name="_________________HMP2" localSheetId="8">#REF!</definedName>
    <definedName name="_________________HMP2" localSheetId="7">#REF!</definedName>
    <definedName name="_________________HMP2" localSheetId="3">#REF!</definedName>
    <definedName name="_________________HMP2" localSheetId="4">#REF!</definedName>
    <definedName name="_________________HMP2" localSheetId="5">#REF!</definedName>
    <definedName name="_________________HMP2">#REF!</definedName>
    <definedName name="_________________HMP3" localSheetId="1">#REF!</definedName>
    <definedName name="_________________HMP3" localSheetId="8">#REF!</definedName>
    <definedName name="_________________HMP3" localSheetId="7">#REF!</definedName>
    <definedName name="_________________HMP3" localSheetId="3">#REF!</definedName>
    <definedName name="_________________HMP3" localSheetId="4">#REF!</definedName>
    <definedName name="_________________HMP3" localSheetId="5">#REF!</definedName>
    <definedName name="_________________HMP3">#REF!</definedName>
    <definedName name="_________________HMP4" localSheetId="1">#REF!</definedName>
    <definedName name="_________________HMP4" localSheetId="8">#REF!</definedName>
    <definedName name="_________________HMP4" localSheetId="7">#REF!</definedName>
    <definedName name="_________________HMP4" localSheetId="3">#REF!</definedName>
    <definedName name="_________________HMP4" localSheetId="4">#REF!</definedName>
    <definedName name="_________________HMP4" localSheetId="5">#REF!</definedName>
    <definedName name="_________________HMP4">#REF!</definedName>
    <definedName name="_________________HRC1">'[6]Pipe trench'!$V$23</definedName>
    <definedName name="_________________HRC2">'[6]Pipe trench'!$V$24</definedName>
    <definedName name="_________________HSE1">'[6]Pipe trench'!$V$11</definedName>
    <definedName name="_________________lb1" localSheetId="1">#REF!</definedName>
    <definedName name="_________________lb1" localSheetId="8">#REF!</definedName>
    <definedName name="_________________lb1" localSheetId="7">#REF!</definedName>
    <definedName name="_________________lb1" localSheetId="3">#REF!</definedName>
    <definedName name="_________________lb1" localSheetId="4">#REF!</definedName>
    <definedName name="_________________lb1" localSheetId="5">#REF!</definedName>
    <definedName name="_________________lb1">#REF!</definedName>
    <definedName name="_________________lb2" localSheetId="1">#REF!</definedName>
    <definedName name="_________________lb2" localSheetId="8">#REF!</definedName>
    <definedName name="_________________lb2" localSheetId="7">#REF!</definedName>
    <definedName name="_________________lb2" localSheetId="3">#REF!</definedName>
    <definedName name="_________________lb2" localSheetId="4">#REF!</definedName>
    <definedName name="_________________lb2" localSheetId="5">#REF!</definedName>
    <definedName name="_________________lb2">#REF!</definedName>
    <definedName name="_________________mac2">200</definedName>
    <definedName name="_________________MIX10" localSheetId="1">#REF!</definedName>
    <definedName name="_________________MIX10" localSheetId="8">#REF!</definedName>
    <definedName name="_________________MIX10" localSheetId="7">#REF!</definedName>
    <definedName name="_________________MIX10" localSheetId="3">#REF!</definedName>
    <definedName name="_________________MIX10" localSheetId="4">#REF!</definedName>
    <definedName name="_________________MIX10" localSheetId="5">#REF!</definedName>
    <definedName name="_________________MIX10">#REF!</definedName>
    <definedName name="_________________MIX15" localSheetId="1">#REF!</definedName>
    <definedName name="_________________MIX15" localSheetId="8">#REF!</definedName>
    <definedName name="_________________MIX15" localSheetId="7">#REF!</definedName>
    <definedName name="_________________MIX15" localSheetId="3">#REF!</definedName>
    <definedName name="_________________MIX15" localSheetId="4">#REF!</definedName>
    <definedName name="_________________MIX15" localSheetId="5">#REF!</definedName>
    <definedName name="_________________MIX15">#REF!</definedName>
    <definedName name="_________________MIX15150" localSheetId="1">'[3]Mix Design'!#REF!</definedName>
    <definedName name="_________________MIX15150" localSheetId="8">'[3]Mix Design'!#REF!</definedName>
    <definedName name="_________________MIX15150" localSheetId="7">'[3]Mix Design'!#REF!</definedName>
    <definedName name="_________________MIX15150" localSheetId="3">'[3]Mix Design'!#REF!</definedName>
    <definedName name="_________________MIX15150" localSheetId="4">'[3]Mix Design'!#REF!</definedName>
    <definedName name="_________________MIX15150" localSheetId="5">'[3]Mix Design'!#REF!</definedName>
    <definedName name="_________________MIX15150">'[3]Mix Design'!#REF!</definedName>
    <definedName name="_________________MIX1540">'[3]Mix Design'!$P$11</definedName>
    <definedName name="_________________MIX1580" localSheetId="1">'[3]Mix Design'!#REF!</definedName>
    <definedName name="_________________MIX1580" localSheetId="8">'[3]Mix Design'!#REF!</definedName>
    <definedName name="_________________MIX1580" localSheetId="7">'[3]Mix Design'!#REF!</definedName>
    <definedName name="_________________MIX1580" localSheetId="3">'[3]Mix Design'!#REF!</definedName>
    <definedName name="_________________MIX1580" localSheetId="4">'[3]Mix Design'!#REF!</definedName>
    <definedName name="_________________MIX1580" localSheetId="5">'[3]Mix Design'!#REF!</definedName>
    <definedName name="_________________MIX1580">'[3]Mix Design'!#REF!</definedName>
    <definedName name="_________________MIX2">'[4]Mix Design'!$P$12</definedName>
    <definedName name="_________________MIX20" localSheetId="1">#REF!</definedName>
    <definedName name="_________________MIX20" localSheetId="8">#REF!</definedName>
    <definedName name="_________________MIX20" localSheetId="7">#REF!</definedName>
    <definedName name="_________________MIX20" localSheetId="3">#REF!</definedName>
    <definedName name="_________________MIX20" localSheetId="4">#REF!</definedName>
    <definedName name="_________________MIX20" localSheetId="5">#REF!</definedName>
    <definedName name="_________________MIX20">#REF!</definedName>
    <definedName name="_________________MIX2020">'[3]Mix Design'!$P$12</definedName>
    <definedName name="_________________MIX2040">'[3]Mix Design'!$P$13</definedName>
    <definedName name="_________________MIX25" localSheetId="1">#REF!</definedName>
    <definedName name="_________________MIX25" localSheetId="8">#REF!</definedName>
    <definedName name="_________________MIX25" localSheetId="7">#REF!</definedName>
    <definedName name="_________________MIX25" localSheetId="3">#REF!</definedName>
    <definedName name="_________________MIX25" localSheetId="4">#REF!</definedName>
    <definedName name="_________________MIX25" localSheetId="5">#REF!</definedName>
    <definedName name="_________________MIX25">#REF!</definedName>
    <definedName name="_________________MIX2540">'[3]Mix Design'!$P$15</definedName>
    <definedName name="_________________Mix255">'[5]Mix Design'!$P$13</definedName>
    <definedName name="_________________MIX30" localSheetId="1">#REF!</definedName>
    <definedName name="_________________MIX30" localSheetId="8">#REF!</definedName>
    <definedName name="_________________MIX30" localSheetId="7">#REF!</definedName>
    <definedName name="_________________MIX30" localSheetId="3">#REF!</definedName>
    <definedName name="_________________MIX30" localSheetId="4">#REF!</definedName>
    <definedName name="_________________MIX30" localSheetId="5">#REF!</definedName>
    <definedName name="_________________MIX30">#REF!</definedName>
    <definedName name="_________________MIX35" localSheetId="1">#REF!</definedName>
    <definedName name="_________________MIX35" localSheetId="8">#REF!</definedName>
    <definedName name="_________________MIX35" localSheetId="7">#REF!</definedName>
    <definedName name="_________________MIX35" localSheetId="3">#REF!</definedName>
    <definedName name="_________________MIX35" localSheetId="4">#REF!</definedName>
    <definedName name="_________________MIX35" localSheetId="5">#REF!</definedName>
    <definedName name="_________________MIX35">#REF!</definedName>
    <definedName name="_________________MIX40" localSheetId="1">#REF!</definedName>
    <definedName name="_________________MIX40" localSheetId="8">#REF!</definedName>
    <definedName name="_________________MIX40" localSheetId="7">#REF!</definedName>
    <definedName name="_________________MIX40" localSheetId="3">#REF!</definedName>
    <definedName name="_________________MIX40" localSheetId="4">#REF!</definedName>
    <definedName name="_________________MIX40" localSheetId="5">#REF!</definedName>
    <definedName name="_________________MIX40">#REF!</definedName>
    <definedName name="_________________MIX45" localSheetId="1">'[3]Mix Design'!#REF!</definedName>
    <definedName name="_________________MIX45" localSheetId="8">'[3]Mix Design'!#REF!</definedName>
    <definedName name="_________________MIX45" localSheetId="7">'[3]Mix Design'!#REF!</definedName>
    <definedName name="_________________MIX45" localSheetId="3">'[3]Mix Design'!#REF!</definedName>
    <definedName name="_________________MIX45" localSheetId="4">'[3]Mix Design'!#REF!</definedName>
    <definedName name="_________________MIX45" localSheetId="5">'[3]Mix Design'!#REF!</definedName>
    <definedName name="_________________MIX45">'[3]Mix Design'!#REF!</definedName>
    <definedName name="_________________mm1" localSheetId="1">#REF!</definedName>
    <definedName name="_________________mm1" localSheetId="8">#REF!</definedName>
    <definedName name="_________________mm1" localSheetId="7">#REF!</definedName>
    <definedName name="_________________mm1" localSheetId="3">#REF!</definedName>
    <definedName name="_________________mm1" localSheetId="4">#REF!</definedName>
    <definedName name="_________________mm1" localSheetId="5">#REF!</definedName>
    <definedName name="_________________mm1">#REF!</definedName>
    <definedName name="_________________mm2" localSheetId="1">#REF!</definedName>
    <definedName name="_________________mm2" localSheetId="8">#REF!</definedName>
    <definedName name="_________________mm2" localSheetId="7">#REF!</definedName>
    <definedName name="_________________mm2" localSheetId="3">#REF!</definedName>
    <definedName name="_________________mm2" localSheetId="4">#REF!</definedName>
    <definedName name="_________________mm2" localSheetId="5">#REF!</definedName>
    <definedName name="_________________mm2">#REF!</definedName>
    <definedName name="_________________mm3" localSheetId="1">#REF!</definedName>
    <definedName name="_________________mm3" localSheetId="8">#REF!</definedName>
    <definedName name="_________________mm3" localSheetId="7">#REF!</definedName>
    <definedName name="_________________mm3" localSheetId="3">#REF!</definedName>
    <definedName name="_________________mm3" localSheetId="4">#REF!</definedName>
    <definedName name="_________________mm3" localSheetId="5">#REF!</definedName>
    <definedName name="_________________mm3">#REF!</definedName>
    <definedName name="_________________MUR5" localSheetId="1">#REF!</definedName>
    <definedName name="_________________MUR5" localSheetId="8">#REF!</definedName>
    <definedName name="_________________MUR5" localSheetId="7">#REF!</definedName>
    <definedName name="_________________MUR5" localSheetId="3">#REF!</definedName>
    <definedName name="_________________MUR5" localSheetId="4">#REF!</definedName>
    <definedName name="_________________MUR5" localSheetId="5">#REF!</definedName>
    <definedName name="_________________MUR5">#REF!</definedName>
    <definedName name="_________________MUR8" localSheetId="1">#REF!</definedName>
    <definedName name="_________________MUR8" localSheetId="8">#REF!</definedName>
    <definedName name="_________________MUR8" localSheetId="7">#REF!</definedName>
    <definedName name="_________________MUR8" localSheetId="3">#REF!</definedName>
    <definedName name="_________________MUR8" localSheetId="4">#REF!</definedName>
    <definedName name="_________________MUR8" localSheetId="5">#REF!</definedName>
    <definedName name="_________________MUR8">#REF!</definedName>
    <definedName name="_________________OPC43" localSheetId="1">#REF!</definedName>
    <definedName name="_________________OPC43" localSheetId="8">#REF!</definedName>
    <definedName name="_________________OPC43" localSheetId="7">#REF!</definedName>
    <definedName name="_________________OPC43" localSheetId="3">#REF!</definedName>
    <definedName name="_________________OPC43" localSheetId="4">#REF!</definedName>
    <definedName name="_________________OPC43" localSheetId="5">#REF!</definedName>
    <definedName name="_________________OPC43">#REF!</definedName>
    <definedName name="_________________ORC1">'[6]Pipe trench'!$V$17</definedName>
    <definedName name="_________________ORC2">'[6]Pipe trench'!$V$18</definedName>
    <definedName name="_________________OSE1">'[6]Pipe trench'!$V$8</definedName>
    <definedName name="_________________sh1">90</definedName>
    <definedName name="_________________sh2">120</definedName>
    <definedName name="_________________sh3">150</definedName>
    <definedName name="_________________sh4">180</definedName>
    <definedName name="_________________SLV10025" localSheetId="1">'[15]ANAL-PIPE LINE'!#REF!</definedName>
    <definedName name="_________________SLV10025" localSheetId="8">'[15]ANAL-PIPE LINE'!#REF!</definedName>
    <definedName name="_________________SLV10025" localSheetId="7">'[15]ANAL-PIPE LINE'!#REF!</definedName>
    <definedName name="_________________SLV10025" localSheetId="3">'[15]ANAL-PIPE LINE'!#REF!</definedName>
    <definedName name="_________________SLV10025" localSheetId="4">'[15]ANAL-PIPE LINE'!#REF!</definedName>
    <definedName name="_________________SLV10025" localSheetId="5">'[15]ANAL-PIPE LINE'!#REF!</definedName>
    <definedName name="_________________SLV10025">'[15]ANAL-PIPE LINE'!#REF!</definedName>
    <definedName name="_________________SLV20025">'[6]ANAL-PUMP HOUSE'!$I$58</definedName>
    <definedName name="_________________SLV80010">'[6]ANAL-PUMP HOUSE'!$I$60</definedName>
    <definedName name="_________________tab1" localSheetId="1">#REF!</definedName>
    <definedName name="_________________tab1" localSheetId="8">#REF!</definedName>
    <definedName name="_________________tab1" localSheetId="7">#REF!</definedName>
    <definedName name="_________________tab1" localSheetId="3">#REF!</definedName>
    <definedName name="_________________tab1" localSheetId="4">#REF!</definedName>
    <definedName name="_________________tab1" localSheetId="5">#REF!</definedName>
    <definedName name="_________________tab1">#REF!</definedName>
    <definedName name="_________________tab2" localSheetId="1">#REF!</definedName>
    <definedName name="_________________tab2" localSheetId="8">#REF!</definedName>
    <definedName name="_________________tab2" localSheetId="7">#REF!</definedName>
    <definedName name="_________________tab2" localSheetId="3">#REF!</definedName>
    <definedName name="_________________tab2" localSheetId="4">#REF!</definedName>
    <definedName name="_________________tab2" localSheetId="5">#REF!</definedName>
    <definedName name="_________________tab2">#REF!</definedName>
    <definedName name="_________________TIP1" localSheetId="1">#REF!</definedName>
    <definedName name="_________________TIP1" localSheetId="8">#REF!</definedName>
    <definedName name="_________________TIP1" localSheetId="7">#REF!</definedName>
    <definedName name="_________________TIP1" localSheetId="3">#REF!</definedName>
    <definedName name="_________________TIP1" localSheetId="4">#REF!</definedName>
    <definedName name="_________________TIP1" localSheetId="5">#REF!</definedName>
    <definedName name="_________________TIP1">#REF!</definedName>
    <definedName name="_________________TIP2" localSheetId="1">#REF!</definedName>
    <definedName name="_________________TIP2" localSheetId="8">#REF!</definedName>
    <definedName name="_________________TIP2" localSheetId="7">#REF!</definedName>
    <definedName name="_________________TIP2" localSheetId="3">#REF!</definedName>
    <definedName name="_________________TIP2" localSheetId="4">#REF!</definedName>
    <definedName name="_________________TIP2" localSheetId="5">#REF!</definedName>
    <definedName name="_________________TIP2">#REF!</definedName>
    <definedName name="_________________TIP3" localSheetId="1">#REF!</definedName>
    <definedName name="_________________TIP3" localSheetId="8">#REF!</definedName>
    <definedName name="_________________TIP3" localSheetId="7">#REF!</definedName>
    <definedName name="_________________TIP3" localSheetId="3">#REF!</definedName>
    <definedName name="_________________TIP3" localSheetId="4">#REF!</definedName>
    <definedName name="_________________TIP3" localSheetId="5">#REF!</definedName>
    <definedName name="_________________TIP3">#REF!</definedName>
    <definedName name="________________A65537" localSheetId="1">#REF!</definedName>
    <definedName name="________________A65537" localSheetId="8">#REF!</definedName>
    <definedName name="________________A65537" localSheetId="7">#REF!</definedName>
    <definedName name="________________A65537" localSheetId="3">#REF!</definedName>
    <definedName name="________________A65537" localSheetId="4">#REF!</definedName>
    <definedName name="________________A65537" localSheetId="5">#REF!</definedName>
    <definedName name="________________A65537">#REF!</definedName>
    <definedName name="________________ABM10" localSheetId="1">#REF!</definedName>
    <definedName name="________________ABM10" localSheetId="8">#REF!</definedName>
    <definedName name="________________ABM10" localSheetId="7">#REF!</definedName>
    <definedName name="________________ABM10" localSheetId="3">#REF!</definedName>
    <definedName name="________________ABM10" localSheetId="4">#REF!</definedName>
    <definedName name="________________ABM10" localSheetId="5">#REF!</definedName>
    <definedName name="________________ABM10">#REF!</definedName>
    <definedName name="________________ABM40" localSheetId="1">#REF!</definedName>
    <definedName name="________________ABM40" localSheetId="8">#REF!</definedName>
    <definedName name="________________ABM40" localSheetId="7">#REF!</definedName>
    <definedName name="________________ABM40" localSheetId="3">#REF!</definedName>
    <definedName name="________________ABM40" localSheetId="4">#REF!</definedName>
    <definedName name="________________ABM40" localSheetId="5">#REF!</definedName>
    <definedName name="________________ABM40">#REF!</definedName>
    <definedName name="________________ABM6" localSheetId="1">#REF!</definedName>
    <definedName name="________________ABM6" localSheetId="8">#REF!</definedName>
    <definedName name="________________ABM6" localSheetId="7">#REF!</definedName>
    <definedName name="________________ABM6" localSheetId="3">#REF!</definedName>
    <definedName name="________________ABM6" localSheetId="4">#REF!</definedName>
    <definedName name="________________ABM6" localSheetId="5">#REF!</definedName>
    <definedName name="________________ABM6">#REF!</definedName>
    <definedName name="________________ACB10" localSheetId="1">#REF!</definedName>
    <definedName name="________________ACB10" localSheetId="8">#REF!</definedName>
    <definedName name="________________ACB10" localSheetId="7">#REF!</definedName>
    <definedName name="________________ACB10" localSheetId="3">#REF!</definedName>
    <definedName name="________________ACB10" localSheetId="4">#REF!</definedName>
    <definedName name="________________ACB10" localSheetId="5">#REF!</definedName>
    <definedName name="________________ACB10">#REF!</definedName>
    <definedName name="________________ACB20" localSheetId="1">#REF!</definedName>
    <definedName name="________________ACB20" localSheetId="8">#REF!</definedName>
    <definedName name="________________ACB20" localSheetId="7">#REF!</definedName>
    <definedName name="________________ACB20" localSheetId="3">#REF!</definedName>
    <definedName name="________________ACB20" localSheetId="4">#REF!</definedName>
    <definedName name="________________ACB20" localSheetId="5">#REF!</definedName>
    <definedName name="________________ACB20">#REF!</definedName>
    <definedName name="________________ACR10" localSheetId="1">#REF!</definedName>
    <definedName name="________________ACR10" localSheetId="8">#REF!</definedName>
    <definedName name="________________ACR10" localSheetId="7">#REF!</definedName>
    <definedName name="________________ACR10" localSheetId="3">#REF!</definedName>
    <definedName name="________________ACR10" localSheetId="4">#REF!</definedName>
    <definedName name="________________ACR10" localSheetId="5">#REF!</definedName>
    <definedName name="________________ACR10">#REF!</definedName>
    <definedName name="________________ACR20" localSheetId="1">#REF!</definedName>
    <definedName name="________________ACR20" localSheetId="8">#REF!</definedName>
    <definedName name="________________ACR20" localSheetId="7">#REF!</definedName>
    <definedName name="________________ACR20" localSheetId="3">#REF!</definedName>
    <definedName name="________________ACR20" localSheetId="4">#REF!</definedName>
    <definedName name="________________ACR20" localSheetId="5">#REF!</definedName>
    <definedName name="________________ACR20">#REF!</definedName>
    <definedName name="________________AGG10" localSheetId="1">#REF!</definedName>
    <definedName name="________________AGG10" localSheetId="8">#REF!</definedName>
    <definedName name="________________AGG10" localSheetId="7">#REF!</definedName>
    <definedName name="________________AGG10" localSheetId="3">#REF!</definedName>
    <definedName name="________________AGG10" localSheetId="4">#REF!</definedName>
    <definedName name="________________AGG10" localSheetId="5">#REF!</definedName>
    <definedName name="________________AGG10">#REF!</definedName>
    <definedName name="________________AGG6" localSheetId="1">#REF!</definedName>
    <definedName name="________________AGG6" localSheetId="8">#REF!</definedName>
    <definedName name="________________AGG6" localSheetId="7">#REF!</definedName>
    <definedName name="________________AGG6" localSheetId="3">#REF!</definedName>
    <definedName name="________________AGG6" localSheetId="4">#REF!</definedName>
    <definedName name="________________AGG6" localSheetId="5">#REF!</definedName>
    <definedName name="________________AGG6">#REF!</definedName>
    <definedName name="________________ARV8040">'[6]ANAL-PUMP HOUSE'!$I$55</definedName>
    <definedName name="________________ash1" localSheetId="1">[10]ANAL!#REF!</definedName>
    <definedName name="________________ash1" localSheetId="8">[10]ANAL!#REF!</definedName>
    <definedName name="________________ash1" localSheetId="7">[10]ANAL!#REF!</definedName>
    <definedName name="________________ash1" localSheetId="3">[10]ANAL!#REF!</definedName>
    <definedName name="________________ash1" localSheetId="4">[10]ANAL!#REF!</definedName>
    <definedName name="________________ash1" localSheetId="5">[10]ANAL!#REF!</definedName>
    <definedName name="________________ash1">[10]ANAL!#REF!</definedName>
    <definedName name="________________AWM10" localSheetId="1">#REF!</definedName>
    <definedName name="________________AWM10" localSheetId="8">#REF!</definedName>
    <definedName name="________________AWM10" localSheetId="7">#REF!</definedName>
    <definedName name="________________AWM10" localSheetId="3">#REF!</definedName>
    <definedName name="________________AWM10" localSheetId="4">#REF!</definedName>
    <definedName name="________________AWM10" localSheetId="5">#REF!</definedName>
    <definedName name="________________AWM10">#REF!</definedName>
    <definedName name="________________AWM40" localSheetId="1">#REF!</definedName>
    <definedName name="________________AWM40" localSheetId="8">#REF!</definedName>
    <definedName name="________________AWM40" localSheetId="7">#REF!</definedName>
    <definedName name="________________AWM40" localSheetId="3">#REF!</definedName>
    <definedName name="________________AWM40" localSheetId="4">#REF!</definedName>
    <definedName name="________________AWM40" localSheetId="5">#REF!</definedName>
    <definedName name="________________AWM40">#REF!</definedName>
    <definedName name="________________AWM6" localSheetId="1">#REF!</definedName>
    <definedName name="________________AWM6" localSheetId="8">#REF!</definedName>
    <definedName name="________________AWM6" localSheetId="7">#REF!</definedName>
    <definedName name="________________AWM6" localSheetId="3">#REF!</definedName>
    <definedName name="________________AWM6" localSheetId="4">#REF!</definedName>
    <definedName name="________________AWM6" localSheetId="5">#REF!</definedName>
    <definedName name="________________AWM6">#REF!</definedName>
    <definedName name="________________BTV300">'[6]ANAL-PUMP HOUSE'!$I$52</definedName>
    <definedName name="________________CAN112">13.42</definedName>
    <definedName name="________________CAN113">12.98</definedName>
    <definedName name="________________CAN117">12.7</definedName>
    <definedName name="________________CAN118">13.27</definedName>
    <definedName name="________________CAN120">11.72</definedName>
    <definedName name="________________CAN210">10.38</definedName>
    <definedName name="________________CAN211">10.58</definedName>
    <definedName name="________________CAN213">10.56</definedName>
    <definedName name="________________CAN215">10.22</definedName>
    <definedName name="________________CAN216">9.61</definedName>
    <definedName name="________________CAN217">10.47</definedName>
    <definedName name="________________CAN219">10.91</definedName>
    <definedName name="________________CAN220">11.09</definedName>
    <definedName name="________________CAN221">11.25</definedName>
    <definedName name="________________CAN222">10.17</definedName>
    <definedName name="________________CAN223">9.89</definedName>
    <definedName name="________________CAN230">10.79</definedName>
    <definedName name="________________can421">40.2</definedName>
    <definedName name="________________can422">41.57</definedName>
    <definedName name="________________can423">43.9</definedName>
    <definedName name="________________can424">41.19</definedName>
    <definedName name="________________can425">42.81</definedName>
    <definedName name="________________can426">40.77</definedName>
    <definedName name="________________can427">40.92</definedName>
    <definedName name="________________can428">39.29</definedName>
    <definedName name="________________can429">45.19</definedName>
    <definedName name="________________can430">40.73</definedName>
    <definedName name="________________can431">42.52</definedName>
    <definedName name="________________can432">42.53</definedName>
    <definedName name="________________can433">43.69</definedName>
    <definedName name="________________can434">40.43</definedName>
    <definedName name="________________can435">43.3</definedName>
    <definedName name="________________CAN458" localSheetId="1">[11]PROCTOR!#REF!</definedName>
    <definedName name="________________CAN458" localSheetId="8">[11]PROCTOR!#REF!</definedName>
    <definedName name="________________CAN458" localSheetId="7">[11]PROCTOR!#REF!</definedName>
    <definedName name="________________CAN458" localSheetId="3">[11]PROCTOR!#REF!</definedName>
    <definedName name="________________CAN458" localSheetId="4">[11]PROCTOR!#REF!</definedName>
    <definedName name="________________CAN458" localSheetId="5">[11]PROCTOR!#REF!</definedName>
    <definedName name="________________CAN458">[11]PROCTOR!#REF!</definedName>
    <definedName name="________________CAN486" localSheetId="1">[11]PROCTOR!#REF!</definedName>
    <definedName name="________________CAN486" localSheetId="8">[11]PROCTOR!#REF!</definedName>
    <definedName name="________________CAN486" localSheetId="7">[11]PROCTOR!#REF!</definedName>
    <definedName name="________________CAN486" localSheetId="3">[11]PROCTOR!#REF!</definedName>
    <definedName name="________________CAN486" localSheetId="4">[11]PROCTOR!#REF!</definedName>
    <definedName name="________________CAN486" localSheetId="5">[11]PROCTOR!#REF!</definedName>
    <definedName name="________________CAN486">[11]PROCTOR!#REF!</definedName>
    <definedName name="________________CAN487" localSheetId="1">[11]PROCTOR!#REF!</definedName>
    <definedName name="________________CAN487" localSheetId="8">[11]PROCTOR!#REF!</definedName>
    <definedName name="________________CAN487" localSheetId="7">[11]PROCTOR!#REF!</definedName>
    <definedName name="________________CAN487" localSheetId="3">[11]PROCTOR!#REF!</definedName>
    <definedName name="________________CAN487" localSheetId="4">[11]PROCTOR!#REF!</definedName>
    <definedName name="________________CAN487" localSheetId="5">[11]PROCTOR!#REF!</definedName>
    <definedName name="________________CAN487">[11]PROCTOR!#REF!</definedName>
    <definedName name="________________CAN488" localSheetId="1">[11]PROCTOR!#REF!</definedName>
    <definedName name="________________CAN488" localSheetId="8">[11]PROCTOR!#REF!</definedName>
    <definedName name="________________CAN488" localSheetId="7">[11]PROCTOR!#REF!</definedName>
    <definedName name="________________CAN488" localSheetId="3">[11]PROCTOR!#REF!</definedName>
    <definedName name="________________CAN488" localSheetId="4">[11]PROCTOR!#REF!</definedName>
    <definedName name="________________CAN488" localSheetId="5">[11]PROCTOR!#REF!</definedName>
    <definedName name="________________CAN488">[11]PROCTOR!#REF!</definedName>
    <definedName name="________________CAN489" localSheetId="1">[11]PROCTOR!#REF!</definedName>
    <definedName name="________________CAN489" localSheetId="8">[11]PROCTOR!#REF!</definedName>
    <definedName name="________________CAN489" localSheetId="7">[11]PROCTOR!#REF!</definedName>
    <definedName name="________________CAN489" localSheetId="3">[11]PROCTOR!#REF!</definedName>
    <definedName name="________________CAN489" localSheetId="4">[11]PROCTOR!#REF!</definedName>
    <definedName name="________________CAN489" localSheetId="5">[11]PROCTOR!#REF!</definedName>
    <definedName name="________________CAN489">[11]PROCTOR!#REF!</definedName>
    <definedName name="________________CAN490" localSheetId="1">[11]PROCTOR!#REF!</definedName>
    <definedName name="________________CAN490" localSheetId="8">[11]PROCTOR!#REF!</definedName>
    <definedName name="________________CAN490" localSheetId="7">[11]PROCTOR!#REF!</definedName>
    <definedName name="________________CAN490" localSheetId="3">[11]PROCTOR!#REF!</definedName>
    <definedName name="________________CAN490" localSheetId="4">[11]PROCTOR!#REF!</definedName>
    <definedName name="________________CAN490" localSheetId="5">[11]PROCTOR!#REF!</definedName>
    <definedName name="________________CAN490">[11]PROCTOR!#REF!</definedName>
    <definedName name="________________CAN491" localSheetId="1">[11]PROCTOR!#REF!</definedName>
    <definedName name="________________CAN491" localSheetId="8">[11]PROCTOR!#REF!</definedName>
    <definedName name="________________CAN491" localSheetId="7">[11]PROCTOR!#REF!</definedName>
    <definedName name="________________CAN491" localSheetId="3">[11]PROCTOR!#REF!</definedName>
    <definedName name="________________CAN491" localSheetId="4">[11]PROCTOR!#REF!</definedName>
    <definedName name="________________CAN491" localSheetId="5">[11]PROCTOR!#REF!</definedName>
    <definedName name="________________CAN491">[11]PROCTOR!#REF!</definedName>
    <definedName name="________________CAN492" localSheetId="1">[11]PROCTOR!#REF!</definedName>
    <definedName name="________________CAN492" localSheetId="8">[11]PROCTOR!#REF!</definedName>
    <definedName name="________________CAN492" localSheetId="7">[11]PROCTOR!#REF!</definedName>
    <definedName name="________________CAN492" localSheetId="3">[11]PROCTOR!#REF!</definedName>
    <definedName name="________________CAN492" localSheetId="4">[11]PROCTOR!#REF!</definedName>
    <definedName name="________________CAN492" localSheetId="5">[11]PROCTOR!#REF!</definedName>
    <definedName name="________________CAN492">[11]PROCTOR!#REF!</definedName>
    <definedName name="________________CAN493" localSheetId="1">[11]PROCTOR!#REF!</definedName>
    <definedName name="________________CAN493" localSheetId="8">[11]PROCTOR!#REF!</definedName>
    <definedName name="________________CAN493" localSheetId="7">[11]PROCTOR!#REF!</definedName>
    <definedName name="________________CAN493" localSheetId="3">[11]PROCTOR!#REF!</definedName>
    <definedName name="________________CAN493" localSheetId="4">[11]PROCTOR!#REF!</definedName>
    <definedName name="________________CAN493" localSheetId="5">[11]PROCTOR!#REF!</definedName>
    <definedName name="________________CAN493">[11]PROCTOR!#REF!</definedName>
    <definedName name="________________CAN494" localSheetId="1">[11]PROCTOR!#REF!</definedName>
    <definedName name="________________CAN494" localSheetId="8">[11]PROCTOR!#REF!</definedName>
    <definedName name="________________CAN494" localSheetId="7">[11]PROCTOR!#REF!</definedName>
    <definedName name="________________CAN494" localSheetId="3">[11]PROCTOR!#REF!</definedName>
    <definedName name="________________CAN494" localSheetId="4">[11]PROCTOR!#REF!</definedName>
    <definedName name="________________CAN494" localSheetId="5">[11]PROCTOR!#REF!</definedName>
    <definedName name="________________CAN494">[11]PROCTOR!#REF!</definedName>
    <definedName name="________________CAN495" localSheetId="1">[11]PROCTOR!#REF!</definedName>
    <definedName name="________________CAN495" localSheetId="8">[11]PROCTOR!#REF!</definedName>
    <definedName name="________________CAN495" localSheetId="7">[11]PROCTOR!#REF!</definedName>
    <definedName name="________________CAN495" localSheetId="3">[11]PROCTOR!#REF!</definedName>
    <definedName name="________________CAN495" localSheetId="4">[11]PROCTOR!#REF!</definedName>
    <definedName name="________________CAN495" localSheetId="5">[11]PROCTOR!#REF!</definedName>
    <definedName name="________________CAN495">[11]PROCTOR!#REF!</definedName>
    <definedName name="________________CAN496" localSheetId="1">[11]PROCTOR!#REF!</definedName>
    <definedName name="________________CAN496" localSheetId="8">[11]PROCTOR!#REF!</definedName>
    <definedName name="________________CAN496" localSheetId="7">[11]PROCTOR!#REF!</definedName>
    <definedName name="________________CAN496" localSheetId="3">[11]PROCTOR!#REF!</definedName>
    <definedName name="________________CAN496" localSheetId="4">[11]PROCTOR!#REF!</definedName>
    <definedName name="________________CAN496" localSheetId="5">[11]PROCTOR!#REF!</definedName>
    <definedName name="________________CAN496">[11]PROCTOR!#REF!</definedName>
    <definedName name="________________CAN497" localSheetId="1">[11]PROCTOR!#REF!</definedName>
    <definedName name="________________CAN497" localSheetId="8">[11]PROCTOR!#REF!</definedName>
    <definedName name="________________CAN497" localSheetId="7">[11]PROCTOR!#REF!</definedName>
    <definedName name="________________CAN497" localSheetId="3">[11]PROCTOR!#REF!</definedName>
    <definedName name="________________CAN497" localSheetId="4">[11]PROCTOR!#REF!</definedName>
    <definedName name="________________CAN497" localSheetId="5">[11]PROCTOR!#REF!</definedName>
    <definedName name="________________CAN497">[11]PROCTOR!#REF!</definedName>
    <definedName name="________________CAN498" localSheetId="1">[11]PROCTOR!#REF!</definedName>
    <definedName name="________________CAN498" localSheetId="8">[11]PROCTOR!#REF!</definedName>
    <definedName name="________________CAN498" localSheetId="7">[11]PROCTOR!#REF!</definedName>
    <definedName name="________________CAN498" localSheetId="3">[11]PROCTOR!#REF!</definedName>
    <definedName name="________________CAN498" localSheetId="4">[11]PROCTOR!#REF!</definedName>
    <definedName name="________________CAN498" localSheetId="5">[11]PROCTOR!#REF!</definedName>
    <definedName name="________________CAN498">[11]PROCTOR!#REF!</definedName>
    <definedName name="________________CAN499" localSheetId="1">[11]PROCTOR!#REF!</definedName>
    <definedName name="________________CAN499" localSheetId="8">[11]PROCTOR!#REF!</definedName>
    <definedName name="________________CAN499" localSheetId="7">[11]PROCTOR!#REF!</definedName>
    <definedName name="________________CAN499" localSheetId="3">[11]PROCTOR!#REF!</definedName>
    <definedName name="________________CAN499" localSheetId="4">[11]PROCTOR!#REF!</definedName>
    <definedName name="________________CAN499" localSheetId="5">[11]PROCTOR!#REF!</definedName>
    <definedName name="________________CAN499">[11]PROCTOR!#REF!</definedName>
    <definedName name="________________CAN500" localSheetId="1">[11]PROCTOR!#REF!</definedName>
    <definedName name="________________CAN500" localSheetId="8">[11]PROCTOR!#REF!</definedName>
    <definedName name="________________CAN500" localSheetId="7">[11]PROCTOR!#REF!</definedName>
    <definedName name="________________CAN500" localSheetId="3">[11]PROCTOR!#REF!</definedName>
    <definedName name="________________CAN500" localSheetId="4">[11]PROCTOR!#REF!</definedName>
    <definedName name="________________CAN500" localSheetId="5">[11]PROCTOR!#REF!</definedName>
    <definedName name="________________CAN500">[11]PROCTOR!#REF!</definedName>
    <definedName name="________________CDG100" localSheetId="1">#REF!</definedName>
    <definedName name="________________CDG100" localSheetId="8">#REF!</definedName>
    <definedName name="________________CDG100" localSheetId="7">#REF!</definedName>
    <definedName name="________________CDG100" localSheetId="3">#REF!</definedName>
    <definedName name="________________CDG100" localSheetId="4">#REF!</definedName>
    <definedName name="________________CDG100" localSheetId="5">#REF!</definedName>
    <definedName name="________________CDG100">#REF!</definedName>
    <definedName name="________________CDG250" localSheetId="1">#REF!</definedName>
    <definedName name="________________CDG250" localSheetId="8">#REF!</definedName>
    <definedName name="________________CDG250" localSheetId="7">#REF!</definedName>
    <definedName name="________________CDG250" localSheetId="3">#REF!</definedName>
    <definedName name="________________CDG250" localSheetId="4">#REF!</definedName>
    <definedName name="________________CDG250" localSheetId="5">#REF!</definedName>
    <definedName name="________________CDG250">#REF!</definedName>
    <definedName name="________________CDG50" localSheetId="1">#REF!</definedName>
    <definedName name="________________CDG50" localSheetId="8">#REF!</definedName>
    <definedName name="________________CDG50" localSheetId="7">#REF!</definedName>
    <definedName name="________________CDG50" localSheetId="3">#REF!</definedName>
    <definedName name="________________CDG50" localSheetId="4">#REF!</definedName>
    <definedName name="________________CDG50" localSheetId="5">#REF!</definedName>
    <definedName name="________________CDG50">#REF!</definedName>
    <definedName name="________________CDG500" localSheetId="1">#REF!</definedName>
    <definedName name="________________CDG500" localSheetId="8">#REF!</definedName>
    <definedName name="________________CDG500" localSheetId="7">#REF!</definedName>
    <definedName name="________________CDG500" localSheetId="3">#REF!</definedName>
    <definedName name="________________CDG500" localSheetId="4">#REF!</definedName>
    <definedName name="________________CDG500" localSheetId="5">#REF!</definedName>
    <definedName name="________________CDG500">#REF!</definedName>
    <definedName name="________________CEM53" localSheetId="1">#REF!</definedName>
    <definedName name="________________CEM53" localSheetId="8">#REF!</definedName>
    <definedName name="________________CEM53" localSheetId="7">#REF!</definedName>
    <definedName name="________________CEM53" localSheetId="3">#REF!</definedName>
    <definedName name="________________CEM53" localSheetId="4">#REF!</definedName>
    <definedName name="________________CEM53" localSheetId="5">#REF!</definedName>
    <definedName name="________________CEM53">#REF!</definedName>
    <definedName name="________________CRN3" localSheetId="1">#REF!</definedName>
    <definedName name="________________CRN3" localSheetId="8">#REF!</definedName>
    <definedName name="________________CRN3" localSheetId="7">#REF!</definedName>
    <definedName name="________________CRN3" localSheetId="3">#REF!</definedName>
    <definedName name="________________CRN3" localSheetId="4">#REF!</definedName>
    <definedName name="________________CRN3" localSheetId="5">#REF!</definedName>
    <definedName name="________________CRN3">#REF!</definedName>
    <definedName name="________________CRN35" localSheetId="1">#REF!</definedName>
    <definedName name="________________CRN35" localSheetId="8">#REF!</definedName>
    <definedName name="________________CRN35" localSheetId="7">#REF!</definedName>
    <definedName name="________________CRN35" localSheetId="3">#REF!</definedName>
    <definedName name="________________CRN35" localSheetId="4">#REF!</definedName>
    <definedName name="________________CRN35" localSheetId="5">#REF!</definedName>
    <definedName name="________________CRN35">#REF!</definedName>
    <definedName name="________________CRN80" localSheetId="1">#REF!</definedName>
    <definedName name="________________CRN80" localSheetId="8">#REF!</definedName>
    <definedName name="________________CRN80" localSheetId="7">#REF!</definedName>
    <definedName name="________________CRN80" localSheetId="3">#REF!</definedName>
    <definedName name="________________CRN80" localSheetId="4">#REF!</definedName>
    <definedName name="________________CRN80" localSheetId="5">#REF!</definedName>
    <definedName name="________________CRN80">#REF!</definedName>
    <definedName name="________________dec05" localSheetId="6" hidden="1">{"'Sheet1'!$A$4386:$N$4591"}</definedName>
    <definedName name="________________dec05" hidden="1">{"'Sheet1'!$A$4386:$N$4591"}</definedName>
    <definedName name="________________DOZ50" localSheetId="1">#REF!</definedName>
    <definedName name="________________DOZ50" localSheetId="8">#REF!</definedName>
    <definedName name="________________DOZ50" localSheetId="7">#REF!</definedName>
    <definedName name="________________DOZ50" localSheetId="3">#REF!</definedName>
    <definedName name="________________DOZ50" localSheetId="4">#REF!</definedName>
    <definedName name="________________DOZ50" localSheetId="5">#REF!</definedName>
    <definedName name="________________DOZ50">#REF!</definedName>
    <definedName name="________________DOZ80" localSheetId="1">#REF!</definedName>
    <definedName name="________________DOZ80" localSheetId="8">#REF!</definedName>
    <definedName name="________________DOZ80" localSheetId="7">#REF!</definedName>
    <definedName name="________________DOZ80" localSheetId="3">#REF!</definedName>
    <definedName name="________________DOZ80" localSheetId="4">#REF!</definedName>
    <definedName name="________________DOZ80" localSheetId="5">#REF!</definedName>
    <definedName name="________________DOZ80">#REF!</definedName>
    <definedName name="________________ExV200" localSheetId="1">#REF!</definedName>
    <definedName name="________________ExV200" localSheetId="8">#REF!</definedName>
    <definedName name="________________ExV200" localSheetId="7">#REF!</definedName>
    <definedName name="________________ExV200" localSheetId="3">#REF!</definedName>
    <definedName name="________________ExV200" localSheetId="4">#REF!</definedName>
    <definedName name="________________ExV200" localSheetId="5">#REF!</definedName>
    <definedName name="________________ExV200">#REF!</definedName>
    <definedName name="________________GEN100" localSheetId="1">#REF!</definedName>
    <definedName name="________________GEN100" localSheetId="8">#REF!</definedName>
    <definedName name="________________GEN100" localSheetId="7">#REF!</definedName>
    <definedName name="________________GEN100" localSheetId="3">#REF!</definedName>
    <definedName name="________________GEN100" localSheetId="4">#REF!</definedName>
    <definedName name="________________GEN100" localSheetId="5">#REF!</definedName>
    <definedName name="________________GEN100">#REF!</definedName>
    <definedName name="________________GEN250" localSheetId="1">#REF!</definedName>
    <definedName name="________________GEN250" localSheetId="8">#REF!</definedName>
    <definedName name="________________GEN250" localSheetId="7">#REF!</definedName>
    <definedName name="________________GEN250" localSheetId="3">#REF!</definedName>
    <definedName name="________________GEN250" localSheetId="4">#REF!</definedName>
    <definedName name="________________GEN250" localSheetId="5">#REF!</definedName>
    <definedName name="________________GEN250">#REF!</definedName>
    <definedName name="________________GEN325" localSheetId="1">#REF!</definedName>
    <definedName name="________________GEN325" localSheetId="8">#REF!</definedName>
    <definedName name="________________GEN325" localSheetId="7">#REF!</definedName>
    <definedName name="________________GEN325" localSheetId="3">#REF!</definedName>
    <definedName name="________________GEN325" localSheetId="4">#REF!</definedName>
    <definedName name="________________GEN325" localSheetId="5">#REF!</definedName>
    <definedName name="________________GEN325">#REF!</definedName>
    <definedName name="________________GEN380" localSheetId="1">#REF!</definedName>
    <definedName name="________________GEN380" localSheetId="8">#REF!</definedName>
    <definedName name="________________GEN380" localSheetId="7">#REF!</definedName>
    <definedName name="________________GEN380" localSheetId="3">#REF!</definedName>
    <definedName name="________________GEN380" localSheetId="4">#REF!</definedName>
    <definedName name="________________GEN380" localSheetId="5">#REF!</definedName>
    <definedName name="________________GEN380">#REF!</definedName>
    <definedName name="________________GSB1" localSheetId="1">#REF!</definedName>
    <definedName name="________________GSB1" localSheetId="8">#REF!</definedName>
    <definedName name="________________GSB1" localSheetId="7">#REF!</definedName>
    <definedName name="________________GSB1" localSheetId="3">#REF!</definedName>
    <definedName name="________________GSB1" localSheetId="4">#REF!</definedName>
    <definedName name="________________GSB1" localSheetId="5">#REF!</definedName>
    <definedName name="________________GSB1">#REF!</definedName>
    <definedName name="________________GSB2" localSheetId="1">#REF!</definedName>
    <definedName name="________________GSB2" localSheetId="8">#REF!</definedName>
    <definedName name="________________GSB2" localSheetId="7">#REF!</definedName>
    <definedName name="________________GSB2" localSheetId="3">#REF!</definedName>
    <definedName name="________________GSB2" localSheetId="4">#REF!</definedName>
    <definedName name="________________GSB2" localSheetId="5">#REF!</definedName>
    <definedName name="________________GSB2">#REF!</definedName>
    <definedName name="________________GSB3" localSheetId="1">#REF!</definedName>
    <definedName name="________________GSB3" localSheetId="8">#REF!</definedName>
    <definedName name="________________GSB3" localSheetId="7">#REF!</definedName>
    <definedName name="________________GSB3" localSheetId="3">#REF!</definedName>
    <definedName name="________________GSB3" localSheetId="4">#REF!</definedName>
    <definedName name="________________GSB3" localSheetId="5">#REF!</definedName>
    <definedName name="________________GSB3">#REF!</definedName>
    <definedName name="________________HMP1" localSheetId="1">#REF!</definedName>
    <definedName name="________________HMP1" localSheetId="8">#REF!</definedName>
    <definedName name="________________HMP1" localSheetId="7">#REF!</definedName>
    <definedName name="________________HMP1" localSheetId="3">#REF!</definedName>
    <definedName name="________________HMP1" localSheetId="4">#REF!</definedName>
    <definedName name="________________HMP1" localSheetId="5">#REF!</definedName>
    <definedName name="________________HMP1">#REF!</definedName>
    <definedName name="________________HMP2" localSheetId="1">#REF!</definedName>
    <definedName name="________________HMP2" localSheetId="8">#REF!</definedName>
    <definedName name="________________HMP2" localSheetId="7">#REF!</definedName>
    <definedName name="________________HMP2" localSheetId="3">#REF!</definedName>
    <definedName name="________________HMP2" localSheetId="4">#REF!</definedName>
    <definedName name="________________HMP2" localSheetId="5">#REF!</definedName>
    <definedName name="________________HMP2">#REF!</definedName>
    <definedName name="________________HMP3" localSheetId="1">#REF!</definedName>
    <definedName name="________________HMP3" localSheetId="8">#REF!</definedName>
    <definedName name="________________HMP3" localSheetId="7">#REF!</definedName>
    <definedName name="________________HMP3" localSheetId="3">#REF!</definedName>
    <definedName name="________________HMP3" localSheetId="4">#REF!</definedName>
    <definedName name="________________HMP3" localSheetId="5">#REF!</definedName>
    <definedName name="________________HMP3">#REF!</definedName>
    <definedName name="________________HMP4" localSheetId="1">#REF!</definedName>
    <definedName name="________________HMP4" localSheetId="8">#REF!</definedName>
    <definedName name="________________HMP4" localSheetId="7">#REF!</definedName>
    <definedName name="________________HMP4" localSheetId="3">#REF!</definedName>
    <definedName name="________________HMP4" localSheetId="4">#REF!</definedName>
    <definedName name="________________HMP4" localSheetId="5">#REF!</definedName>
    <definedName name="________________HMP4">#REF!</definedName>
    <definedName name="________________HRC1">'[6]Pipe trench'!$V$23</definedName>
    <definedName name="________________HRC2">'[6]Pipe trench'!$V$24</definedName>
    <definedName name="________________HSE1">'[6]Pipe trench'!$V$11</definedName>
    <definedName name="________________lb1" localSheetId="1">#REF!</definedName>
    <definedName name="________________lb1" localSheetId="8">#REF!</definedName>
    <definedName name="________________lb1" localSheetId="7">#REF!</definedName>
    <definedName name="________________lb1" localSheetId="3">#REF!</definedName>
    <definedName name="________________lb1" localSheetId="4">#REF!</definedName>
    <definedName name="________________lb1" localSheetId="5">#REF!</definedName>
    <definedName name="________________lb1">#REF!</definedName>
    <definedName name="________________lb2" localSheetId="1">#REF!</definedName>
    <definedName name="________________lb2" localSheetId="8">#REF!</definedName>
    <definedName name="________________lb2" localSheetId="7">#REF!</definedName>
    <definedName name="________________lb2" localSheetId="3">#REF!</definedName>
    <definedName name="________________lb2" localSheetId="4">#REF!</definedName>
    <definedName name="________________lb2" localSheetId="5">#REF!</definedName>
    <definedName name="________________lb2">#REF!</definedName>
    <definedName name="________________mac2">200</definedName>
    <definedName name="________________MIX10" localSheetId="1">#REF!</definedName>
    <definedName name="________________MIX10" localSheetId="8">#REF!</definedName>
    <definedName name="________________MIX10" localSheetId="7">#REF!</definedName>
    <definedName name="________________MIX10" localSheetId="3">#REF!</definedName>
    <definedName name="________________MIX10" localSheetId="4">#REF!</definedName>
    <definedName name="________________MIX10" localSheetId="5">#REF!</definedName>
    <definedName name="________________MIX10">#REF!</definedName>
    <definedName name="________________MIX15" localSheetId="1">#REF!</definedName>
    <definedName name="________________MIX15" localSheetId="8">#REF!</definedName>
    <definedName name="________________MIX15" localSheetId="7">#REF!</definedName>
    <definedName name="________________MIX15" localSheetId="3">#REF!</definedName>
    <definedName name="________________MIX15" localSheetId="4">#REF!</definedName>
    <definedName name="________________MIX15" localSheetId="5">#REF!</definedName>
    <definedName name="________________MIX15">#REF!</definedName>
    <definedName name="________________MIX15150" localSheetId="1">'[3]Mix Design'!#REF!</definedName>
    <definedName name="________________MIX15150" localSheetId="8">'[3]Mix Design'!#REF!</definedName>
    <definedName name="________________MIX15150" localSheetId="7">'[3]Mix Design'!#REF!</definedName>
    <definedName name="________________MIX15150" localSheetId="3">'[3]Mix Design'!#REF!</definedName>
    <definedName name="________________MIX15150" localSheetId="4">'[3]Mix Design'!#REF!</definedName>
    <definedName name="________________MIX15150" localSheetId="5">'[3]Mix Design'!#REF!</definedName>
    <definedName name="________________MIX15150">'[3]Mix Design'!#REF!</definedName>
    <definedName name="________________MIX1540">'[3]Mix Design'!$P$11</definedName>
    <definedName name="________________MIX1580" localSheetId="1">'[3]Mix Design'!#REF!</definedName>
    <definedName name="________________MIX1580" localSheetId="8">'[3]Mix Design'!#REF!</definedName>
    <definedName name="________________MIX1580" localSheetId="7">'[3]Mix Design'!#REF!</definedName>
    <definedName name="________________MIX1580" localSheetId="3">'[3]Mix Design'!#REF!</definedName>
    <definedName name="________________MIX1580" localSheetId="4">'[3]Mix Design'!#REF!</definedName>
    <definedName name="________________MIX1580" localSheetId="5">'[3]Mix Design'!#REF!</definedName>
    <definedName name="________________MIX1580">'[3]Mix Design'!#REF!</definedName>
    <definedName name="________________MIX2">'[4]Mix Design'!$P$12</definedName>
    <definedName name="________________MIX20" localSheetId="1">#REF!</definedName>
    <definedName name="________________MIX20" localSheetId="8">#REF!</definedName>
    <definedName name="________________MIX20" localSheetId="7">#REF!</definedName>
    <definedName name="________________MIX20" localSheetId="3">#REF!</definedName>
    <definedName name="________________MIX20" localSheetId="4">#REF!</definedName>
    <definedName name="________________MIX20" localSheetId="5">#REF!</definedName>
    <definedName name="________________MIX20">#REF!</definedName>
    <definedName name="________________MIX2020">'[3]Mix Design'!$P$12</definedName>
    <definedName name="________________MIX2040">'[3]Mix Design'!$P$13</definedName>
    <definedName name="________________MIX25" localSheetId="1">#REF!</definedName>
    <definedName name="________________MIX25" localSheetId="8">#REF!</definedName>
    <definedName name="________________MIX25" localSheetId="7">#REF!</definedName>
    <definedName name="________________MIX25" localSheetId="3">#REF!</definedName>
    <definedName name="________________MIX25" localSheetId="4">#REF!</definedName>
    <definedName name="________________MIX25" localSheetId="5">#REF!</definedName>
    <definedName name="________________MIX25">#REF!</definedName>
    <definedName name="________________MIX2540">'[3]Mix Design'!$P$15</definedName>
    <definedName name="________________Mix255">'[5]Mix Design'!$P$13</definedName>
    <definedName name="________________MIX30" localSheetId="1">#REF!</definedName>
    <definedName name="________________MIX30" localSheetId="8">#REF!</definedName>
    <definedName name="________________MIX30" localSheetId="7">#REF!</definedName>
    <definedName name="________________MIX30" localSheetId="3">#REF!</definedName>
    <definedName name="________________MIX30" localSheetId="4">#REF!</definedName>
    <definedName name="________________MIX30" localSheetId="5">#REF!</definedName>
    <definedName name="________________MIX30">#REF!</definedName>
    <definedName name="________________MIX35" localSheetId="1">#REF!</definedName>
    <definedName name="________________MIX35" localSheetId="8">#REF!</definedName>
    <definedName name="________________MIX35" localSheetId="7">#REF!</definedName>
    <definedName name="________________MIX35" localSheetId="3">#REF!</definedName>
    <definedName name="________________MIX35" localSheetId="4">#REF!</definedName>
    <definedName name="________________MIX35" localSheetId="5">#REF!</definedName>
    <definedName name="________________MIX35">#REF!</definedName>
    <definedName name="________________MIX40" localSheetId="1">#REF!</definedName>
    <definedName name="________________MIX40" localSheetId="8">#REF!</definedName>
    <definedName name="________________MIX40" localSheetId="7">#REF!</definedName>
    <definedName name="________________MIX40" localSheetId="3">#REF!</definedName>
    <definedName name="________________MIX40" localSheetId="4">#REF!</definedName>
    <definedName name="________________MIX40" localSheetId="5">#REF!</definedName>
    <definedName name="________________MIX40">#REF!</definedName>
    <definedName name="________________MIX45" localSheetId="1">'[3]Mix Design'!#REF!</definedName>
    <definedName name="________________MIX45" localSheetId="8">'[3]Mix Design'!#REF!</definedName>
    <definedName name="________________MIX45" localSheetId="7">'[3]Mix Design'!#REF!</definedName>
    <definedName name="________________MIX45" localSheetId="3">'[3]Mix Design'!#REF!</definedName>
    <definedName name="________________MIX45" localSheetId="4">'[3]Mix Design'!#REF!</definedName>
    <definedName name="________________MIX45" localSheetId="5">'[3]Mix Design'!#REF!</definedName>
    <definedName name="________________MIX45">'[3]Mix Design'!#REF!</definedName>
    <definedName name="________________mm1" localSheetId="1">#REF!</definedName>
    <definedName name="________________mm1" localSheetId="8">#REF!</definedName>
    <definedName name="________________mm1" localSheetId="7">#REF!</definedName>
    <definedName name="________________mm1" localSheetId="3">#REF!</definedName>
    <definedName name="________________mm1" localSheetId="4">#REF!</definedName>
    <definedName name="________________mm1" localSheetId="5">#REF!</definedName>
    <definedName name="________________mm1">#REF!</definedName>
    <definedName name="________________mm2" localSheetId="1">#REF!</definedName>
    <definedName name="________________mm2" localSheetId="8">#REF!</definedName>
    <definedName name="________________mm2" localSheetId="7">#REF!</definedName>
    <definedName name="________________mm2" localSheetId="3">#REF!</definedName>
    <definedName name="________________mm2" localSheetId="4">#REF!</definedName>
    <definedName name="________________mm2" localSheetId="5">#REF!</definedName>
    <definedName name="________________mm2">#REF!</definedName>
    <definedName name="________________mm3" localSheetId="1">#REF!</definedName>
    <definedName name="________________mm3" localSheetId="8">#REF!</definedName>
    <definedName name="________________mm3" localSheetId="7">#REF!</definedName>
    <definedName name="________________mm3" localSheetId="3">#REF!</definedName>
    <definedName name="________________mm3" localSheetId="4">#REF!</definedName>
    <definedName name="________________mm3" localSheetId="5">#REF!</definedName>
    <definedName name="________________mm3">#REF!</definedName>
    <definedName name="________________MUR5" localSheetId="1">#REF!</definedName>
    <definedName name="________________MUR5" localSheetId="8">#REF!</definedName>
    <definedName name="________________MUR5" localSheetId="7">#REF!</definedName>
    <definedName name="________________MUR5" localSheetId="3">#REF!</definedName>
    <definedName name="________________MUR5" localSheetId="4">#REF!</definedName>
    <definedName name="________________MUR5" localSheetId="5">#REF!</definedName>
    <definedName name="________________MUR5">#REF!</definedName>
    <definedName name="________________MUR8" localSheetId="1">#REF!</definedName>
    <definedName name="________________MUR8" localSheetId="8">#REF!</definedName>
    <definedName name="________________MUR8" localSheetId="7">#REF!</definedName>
    <definedName name="________________MUR8" localSheetId="3">#REF!</definedName>
    <definedName name="________________MUR8" localSheetId="4">#REF!</definedName>
    <definedName name="________________MUR8" localSheetId="5">#REF!</definedName>
    <definedName name="________________MUR8">#REF!</definedName>
    <definedName name="________________OPC43" localSheetId="1">#REF!</definedName>
    <definedName name="________________OPC43" localSheetId="8">#REF!</definedName>
    <definedName name="________________OPC43" localSheetId="7">#REF!</definedName>
    <definedName name="________________OPC43" localSheetId="3">#REF!</definedName>
    <definedName name="________________OPC43" localSheetId="4">#REF!</definedName>
    <definedName name="________________OPC43" localSheetId="5">#REF!</definedName>
    <definedName name="________________OPC43">#REF!</definedName>
    <definedName name="________________ORC1">'[6]Pipe trench'!$V$17</definedName>
    <definedName name="________________ORC2">'[6]Pipe trench'!$V$18</definedName>
    <definedName name="________________OSE1">'[6]Pipe trench'!$V$8</definedName>
    <definedName name="________________sh1">90</definedName>
    <definedName name="________________sh2">120</definedName>
    <definedName name="________________sh3">150</definedName>
    <definedName name="________________sh4">180</definedName>
    <definedName name="________________SLV20025">'[6]ANAL-PUMP HOUSE'!$I$58</definedName>
    <definedName name="________________SLV80010">'[6]ANAL-PUMP HOUSE'!$I$60</definedName>
    <definedName name="________________tab1" localSheetId="1">#REF!</definedName>
    <definedName name="________________tab1" localSheetId="8">#REF!</definedName>
    <definedName name="________________tab1" localSheetId="7">#REF!</definedName>
    <definedName name="________________tab1" localSheetId="3">#REF!</definedName>
    <definedName name="________________tab1" localSheetId="4">#REF!</definedName>
    <definedName name="________________tab1" localSheetId="5">#REF!</definedName>
    <definedName name="________________tab1">#REF!</definedName>
    <definedName name="________________tab2" localSheetId="1">#REF!</definedName>
    <definedName name="________________tab2" localSheetId="8">#REF!</definedName>
    <definedName name="________________tab2" localSheetId="7">#REF!</definedName>
    <definedName name="________________tab2" localSheetId="3">#REF!</definedName>
    <definedName name="________________tab2" localSheetId="4">#REF!</definedName>
    <definedName name="________________tab2" localSheetId="5">#REF!</definedName>
    <definedName name="________________tab2">#REF!</definedName>
    <definedName name="________________TIP1" localSheetId="1">#REF!</definedName>
    <definedName name="________________TIP1" localSheetId="8">#REF!</definedName>
    <definedName name="________________TIP1" localSheetId="7">#REF!</definedName>
    <definedName name="________________TIP1" localSheetId="3">#REF!</definedName>
    <definedName name="________________TIP1" localSheetId="4">#REF!</definedName>
    <definedName name="________________TIP1" localSheetId="5">#REF!</definedName>
    <definedName name="________________TIP1">#REF!</definedName>
    <definedName name="________________TIP2" localSheetId="1">#REF!</definedName>
    <definedName name="________________TIP2" localSheetId="8">#REF!</definedName>
    <definedName name="________________TIP2" localSheetId="7">#REF!</definedName>
    <definedName name="________________TIP2" localSheetId="3">#REF!</definedName>
    <definedName name="________________TIP2" localSheetId="4">#REF!</definedName>
    <definedName name="________________TIP2" localSheetId="5">#REF!</definedName>
    <definedName name="________________TIP2">#REF!</definedName>
    <definedName name="________________TIP3" localSheetId="1">#REF!</definedName>
    <definedName name="________________TIP3" localSheetId="8">#REF!</definedName>
    <definedName name="________________TIP3" localSheetId="7">#REF!</definedName>
    <definedName name="________________TIP3" localSheetId="3">#REF!</definedName>
    <definedName name="________________TIP3" localSheetId="4">#REF!</definedName>
    <definedName name="________________TIP3" localSheetId="5">#REF!</definedName>
    <definedName name="________________TIP3">#REF!</definedName>
    <definedName name="_______________A65537" localSheetId="1">#REF!</definedName>
    <definedName name="_______________A65537" localSheetId="8">#REF!</definedName>
    <definedName name="_______________A65537" localSheetId="7">#REF!</definedName>
    <definedName name="_______________A65537" localSheetId="3">#REF!</definedName>
    <definedName name="_______________A65537" localSheetId="4">#REF!</definedName>
    <definedName name="_______________A65537" localSheetId="5">#REF!</definedName>
    <definedName name="_______________A65537">#REF!</definedName>
    <definedName name="_______________ABM10" localSheetId="1">#REF!</definedName>
    <definedName name="_______________ABM10" localSheetId="8">#REF!</definedName>
    <definedName name="_______________ABM10" localSheetId="7">#REF!</definedName>
    <definedName name="_______________ABM10" localSheetId="3">#REF!</definedName>
    <definedName name="_______________ABM10" localSheetId="4">#REF!</definedName>
    <definedName name="_______________ABM10" localSheetId="5">#REF!</definedName>
    <definedName name="_______________ABM10">#REF!</definedName>
    <definedName name="_______________ABM40" localSheetId="1">#REF!</definedName>
    <definedName name="_______________ABM40" localSheetId="8">#REF!</definedName>
    <definedName name="_______________ABM40" localSheetId="7">#REF!</definedName>
    <definedName name="_______________ABM40" localSheetId="3">#REF!</definedName>
    <definedName name="_______________ABM40" localSheetId="4">#REF!</definedName>
    <definedName name="_______________ABM40" localSheetId="5">#REF!</definedName>
    <definedName name="_______________ABM40">#REF!</definedName>
    <definedName name="_______________ABM6" localSheetId="1">#REF!</definedName>
    <definedName name="_______________ABM6" localSheetId="8">#REF!</definedName>
    <definedName name="_______________ABM6" localSheetId="7">#REF!</definedName>
    <definedName name="_______________ABM6" localSheetId="3">#REF!</definedName>
    <definedName name="_______________ABM6" localSheetId="4">#REF!</definedName>
    <definedName name="_______________ABM6" localSheetId="5">#REF!</definedName>
    <definedName name="_______________ABM6">#REF!</definedName>
    <definedName name="_______________ACB10" localSheetId="1">#REF!</definedName>
    <definedName name="_______________ACB10" localSheetId="8">#REF!</definedName>
    <definedName name="_______________ACB10" localSheetId="7">#REF!</definedName>
    <definedName name="_______________ACB10" localSheetId="3">#REF!</definedName>
    <definedName name="_______________ACB10" localSheetId="4">#REF!</definedName>
    <definedName name="_______________ACB10" localSheetId="5">#REF!</definedName>
    <definedName name="_______________ACB10">#REF!</definedName>
    <definedName name="_______________ACB20" localSheetId="1">#REF!</definedName>
    <definedName name="_______________ACB20" localSheetId="8">#REF!</definedName>
    <definedName name="_______________ACB20" localSheetId="7">#REF!</definedName>
    <definedName name="_______________ACB20" localSheetId="3">#REF!</definedName>
    <definedName name="_______________ACB20" localSheetId="4">#REF!</definedName>
    <definedName name="_______________ACB20" localSheetId="5">#REF!</definedName>
    <definedName name="_______________ACB20">#REF!</definedName>
    <definedName name="_______________ACR10" localSheetId="1">#REF!</definedName>
    <definedName name="_______________ACR10" localSheetId="8">#REF!</definedName>
    <definedName name="_______________ACR10" localSheetId="7">#REF!</definedName>
    <definedName name="_______________ACR10" localSheetId="3">#REF!</definedName>
    <definedName name="_______________ACR10" localSheetId="4">#REF!</definedName>
    <definedName name="_______________ACR10" localSheetId="5">#REF!</definedName>
    <definedName name="_______________ACR10">#REF!</definedName>
    <definedName name="_______________ACR20" localSheetId="1">#REF!</definedName>
    <definedName name="_______________ACR20" localSheetId="8">#REF!</definedName>
    <definedName name="_______________ACR20" localSheetId="7">#REF!</definedName>
    <definedName name="_______________ACR20" localSheetId="3">#REF!</definedName>
    <definedName name="_______________ACR20" localSheetId="4">#REF!</definedName>
    <definedName name="_______________ACR20" localSheetId="5">#REF!</definedName>
    <definedName name="_______________ACR20">#REF!</definedName>
    <definedName name="_______________AGG10" localSheetId="1">#REF!</definedName>
    <definedName name="_______________AGG10" localSheetId="8">#REF!</definedName>
    <definedName name="_______________AGG10" localSheetId="7">#REF!</definedName>
    <definedName name="_______________AGG10" localSheetId="3">#REF!</definedName>
    <definedName name="_______________AGG10" localSheetId="4">#REF!</definedName>
    <definedName name="_______________AGG10" localSheetId="5">#REF!</definedName>
    <definedName name="_______________AGG10">#REF!</definedName>
    <definedName name="_______________AGG6" localSheetId="1">#REF!</definedName>
    <definedName name="_______________AGG6" localSheetId="8">#REF!</definedName>
    <definedName name="_______________AGG6" localSheetId="7">#REF!</definedName>
    <definedName name="_______________AGG6" localSheetId="3">#REF!</definedName>
    <definedName name="_______________AGG6" localSheetId="4">#REF!</definedName>
    <definedName name="_______________AGG6" localSheetId="5">#REF!</definedName>
    <definedName name="_______________AGG6">#REF!</definedName>
    <definedName name="_______________ARV8040">'[6]ANAL-PUMP HOUSE'!$I$55</definedName>
    <definedName name="_______________ash1" localSheetId="1">[10]ANAL!#REF!</definedName>
    <definedName name="_______________ash1" localSheetId="8">[10]ANAL!#REF!</definedName>
    <definedName name="_______________ash1" localSheetId="7">[10]ANAL!#REF!</definedName>
    <definedName name="_______________ash1" localSheetId="3">[10]ANAL!#REF!</definedName>
    <definedName name="_______________ash1" localSheetId="4">[10]ANAL!#REF!</definedName>
    <definedName name="_______________ash1" localSheetId="5">[10]ANAL!#REF!</definedName>
    <definedName name="_______________ash1">[10]ANAL!#REF!</definedName>
    <definedName name="_______________AWM10" localSheetId="1">#REF!</definedName>
    <definedName name="_______________AWM10" localSheetId="8">#REF!</definedName>
    <definedName name="_______________AWM10" localSheetId="7">#REF!</definedName>
    <definedName name="_______________AWM10" localSheetId="3">#REF!</definedName>
    <definedName name="_______________AWM10" localSheetId="4">#REF!</definedName>
    <definedName name="_______________AWM10" localSheetId="5">#REF!</definedName>
    <definedName name="_______________AWM10">#REF!</definedName>
    <definedName name="_______________AWM40" localSheetId="1">#REF!</definedName>
    <definedName name="_______________AWM40" localSheetId="8">#REF!</definedName>
    <definedName name="_______________AWM40" localSheetId="7">#REF!</definedName>
    <definedName name="_______________AWM40" localSheetId="3">#REF!</definedName>
    <definedName name="_______________AWM40" localSheetId="4">#REF!</definedName>
    <definedName name="_______________AWM40" localSheetId="5">#REF!</definedName>
    <definedName name="_______________AWM40">#REF!</definedName>
    <definedName name="_______________AWM6" localSheetId="1">#REF!</definedName>
    <definedName name="_______________AWM6" localSheetId="8">#REF!</definedName>
    <definedName name="_______________AWM6" localSheetId="7">#REF!</definedName>
    <definedName name="_______________AWM6" localSheetId="3">#REF!</definedName>
    <definedName name="_______________AWM6" localSheetId="4">#REF!</definedName>
    <definedName name="_______________AWM6" localSheetId="5">#REF!</definedName>
    <definedName name="_______________AWM6">#REF!</definedName>
    <definedName name="_______________BTV300">'[6]ANAL-PUMP HOUSE'!$I$52</definedName>
    <definedName name="_______________CAN112">13.42</definedName>
    <definedName name="_______________CAN113">12.98</definedName>
    <definedName name="_______________CAN117">12.7</definedName>
    <definedName name="_______________CAN118">13.27</definedName>
    <definedName name="_______________CAN120">11.72</definedName>
    <definedName name="_______________CAN210">10.38</definedName>
    <definedName name="_______________CAN211">10.58</definedName>
    <definedName name="_______________CAN213">10.56</definedName>
    <definedName name="_______________CAN215">10.22</definedName>
    <definedName name="_______________CAN216">9.61</definedName>
    <definedName name="_______________CAN217">10.47</definedName>
    <definedName name="_______________CAN219">10.91</definedName>
    <definedName name="_______________CAN220">11.09</definedName>
    <definedName name="_______________CAN221">11.25</definedName>
    <definedName name="_______________CAN222">10.17</definedName>
    <definedName name="_______________CAN223">9.89</definedName>
    <definedName name="_______________CAN230">10.79</definedName>
    <definedName name="_______________can421">40.2</definedName>
    <definedName name="_______________can422">41.57</definedName>
    <definedName name="_______________can423">43.9</definedName>
    <definedName name="_______________can424">41.19</definedName>
    <definedName name="_______________can425">42.81</definedName>
    <definedName name="_______________can426">40.77</definedName>
    <definedName name="_______________can427">40.92</definedName>
    <definedName name="_______________can428">39.29</definedName>
    <definedName name="_______________can429">45.19</definedName>
    <definedName name="_______________can430">40.73</definedName>
    <definedName name="_______________can431">42.52</definedName>
    <definedName name="_______________can432">42.53</definedName>
    <definedName name="_______________can433">43.69</definedName>
    <definedName name="_______________can434">40.43</definedName>
    <definedName name="_______________can435">43.3</definedName>
    <definedName name="_______________CAN458" localSheetId="1">[16]PROCTOR!#REF!</definedName>
    <definedName name="_______________CAN458" localSheetId="8">[16]PROCTOR!#REF!</definedName>
    <definedName name="_______________CAN458" localSheetId="7">[16]PROCTOR!#REF!</definedName>
    <definedName name="_______________CAN458" localSheetId="3">[16]PROCTOR!#REF!</definedName>
    <definedName name="_______________CAN458" localSheetId="4">[16]PROCTOR!#REF!</definedName>
    <definedName name="_______________CAN458" localSheetId="5">[16]PROCTOR!#REF!</definedName>
    <definedName name="_______________CAN458">[16]PROCTOR!#REF!</definedName>
    <definedName name="_______________CAN486" localSheetId="1">[16]PROCTOR!#REF!</definedName>
    <definedName name="_______________CAN486" localSheetId="8">[16]PROCTOR!#REF!</definedName>
    <definedName name="_______________CAN486" localSheetId="7">[16]PROCTOR!#REF!</definedName>
    <definedName name="_______________CAN486" localSheetId="3">[16]PROCTOR!#REF!</definedName>
    <definedName name="_______________CAN486" localSheetId="4">[16]PROCTOR!#REF!</definedName>
    <definedName name="_______________CAN486" localSheetId="5">[16]PROCTOR!#REF!</definedName>
    <definedName name="_______________CAN486">[16]PROCTOR!#REF!</definedName>
    <definedName name="_______________CAN487" localSheetId="1">[16]PROCTOR!#REF!</definedName>
    <definedName name="_______________CAN487" localSheetId="8">[16]PROCTOR!#REF!</definedName>
    <definedName name="_______________CAN487" localSheetId="7">[16]PROCTOR!#REF!</definedName>
    <definedName name="_______________CAN487" localSheetId="3">[16]PROCTOR!#REF!</definedName>
    <definedName name="_______________CAN487" localSheetId="4">[16]PROCTOR!#REF!</definedName>
    <definedName name="_______________CAN487" localSheetId="5">[16]PROCTOR!#REF!</definedName>
    <definedName name="_______________CAN487">[16]PROCTOR!#REF!</definedName>
    <definedName name="_______________CAN488" localSheetId="1">[16]PROCTOR!#REF!</definedName>
    <definedName name="_______________CAN488" localSheetId="8">[16]PROCTOR!#REF!</definedName>
    <definedName name="_______________CAN488" localSheetId="7">[16]PROCTOR!#REF!</definedName>
    <definedName name="_______________CAN488" localSheetId="3">[16]PROCTOR!#REF!</definedName>
    <definedName name="_______________CAN488" localSheetId="4">[16]PROCTOR!#REF!</definedName>
    <definedName name="_______________CAN488" localSheetId="5">[16]PROCTOR!#REF!</definedName>
    <definedName name="_______________CAN488">[16]PROCTOR!#REF!</definedName>
    <definedName name="_______________CAN489" localSheetId="1">[16]PROCTOR!#REF!</definedName>
    <definedName name="_______________CAN489" localSheetId="8">[16]PROCTOR!#REF!</definedName>
    <definedName name="_______________CAN489" localSheetId="7">[16]PROCTOR!#REF!</definedName>
    <definedName name="_______________CAN489" localSheetId="3">[16]PROCTOR!#REF!</definedName>
    <definedName name="_______________CAN489" localSheetId="4">[16]PROCTOR!#REF!</definedName>
    <definedName name="_______________CAN489" localSheetId="5">[16]PROCTOR!#REF!</definedName>
    <definedName name="_______________CAN489">[16]PROCTOR!#REF!</definedName>
    <definedName name="_______________CAN490" localSheetId="1">[16]PROCTOR!#REF!</definedName>
    <definedName name="_______________CAN490" localSheetId="8">[16]PROCTOR!#REF!</definedName>
    <definedName name="_______________CAN490" localSheetId="7">[16]PROCTOR!#REF!</definedName>
    <definedName name="_______________CAN490" localSheetId="3">[16]PROCTOR!#REF!</definedName>
    <definedName name="_______________CAN490" localSheetId="4">[16]PROCTOR!#REF!</definedName>
    <definedName name="_______________CAN490" localSheetId="5">[16]PROCTOR!#REF!</definedName>
    <definedName name="_______________CAN490">[16]PROCTOR!#REF!</definedName>
    <definedName name="_______________CAN491" localSheetId="1">[16]PROCTOR!#REF!</definedName>
    <definedName name="_______________CAN491" localSheetId="8">[16]PROCTOR!#REF!</definedName>
    <definedName name="_______________CAN491" localSheetId="7">[16]PROCTOR!#REF!</definedName>
    <definedName name="_______________CAN491" localSheetId="3">[16]PROCTOR!#REF!</definedName>
    <definedName name="_______________CAN491" localSheetId="4">[16]PROCTOR!#REF!</definedName>
    <definedName name="_______________CAN491" localSheetId="5">[16]PROCTOR!#REF!</definedName>
    <definedName name="_______________CAN491">[16]PROCTOR!#REF!</definedName>
    <definedName name="_______________CAN492" localSheetId="1">[16]PROCTOR!#REF!</definedName>
    <definedName name="_______________CAN492" localSheetId="8">[16]PROCTOR!#REF!</definedName>
    <definedName name="_______________CAN492" localSheetId="7">[16]PROCTOR!#REF!</definedName>
    <definedName name="_______________CAN492" localSheetId="3">[16]PROCTOR!#REF!</definedName>
    <definedName name="_______________CAN492" localSheetId="4">[16]PROCTOR!#REF!</definedName>
    <definedName name="_______________CAN492" localSheetId="5">[16]PROCTOR!#REF!</definedName>
    <definedName name="_______________CAN492">[16]PROCTOR!#REF!</definedName>
    <definedName name="_______________CAN493" localSheetId="1">[16]PROCTOR!#REF!</definedName>
    <definedName name="_______________CAN493" localSheetId="8">[16]PROCTOR!#REF!</definedName>
    <definedName name="_______________CAN493" localSheetId="7">[16]PROCTOR!#REF!</definedName>
    <definedName name="_______________CAN493" localSheetId="3">[16]PROCTOR!#REF!</definedName>
    <definedName name="_______________CAN493" localSheetId="4">[16]PROCTOR!#REF!</definedName>
    <definedName name="_______________CAN493" localSheetId="5">[16]PROCTOR!#REF!</definedName>
    <definedName name="_______________CAN493">[16]PROCTOR!#REF!</definedName>
    <definedName name="_______________CAN494" localSheetId="1">[16]PROCTOR!#REF!</definedName>
    <definedName name="_______________CAN494" localSheetId="8">[16]PROCTOR!#REF!</definedName>
    <definedName name="_______________CAN494" localSheetId="7">[16]PROCTOR!#REF!</definedName>
    <definedName name="_______________CAN494" localSheetId="3">[16]PROCTOR!#REF!</definedName>
    <definedName name="_______________CAN494" localSheetId="4">[16]PROCTOR!#REF!</definedName>
    <definedName name="_______________CAN494" localSheetId="5">[16]PROCTOR!#REF!</definedName>
    <definedName name="_______________CAN494">[16]PROCTOR!#REF!</definedName>
    <definedName name="_______________CAN495" localSheetId="1">[16]PROCTOR!#REF!</definedName>
    <definedName name="_______________CAN495" localSheetId="8">[16]PROCTOR!#REF!</definedName>
    <definedName name="_______________CAN495" localSheetId="7">[16]PROCTOR!#REF!</definedName>
    <definedName name="_______________CAN495" localSheetId="3">[16]PROCTOR!#REF!</definedName>
    <definedName name="_______________CAN495" localSheetId="4">[16]PROCTOR!#REF!</definedName>
    <definedName name="_______________CAN495" localSheetId="5">[16]PROCTOR!#REF!</definedName>
    <definedName name="_______________CAN495">[16]PROCTOR!#REF!</definedName>
    <definedName name="_______________CAN496" localSheetId="1">[16]PROCTOR!#REF!</definedName>
    <definedName name="_______________CAN496" localSheetId="8">[16]PROCTOR!#REF!</definedName>
    <definedName name="_______________CAN496" localSheetId="7">[16]PROCTOR!#REF!</definedName>
    <definedName name="_______________CAN496" localSheetId="3">[16]PROCTOR!#REF!</definedName>
    <definedName name="_______________CAN496" localSheetId="4">[16]PROCTOR!#REF!</definedName>
    <definedName name="_______________CAN496" localSheetId="5">[16]PROCTOR!#REF!</definedName>
    <definedName name="_______________CAN496">[16]PROCTOR!#REF!</definedName>
    <definedName name="_______________CAN497" localSheetId="1">[16]PROCTOR!#REF!</definedName>
    <definedName name="_______________CAN497" localSheetId="8">[16]PROCTOR!#REF!</definedName>
    <definedName name="_______________CAN497" localSheetId="7">[16]PROCTOR!#REF!</definedName>
    <definedName name="_______________CAN497" localSheetId="3">[16]PROCTOR!#REF!</definedName>
    <definedName name="_______________CAN497" localSheetId="4">[16]PROCTOR!#REF!</definedName>
    <definedName name="_______________CAN497" localSheetId="5">[16]PROCTOR!#REF!</definedName>
    <definedName name="_______________CAN497">[16]PROCTOR!#REF!</definedName>
    <definedName name="_______________CAN498" localSheetId="1">[16]PROCTOR!#REF!</definedName>
    <definedName name="_______________CAN498" localSheetId="8">[16]PROCTOR!#REF!</definedName>
    <definedName name="_______________CAN498" localSheetId="7">[16]PROCTOR!#REF!</definedName>
    <definedName name="_______________CAN498" localSheetId="3">[16]PROCTOR!#REF!</definedName>
    <definedName name="_______________CAN498" localSheetId="4">[16]PROCTOR!#REF!</definedName>
    <definedName name="_______________CAN498" localSheetId="5">[16]PROCTOR!#REF!</definedName>
    <definedName name="_______________CAN498">[16]PROCTOR!#REF!</definedName>
    <definedName name="_______________CAN499" localSheetId="1">[16]PROCTOR!#REF!</definedName>
    <definedName name="_______________CAN499" localSheetId="8">[16]PROCTOR!#REF!</definedName>
    <definedName name="_______________CAN499" localSheetId="7">[16]PROCTOR!#REF!</definedName>
    <definedName name="_______________CAN499" localSheetId="3">[16]PROCTOR!#REF!</definedName>
    <definedName name="_______________CAN499" localSheetId="4">[16]PROCTOR!#REF!</definedName>
    <definedName name="_______________CAN499" localSheetId="5">[16]PROCTOR!#REF!</definedName>
    <definedName name="_______________CAN499">[16]PROCTOR!#REF!</definedName>
    <definedName name="_______________CAN500" localSheetId="1">[16]PROCTOR!#REF!</definedName>
    <definedName name="_______________CAN500" localSheetId="8">[16]PROCTOR!#REF!</definedName>
    <definedName name="_______________CAN500" localSheetId="7">[16]PROCTOR!#REF!</definedName>
    <definedName name="_______________CAN500" localSheetId="3">[16]PROCTOR!#REF!</definedName>
    <definedName name="_______________CAN500" localSheetId="4">[16]PROCTOR!#REF!</definedName>
    <definedName name="_______________CAN500" localSheetId="5">[16]PROCTOR!#REF!</definedName>
    <definedName name="_______________CAN500">[16]PROCTOR!#REF!</definedName>
    <definedName name="_______________CDG100" localSheetId="1">#REF!</definedName>
    <definedName name="_______________CDG100" localSheetId="8">#REF!</definedName>
    <definedName name="_______________CDG100" localSheetId="7">#REF!</definedName>
    <definedName name="_______________CDG100" localSheetId="3">#REF!</definedName>
    <definedName name="_______________CDG100" localSheetId="4">#REF!</definedName>
    <definedName name="_______________CDG100" localSheetId="5">#REF!</definedName>
    <definedName name="_______________CDG100">#REF!</definedName>
    <definedName name="_______________CDG250" localSheetId="1">#REF!</definedName>
    <definedName name="_______________CDG250" localSheetId="8">#REF!</definedName>
    <definedName name="_______________CDG250" localSheetId="7">#REF!</definedName>
    <definedName name="_______________CDG250" localSheetId="3">#REF!</definedName>
    <definedName name="_______________CDG250" localSheetId="4">#REF!</definedName>
    <definedName name="_______________CDG250" localSheetId="5">#REF!</definedName>
    <definedName name="_______________CDG250">#REF!</definedName>
    <definedName name="_______________CDG50" localSheetId="1">#REF!</definedName>
    <definedName name="_______________CDG50" localSheetId="8">#REF!</definedName>
    <definedName name="_______________CDG50" localSheetId="7">#REF!</definedName>
    <definedName name="_______________CDG50" localSheetId="3">#REF!</definedName>
    <definedName name="_______________CDG50" localSheetId="4">#REF!</definedName>
    <definedName name="_______________CDG50" localSheetId="5">#REF!</definedName>
    <definedName name="_______________CDG50">#REF!</definedName>
    <definedName name="_______________CDG500" localSheetId="1">#REF!</definedName>
    <definedName name="_______________CDG500" localSheetId="8">#REF!</definedName>
    <definedName name="_______________CDG500" localSheetId="7">#REF!</definedName>
    <definedName name="_______________CDG500" localSheetId="3">#REF!</definedName>
    <definedName name="_______________CDG500" localSheetId="4">#REF!</definedName>
    <definedName name="_______________CDG500" localSheetId="5">#REF!</definedName>
    <definedName name="_______________CDG500">#REF!</definedName>
    <definedName name="_______________CEM53" localSheetId="1">#REF!</definedName>
    <definedName name="_______________CEM53" localSheetId="8">#REF!</definedName>
    <definedName name="_______________CEM53" localSheetId="7">#REF!</definedName>
    <definedName name="_______________CEM53" localSheetId="3">#REF!</definedName>
    <definedName name="_______________CEM53" localSheetId="4">#REF!</definedName>
    <definedName name="_______________CEM53" localSheetId="5">#REF!</definedName>
    <definedName name="_______________CEM53">#REF!</definedName>
    <definedName name="_______________CRN3" localSheetId="1">#REF!</definedName>
    <definedName name="_______________CRN3" localSheetId="8">#REF!</definedName>
    <definedName name="_______________CRN3" localSheetId="7">#REF!</definedName>
    <definedName name="_______________CRN3" localSheetId="3">#REF!</definedName>
    <definedName name="_______________CRN3" localSheetId="4">#REF!</definedName>
    <definedName name="_______________CRN3" localSheetId="5">#REF!</definedName>
    <definedName name="_______________CRN3">#REF!</definedName>
    <definedName name="_______________CRN35" localSheetId="1">#REF!</definedName>
    <definedName name="_______________CRN35" localSheetId="8">#REF!</definedName>
    <definedName name="_______________CRN35" localSheetId="7">#REF!</definedName>
    <definedName name="_______________CRN35" localSheetId="3">#REF!</definedName>
    <definedName name="_______________CRN35" localSheetId="4">#REF!</definedName>
    <definedName name="_______________CRN35" localSheetId="5">#REF!</definedName>
    <definedName name="_______________CRN35">#REF!</definedName>
    <definedName name="_______________CRN80" localSheetId="1">#REF!</definedName>
    <definedName name="_______________CRN80" localSheetId="8">#REF!</definedName>
    <definedName name="_______________CRN80" localSheetId="7">#REF!</definedName>
    <definedName name="_______________CRN80" localSheetId="3">#REF!</definedName>
    <definedName name="_______________CRN80" localSheetId="4">#REF!</definedName>
    <definedName name="_______________CRN80" localSheetId="5">#REF!</definedName>
    <definedName name="_______________CRN80">#REF!</definedName>
    <definedName name="_______________dec05" localSheetId="6" hidden="1">{"'Sheet1'!$A$4386:$N$4591"}</definedName>
    <definedName name="_______________dec05" hidden="1">{"'Sheet1'!$A$4386:$N$4591"}</definedName>
    <definedName name="_______________DOZ50" localSheetId="1">#REF!</definedName>
    <definedName name="_______________DOZ50" localSheetId="8">#REF!</definedName>
    <definedName name="_______________DOZ50" localSheetId="7">#REF!</definedName>
    <definedName name="_______________DOZ50" localSheetId="3">#REF!</definedName>
    <definedName name="_______________DOZ50" localSheetId="4">#REF!</definedName>
    <definedName name="_______________DOZ50" localSheetId="5">#REF!</definedName>
    <definedName name="_______________DOZ50">#REF!</definedName>
    <definedName name="_______________DOZ80" localSheetId="1">#REF!</definedName>
    <definedName name="_______________DOZ80" localSheetId="8">#REF!</definedName>
    <definedName name="_______________DOZ80" localSheetId="7">#REF!</definedName>
    <definedName name="_______________DOZ80" localSheetId="3">#REF!</definedName>
    <definedName name="_______________DOZ80" localSheetId="4">#REF!</definedName>
    <definedName name="_______________DOZ80" localSheetId="5">#REF!</definedName>
    <definedName name="_______________DOZ80">#REF!</definedName>
    <definedName name="_______________ExV200" localSheetId="1">#REF!</definedName>
    <definedName name="_______________ExV200" localSheetId="8">#REF!</definedName>
    <definedName name="_______________ExV200" localSheetId="7">#REF!</definedName>
    <definedName name="_______________ExV200" localSheetId="3">#REF!</definedName>
    <definedName name="_______________ExV200" localSheetId="4">#REF!</definedName>
    <definedName name="_______________ExV200" localSheetId="5">#REF!</definedName>
    <definedName name="_______________ExV200">#REF!</definedName>
    <definedName name="_______________GEN100" localSheetId="1">#REF!</definedName>
    <definedName name="_______________GEN100" localSheetId="8">#REF!</definedName>
    <definedName name="_______________GEN100" localSheetId="7">#REF!</definedName>
    <definedName name="_______________GEN100" localSheetId="3">#REF!</definedName>
    <definedName name="_______________GEN100" localSheetId="4">#REF!</definedName>
    <definedName name="_______________GEN100" localSheetId="5">#REF!</definedName>
    <definedName name="_______________GEN100">#REF!</definedName>
    <definedName name="_______________GEN250" localSheetId="1">#REF!</definedName>
    <definedName name="_______________GEN250" localSheetId="8">#REF!</definedName>
    <definedName name="_______________GEN250" localSheetId="7">#REF!</definedName>
    <definedName name="_______________GEN250" localSheetId="3">#REF!</definedName>
    <definedName name="_______________GEN250" localSheetId="4">#REF!</definedName>
    <definedName name="_______________GEN250" localSheetId="5">#REF!</definedName>
    <definedName name="_______________GEN250">#REF!</definedName>
    <definedName name="_______________GEN325" localSheetId="1">#REF!</definedName>
    <definedName name="_______________GEN325" localSheetId="8">#REF!</definedName>
    <definedName name="_______________GEN325" localSheetId="7">#REF!</definedName>
    <definedName name="_______________GEN325" localSheetId="3">#REF!</definedName>
    <definedName name="_______________GEN325" localSheetId="4">#REF!</definedName>
    <definedName name="_______________GEN325" localSheetId="5">#REF!</definedName>
    <definedName name="_______________GEN325">#REF!</definedName>
    <definedName name="_______________GEN380" localSheetId="1">#REF!</definedName>
    <definedName name="_______________GEN380" localSheetId="8">#REF!</definedName>
    <definedName name="_______________GEN380" localSheetId="7">#REF!</definedName>
    <definedName name="_______________GEN380" localSheetId="3">#REF!</definedName>
    <definedName name="_______________GEN380" localSheetId="4">#REF!</definedName>
    <definedName name="_______________GEN380" localSheetId="5">#REF!</definedName>
    <definedName name="_______________GEN380">#REF!</definedName>
    <definedName name="_______________GSB1" localSheetId="1">#REF!</definedName>
    <definedName name="_______________GSB1" localSheetId="8">#REF!</definedName>
    <definedName name="_______________GSB1" localSheetId="7">#REF!</definedName>
    <definedName name="_______________GSB1" localSheetId="3">#REF!</definedName>
    <definedName name="_______________GSB1" localSheetId="4">#REF!</definedName>
    <definedName name="_______________GSB1" localSheetId="5">#REF!</definedName>
    <definedName name="_______________GSB1">#REF!</definedName>
    <definedName name="_______________GSB2" localSheetId="1">#REF!</definedName>
    <definedName name="_______________GSB2" localSheetId="8">#REF!</definedName>
    <definedName name="_______________GSB2" localSheetId="7">#REF!</definedName>
    <definedName name="_______________GSB2" localSheetId="3">#REF!</definedName>
    <definedName name="_______________GSB2" localSheetId="4">#REF!</definedName>
    <definedName name="_______________GSB2" localSheetId="5">#REF!</definedName>
    <definedName name="_______________GSB2">#REF!</definedName>
    <definedName name="_______________GSB3" localSheetId="1">#REF!</definedName>
    <definedName name="_______________GSB3" localSheetId="8">#REF!</definedName>
    <definedName name="_______________GSB3" localSheetId="7">#REF!</definedName>
    <definedName name="_______________GSB3" localSheetId="3">#REF!</definedName>
    <definedName name="_______________GSB3" localSheetId="4">#REF!</definedName>
    <definedName name="_______________GSB3" localSheetId="5">#REF!</definedName>
    <definedName name="_______________GSB3">#REF!</definedName>
    <definedName name="_______________HMP1" localSheetId="1">#REF!</definedName>
    <definedName name="_______________HMP1" localSheetId="8">#REF!</definedName>
    <definedName name="_______________HMP1" localSheetId="7">#REF!</definedName>
    <definedName name="_______________HMP1" localSheetId="3">#REF!</definedName>
    <definedName name="_______________HMP1" localSheetId="4">#REF!</definedName>
    <definedName name="_______________HMP1" localSheetId="5">#REF!</definedName>
    <definedName name="_______________HMP1">#REF!</definedName>
    <definedName name="_______________HMP2" localSheetId="1">#REF!</definedName>
    <definedName name="_______________HMP2" localSheetId="8">#REF!</definedName>
    <definedName name="_______________HMP2" localSheetId="7">#REF!</definedName>
    <definedName name="_______________HMP2" localSheetId="3">#REF!</definedName>
    <definedName name="_______________HMP2" localSheetId="4">#REF!</definedName>
    <definedName name="_______________HMP2" localSheetId="5">#REF!</definedName>
    <definedName name="_______________HMP2">#REF!</definedName>
    <definedName name="_______________HMP3" localSheetId="1">#REF!</definedName>
    <definedName name="_______________HMP3" localSheetId="8">#REF!</definedName>
    <definedName name="_______________HMP3" localSheetId="7">#REF!</definedName>
    <definedName name="_______________HMP3" localSheetId="3">#REF!</definedName>
    <definedName name="_______________HMP3" localSheetId="4">#REF!</definedName>
    <definedName name="_______________HMP3" localSheetId="5">#REF!</definedName>
    <definedName name="_______________HMP3">#REF!</definedName>
    <definedName name="_______________HMP4" localSheetId="1">#REF!</definedName>
    <definedName name="_______________HMP4" localSheetId="8">#REF!</definedName>
    <definedName name="_______________HMP4" localSheetId="7">#REF!</definedName>
    <definedName name="_______________HMP4" localSheetId="3">#REF!</definedName>
    <definedName name="_______________HMP4" localSheetId="4">#REF!</definedName>
    <definedName name="_______________HMP4" localSheetId="5">#REF!</definedName>
    <definedName name="_______________HMP4">#REF!</definedName>
    <definedName name="_______________HRC1">'[6]Pipe trench'!$V$23</definedName>
    <definedName name="_______________HRC2">'[6]Pipe trench'!$V$24</definedName>
    <definedName name="_______________HSE1">'[6]Pipe trench'!$V$11</definedName>
    <definedName name="_______________lb1" localSheetId="1">#REF!</definedName>
    <definedName name="_______________lb1" localSheetId="8">#REF!</definedName>
    <definedName name="_______________lb1" localSheetId="7">#REF!</definedName>
    <definedName name="_______________lb1" localSheetId="3">#REF!</definedName>
    <definedName name="_______________lb1" localSheetId="4">#REF!</definedName>
    <definedName name="_______________lb1" localSheetId="5">#REF!</definedName>
    <definedName name="_______________lb1">#REF!</definedName>
    <definedName name="_______________lb2" localSheetId="1">#REF!</definedName>
    <definedName name="_______________lb2" localSheetId="8">#REF!</definedName>
    <definedName name="_______________lb2" localSheetId="7">#REF!</definedName>
    <definedName name="_______________lb2" localSheetId="3">#REF!</definedName>
    <definedName name="_______________lb2" localSheetId="4">#REF!</definedName>
    <definedName name="_______________lb2" localSheetId="5">#REF!</definedName>
    <definedName name="_______________lb2">#REF!</definedName>
    <definedName name="_______________mac2">200</definedName>
    <definedName name="_______________MIX10" localSheetId="1">#REF!</definedName>
    <definedName name="_______________MIX10" localSheetId="8">#REF!</definedName>
    <definedName name="_______________MIX10" localSheetId="7">#REF!</definedName>
    <definedName name="_______________MIX10" localSheetId="3">#REF!</definedName>
    <definedName name="_______________MIX10" localSheetId="4">#REF!</definedName>
    <definedName name="_______________MIX10" localSheetId="5">#REF!</definedName>
    <definedName name="_______________MIX10">#REF!</definedName>
    <definedName name="_______________MIX15" localSheetId="1">#REF!</definedName>
    <definedName name="_______________MIX15" localSheetId="8">#REF!</definedName>
    <definedName name="_______________MIX15" localSheetId="7">#REF!</definedName>
    <definedName name="_______________MIX15" localSheetId="3">#REF!</definedName>
    <definedName name="_______________MIX15" localSheetId="4">#REF!</definedName>
    <definedName name="_______________MIX15" localSheetId="5">#REF!</definedName>
    <definedName name="_______________MIX15">#REF!</definedName>
    <definedName name="_______________MIX15150" localSheetId="1">'[3]Mix Design'!#REF!</definedName>
    <definedName name="_______________MIX15150" localSheetId="8">'[3]Mix Design'!#REF!</definedName>
    <definedName name="_______________MIX15150" localSheetId="7">'[3]Mix Design'!#REF!</definedName>
    <definedName name="_______________MIX15150" localSheetId="3">'[3]Mix Design'!#REF!</definedName>
    <definedName name="_______________MIX15150" localSheetId="4">'[3]Mix Design'!#REF!</definedName>
    <definedName name="_______________MIX15150" localSheetId="5">'[3]Mix Design'!#REF!</definedName>
    <definedName name="_______________MIX15150">'[3]Mix Design'!#REF!</definedName>
    <definedName name="_______________MIX1540">'[3]Mix Design'!$P$11</definedName>
    <definedName name="_______________MIX1580" localSheetId="1">'[3]Mix Design'!#REF!</definedName>
    <definedName name="_______________MIX1580" localSheetId="8">'[3]Mix Design'!#REF!</definedName>
    <definedName name="_______________MIX1580" localSheetId="7">'[3]Mix Design'!#REF!</definedName>
    <definedName name="_______________MIX1580" localSheetId="3">'[3]Mix Design'!#REF!</definedName>
    <definedName name="_______________MIX1580" localSheetId="4">'[3]Mix Design'!#REF!</definedName>
    <definedName name="_______________MIX1580" localSheetId="5">'[3]Mix Design'!#REF!</definedName>
    <definedName name="_______________MIX1580">'[3]Mix Design'!#REF!</definedName>
    <definedName name="_______________MIX2">'[4]Mix Design'!$P$12</definedName>
    <definedName name="_______________MIX20" localSheetId="1">#REF!</definedName>
    <definedName name="_______________MIX20" localSheetId="8">#REF!</definedName>
    <definedName name="_______________MIX20" localSheetId="7">#REF!</definedName>
    <definedName name="_______________MIX20" localSheetId="3">#REF!</definedName>
    <definedName name="_______________MIX20" localSheetId="4">#REF!</definedName>
    <definedName name="_______________MIX20" localSheetId="5">#REF!</definedName>
    <definedName name="_______________MIX20">#REF!</definedName>
    <definedName name="_______________MIX2020">'[3]Mix Design'!$P$12</definedName>
    <definedName name="_______________MIX2040">'[3]Mix Design'!$P$13</definedName>
    <definedName name="_______________MIX25" localSheetId="1">#REF!</definedName>
    <definedName name="_______________MIX25" localSheetId="8">#REF!</definedName>
    <definedName name="_______________MIX25" localSheetId="7">#REF!</definedName>
    <definedName name="_______________MIX25" localSheetId="3">#REF!</definedName>
    <definedName name="_______________MIX25" localSheetId="4">#REF!</definedName>
    <definedName name="_______________MIX25" localSheetId="5">#REF!</definedName>
    <definedName name="_______________MIX25">#REF!</definedName>
    <definedName name="_______________MIX2540">'[3]Mix Design'!$P$15</definedName>
    <definedName name="_______________Mix255">'[5]Mix Design'!$P$13</definedName>
    <definedName name="_______________MIX30" localSheetId="1">#REF!</definedName>
    <definedName name="_______________MIX30" localSheetId="8">#REF!</definedName>
    <definedName name="_______________MIX30" localSheetId="7">#REF!</definedName>
    <definedName name="_______________MIX30" localSheetId="3">#REF!</definedName>
    <definedName name="_______________MIX30" localSheetId="4">#REF!</definedName>
    <definedName name="_______________MIX30" localSheetId="5">#REF!</definedName>
    <definedName name="_______________MIX30">#REF!</definedName>
    <definedName name="_______________MIX35" localSheetId="1">#REF!</definedName>
    <definedName name="_______________MIX35" localSheetId="8">#REF!</definedName>
    <definedName name="_______________MIX35" localSheetId="7">#REF!</definedName>
    <definedName name="_______________MIX35" localSheetId="3">#REF!</definedName>
    <definedName name="_______________MIX35" localSheetId="4">#REF!</definedName>
    <definedName name="_______________MIX35" localSheetId="5">#REF!</definedName>
    <definedName name="_______________MIX35">#REF!</definedName>
    <definedName name="_______________MIX40" localSheetId="1">#REF!</definedName>
    <definedName name="_______________MIX40" localSheetId="8">#REF!</definedName>
    <definedName name="_______________MIX40" localSheetId="7">#REF!</definedName>
    <definedName name="_______________MIX40" localSheetId="3">#REF!</definedName>
    <definedName name="_______________MIX40" localSheetId="4">#REF!</definedName>
    <definedName name="_______________MIX40" localSheetId="5">#REF!</definedName>
    <definedName name="_______________MIX40">#REF!</definedName>
    <definedName name="_______________MIX45" localSheetId="1">'[3]Mix Design'!#REF!</definedName>
    <definedName name="_______________MIX45" localSheetId="8">'[3]Mix Design'!#REF!</definedName>
    <definedName name="_______________MIX45" localSheetId="7">'[3]Mix Design'!#REF!</definedName>
    <definedName name="_______________MIX45" localSheetId="3">'[3]Mix Design'!#REF!</definedName>
    <definedName name="_______________MIX45" localSheetId="4">'[3]Mix Design'!#REF!</definedName>
    <definedName name="_______________MIX45" localSheetId="5">'[3]Mix Design'!#REF!</definedName>
    <definedName name="_______________MIX45">'[3]Mix Design'!#REF!</definedName>
    <definedName name="_______________mm1" localSheetId="1">#REF!</definedName>
    <definedName name="_______________mm1" localSheetId="8">#REF!</definedName>
    <definedName name="_______________mm1" localSheetId="7">#REF!</definedName>
    <definedName name="_______________mm1" localSheetId="3">#REF!</definedName>
    <definedName name="_______________mm1" localSheetId="4">#REF!</definedName>
    <definedName name="_______________mm1" localSheetId="5">#REF!</definedName>
    <definedName name="_______________mm1">#REF!</definedName>
    <definedName name="_______________mm2" localSheetId="1">#REF!</definedName>
    <definedName name="_______________mm2" localSheetId="8">#REF!</definedName>
    <definedName name="_______________mm2" localSheetId="7">#REF!</definedName>
    <definedName name="_______________mm2" localSheetId="3">#REF!</definedName>
    <definedName name="_______________mm2" localSheetId="4">#REF!</definedName>
    <definedName name="_______________mm2" localSheetId="5">#REF!</definedName>
    <definedName name="_______________mm2">#REF!</definedName>
    <definedName name="_______________mm3" localSheetId="1">#REF!</definedName>
    <definedName name="_______________mm3" localSheetId="8">#REF!</definedName>
    <definedName name="_______________mm3" localSheetId="7">#REF!</definedName>
    <definedName name="_______________mm3" localSheetId="3">#REF!</definedName>
    <definedName name="_______________mm3" localSheetId="4">#REF!</definedName>
    <definedName name="_______________mm3" localSheetId="5">#REF!</definedName>
    <definedName name="_______________mm3">#REF!</definedName>
    <definedName name="_______________MUR5" localSheetId="1">#REF!</definedName>
    <definedName name="_______________MUR5" localSheetId="8">#REF!</definedName>
    <definedName name="_______________MUR5" localSheetId="7">#REF!</definedName>
    <definedName name="_______________MUR5" localSheetId="3">#REF!</definedName>
    <definedName name="_______________MUR5" localSheetId="4">#REF!</definedName>
    <definedName name="_______________MUR5" localSheetId="5">#REF!</definedName>
    <definedName name="_______________MUR5">#REF!</definedName>
    <definedName name="_______________MUR8" localSheetId="1">#REF!</definedName>
    <definedName name="_______________MUR8" localSheetId="8">#REF!</definedName>
    <definedName name="_______________MUR8" localSheetId="7">#REF!</definedName>
    <definedName name="_______________MUR8" localSheetId="3">#REF!</definedName>
    <definedName name="_______________MUR8" localSheetId="4">#REF!</definedName>
    <definedName name="_______________MUR8" localSheetId="5">#REF!</definedName>
    <definedName name="_______________MUR8">#REF!</definedName>
    <definedName name="_______________OPC43" localSheetId="1">#REF!</definedName>
    <definedName name="_______________OPC43" localSheetId="8">#REF!</definedName>
    <definedName name="_______________OPC43" localSheetId="7">#REF!</definedName>
    <definedName name="_______________OPC43" localSheetId="3">#REF!</definedName>
    <definedName name="_______________OPC43" localSheetId="4">#REF!</definedName>
    <definedName name="_______________OPC43" localSheetId="5">#REF!</definedName>
    <definedName name="_______________OPC43">#REF!</definedName>
    <definedName name="_______________ORC1">'[6]Pipe trench'!$V$17</definedName>
    <definedName name="_______________ORC2">'[6]Pipe trench'!$V$18</definedName>
    <definedName name="_______________OSE1">'[6]Pipe trench'!$V$8</definedName>
    <definedName name="_______________sh1">90</definedName>
    <definedName name="_______________sh2">120</definedName>
    <definedName name="_______________sh3">150</definedName>
    <definedName name="_______________sh4">180</definedName>
    <definedName name="_______________SLV20025">'[6]ANAL-PUMP HOUSE'!$I$58</definedName>
    <definedName name="_______________SLV80010">'[6]ANAL-PUMP HOUSE'!$I$60</definedName>
    <definedName name="_______________tab1" localSheetId="1">#REF!</definedName>
    <definedName name="_______________tab1" localSheetId="8">#REF!</definedName>
    <definedName name="_______________tab1" localSheetId="7">#REF!</definedName>
    <definedName name="_______________tab1" localSheetId="3">#REF!</definedName>
    <definedName name="_______________tab1" localSheetId="4">#REF!</definedName>
    <definedName name="_______________tab1" localSheetId="5">#REF!</definedName>
    <definedName name="_______________tab1">#REF!</definedName>
    <definedName name="_______________tab2" localSheetId="1">#REF!</definedName>
    <definedName name="_______________tab2" localSheetId="8">#REF!</definedName>
    <definedName name="_______________tab2" localSheetId="7">#REF!</definedName>
    <definedName name="_______________tab2" localSheetId="3">#REF!</definedName>
    <definedName name="_______________tab2" localSheetId="4">#REF!</definedName>
    <definedName name="_______________tab2" localSheetId="5">#REF!</definedName>
    <definedName name="_______________tab2">#REF!</definedName>
    <definedName name="_______________TIP1" localSheetId="1">#REF!</definedName>
    <definedName name="_______________TIP1" localSheetId="8">#REF!</definedName>
    <definedName name="_______________TIP1" localSheetId="7">#REF!</definedName>
    <definedName name="_______________TIP1" localSheetId="3">#REF!</definedName>
    <definedName name="_______________TIP1" localSheetId="4">#REF!</definedName>
    <definedName name="_______________TIP1" localSheetId="5">#REF!</definedName>
    <definedName name="_______________TIP1">#REF!</definedName>
    <definedName name="_______________TIP2" localSheetId="1">#REF!</definedName>
    <definedName name="_______________TIP2" localSheetId="8">#REF!</definedName>
    <definedName name="_______________TIP2" localSheetId="7">#REF!</definedName>
    <definedName name="_______________TIP2" localSheetId="3">#REF!</definedName>
    <definedName name="_______________TIP2" localSheetId="4">#REF!</definedName>
    <definedName name="_______________TIP2" localSheetId="5">#REF!</definedName>
    <definedName name="_______________TIP2">#REF!</definedName>
    <definedName name="_______________TIP3" localSheetId="1">#REF!</definedName>
    <definedName name="_______________TIP3" localSheetId="8">#REF!</definedName>
    <definedName name="_______________TIP3" localSheetId="7">#REF!</definedName>
    <definedName name="_______________TIP3" localSheetId="3">#REF!</definedName>
    <definedName name="_______________TIP3" localSheetId="4">#REF!</definedName>
    <definedName name="_______________TIP3" localSheetId="5">#REF!</definedName>
    <definedName name="_______________TIP3">#REF!</definedName>
    <definedName name="______________A65537" localSheetId="1">#REF!</definedName>
    <definedName name="______________A65537" localSheetId="8">#REF!</definedName>
    <definedName name="______________A65537" localSheetId="7">#REF!</definedName>
    <definedName name="______________A65537" localSheetId="3">#REF!</definedName>
    <definedName name="______________A65537" localSheetId="4">#REF!</definedName>
    <definedName name="______________A65537" localSheetId="5">#REF!</definedName>
    <definedName name="______________A65537">#REF!</definedName>
    <definedName name="______________ABM10" localSheetId="1">#REF!</definedName>
    <definedName name="______________ABM10" localSheetId="8">#REF!</definedName>
    <definedName name="______________ABM10" localSheetId="7">#REF!</definedName>
    <definedName name="______________ABM10" localSheetId="3">#REF!</definedName>
    <definedName name="______________ABM10" localSheetId="4">#REF!</definedName>
    <definedName name="______________ABM10" localSheetId="5">#REF!</definedName>
    <definedName name="______________ABM10">#REF!</definedName>
    <definedName name="______________ABM40" localSheetId="1">#REF!</definedName>
    <definedName name="______________ABM40" localSheetId="8">#REF!</definedName>
    <definedName name="______________ABM40" localSheetId="7">#REF!</definedName>
    <definedName name="______________ABM40" localSheetId="3">#REF!</definedName>
    <definedName name="______________ABM40" localSheetId="4">#REF!</definedName>
    <definedName name="______________ABM40" localSheetId="5">#REF!</definedName>
    <definedName name="______________ABM40">#REF!</definedName>
    <definedName name="______________ABM6" localSheetId="1">#REF!</definedName>
    <definedName name="______________ABM6" localSheetId="8">#REF!</definedName>
    <definedName name="______________ABM6" localSheetId="7">#REF!</definedName>
    <definedName name="______________ABM6" localSheetId="3">#REF!</definedName>
    <definedName name="______________ABM6" localSheetId="4">#REF!</definedName>
    <definedName name="______________ABM6" localSheetId="5">#REF!</definedName>
    <definedName name="______________ABM6">#REF!</definedName>
    <definedName name="______________ACB10" localSheetId="1">#REF!</definedName>
    <definedName name="______________ACB10" localSheetId="8">#REF!</definedName>
    <definedName name="______________ACB10" localSheetId="7">#REF!</definedName>
    <definedName name="______________ACB10" localSheetId="3">#REF!</definedName>
    <definedName name="______________ACB10" localSheetId="4">#REF!</definedName>
    <definedName name="______________ACB10" localSheetId="5">#REF!</definedName>
    <definedName name="______________ACB10">#REF!</definedName>
    <definedName name="______________ACB20" localSheetId="1">#REF!</definedName>
    <definedName name="______________ACB20" localSheetId="8">#REF!</definedName>
    <definedName name="______________ACB20" localSheetId="7">#REF!</definedName>
    <definedName name="______________ACB20" localSheetId="3">#REF!</definedName>
    <definedName name="______________ACB20" localSheetId="4">#REF!</definedName>
    <definedName name="______________ACB20" localSheetId="5">#REF!</definedName>
    <definedName name="______________ACB20">#REF!</definedName>
    <definedName name="______________ACR10" localSheetId="1">#REF!</definedName>
    <definedName name="______________ACR10" localSheetId="8">#REF!</definedName>
    <definedName name="______________ACR10" localSheetId="7">#REF!</definedName>
    <definedName name="______________ACR10" localSheetId="3">#REF!</definedName>
    <definedName name="______________ACR10" localSheetId="4">#REF!</definedName>
    <definedName name="______________ACR10" localSheetId="5">#REF!</definedName>
    <definedName name="______________ACR10">#REF!</definedName>
    <definedName name="______________ACR20" localSheetId="1">#REF!</definedName>
    <definedName name="______________ACR20" localSheetId="8">#REF!</definedName>
    <definedName name="______________ACR20" localSheetId="7">#REF!</definedName>
    <definedName name="______________ACR20" localSheetId="3">#REF!</definedName>
    <definedName name="______________ACR20" localSheetId="4">#REF!</definedName>
    <definedName name="______________ACR20" localSheetId="5">#REF!</definedName>
    <definedName name="______________ACR20">#REF!</definedName>
    <definedName name="______________AGG10" localSheetId="1">#REF!</definedName>
    <definedName name="______________AGG10" localSheetId="8">#REF!</definedName>
    <definedName name="______________AGG10" localSheetId="7">#REF!</definedName>
    <definedName name="______________AGG10" localSheetId="3">#REF!</definedName>
    <definedName name="______________AGG10" localSheetId="4">#REF!</definedName>
    <definedName name="______________AGG10" localSheetId="5">#REF!</definedName>
    <definedName name="______________AGG10">#REF!</definedName>
    <definedName name="______________AGG6" localSheetId="1">#REF!</definedName>
    <definedName name="______________AGG6" localSheetId="8">#REF!</definedName>
    <definedName name="______________AGG6" localSheetId="7">#REF!</definedName>
    <definedName name="______________AGG6" localSheetId="3">#REF!</definedName>
    <definedName name="______________AGG6" localSheetId="4">#REF!</definedName>
    <definedName name="______________AGG6" localSheetId="5">#REF!</definedName>
    <definedName name="______________AGG6">#REF!</definedName>
    <definedName name="______________ash1" localSheetId="1">[17]ANAL!#REF!</definedName>
    <definedName name="______________ash1" localSheetId="8">[17]ANAL!#REF!</definedName>
    <definedName name="______________ash1" localSheetId="7">[17]ANAL!#REF!</definedName>
    <definedName name="______________ash1" localSheetId="3">[17]ANAL!#REF!</definedName>
    <definedName name="______________ash1" localSheetId="4">[17]ANAL!#REF!</definedName>
    <definedName name="______________ash1" localSheetId="5">[17]ANAL!#REF!</definedName>
    <definedName name="______________ash1">[17]ANAL!#REF!</definedName>
    <definedName name="______________AWM10" localSheetId="1">#REF!</definedName>
    <definedName name="______________AWM10" localSheetId="8">#REF!</definedName>
    <definedName name="______________AWM10" localSheetId="7">#REF!</definedName>
    <definedName name="______________AWM10" localSheetId="3">#REF!</definedName>
    <definedName name="______________AWM10" localSheetId="4">#REF!</definedName>
    <definedName name="______________AWM10" localSheetId="5">#REF!</definedName>
    <definedName name="______________AWM10">#REF!</definedName>
    <definedName name="______________AWM40" localSheetId="1">#REF!</definedName>
    <definedName name="______________AWM40" localSheetId="8">#REF!</definedName>
    <definedName name="______________AWM40" localSheetId="7">#REF!</definedName>
    <definedName name="______________AWM40" localSheetId="3">#REF!</definedName>
    <definedName name="______________AWM40" localSheetId="4">#REF!</definedName>
    <definedName name="______________AWM40" localSheetId="5">#REF!</definedName>
    <definedName name="______________AWM40">#REF!</definedName>
    <definedName name="______________AWM6" localSheetId="1">#REF!</definedName>
    <definedName name="______________AWM6" localSheetId="8">#REF!</definedName>
    <definedName name="______________AWM6" localSheetId="7">#REF!</definedName>
    <definedName name="______________AWM6" localSheetId="3">#REF!</definedName>
    <definedName name="______________AWM6" localSheetId="4">#REF!</definedName>
    <definedName name="______________AWM6" localSheetId="5">#REF!</definedName>
    <definedName name="______________AWM6">#REF!</definedName>
    <definedName name="______________CAN112">13.42</definedName>
    <definedName name="______________CAN113">12.98</definedName>
    <definedName name="______________CAN117">12.7</definedName>
    <definedName name="______________CAN118">13.27</definedName>
    <definedName name="______________CAN120">11.72</definedName>
    <definedName name="______________CAN210">10.38</definedName>
    <definedName name="______________CAN211">10.58</definedName>
    <definedName name="______________CAN213">10.56</definedName>
    <definedName name="______________CAN215">10.22</definedName>
    <definedName name="______________CAN216">9.61</definedName>
    <definedName name="______________CAN217">10.47</definedName>
    <definedName name="______________CAN219">10.91</definedName>
    <definedName name="______________CAN220">11.09</definedName>
    <definedName name="______________CAN221">11.25</definedName>
    <definedName name="______________CAN222">10.17</definedName>
    <definedName name="______________CAN223">9.89</definedName>
    <definedName name="______________CAN230">10.79</definedName>
    <definedName name="______________can421">40.2</definedName>
    <definedName name="______________can422">41.57</definedName>
    <definedName name="______________can423">43.9</definedName>
    <definedName name="______________can424">41.19</definedName>
    <definedName name="______________can425">42.81</definedName>
    <definedName name="______________can426">40.77</definedName>
    <definedName name="______________can427">40.92</definedName>
    <definedName name="______________can428">39.29</definedName>
    <definedName name="______________can429">45.19</definedName>
    <definedName name="______________can430">40.73</definedName>
    <definedName name="______________can431">42.52</definedName>
    <definedName name="______________can432">42.53</definedName>
    <definedName name="______________can433">43.69</definedName>
    <definedName name="______________can434">40.43</definedName>
    <definedName name="______________can435">43.3</definedName>
    <definedName name="______________CAN458" localSheetId="1">[11]PROCTOR!#REF!</definedName>
    <definedName name="______________CAN458" localSheetId="8">[11]PROCTOR!#REF!</definedName>
    <definedName name="______________CAN458" localSheetId="7">[11]PROCTOR!#REF!</definedName>
    <definedName name="______________CAN458" localSheetId="3">[11]PROCTOR!#REF!</definedName>
    <definedName name="______________CAN458" localSheetId="4">[11]PROCTOR!#REF!</definedName>
    <definedName name="______________CAN458" localSheetId="5">[11]PROCTOR!#REF!</definedName>
    <definedName name="______________CAN458">[11]PROCTOR!#REF!</definedName>
    <definedName name="______________CAN486" localSheetId="1">[11]PROCTOR!#REF!</definedName>
    <definedName name="______________CAN486" localSheetId="8">[11]PROCTOR!#REF!</definedName>
    <definedName name="______________CAN486" localSheetId="7">[11]PROCTOR!#REF!</definedName>
    <definedName name="______________CAN486" localSheetId="3">[11]PROCTOR!#REF!</definedName>
    <definedName name="______________CAN486" localSheetId="4">[11]PROCTOR!#REF!</definedName>
    <definedName name="______________CAN486" localSheetId="5">[11]PROCTOR!#REF!</definedName>
    <definedName name="______________CAN486">[11]PROCTOR!#REF!</definedName>
    <definedName name="______________CAN487" localSheetId="1">[11]PROCTOR!#REF!</definedName>
    <definedName name="______________CAN487" localSheetId="8">[11]PROCTOR!#REF!</definedName>
    <definedName name="______________CAN487" localSheetId="7">[11]PROCTOR!#REF!</definedName>
    <definedName name="______________CAN487" localSheetId="3">[11]PROCTOR!#REF!</definedName>
    <definedName name="______________CAN487" localSheetId="4">[11]PROCTOR!#REF!</definedName>
    <definedName name="______________CAN487" localSheetId="5">[11]PROCTOR!#REF!</definedName>
    <definedName name="______________CAN487">[11]PROCTOR!#REF!</definedName>
    <definedName name="______________CAN488" localSheetId="1">[11]PROCTOR!#REF!</definedName>
    <definedName name="______________CAN488" localSheetId="8">[11]PROCTOR!#REF!</definedName>
    <definedName name="______________CAN488" localSheetId="7">[11]PROCTOR!#REF!</definedName>
    <definedName name="______________CAN488" localSheetId="3">[11]PROCTOR!#REF!</definedName>
    <definedName name="______________CAN488" localSheetId="4">[11]PROCTOR!#REF!</definedName>
    <definedName name="______________CAN488" localSheetId="5">[11]PROCTOR!#REF!</definedName>
    <definedName name="______________CAN488">[11]PROCTOR!#REF!</definedName>
    <definedName name="______________CAN489" localSheetId="1">[11]PROCTOR!#REF!</definedName>
    <definedName name="______________CAN489" localSheetId="8">[11]PROCTOR!#REF!</definedName>
    <definedName name="______________CAN489" localSheetId="7">[11]PROCTOR!#REF!</definedName>
    <definedName name="______________CAN489" localSheetId="3">[11]PROCTOR!#REF!</definedName>
    <definedName name="______________CAN489" localSheetId="4">[11]PROCTOR!#REF!</definedName>
    <definedName name="______________CAN489" localSheetId="5">[11]PROCTOR!#REF!</definedName>
    <definedName name="______________CAN489">[11]PROCTOR!#REF!</definedName>
    <definedName name="______________CAN490" localSheetId="1">[11]PROCTOR!#REF!</definedName>
    <definedName name="______________CAN490" localSheetId="8">[11]PROCTOR!#REF!</definedName>
    <definedName name="______________CAN490" localSheetId="7">[11]PROCTOR!#REF!</definedName>
    <definedName name="______________CAN490" localSheetId="3">[11]PROCTOR!#REF!</definedName>
    <definedName name="______________CAN490" localSheetId="4">[11]PROCTOR!#REF!</definedName>
    <definedName name="______________CAN490" localSheetId="5">[11]PROCTOR!#REF!</definedName>
    <definedName name="______________CAN490">[11]PROCTOR!#REF!</definedName>
    <definedName name="______________CAN491" localSheetId="1">[11]PROCTOR!#REF!</definedName>
    <definedName name="______________CAN491" localSheetId="8">[11]PROCTOR!#REF!</definedName>
    <definedName name="______________CAN491" localSheetId="7">[11]PROCTOR!#REF!</definedName>
    <definedName name="______________CAN491" localSheetId="3">[11]PROCTOR!#REF!</definedName>
    <definedName name="______________CAN491" localSheetId="4">[11]PROCTOR!#REF!</definedName>
    <definedName name="______________CAN491" localSheetId="5">[11]PROCTOR!#REF!</definedName>
    <definedName name="______________CAN491">[11]PROCTOR!#REF!</definedName>
    <definedName name="______________CAN492" localSheetId="1">[11]PROCTOR!#REF!</definedName>
    <definedName name="______________CAN492" localSheetId="8">[11]PROCTOR!#REF!</definedName>
    <definedName name="______________CAN492" localSheetId="7">[11]PROCTOR!#REF!</definedName>
    <definedName name="______________CAN492" localSheetId="3">[11]PROCTOR!#REF!</definedName>
    <definedName name="______________CAN492" localSheetId="4">[11]PROCTOR!#REF!</definedName>
    <definedName name="______________CAN492" localSheetId="5">[11]PROCTOR!#REF!</definedName>
    <definedName name="______________CAN492">[11]PROCTOR!#REF!</definedName>
    <definedName name="______________CAN493" localSheetId="1">[11]PROCTOR!#REF!</definedName>
    <definedName name="______________CAN493" localSheetId="8">[11]PROCTOR!#REF!</definedName>
    <definedName name="______________CAN493" localSheetId="7">[11]PROCTOR!#REF!</definedName>
    <definedName name="______________CAN493" localSheetId="3">[11]PROCTOR!#REF!</definedName>
    <definedName name="______________CAN493" localSheetId="4">[11]PROCTOR!#REF!</definedName>
    <definedName name="______________CAN493" localSheetId="5">[11]PROCTOR!#REF!</definedName>
    <definedName name="______________CAN493">[11]PROCTOR!#REF!</definedName>
    <definedName name="______________CAN494" localSheetId="1">[11]PROCTOR!#REF!</definedName>
    <definedName name="______________CAN494" localSheetId="8">[11]PROCTOR!#REF!</definedName>
    <definedName name="______________CAN494" localSheetId="7">[11]PROCTOR!#REF!</definedName>
    <definedName name="______________CAN494" localSheetId="3">[11]PROCTOR!#REF!</definedName>
    <definedName name="______________CAN494" localSheetId="4">[11]PROCTOR!#REF!</definedName>
    <definedName name="______________CAN494" localSheetId="5">[11]PROCTOR!#REF!</definedName>
    <definedName name="______________CAN494">[11]PROCTOR!#REF!</definedName>
    <definedName name="______________CAN495" localSheetId="1">[11]PROCTOR!#REF!</definedName>
    <definedName name="______________CAN495" localSheetId="8">[11]PROCTOR!#REF!</definedName>
    <definedName name="______________CAN495" localSheetId="7">[11]PROCTOR!#REF!</definedName>
    <definedName name="______________CAN495" localSheetId="3">[11]PROCTOR!#REF!</definedName>
    <definedName name="______________CAN495" localSheetId="4">[11]PROCTOR!#REF!</definedName>
    <definedName name="______________CAN495" localSheetId="5">[11]PROCTOR!#REF!</definedName>
    <definedName name="______________CAN495">[11]PROCTOR!#REF!</definedName>
    <definedName name="______________CAN496" localSheetId="1">[11]PROCTOR!#REF!</definedName>
    <definedName name="______________CAN496" localSheetId="8">[11]PROCTOR!#REF!</definedName>
    <definedName name="______________CAN496" localSheetId="7">[11]PROCTOR!#REF!</definedName>
    <definedName name="______________CAN496" localSheetId="3">[11]PROCTOR!#REF!</definedName>
    <definedName name="______________CAN496" localSheetId="4">[11]PROCTOR!#REF!</definedName>
    <definedName name="______________CAN496" localSheetId="5">[11]PROCTOR!#REF!</definedName>
    <definedName name="______________CAN496">[11]PROCTOR!#REF!</definedName>
    <definedName name="______________CAN497" localSheetId="1">[11]PROCTOR!#REF!</definedName>
    <definedName name="______________CAN497" localSheetId="8">[11]PROCTOR!#REF!</definedName>
    <definedName name="______________CAN497" localSheetId="7">[11]PROCTOR!#REF!</definedName>
    <definedName name="______________CAN497" localSheetId="3">[11]PROCTOR!#REF!</definedName>
    <definedName name="______________CAN497" localSheetId="4">[11]PROCTOR!#REF!</definedName>
    <definedName name="______________CAN497" localSheetId="5">[11]PROCTOR!#REF!</definedName>
    <definedName name="______________CAN497">[11]PROCTOR!#REF!</definedName>
    <definedName name="______________CAN498" localSheetId="1">[11]PROCTOR!#REF!</definedName>
    <definedName name="______________CAN498" localSheetId="8">[11]PROCTOR!#REF!</definedName>
    <definedName name="______________CAN498" localSheetId="7">[11]PROCTOR!#REF!</definedName>
    <definedName name="______________CAN498" localSheetId="3">[11]PROCTOR!#REF!</definedName>
    <definedName name="______________CAN498" localSheetId="4">[11]PROCTOR!#REF!</definedName>
    <definedName name="______________CAN498" localSheetId="5">[11]PROCTOR!#REF!</definedName>
    <definedName name="______________CAN498">[11]PROCTOR!#REF!</definedName>
    <definedName name="______________CAN499" localSheetId="1">[11]PROCTOR!#REF!</definedName>
    <definedName name="______________CAN499" localSheetId="8">[11]PROCTOR!#REF!</definedName>
    <definedName name="______________CAN499" localSheetId="7">[11]PROCTOR!#REF!</definedName>
    <definedName name="______________CAN499" localSheetId="3">[11]PROCTOR!#REF!</definedName>
    <definedName name="______________CAN499" localSheetId="4">[11]PROCTOR!#REF!</definedName>
    <definedName name="______________CAN499" localSheetId="5">[11]PROCTOR!#REF!</definedName>
    <definedName name="______________CAN499">[11]PROCTOR!#REF!</definedName>
    <definedName name="______________CAN500" localSheetId="1">[11]PROCTOR!#REF!</definedName>
    <definedName name="______________CAN500" localSheetId="8">[11]PROCTOR!#REF!</definedName>
    <definedName name="______________CAN500" localSheetId="7">[11]PROCTOR!#REF!</definedName>
    <definedName name="______________CAN500" localSheetId="3">[11]PROCTOR!#REF!</definedName>
    <definedName name="______________CAN500" localSheetId="4">[11]PROCTOR!#REF!</definedName>
    <definedName name="______________CAN500" localSheetId="5">[11]PROCTOR!#REF!</definedName>
    <definedName name="______________CAN500">[11]PROCTOR!#REF!</definedName>
    <definedName name="______________CDG100" localSheetId="1">#REF!</definedName>
    <definedName name="______________CDG100" localSheetId="8">#REF!</definedName>
    <definedName name="______________CDG100" localSheetId="7">#REF!</definedName>
    <definedName name="______________CDG100" localSheetId="3">#REF!</definedName>
    <definedName name="______________CDG100" localSheetId="4">#REF!</definedName>
    <definedName name="______________CDG100" localSheetId="5">#REF!</definedName>
    <definedName name="______________CDG100">#REF!</definedName>
    <definedName name="______________CDG250" localSheetId="1">#REF!</definedName>
    <definedName name="______________CDG250" localSheetId="8">#REF!</definedName>
    <definedName name="______________CDG250" localSheetId="7">#REF!</definedName>
    <definedName name="______________CDG250" localSheetId="3">#REF!</definedName>
    <definedName name="______________CDG250" localSheetId="4">#REF!</definedName>
    <definedName name="______________CDG250" localSheetId="5">#REF!</definedName>
    <definedName name="______________CDG250">#REF!</definedName>
    <definedName name="______________CDG50" localSheetId="1">#REF!</definedName>
    <definedName name="______________CDG50" localSheetId="8">#REF!</definedName>
    <definedName name="______________CDG50" localSheetId="7">#REF!</definedName>
    <definedName name="______________CDG50" localSheetId="3">#REF!</definedName>
    <definedName name="______________CDG50" localSheetId="4">#REF!</definedName>
    <definedName name="______________CDG50" localSheetId="5">#REF!</definedName>
    <definedName name="______________CDG50">#REF!</definedName>
    <definedName name="______________CDG500" localSheetId="1">#REF!</definedName>
    <definedName name="______________CDG500" localSheetId="8">#REF!</definedName>
    <definedName name="______________CDG500" localSheetId="7">#REF!</definedName>
    <definedName name="______________CDG500" localSheetId="3">#REF!</definedName>
    <definedName name="______________CDG500" localSheetId="4">#REF!</definedName>
    <definedName name="______________CDG500" localSheetId="5">#REF!</definedName>
    <definedName name="______________CDG500">#REF!</definedName>
    <definedName name="______________CEM53" localSheetId="1">#REF!</definedName>
    <definedName name="______________CEM53" localSheetId="8">#REF!</definedName>
    <definedName name="______________CEM53" localSheetId="7">#REF!</definedName>
    <definedName name="______________CEM53" localSheetId="3">#REF!</definedName>
    <definedName name="______________CEM53" localSheetId="4">#REF!</definedName>
    <definedName name="______________CEM53" localSheetId="5">#REF!</definedName>
    <definedName name="______________CEM53">#REF!</definedName>
    <definedName name="______________CRN3" localSheetId="1">#REF!</definedName>
    <definedName name="______________CRN3" localSheetId="8">#REF!</definedName>
    <definedName name="______________CRN3" localSheetId="7">#REF!</definedName>
    <definedName name="______________CRN3" localSheetId="3">#REF!</definedName>
    <definedName name="______________CRN3" localSheetId="4">#REF!</definedName>
    <definedName name="______________CRN3" localSheetId="5">#REF!</definedName>
    <definedName name="______________CRN3">#REF!</definedName>
    <definedName name="______________CRN35" localSheetId="1">#REF!</definedName>
    <definedName name="______________CRN35" localSheetId="8">#REF!</definedName>
    <definedName name="______________CRN35" localSheetId="7">#REF!</definedName>
    <definedName name="______________CRN35" localSheetId="3">#REF!</definedName>
    <definedName name="______________CRN35" localSheetId="4">#REF!</definedName>
    <definedName name="______________CRN35" localSheetId="5">#REF!</definedName>
    <definedName name="______________CRN35">#REF!</definedName>
    <definedName name="______________CRN80" localSheetId="1">#REF!</definedName>
    <definedName name="______________CRN80" localSheetId="8">#REF!</definedName>
    <definedName name="______________CRN80" localSheetId="7">#REF!</definedName>
    <definedName name="______________CRN80" localSheetId="3">#REF!</definedName>
    <definedName name="______________CRN80" localSheetId="4">#REF!</definedName>
    <definedName name="______________CRN80" localSheetId="5">#REF!</definedName>
    <definedName name="______________CRN80">#REF!</definedName>
    <definedName name="______________dec05" localSheetId="6" hidden="1">{"'Sheet1'!$A$4386:$N$4591"}</definedName>
    <definedName name="______________dec05" hidden="1">{"'Sheet1'!$A$4386:$N$4591"}</definedName>
    <definedName name="______________DOZ50" localSheetId="1">#REF!</definedName>
    <definedName name="______________DOZ50" localSheetId="8">#REF!</definedName>
    <definedName name="______________DOZ50" localSheetId="7">#REF!</definedName>
    <definedName name="______________DOZ50" localSheetId="3">#REF!</definedName>
    <definedName name="______________DOZ50" localSheetId="4">#REF!</definedName>
    <definedName name="______________DOZ50" localSheetId="5">#REF!</definedName>
    <definedName name="______________DOZ50">#REF!</definedName>
    <definedName name="______________DOZ80" localSheetId="1">#REF!</definedName>
    <definedName name="______________DOZ80" localSheetId="8">#REF!</definedName>
    <definedName name="______________DOZ80" localSheetId="7">#REF!</definedName>
    <definedName name="______________DOZ80" localSheetId="3">#REF!</definedName>
    <definedName name="______________DOZ80" localSheetId="4">#REF!</definedName>
    <definedName name="______________DOZ80" localSheetId="5">#REF!</definedName>
    <definedName name="______________DOZ80">#REF!</definedName>
    <definedName name="______________ExV200" localSheetId="1">#REF!</definedName>
    <definedName name="______________ExV200" localSheetId="8">#REF!</definedName>
    <definedName name="______________ExV200" localSheetId="7">#REF!</definedName>
    <definedName name="______________ExV200" localSheetId="3">#REF!</definedName>
    <definedName name="______________ExV200" localSheetId="4">#REF!</definedName>
    <definedName name="______________ExV200" localSheetId="5">#REF!</definedName>
    <definedName name="______________ExV200">#REF!</definedName>
    <definedName name="______________GEN100" localSheetId="1">#REF!</definedName>
    <definedName name="______________GEN100" localSheetId="8">#REF!</definedName>
    <definedName name="______________GEN100" localSheetId="7">#REF!</definedName>
    <definedName name="______________GEN100" localSheetId="3">#REF!</definedName>
    <definedName name="______________GEN100" localSheetId="4">#REF!</definedName>
    <definedName name="______________GEN100" localSheetId="5">#REF!</definedName>
    <definedName name="______________GEN100">#REF!</definedName>
    <definedName name="______________GEN250" localSheetId="1">#REF!</definedName>
    <definedName name="______________GEN250" localSheetId="8">#REF!</definedName>
    <definedName name="______________GEN250" localSheetId="7">#REF!</definedName>
    <definedName name="______________GEN250" localSheetId="3">#REF!</definedName>
    <definedName name="______________GEN250" localSheetId="4">#REF!</definedName>
    <definedName name="______________GEN250" localSheetId="5">#REF!</definedName>
    <definedName name="______________GEN250">#REF!</definedName>
    <definedName name="______________GEN325" localSheetId="1">#REF!</definedName>
    <definedName name="______________GEN325" localSheetId="8">#REF!</definedName>
    <definedName name="______________GEN325" localSheetId="7">#REF!</definedName>
    <definedName name="______________GEN325" localSheetId="3">#REF!</definedName>
    <definedName name="______________GEN325" localSheetId="4">#REF!</definedName>
    <definedName name="______________GEN325" localSheetId="5">#REF!</definedName>
    <definedName name="______________GEN325">#REF!</definedName>
    <definedName name="______________GEN380" localSheetId="1">#REF!</definedName>
    <definedName name="______________GEN380" localSheetId="8">#REF!</definedName>
    <definedName name="______________GEN380" localSheetId="7">#REF!</definedName>
    <definedName name="______________GEN380" localSheetId="3">#REF!</definedName>
    <definedName name="______________GEN380" localSheetId="4">#REF!</definedName>
    <definedName name="______________GEN380" localSheetId="5">#REF!</definedName>
    <definedName name="______________GEN380">#REF!</definedName>
    <definedName name="______________GSB1" localSheetId="1">#REF!</definedName>
    <definedName name="______________GSB1" localSheetId="8">#REF!</definedName>
    <definedName name="______________GSB1" localSheetId="7">#REF!</definedName>
    <definedName name="______________GSB1" localSheetId="3">#REF!</definedName>
    <definedName name="______________GSB1" localSheetId="4">#REF!</definedName>
    <definedName name="______________GSB1" localSheetId="5">#REF!</definedName>
    <definedName name="______________GSB1">#REF!</definedName>
    <definedName name="______________GSB2" localSheetId="1">#REF!</definedName>
    <definedName name="______________GSB2" localSheetId="8">#REF!</definedName>
    <definedName name="______________GSB2" localSheetId="7">#REF!</definedName>
    <definedName name="______________GSB2" localSheetId="3">#REF!</definedName>
    <definedName name="______________GSB2" localSheetId="4">#REF!</definedName>
    <definedName name="______________GSB2" localSheetId="5">#REF!</definedName>
    <definedName name="______________GSB2">#REF!</definedName>
    <definedName name="______________GSB3" localSheetId="1">#REF!</definedName>
    <definedName name="______________GSB3" localSheetId="8">#REF!</definedName>
    <definedName name="______________GSB3" localSheetId="7">#REF!</definedName>
    <definedName name="______________GSB3" localSheetId="3">#REF!</definedName>
    <definedName name="______________GSB3" localSheetId="4">#REF!</definedName>
    <definedName name="______________GSB3" localSheetId="5">#REF!</definedName>
    <definedName name="______________GSB3">#REF!</definedName>
    <definedName name="______________HMP1" localSheetId="1">#REF!</definedName>
    <definedName name="______________HMP1" localSheetId="8">#REF!</definedName>
    <definedName name="______________HMP1" localSheetId="7">#REF!</definedName>
    <definedName name="______________HMP1" localSheetId="3">#REF!</definedName>
    <definedName name="______________HMP1" localSheetId="4">#REF!</definedName>
    <definedName name="______________HMP1" localSheetId="5">#REF!</definedName>
    <definedName name="______________HMP1">#REF!</definedName>
    <definedName name="______________HMP2" localSheetId="1">#REF!</definedName>
    <definedName name="______________HMP2" localSheetId="8">#REF!</definedName>
    <definedName name="______________HMP2" localSheetId="7">#REF!</definedName>
    <definedName name="______________HMP2" localSheetId="3">#REF!</definedName>
    <definedName name="______________HMP2" localSheetId="4">#REF!</definedName>
    <definedName name="______________HMP2" localSheetId="5">#REF!</definedName>
    <definedName name="______________HMP2">#REF!</definedName>
    <definedName name="______________HMP3" localSheetId="1">#REF!</definedName>
    <definedName name="______________HMP3" localSheetId="8">#REF!</definedName>
    <definedName name="______________HMP3" localSheetId="7">#REF!</definedName>
    <definedName name="______________HMP3" localSheetId="3">#REF!</definedName>
    <definedName name="______________HMP3" localSheetId="4">#REF!</definedName>
    <definedName name="______________HMP3" localSheetId="5">#REF!</definedName>
    <definedName name="______________HMP3">#REF!</definedName>
    <definedName name="______________HMP4" localSheetId="1">#REF!</definedName>
    <definedName name="______________HMP4" localSheetId="8">#REF!</definedName>
    <definedName name="______________HMP4" localSheetId="7">#REF!</definedName>
    <definedName name="______________HMP4" localSheetId="3">#REF!</definedName>
    <definedName name="______________HMP4" localSheetId="4">#REF!</definedName>
    <definedName name="______________HMP4" localSheetId="5">#REF!</definedName>
    <definedName name="______________HMP4">#REF!</definedName>
    <definedName name="______________lb1" localSheetId="1">#REF!</definedName>
    <definedName name="______________lb1" localSheetId="8">#REF!</definedName>
    <definedName name="______________lb1" localSheetId="7">#REF!</definedName>
    <definedName name="______________lb1" localSheetId="3">#REF!</definedName>
    <definedName name="______________lb1" localSheetId="4">#REF!</definedName>
    <definedName name="______________lb1" localSheetId="5">#REF!</definedName>
    <definedName name="______________lb1">#REF!</definedName>
    <definedName name="______________lb2" localSheetId="1">#REF!</definedName>
    <definedName name="______________lb2" localSheetId="8">#REF!</definedName>
    <definedName name="______________lb2" localSheetId="7">#REF!</definedName>
    <definedName name="______________lb2" localSheetId="3">#REF!</definedName>
    <definedName name="______________lb2" localSheetId="4">#REF!</definedName>
    <definedName name="______________lb2" localSheetId="5">#REF!</definedName>
    <definedName name="______________lb2">#REF!</definedName>
    <definedName name="______________mac2">200</definedName>
    <definedName name="______________MIX10" localSheetId="1">#REF!</definedName>
    <definedName name="______________MIX10" localSheetId="8">#REF!</definedName>
    <definedName name="______________MIX10" localSheetId="7">#REF!</definedName>
    <definedName name="______________MIX10" localSheetId="3">#REF!</definedName>
    <definedName name="______________MIX10" localSheetId="4">#REF!</definedName>
    <definedName name="______________MIX10" localSheetId="5">#REF!</definedName>
    <definedName name="______________MIX10">#REF!</definedName>
    <definedName name="______________MIX15" localSheetId="1">#REF!</definedName>
    <definedName name="______________MIX15" localSheetId="8">#REF!</definedName>
    <definedName name="______________MIX15" localSheetId="7">#REF!</definedName>
    <definedName name="______________MIX15" localSheetId="3">#REF!</definedName>
    <definedName name="______________MIX15" localSheetId="4">#REF!</definedName>
    <definedName name="______________MIX15" localSheetId="5">#REF!</definedName>
    <definedName name="______________MIX15">#REF!</definedName>
    <definedName name="______________MIX15150" localSheetId="1">'[3]Mix Design'!#REF!</definedName>
    <definedName name="______________MIX15150" localSheetId="8">'[3]Mix Design'!#REF!</definedName>
    <definedName name="______________MIX15150" localSheetId="7">'[3]Mix Design'!#REF!</definedName>
    <definedName name="______________MIX15150" localSheetId="3">'[3]Mix Design'!#REF!</definedName>
    <definedName name="______________MIX15150" localSheetId="4">'[3]Mix Design'!#REF!</definedName>
    <definedName name="______________MIX15150" localSheetId="5">'[3]Mix Design'!#REF!</definedName>
    <definedName name="______________MIX15150">'[3]Mix Design'!#REF!</definedName>
    <definedName name="______________MIX1540">'[3]Mix Design'!$P$11</definedName>
    <definedName name="______________MIX1580" localSheetId="1">'[3]Mix Design'!#REF!</definedName>
    <definedName name="______________MIX1580" localSheetId="8">'[3]Mix Design'!#REF!</definedName>
    <definedName name="______________MIX1580" localSheetId="7">'[3]Mix Design'!#REF!</definedName>
    <definedName name="______________MIX1580" localSheetId="3">'[3]Mix Design'!#REF!</definedName>
    <definedName name="______________MIX1580" localSheetId="4">'[3]Mix Design'!#REF!</definedName>
    <definedName name="______________MIX1580" localSheetId="5">'[3]Mix Design'!#REF!</definedName>
    <definedName name="______________MIX1580">'[3]Mix Design'!#REF!</definedName>
    <definedName name="______________MIX2">'[4]Mix Design'!$P$12</definedName>
    <definedName name="______________MIX20" localSheetId="1">#REF!</definedName>
    <definedName name="______________MIX20" localSheetId="8">#REF!</definedName>
    <definedName name="______________MIX20" localSheetId="7">#REF!</definedName>
    <definedName name="______________MIX20" localSheetId="3">#REF!</definedName>
    <definedName name="______________MIX20" localSheetId="4">#REF!</definedName>
    <definedName name="______________MIX20" localSheetId="5">#REF!</definedName>
    <definedName name="______________MIX20">#REF!</definedName>
    <definedName name="______________MIX2020">'[3]Mix Design'!$P$12</definedName>
    <definedName name="______________MIX2040">'[3]Mix Design'!$P$13</definedName>
    <definedName name="______________MIX25" localSheetId="1">#REF!</definedName>
    <definedName name="______________MIX25" localSheetId="8">#REF!</definedName>
    <definedName name="______________MIX25" localSheetId="7">#REF!</definedName>
    <definedName name="______________MIX25" localSheetId="3">#REF!</definedName>
    <definedName name="______________MIX25" localSheetId="4">#REF!</definedName>
    <definedName name="______________MIX25" localSheetId="5">#REF!</definedName>
    <definedName name="______________MIX25">#REF!</definedName>
    <definedName name="______________MIX2540">'[3]Mix Design'!$P$15</definedName>
    <definedName name="______________Mix255">'[5]Mix Design'!$P$13</definedName>
    <definedName name="______________MIX30" localSheetId="1">#REF!</definedName>
    <definedName name="______________MIX30" localSheetId="8">#REF!</definedName>
    <definedName name="______________MIX30" localSheetId="7">#REF!</definedName>
    <definedName name="______________MIX30" localSheetId="3">#REF!</definedName>
    <definedName name="______________MIX30" localSheetId="4">#REF!</definedName>
    <definedName name="______________MIX30" localSheetId="5">#REF!</definedName>
    <definedName name="______________MIX30">#REF!</definedName>
    <definedName name="______________MIX35" localSheetId="1">#REF!</definedName>
    <definedName name="______________MIX35" localSheetId="8">#REF!</definedName>
    <definedName name="______________MIX35" localSheetId="7">#REF!</definedName>
    <definedName name="______________MIX35" localSheetId="3">#REF!</definedName>
    <definedName name="______________MIX35" localSheetId="4">#REF!</definedName>
    <definedName name="______________MIX35" localSheetId="5">#REF!</definedName>
    <definedName name="______________MIX35">#REF!</definedName>
    <definedName name="______________MIX40" localSheetId="1">#REF!</definedName>
    <definedName name="______________MIX40" localSheetId="8">#REF!</definedName>
    <definedName name="______________MIX40" localSheetId="7">#REF!</definedName>
    <definedName name="______________MIX40" localSheetId="3">#REF!</definedName>
    <definedName name="______________MIX40" localSheetId="4">#REF!</definedName>
    <definedName name="______________MIX40" localSheetId="5">#REF!</definedName>
    <definedName name="______________MIX40">#REF!</definedName>
    <definedName name="______________MIX45" localSheetId="1">'[3]Mix Design'!#REF!</definedName>
    <definedName name="______________MIX45" localSheetId="8">'[3]Mix Design'!#REF!</definedName>
    <definedName name="______________MIX45" localSheetId="7">'[3]Mix Design'!#REF!</definedName>
    <definedName name="______________MIX45" localSheetId="3">'[3]Mix Design'!#REF!</definedName>
    <definedName name="______________MIX45" localSheetId="4">'[3]Mix Design'!#REF!</definedName>
    <definedName name="______________MIX45" localSheetId="5">'[3]Mix Design'!#REF!</definedName>
    <definedName name="______________MIX45">'[3]Mix Design'!#REF!</definedName>
    <definedName name="______________mm1" localSheetId="1">#REF!</definedName>
    <definedName name="______________mm1" localSheetId="8">#REF!</definedName>
    <definedName name="______________mm1" localSheetId="7">#REF!</definedName>
    <definedName name="______________mm1" localSheetId="3">#REF!</definedName>
    <definedName name="______________mm1" localSheetId="4">#REF!</definedName>
    <definedName name="______________mm1" localSheetId="5">#REF!</definedName>
    <definedName name="______________mm1">#REF!</definedName>
    <definedName name="______________mm2" localSheetId="1">#REF!</definedName>
    <definedName name="______________mm2" localSheetId="8">#REF!</definedName>
    <definedName name="______________mm2" localSheetId="7">#REF!</definedName>
    <definedName name="______________mm2" localSheetId="3">#REF!</definedName>
    <definedName name="______________mm2" localSheetId="4">#REF!</definedName>
    <definedName name="______________mm2" localSheetId="5">#REF!</definedName>
    <definedName name="______________mm2">#REF!</definedName>
    <definedName name="______________mm3" localSheetId="1">#REF!</definedName>
    <definedName name="______________mm3" localSheetId="8">#REF!</definedName>
    <definedName name="______________mm3" localSheetId="7">#REF!</definedName>
    <definedName name="______________mm3" localSheetId="3">#REF!</definedName>
    <definedName name="______________mm3" localSheetId="4">#REF!</definedName>
    <definedName name="______________mm3" localSheetId="5">#REF!</definedName>
    <definedName name="______________mm3">#REF!</definedName>
    <definedName name="______________MUR5" localSheetId="1">#REF!</definedName>
    <definedName name="______________MUR5" localSheetId="8">#REF!</definedName>
    <definedName name="______________MUR5" localSheetId="7">#REF!</definedName>
    <definedName name="______________MUR5" localSheetId="3">#REF!</definedName>
    <definedName name="______________MUR5" localSheetId="4">#REF!</definedName>
    <definedName name="______________MUR5" localSheetId="5">#REF!</definedName>
    <definedName name="______________MUR5">#REF!</definedName>
    <definedName name="______________MUR8" localSheetId="1">#REF!</definedName>
    <definedName name="______________MUR8" localSheetId="8">#REF!</definedName>
    <definedName name="______________MUR8" localSheetId="7">#REF!</definedName>
    <definedName name="______________MUR8" localSheetId="3">#REF!</definedName>
    <definedName name="______________MUR8" localSheetId="4">#REF!</definedName>
    <definedName name="______________MUR8" localSheetId="5">#REF!</definedName>
    <definedName name="______________MUR8">#REF!</definedName>
    <definedName name="______________OPC43" localSheetId="1">#REF!</definedName>
    <definedName name="______________OPC43" localSheetId="8">#REF!</definedName>
    <definedName name="______________OPC43" localSheetId="7">#REF!</definedName>
    <definedName name="______________OPC43" localSheetId="3">#REF!</definedName>
    <definedName name="______________OPC43" localSheetId="4">#REF!</definedName>
    <definedName name="______________OPC43" localSheetId="5">#REF!</definedName>
    <definedName name="______________OPC43">#REF!</definedName>
    <definedName name="______________sh1">90</definedName>
    <definedName name="______________sh2">120</definedName>
    <definedName name="______________sh3">150</definedName>
    <definedName name="______________sh4">180</definedName>
    <definedName name="______________tab1" localSheetId="1">#REF!</definedName>
    <definedName name="______________tab1" localSheetId="8">#REF!</definedName>
    <definedName name="______________tab1" localSheetId="7">#REF!</definedName>
    <definedName name="______________tab1" localSheetId="3">#REF!</definedName>
    <definedName name="______________tab1" localSheetId="4">#REF!</definedName>
    <definedName name="______________tab1" localSheetId="5">#REF!</definedName>
    <definedName name="______________tab1">#REF!</definedName>
    <definedName name="______________tab2" localSheetId="1">#REF!</definedName>
    <definedName name="______________tab2" localSheetId="8">#REF!</definedName>
    <definedName name="______________tab2" localSheetId="7">#REF!</definedName>
    <definedName name="______________tab2" localSheetId="3">#REF!</definedName>
    <definedName name="______________tab2" localSheetId="4">#REF!</definedName>
    <definedName name="______________tab2" localSheetId="5">#REF!</definedName>
    <definedName name="______________tab2">#REF!</definedName>
    <definedName name="______________TIP1" localSheetId="1">#REF!</definedName>
    <definedName name="______________TIP1" localSheetId="8">#REF!</definedName>
    <definedName name="______________TIP1" localSheetId="7">#REF!</definedName>
    <definedName name="______________TIP1" localSheetId="3">#REF!</definedName>
    <definedName name="______________TIP1" localSheetId="4">#REF!</definedName>
    <definedName name="______________TIP1" localSheetId="5">#REF!</definedName>
    <definedName name="______________TIP1">#REF!</definedName>
    <definedName name="______________TIP2" localSheetId="1">#REF!</definedName>
    <definedName name="______________TIP2" localSheetId="8">#REF!</definedName>
    <definedName name="______________TIP2" localSheetId="7">#REF!</definedName>
    <definedName name="______________TIP2" localSheetId="3">#REF!</definedName>
    <definedName name="______________TIP2" localSheetId="4">#REF!</definedName>
    <definedName name="______________TIP2" localSheetId="5">#REF!</definedName>
    <definedName name="______________TIP2">#REF!</definedName>
    <definedName name="______________TIP3" localSheetId="1">#REF!</definedName>
    <definedName name="______________TIP3" localSheetId="8">#REF!</definedName>
    <definedName name="______________TIP3" localSheetId="7">#REF!</definedName>
    <definedName name="______________TIP3" localSheetId="3">#REF!</definedName>
    <definedName name="______________TIP3" localSheetId="4">#REF!</definedName>
    <definedName name="______________TIP3" localSheetId="5">#REF!</definedName>
    <definedName name="______________TIP3">#REF!</definedName>
    <definedName name="_____________A65537" localSheetId="1">#REF!</definedName>
    <definedName name="_____________A65537" localSheetId="8">#REF!</definedName>
    <definedName name="_____________A65537" localSheetId="7">#REF!</definedName>
    <definedName name="_____________A65537" localSheetId="3">#REF!</definedName>
    <definedName name="_____________A65537" localSheetId="4">#REF!</definedName>
    <definedName name="_____________A65537" localSheetId="5">#REF!</definedName>
    <definedName name="_____________A65537">#REF!</definedName>
    <definedName name="_____________ABM10" localSheetId="1">#REF!</definedName>
    <definedName name="_____________ABM10" localSheetId="8">#REF!</definedName>
    <definedName name="_____________ABM10" localSheetId="7">#REF!</definedName>
    <definedName name="_____________ABM10" localSheetId="3">#REF!</definedName>
    <definedName name="_____________ABM10" localSheetId="4">#REF!</definedName>
    <definedName name="_____________ABM10" localSheetId="5">#REF!</definedName>
    <definedName name="_____________ABM10">#REF!</definedName>
    <definedName name="_____________ABM40" localSheetId="1">#REF!</definedName>
    <definedName name="_____________ABM40" localSheetId="8">#REF!</definedName>
    <definedName name="_____________ABM40" localSheetId="7">#REF!</definedName>
    <definedName name="_____________ABM40" localSheetId="3">#REF!</definedName>
    <definedName name="_____________ABM40" localSheetId="4">#REF!</definedName>
    <definedName name="_____________ABM40" localSheetId="5">#REF!</definedName>
    <definedName name="_____________ABM40">#REF!</definedName>
    <definedName name="_____________ABM6" localSheetId="1">#REF!</definedName>
    <definedName name="_____________ABM6" localSheetId="8">#REF!</definedName>
    <definedName name="_____________ABM6" localSheetId="7">#REF!</definedName>
    <definedName name="_____________ABM6" localSheetId="3">#REF!</definedName>
    <definedName name="_____________ABM6" localSheetId="4">#REF!</definedName>
    <definedName name="_____________ABM6" localSheetId="5">#REF!</definedName>
    <definedName name="_____________ABM6">#REF!</definedName>
    <definedName name="_____________ACB10" localSheetId="1">#REF!</definedName>
    <definedName name="_____________ACB10" localSheetId="8">#REF!</definedName>
    <definedName name="_____________ACB10" localSheetId="7">#REF!</definedName>
    <definedName name="_____________ACB10" localSheetId="3">#REF!</definedName>
    <definedName name="_____________ACB10" localSheetId="4">#REF!</definedName>
    <definedName name="_____________ACB10" localSheetId="5">#REF!</definedName>
    <definedName name="_____________ACB10">#REF!</definedName>
    <definedName name="_____________ACB20" localSheetId="1">#REF!</definedName>
    <definedName name="_____________ACB20" localSheetId="8">#REF!</definedName>
    <definedName name="_____________ACB20" localSheetId="7">#REF!</definedName>
    <definedName name="_____________ACB20" localSheetId="3">#REF!</definedName>
    <definedName name="_____________ACB20" localSheetId="4">#REF!</definedName>
    <definedName name="_____________ACB20" localSheetId="5">#REF!</definedName>
    <definedName name="_____________ACB20">#REF!</definedName>
    <definedName name="_____________ACR10" localSheetId="1">#REF!</definedName>
    <definedName name="_____________ACR10" localSheetId="8">#REF!</definedName>
    <definedName name="_____________ACR10" localSheetId="7">#REF!</definedName>
    <definedName name="_____________ACR10" localSheetId="3">#REF!</definedName>
    <definedName name="_____________ACR10" localSheetId="4">#REF!</definedName>
    <definedName name="_____________ACR10" localSheetId="5">#REF!</definedName>
    <definedName name="_____________ACR10">#REF!</definedName>
    <definedName name="_____________ACR20" localSheetId="1">#REF!</definedName>
    <definedName name="_____________ACR20" localSheetId="8">#REF!</definedName>
    <definedName name="_____________ACR20" localSheetId="7">#REF!</definedName>
    <definedName name="_____________ACR20" localSheetId="3">#REF!</definedName>
    <definedName name="_____________ACR20" localSheetId="4">#REF!</definedName>
    <definedName name="_____________ACR20" localSheetId="5">#REF!</definedName>
    <definedName name="_____________ACR20">#REF!</definedName>
    <definedName name="_____________AGG10" localSheetId="1">#REF!</definedName>
    <definedName name="_____________AGG10" localSheetId="8">#REF!</definedName>
    <definedName name="_____________AGG10" localSheetId="7">#REF!</definedName>
    <definedName name="_____________AGG10" localSheetId="3">#REF!</definedName>
    <definedName name="_____________AGG10" localSheetId="4">#REF!</definedName>
    <definedName name="_____________AGG10" localSheetId="5">#REF!</definedName>
    <definedName name="_____________AGG10">#REF!</definedName>
    <definedName name="_____________AGG40" localSheetId="1">#REF!</definedName>
    <definedName name="_____________AGG40" localSheetId="8">#REF!</definedName>
    <definedName name="_____________AGG40" localSheetId="7">#REF!</definedName>
    <definedName name="_____________AGG40" localSheetId="3">#REF!</definedName>
    <definedName name="_____________AGG40" localSheetId="4">#REF!</definedName>
    <definedName name="_____________AGG40" localSheetId="5">#REF!</definedName>
    <definedName name="_____________AGG40">#REF!</definedName>
    <definedName name="_____________AGG6" localSheetId="1">#REF!</definedName>
    <definedName name="_____________AGG6" localSheetId="8">#REF!</definedName>
    <definedName name="_____________AGG6" localSheetId="7">#REF!</definedName>
    <definedName name="_____________AGG6" localSheetId="3">#REF!</definedName>
    <definedName name="_____________AGG6" localSheetId="4">#REF!</definedName>
    <definedName name="_____________AGG6" localSheetId="5">#REF!</definedName>
    <definedName name="_____________AGG6">#REF!</definedName>
    <definedName name="_____________ARV8040">'[6]ANAL-PUMP HOUSE'!$I$55</definedName>
    <definedName name="_____________ash1" localSheetId="1">[10]ANAL!#REF!</definedName>
    <definedName name="_____________ash1" localSheetId="8">[10]ANAL!#REF!</definedName>
    <definedName name="_____________ash1" localSheetId="7">[10]ANAL!#REF!</definedName>
    <definedName name="_____________ash1" localSheetId="3">[10]ANAL!#REF!</definedName>
    <definedName name="_____________ash1" localSheetId="4">[10]ANAL!#REF!</definedName>
    <definedName name="_____________ash1" localSheetId="5">[10]ANAL!#REF!</definedName>
    <definedName name="_____________ash1">[10]ANAL!#REF!</definedName>
    <definedName name="_____________AWM10" localSheetId="1">#REF!</definedName>
    <definedName name="_____________AWM10" localSheetId="8">#REF!</definedName>
    <definedName name="_____________AWM10" localSheetId="7">#REF!</definedName>
    <definedName name="_____________AWM10" localSheetId="3">#REF!</definedName>
    <definedName name="_____________AWM10" localSheetId="4">#REF!</definedName>
    <definedName name="_____________AWM10" localSheetId="5">#REF!</definedName>
    <definedName name="_____________AWM10">#REF!</definedName>
    <definedName name="_____________AWM40" localSheetId="1">#REF!</definedName>
    <definedName name="_____________AWM40" localSheetId="8">#REF!</definedName>
    <definedName name="_____________AWM40" localSheetId="7">#REF!</definedName>
    <definedName name="_____________AWM40" localSheetId="3">#REF!</definedName>
    <definedName name="_____________AWM40" localSheetId="4">#REF!</definedName>
    <definedName name="_____________AWM40" localSheetId="5">#REF!</definedName>
    <definedName name="_____________AWM40">#REF!</definedName>
    <definedName name="_____________AWM6" localSheetId="1">#REF!</definedName>
    <definedName name="_____________AWM6" localSheetId="8">#REF!</definedName>
    <definedName name="_____________AWM6" localSheetId="7">#REF!</definedName>
    <definedName name="_____________AWM6" localSheetId="3">#REF!</definedName>
    <definedName name="_____________AWM6" localSheetId="4">#REF!</definedName>
    <definedName name="_____________AWM6" localSheetId="5">#REF!</definedName>
    <definedName name="_____________AWM6">#REF!</definedName>
    <definedName name="_____________BTV300">'[6]ANAL-PUMP HOUSE'!$I$52</definedName>
    <definedName name="_____________CAN112">13.42</definedName>
    <definedName name="_____________CAN113">12.98</definedName>
    <definedName name="_____________CAN117">12.7</definedName>
    <definedName name="_____________CAN118">13.27</definedName>
    <definedName name="_____________CAN120">11.72</definedName>
    <definedName name="_____________CAN210">10.38</definedName>
    <definedName name="_____________CAN211">10.58</definedName>
    <definedName name="_____________CAN213">10.56</definedName>
    <definedName name="_____________CAN215">10.22</definedName>
    <definedName name="_____________CAN216">9.61</definedName>
    <definedName name="_____________CAN217">10.47</definedName>
    <definedName name="_____________CAN219">10.91</definedName>
    <definedName name="_____________CAN220">11.09</definedName>
    <definedName name="_____________CAN221">11.25</definedName>
    <definedName name="_____________CAN222">10.17</definedName>
    <definedName name="_____________CAN223">9.89</definedName>
    <definedName name="_____________CAN230">10.79</definedName>
    <definedName name="_____________can421">40.2</definedName>
    <definedName name="_____________can422">41.57</definedName>
    <definedName name="_____________can423">43.9</definedName>
    <definedName name="_____________can424">41.19</definedName>
    <definedName name="_____________can425">42.81</definedName>
    <definedName name="_____________can426">40.77</definedName>
    <definedName name="_____________can427">40.92</definedName>
    <definedName name="_____________can428">39.29</definedName>
    <definedName name="_____________can429">45.19</definedName>
    <definedName name="_____________can430">40.73</definedName>
    <definedName name="_____________can431">42.52</definedName>
    <definedName name="_____________can432">42.53</definedName>
    <definedName name="_____________can433">43.69</definedName>
    <definedName name="_____________can434">40.43</definedName>
    <definedName name="_____________can435">43.3</definedName>
    <definedName name="_____________CAN458" localSheetId="1">[11]PROCTOR!#REF!</definedName>
    <definedName name="_____________CAN458" localSheetId="8">[11]PROCTOR!#REF!</definedName>
    <definedName name="_____________CAN458" localSheetId="7">[11]PROCTOR!#REF!</definedName>
    <definedName name="_____________CAN458" localSheetId="3">[11]PROCTOR!#REF!</definedName>
    <definedName name="_____________CAN458" localSheetId="4">[11]PROCTOR!#REF!</definedName>
    <definedName name="_____________CAN458" localSheetId="5">[11]PROCTOR!#REF!</definedName>
    <definedName name="_____________CAN458">[11]PROCTOR!#REF!</definedName>
    <definedName name="_____________CAN486" localSheetId="1">[11]PROCTOR!#REF!</definedName>
    <definedName name="_____________CAN486" localSheetId="8">[11]PROCTOR!#REF!</definedName>
    <definedName name="_____________CAN486" localSheetId="7">[11]PROCTOR!#REF!</definedName>
    <definedName name="_____________CAN486" localSheetId="3">[11]PROCTOR!#REF!</definedName>
    <definedName name="_____________CAN486" localSheetId="4">[11]PROCTOR!#REF!</definedName>
    <definedName name="_____________CAN486" localSheetId="5">[11]PROCTOR!#REF!</definedName>
    <definedName name="_____________CAN486">[11]PROCTOR!#REF!</definedName>
    <definedName name="_____________CAN487" localSheetId="1">[11]PROCTOR!#REF!</definedName>
    <definedName name="_____________CAN487" localSheetId="8">[11]PROCTOR!#REF!</definedName>
    <definedName name="_____________CAN487" localSheetId="7">[11]PROCTOR!#REF!</definedName>
    <definedName name="_____________CAN487" localSheetId="3">[11]PROCTOR!#REF!</definedName>
    <definedName name="_____________CAN487" localSheetId="4">[11]PROCTOR!#REF!</definedName>
    <definedName name="_____________CAN487" localSheetId="5">[11]PROCTOR!#REF!</definedName>
    <definedName name="_____________CAN487">[11]PROCTOR!#REF!</definedName>
    <definedName name="_____________CAN488" localSheetId="1">[11]PROCTOR!#REF!</definedName>
    <definedName name="_____________CAN488" localSheetId="8">[11]PROCTOR!#REF!</definedName>
    <definedName name="_____________CAN488" localSheetId="7">[11]PROCTOR!#REF!</definedName>
    <definedName name="_____________CAN488" localSheetId="3">[11]PROCTOR!#REF!</definedName>
    <definedName name="_____________CAN488" localSheetId="4">[11]PROCTOR!#REF!</definedName>
    <definedName name="_____________CAN488" localSheetId="5">[11]PROCTOR!#REF!</definedName>
    <definedName name="_____________CAN488">[11]PROCTOR!#REF!</definedName>
    <definedName name="_____________CAN489" localSheetId="1">[11]PROCTOR!#REF!</definedName>
    <definedName name="_____________CAN489" localSheetId="8">[11]PROCTOR!#REF!</definedName>
    <definedName name="_____________CAN489" localSheetId="7">[11]PROCTOR!#REF!</definedName>
    <definedName name="_____________CAN489" localSheetId="3">[11]PROCTOR!#REF!</definedName>
    <definedName name="_____________CAN489" localSheetId="4">[11]PROCTOR!#REF!</definedName>
    <definedName name="_____________CAN489" localSheetId="5">[11]PROCTOR!#REF!</definedName>
    <definedName name="_____________CAN489">[11]PROCTOR!#REF!</definedName>
    <definedName name="_____________CAN490" localSheetId="1">[11]PROCTOR!#REF!</definedName>
    <definedName name="_____________CAN490" localSheetId="8">[11]PROCTOR!#REF!</definedName>
    <definedName name="_____________CAN490" localSheetId="7">[11]PROCTOR!#REF!</definedName>
    <definedName name="_____________CAN490" localSheetId="3">[11]PROCTOR!#REF!</definedName>
    <definedName name="_____________CAN490" localSheetId="4">[11]PROCTOR!#REF!</definedName>
    <definedName name="_____________CAN490" localSheetId="5">[11]PROCTOR!#REF!</definedName>
    <definedName name="_____________CAN490">[11]PROCTOR!#REF!</definedName>
    <definedName name="_____________CAN491" localSheetId="1">[11]PROCTOR!#REF!</definedName>
    <definedName name="_____________CAN491" localSheetId="8">[11]PROCTOR!#REF!</definedName>
    <definedName name="_____________CAN491" localSheetId="7">[11]PROCTOR!#REF!</definedName>
    <definedName name="_____________CAN491" localSheetId="3">[11]PROCTOR!#REF!</definedName>
    <definedName name="_____________CAN491" localSheetId="4">[11]PROCTOR!#REF!</definedName>
    <definedName name="_____________CAN491" localSheetId="5">[11]PROCTOR!#REF!</definedName>
    <definedName name="_____________CAN491">[11]PROCTOR!#REF!</definedName>
    <definedName name="_____________CAN492" localSheetId="1">[11]PROCTOR!#REF!</definedName>
    <definedName name="_____________CAN492" localSheetId="8">[11]PROCTOR!#REF!</definedName>
    <definedName name="_____________CAN492" localSheetId="7">[11]PROCTOR!#REF!</definedName>
    <definedName name="_____________CAN492" localSheetId="3">[11]PROCTOR!#REF!</definedName>
    <definedName name="_____________CAN492" localSheetId="4">[11]PROCTOR!#REF!</definedName>
    <definedName name="_____________CAN492" localSheetId="5">[11]PROCTOR!#REF!</definedName>
    <definedName name="_____________CAN492">[11]PROCTOR!#REF!</definedName>
    <definedName name="_____________CAN493" localSheetId="1">[11]PROCTOR!#REF!</definedName>
    <definedName name="_____________CAN493" localSheetId="8">[11]PROCTOR!#REF!</definedName>
    <definedName name="_____________CAN493" localSheetId="7">[11]PROCTOR!#REF!</definedName>
    <definedName name="_____________CAN493" localSheetId="3">[11]PROCTOR!#REF!</definedName>
    <definedName name="_____________CAN493" localSheetId="4">[11]PROCTOR!#REF!</definedName>
    <definedName name="_____________CAN493" localSheetId="5">[11]PROCTOR!#REF!</definedName>
    <definedName name="_____________CAN493">[11]PROCTOR!#REF!</definedName>
    <definedName name="_____________CAN494" localSheetId="1">[11]PROCTOR!#REF!</definedName>
    <definedName name="_____________CAN494" localSheetId="8">[11]PROCTOR!#REF!</definedName>
    <definedName name="_____________CAN494" localSheetId="7">[11]PROCTOR!#REF!</definedName>
    <definedName name="_____________CAN494" localSheetId="3">[11]PROCTOR!#REF!</definedName>
    <definedName name="_____________CAN494" localSheetId="4">[11]PROCTOR!#REF!</definedName>
    <definedName name="_____________CAN494" localSheetId="5">[11]PROCTOR!#REF!</definedName>
    <definedName name="_____________CAN494">[11]PROCTOR!#REF!</definedName>
    <definedName name="_____________CAN495" localSheetId="1">[11]PROCTOR!#REF!</definedName>
    <definedName name="_____________CAN495" localSheetId="8">[11]PROCTOR!#REF!</definedName>
    <definedName name="_____________CAN495" localSheetId="7">[11]PROCTOR!#REF!</definedName>
    <definedName name="_____________CAN495" localSheetId="3">[11]PROCTOR!#REF!</definedName>
    <definedName name="_____________CAN495" localSheetId="4">[11]PROCTOR!#REF!</definedName>
    <definedName name="_____________CAN495" localSheetId="5">[11]PROCTOR!#REF!</definedName>
    <definedName name="_____________CAN495">[11]PROCTOR!#REF!</definedName>
    <definedName name="_____________CAN496" localSheetId="1">[11]PROCTOR!#REF!</definedName>
    <definedName name="_____________CAN496" localSheetId="8">[11]PROCTOR!#REF!</definedName>
    <definedName name="_____________CAN496" localSheetId="7">[11]PROCTOR!#REF!</definedName>
    <definedName name="_____________CAN496" localSheetId="3">[11]PROCTOR!#REF!</definedName>
    <definedName name="_____________CAN496" localSheetId="4">[11]PROCTOR!#REF!</definedName>
    <definedName name="_____________CAN496" localSheetId="5">[11]PROCTOR!#REF!</definedName>
    <definedName name="_____________CAN496">[11]PROCTOR!#REF!</definedName>
    <definedName name="_____________CAN497" localSheetId="1">[11]PROCTOR!#REF!</definedName>
    <definedName name="_____________CAN497" localSheetId="8">[11]PROCTOR!#REF!</definedName>
    <definedName name="_____________CAN497" localSheetId="7">[11]PROCTOR!#REF!</definedName>
    <definedName name="_____________CAN497" localSheetId="3">[11]PROCTOR!#REF!</definedName>
    <definedName name="_____________CAN497" localSheetId="4">[11]PROCTOR!#REF!</definedName>
    <definedName name="_____________CAN497" localSheetId="5">[11]PROCTOR!#REF!</definedName>
    <definedName name="_____________CAN497">[11]PROCTOR!#REF!</definedName>
    <definedName name="_____________CAN498" localSheetId="1">[11]PROCTOR!#REF!</definedName>
    <definedName name="_____________CAN498" localSheetId="8">[11]PROCTOR!#REF!</definedName>
    <definedName name="_____________CAN498" localSheetId="7">[11]PROCTOR!#REF!</definedName>
    <definedName name="_____________CAN498" localSheetId="3">[11]PROCTOR!#REF!</definedName>
    <definedName name="_____________CAN498" localSheetId="4">[11]PROCTOR!#REF!</definedName>
    <definedName name="_____________CAN498" localSheetId="5">[11]PROCTOR!#REF!</definedName>
    <definedName name="_____________CAN498">[11]PROCTOR!#REF!</definedName>
    <definedName name="_____________CAN499" localSheetId="1">[11]PROCTOR!#REF!</definedName>
    <definedName name="_____________CAN499" localSheetId="8">[11]PROCTOR!#REF!</definedName>
    <definedName name="_____________CAN499" localSheetId="7">[11]PROCTOR!#REF!</definedName>
    <definedName name="_____________CAN499" localSheetId="3">[11]PROCTOR!#REF!</definedName>
    <definedName name="_____________CAN499" localSheetId="4">[11]PROCTOR!#REF!</definedName>
    <definedName name="_____________CAN499" localSheetId="5">[11]PROCTOR!#REF!</definedName>
    <definedName name="_____________CAN499">[11]PROCTOR!#REF!</definedName>
    <definedName name="_____________CAN500" localSheetId="1">[11]PROCTOR!#REF!</definedName>
    <definedName name="_____________CAN500" localSheetId="8">[11]PROCTOR!#REF!</definedName>
    <definedName name="_____________CAN500" localSheetId="7">[11]PROCTOR!#REF!</definedName>
    <definedName name="_____________CAN500" localSheetId="3">[11]PROCTOR!#REF!</definedName>
    <definedName name="_____________CAN500" localSheetId="4">[11]PROCTOR!#REF!</definedName>
    <definedName name="_____________CAN500" localSheetId="5">[11]PROCTOR!#REF!</definedName>
    <definedName name="_____________CAN500">[11]PROCTOR!#REF!</definedName>
    <definedName name="_____________CDG100" localSheetId="1">#REF!</definedName>
    <definedName name="_____________CDG100" localSheetId="8">#REF!</definedName>
    <definedName name="_____________CDG100" localSheetId="7">#REF!</definedName>
    <definedName name="_____________CDG100" localSheetId="3">#REF!</definedName>
    <definedName name="_____________CDG100" localSheetId="4">#REF!</definedName>
    <definedName name="_____________CDG100" localSheetId="5">#REF!</definedName>
    <definedName name="_____________CDG100">#REF!</definedName>
    <definedName name="_____________CDG250" localSheetId="1">#REF!</definedName>
    <definedName name="_____________CDG250" localSheetId="8">#REF!</definedName>
    <definedName name="_____________CDG250" localSheetId="7">#REF!</definedName>
    <definedName name="_____________CDG250" localSheetId="3">#REF!</definedName>
    <definedName name="_____________CDG250" localSheetId="4">#REF!</definedName>
    <definedName name="_____________CDG250" localSheetId="5">#REF!</definedName>
    <definedName name="_____________CDG250">#REF!</definedName>
    <definedName name="_____________CDG50" localSheetId="1">#REF!</definedName>
    <definedName name="_____________CDG50" localSheetId="8">#REF!</definedName>
    <definedName name="_____________CDG50" localSheetId="7">#REF!</definedName>
    <definedName name="_____________CDG50" localSheetId="3">#REF!</definedName>
    <definedName name="_____________CDG50" localSheetId="4">#REF!</definedName>
    <definedName name="_____________CDG50" localSheetId="5">#REF!</definedName>
    <definedName name="_____________CDG50">#REF!</definedName>
    <definedName name="_____________CDG500" localSheetId="1">#REF!</definedName>
    <definedName name="_____________CDG500" localSheetId="8">#REF!</definedName>
    <definedName name="_____________CDG500" localSheetId="7">#REF!</definedName>
    <definedName name="_____________CDG500" localSheetId="3">#REF!</definedName>
    <definedName name="_____________CDG500" localSheetId="4">#REF!</definedName>
    <definedName name="_____________CDG500" localSheetId="5">#REF!</definedName>
    <definedName name="_____________CDG500">#REF!</definedName>
    <definedName name="_____________CEM53" localSheetId="1">#REF!</definedName>
    <definedName name="_____________CEM53" localSheetId="8">#REF!</definedName>
    <definedName name="_____________CEM53" localSheetId="7">#REF!</definedName>
    <definedName name="_____________CEM53" localSheetId="3">#REF!</definedName>
    <definedName name="_____________CEM53" localSheetId="4">#REF!</definedName>
    <definedName name="_____________CEM53" localSheetId="5">#REF!</definedName>
    <definedName name="_____________CEM53">#REF!</definedName>
    <definedName name="_____________CRN3" localSheetId="1">#REF!</definedName>
    <definedName name="_____________CRN3" localSheetId="8">#REF!</definedName>
    <definedName name="_____________CRN3" localSheetId="7">#REF!</definedName>
    <definedName name="_____________CRN3" localSheetId="3">#REF!</definedName>
    <definedName name="_____________CRN3" localSheetId="4">#REF!</definedName>
    <definedName name="_____________CRN3" localSheetId="5">#REF!</definedName>
    <definedName name="_____________CRN3">#REF!</definedName>
    <definedName name="_____________CRN35" localSheetId="1">#REF!</definedName>
    <definedName name="_____________CRN35" localSheetId="8">#REF!</definedName>
    <definedName name="_____________CRN35" localSheetId="7">#REF!</definedName>
    <definedName name="_____________CRN35" localSheetId="3">#REF!</definedName>
    <definedName name="_____________CRN35" localSheetId="4">#REF!</definedName>
    <definedName name="_____________CRN35" localSheetId="5">#REF!</definedName>
    <definedName name="_____________CRN35">#REF!</definedName>
    <definedName name="_____________CRN80" localSheetId="1">#REF!</definedName>
    <definedName name="_____________CRN80" localSheetId="8">#REF!</definedName>
    <definedName name="_____________CRN80" localSheetId="7">#REF!</definedName>
    <definedName name="_____________CRN80" localSheetId="3">#REF!</definedName>
    <definedName name="_____________CRN80" localSheetId="4">#REF!</definedName>
    <definedName name="_____________CRN80" localSheetId="5">#REF!</definedName>
    <definedName name="_____________CRN80">#REF!</definedName>
    <definedName name="_____________dec05" localSheetId="6" hidden="1">{"'Sheet1'!$A$4386:$N$4591"}</definedName>
    <definedName name="_____________dec05" hidden="1">{"'Sheet1'!$A$4386:$N$4591"}</definedName>
    <definedName name="_____________DOZ50" localSheetId="1">#REF!</definedName>
    <definedName name="_____________DOZ50" localSheetId="8">#REF!</definedName>
    <definedName name="_____________DOZ50" localSheetId="7">#REF!</definedName>
    <definedName name="_____________DOZ50" localSheetId="3">#REF!</definedName>
    <definedName name="_____________DOZ50" localSheetId="4">#REF!</definedName>
    <definedName name="_____________DOZ50" localSheetId="5">#REF!</definedName>
    <definedName name="_____________DOZ50">#REF!</definedName>
    <definedName name="_____________DOZ80" localSheetId="1">#REF!</definedName>
    <definedName name="_____________DOZ80" localSheetId="8">#REF!</definedName>
    <definedName name="_____________DOZ80" localSheetId="7">#REF!</definedName>
    <definedName name="_____________DOZ80" localSheetId="3">#REF!</definedName>
    <definedName name="_____________DOZ80" localSheetId="4">#REF!</definedName>
    <definedName name="_____________DOZ80" localSheetId="5">#REF!</definedName>
    <definedName name="_____________DOZ80">#REF!</definedName>
    <definedName name="_____________EXC20">'[18]Rate Analysis '!$E$50</definedName>
    <definedName name="_____________ExV200" localSheetId="1">#REF!</definedName>
    <definedName name="_____________ExV200" localSheetId="8">#REF!</definedName>
    <definedName name="_____________ExV200" localSheetId="7">#REF!</definedName>
    <definedName name="_____________ExV200" localSheetId="3">#REF!</definedName>
    <definedName name="_____________ExV200" localSheetId="4">#REF!</definedName>
    <definedName name="_____________ExV200" localSheetId="5">#REF!</definedName>
    <definedName name="_____________ExV200">#REF!</definedName>
    <definedName name="_____________GEN100" localSheetId="1">#REF!</definedName>
    <definedName name="_____________GEN100" localSheetId="8">#REF!</definedName>
    <definedName name="_____________GEN100" localSheetId="7">#REF!</definedName>
    <definedName name="_____________GEN100" localSheetId="3">#REF!</definedName>
    <definedName name="_____________GEN100" localSheetId="4">#REF!</definedName>
    <definedName name="_____________GEN100" localSheetId="5">#REF!</definedName>
    <definedName name="_____________GEN100">#REF!</definedName>
    <definedName name="_____________GEN250" localSheetId="1">#REF!</definedName>
    <definedName name="_____________GEN250" localSheetId="8">#REF!</definedName>
    <definedName name="_____________GEN250" localSheetId="7">#REF!</definedName>
    <definedName name="_____________GEN250" localSheetId="3">#REF!</definedName>
    <definedName name="_____________GEN250" localSheetId="4">#REF!</definedName>
    <definedName name="_____________GEN250" localSheetId="5">#REF!</definedName>
    <definedName name="_____________GEN250">#REF!</definedName>
    <definedName name="_____________GEN325" localSheetId="1">#REF!</definedName>
    <definedName name="_____________GEN325" localSheetId="8">#REF!</definedName>
    <definedName name="_____________GEN325" localSheetId="7">#REF!</definedName>
    <definedName name="_____________GEN325" localSheetId="3">#REF!</definedName>
    <definedName name="_____________GEN325" localSheetId="4">#REF!</definedName>
    <definedName name="_____________GEN325" localSheetId="5">#REF!</definedName>
    <definedName name="_____________GEN325">#REF!</definedName>
    <definedName name="_____________GEN380" localSheetId="1">#REF!</definedName>
    <definedName name="_____________GEN380" localSheetId="8">#REF!</definedName>
    <definedName name="_____________GEN380" localSheetId="7">#REF!</definedName>
    <definedName name="_____________GEN380" localSheetId="3">#REF!</definedName>
    <definedName name="_____________GEN380" localSheetId="4">#REF!</definedName>
    <definedName name="_____________GEN380" localSheetId="5">#REF!</definedName>
    <definedName name="_____________GEN380">#REF!</definedName>
    <definedName name="_____________GSB1" localSheetId="1">#REF!</definedName>
    <definedName name="_____________GSB1" localSheetId="8">#REF!</definedName>
    <definedName name="_____________GSB1" localSheetId="7">#REF!</definedName>
    <definedName name="_____________GSB1" localSheetId="3">#REF!</definedName>
    <definedName name="_____________GSB1" localSheetId="4">#REF!</definedName>
    <definedName name="_____________GSB1" localSheetId="5">#REF!</definedName>
    <definedName name="_____________GSB1">#REF!</definedName>
    <definedName name="_____________GSB2" localSheetId="1">#REF!</definedName>
    <definedName name="_____________GSB2" localSheetId="8">#REF!</definedName>
    <definedName name="_____________GSB2" localSheetId="7">#REF!</definedName>
    <definedName name="_____________GSB2" localSheetId="3">#REF!</definedName>
    <definedName name="_____________GSB2" localSheetId="4">#REF!</definedName>
    <definedName name="_____________GSB2" localSheetId="5">#REF!</definedName>
    <definedName name="_____________GSB2">#REF!</definedName>
    <definedName name="_____________GSB3" localSheetId="1">#REF!</definedName>
    <definedName name="_____________GSB3" localSheetId="8">#REF!</definedName>
    <definedName name="_____________GSB3" localSheetId="7">#REF!</definedName>
    <definedName name="_____________GSB3" localSheetId="3">#REF!</definedName>
    <definedName name="_____________GSB3" localSheetId="4">#REF!</definedName>
    <definedName name="_____________GSB3" localSheetId="5">#REF!</definedName>
    <definedName name="_____________GSB3">#REF!</definedName>
    <definedName name="_____________HMP1" localSheetId="1">#REF!</definedName>
    <definedName name="_____________HMP1" localSheetId="8">#REF!</definedName>
    <definedName name="_____________HMP1" localSheetId="7">#REF!</definedName>
    <definedName name="_____________HMP1" localSheetId="3">#REF!</definedName>
    <definedName name="_____________HMP1" localSheetId="4">#REF!</definedName>
    <definedName name="_____________HMP1" localSheetId="5">#REF!</definedName>
    <definedName name="_____________HMP1">#REF!</definedName>
    <definedName name="_____________HMP2" localSheetId="1">#REF!</definedName>
    <definedName name="_____________HMP2" localSheetId="8">#REF!</definedName>
    <definedName name="_____________HMP2" localSheetId="7">#REF!</definedName>
    <definedName name="_____________HMP2" localSheetId="3">#REF!</definedName>
    <definedName name="_____________HMP2" localSheetId="4">#REF!</definedName>
    <definedName name="_____________HMP2" localSheetId="5">#REF!</definedName>
    <definedName name="_____________HMP2">#REF!</definedName>
    <definedName name="_____________HMP3" localSheetId="1">#REF!</definedName>
    <definedName name="_____________HMP3" localSheetId="8">#REF!</definedName>
    <definedName name="_____________HMP3" localSheetId="7">#REF!</definedName>
    <definedName name="_____________HMP3" localSheetId="3">#REF!</definedName>
    <definedName name="_____________HMP3" localSheetId="4">#REF!</definedName>
    <definedName name="_____________HMP3" localSheetId="5">#REF!</definedName>
    <definedName name="_____________HMP3">#REF!</definedName>
    <definedName name="_____________HMP4" localSheetId="1">#REF!</definedName>
    <definedName name="_____________HMP4" localSheetId="8">#REF!</definedName>
    <definedName name="_____________HMP4" localSheetId="7">#REF!</definedName>
    <definedName name="_____________HMP4" localSheetId="3">#REF!</definedName>
    <definedName name="_____________HMP4" localSheetId="4">#REF!</definedName>
    <definedName name="_____________HMP4" localSheetId="5">#REF!</definedName>
    <definedName name="_____________HMP4">#REF!</definedName>
    <definedName name="_____________HRC1">'[6]Pipe trench'!$V$23</definedName>
    <definedName name="_____________HRC2">'[6]Pipe trench'!$V$24</definedName>
    <definedName name="_____________HSE1">'[6]Pipe trench'!$V$11</definedName>
    <definedName name="_____________lb1" localSheetId="1">#REF!</definedName>
    <definedName name="_____________lb1" localSheetId="8">#REF!</definedName>
    <definedName name="_____________lb1" localSheetId="7">#REF!</definedName>
    <definedName name="_____________lb1" localSheetId="3">#REF!</definedName>
    <definedName name="_____________lb1" localSheetId="4">#REF!</definedName>
    <definedName name="_____________lb1" localSheetId="5">#REF!</definedName>
    <definedName name="_____________lb1">#REF!</definedName>
    <definedName name="_____________lb2" localSheetId="1">#REF!</definedName>
    <definedName name="_____________lb2" localSheetId="8">#REF!</definedName>
    <definedName name="_____________lb2" localSheetId="7">#REF!</definedName>
    <definedName name="_____________lb2" localSheetId="3">#REF!</definedName>
    <definedName name="_____________lb2" localSheetId="4">#REF!</definedName>
    <definedName name="_____________lb2" localSheetId="5">#REF!</definedName>
    <definedName name="_____________lb2">#REF!</definedName>
    <definedName name="_____________mac2">200</definedName>
    <definedName name="_____________MIX10" localSheetId="1">#REF!</definedName>
    <definedName name="_____________MIX10" localSheetId="8">#REF!</definedName>
    <definedName name="_____________MIX10" localSheetId="7">#REF!</definedName>
    <definedName name="_____________MIX10" localSheetId="3">#REF!</definedName>
    <definedName name="_____________MIX10" localSheetId="4">#REF!</definedName>
    <definedName name="_____________MIX10" localSheetId="5">#REF!</definedName>
    <definedName name="_____________MIX10">#REF!</definedName>
    <definedName name="_____________MIX15" localSheetId="1">#REF!</definedName>
    <definedName name="_____________MIX15" localSheetId="8">#REF!</definedName>
    <definedName name="_____________MIX15" localSheetId="7">#REF!</definedName>
    <definedName name="_____________MIX15" localSheetId="3">#REF!</definedName>
    <definedName name="_____________MIX15" localSheetId="4">#REF!</definedName>
    <definedName name="_____________MIX15" localSheetId="5">#REF!</definedName>
    <definedName name="_____________MIX15">#REF!</definedName>
    <definedName name="_____________MIX15150" localSheetId="1">'[3]Mix Design'!#REF!</definedName>
    <definedName name="_____________MIX15150" localSheetId="8">'[3]Mix Design'!#REF!</definedName>
    <definedName name="_____________MIX15150" localSheetId="7">'[3]Mix Design'!#REF!</definedName>
    <definedName name="_____________MIX15150" localSheetId="3">'[3]Mix Design'!#REF!</definedName>
    <definedName name="_____________MIX15150" localSheetId="4">'[3]Mix Design'!#REF!</definedName>
    <definedName name="_____________MIX15150" localSheetId="5">'[3]Mix Design'!#REF!</definedName>
    <definedName name="_____________MIX15150">'[3]Mix Design'!#REF!</definedName>
    <definedName name="_____________MIX1540">'[3]Mix Design'!$P$11</definedName>
    <definedName name="_____________MIX1580" localSheetId="1">'[3]Mix Design'!#REF!</definedName>
    <definedName name="_____________MIX1580" localSheetId="8">'[3]Mix Design'!#REF!</definedName>
    <definedName name="_____________MIX1580" localSheetId="7">'[3]Mix Design'!#REF!</definedName>
    <definedName name="_____________MIX1580" localSheetId="3">'[3]Mix Design'!#REF!</definedName>
    <definedName name="_____________MIX1580" localSheetId="4">'[3]Mix Design'!#REF!</definedName>
    <definedName name="_____________MIX1580" localSheetId="5">'[3]Mix Design'!#REF!</definedName>
    <definedName name="_____________MIX1580">'[3]Mix Design'!#REF!</definedName>
    <definedName name="_____________MIX2">'[4]Mix Design'!$P$12</definedName>
    <definedName name="_____________MIX20" localSheetId="1">#REF!</definedName>
    <definedName name="_____________MIX20" localSheetId="8">#REF!</definedName>
    <definedName name="_____________MIX20" localSheetId="7">#REF!</definedName>
    <definedName name="_____________MIX20" localSheetId="3">#REF!</definedName>
    <definedName name="_____________MIX20" localSheetId="4">#REF!</definedName>
    <definedName name="_____________MIX20" localSheetId="5">#REF!</definedName>
    <definedName name="_____________MIX20">#REF!</definedName>
    <definedName name="_____________MIX2020">'[3]Mix Design'!$P$12</definedName>
    <definedName name="_____________MIX2040">'[3]Mix Design'!$P$13</definedName>
    <definedName name="_____________MIX25" localSheetId="1">#REF!</definedName>
    <definedName name="_____________MIX25" localSheetId="8">#REF!</definedName>
    <definedName name="_____________MIX25" localSheetId="7">#REF!</definedName>
    <definedName name="_____________MIX25" localSheetId="3">#REF!</definedName>
    <definedName name="_____________MIX25" localSheetId="4">#REF!</definedName>
    <definedName name="_____________MIX25" localSheetId="5">#REF!</definedName>
    <definedName name="_____________MIX25">#REF!</definedName>
    <definedName name="_____________MIX2540">'[3]Mix Design'!$P$15</definedName>
    <definedName name="_____________Mix255">'[5]Mix Design'!$P$13</definedName>
    <definedName name="_____________MIX30" localSheetId="1">#REF!</definedName>
    <definedName name="_____________MIX30" localSheetId="8">#REF!</definedName>
    <definedName name="_____________MIX30" localSheetId="7">#REF!</definedName>
    <definedName name="_____________MIX30" localSheetId="3">#REF!</definedName>
    <definedName name="_____________MIX30" localSheetId="4">#REF!</definedName>
    <definedName name="_____________MIX30" localSheetId="5">#REF!</definedName>
    <definedName name="_____________MIX30">#REF!</definedName>
    <definedName name="_____________MIX35" localSheetId="1">#REF!</definedName>
    <definedName name="_____________MIX35" localSheetId="8">#REF!</definedName>
    <definedName name="_____________MIX35" localSheetId="7">#REF!</definedName>
    <definedName name="_____________MIX35" localSheetId="3">#REF!</definedName>
    <definedName name="_____________MIX35" localSheetId="4">#REF!</definedName>
    <definedName name="_____________MIX35" localSheetId="5">#REF!</definedName>
    <definedName name="_____________MIX35">#REF!</definedName>
    <definedName name="_____________MIX40" localSheetId="1">#REF!</definedName>
    <definedName name="_____________MIX40" localSheetId="8">#REF!</definedName>
    <definedName name="_____________MIX40" localSheetId="7">#REF!</definedName>
    <definedName name="_____________MIX40" localSheetId="3">#REF!</definedName>
    <definedName name="_____________MIX40" localSheetId="4">#REF!</definedName>
    <definedName name="_____________MIX40" localSheetId="5">#REF!</definedName>
    <definedName name="_____________MIX40">#REF!</definedName>
    <definedName name="_____________MIX45" localSheetId="1">'[3]Mix Design'!#REF!</definedName>
    <definedName name="_____________MIX45" localSheetId="8">'[3]Mix Design'!#REF!</definedName>
    <definedName name="_____________MIX45" localSheetId="7">'[3]Mix Design'!#REF!</definedName>
    <definedName name="_____________MIX45" localSheetId="3">'[3]Mix Design'!#REF!</definedName>
    <definedName name="_____________MIX45" localSheetId="4">'[3]Mix Design'!#REF!</definedName>
    <definedName name="_____________MIX45" localSheetId="5">'[3]Mix Design'!#REF!</definedName>
    <definedName name="_____________MIX45">'[3]Mix Design'!#REF!</definedName>
    <definedName name="_____________mm1" localSheetId="1">#REF!</definedName>
    <definedName name="_____________mm1" localSheetId="8">#REF!</definedName>
    <definedName name="_____________mm1" localSheetId="7">#REF!</definedName>
    <definedName name="_____________mm1" localSheetId="3">#REF!</definedName>
    <definedName name="_____________mm1" localSheetId="4">#REF!</definedName>
    <definedName name="_____________mm1" localSheetId="5">#REF!</definedName>
    <definedName name="_____________mm1">#REF!</definedName>
    <definedName name="_____________mm2" localSheetId="1">#REF!</definedName>
    <definedName name="_____________mm2" localSheetId="8">#REF!</definedName>
    <definedName name="_____________mm2" localSheetId="7">#REF!</definedName>
    <definedName name="_____________mm2" localSheetId="3">#REF!</definedName>
    <definedName name="_____________mm2" localSheetId="4">#REF!</definedName>
    <definedName name="_____________mm2" localSheetId="5">#REF!</definedName>
    <definedName name="_____________mm2">#REF!</definedName>
    <definedName name="_____________mm3" localSheetId="1">#REF!</definedName>
    <definedName name="_____________mm3" localSheetId="8">#REF!</definedName>
    <definedName name="_____________mm3" localSheetId="7">#REF!</definedName>
    <definedName name="_____________mm3" localSheetId="3">#REF!</definedName>
    <definedName name="_____________mm3" localSheetId="4">#REF!</definedName>
    <definedName name="_____________mm3" localSheetId="5">#REF!</definedName>
    <definedName name="_____________mm3">#REF!</definedName>
    <definedName name="_____________MUR5" localSheetId="1">#REF!</definedName>
    <definedName name="_____________MUR5" localSheetId="8">#REF!</definedName>
    <definedName name="_____________MUR5" localSheetId="7">#REF!</definedName>
    <definedName name="_____________MUR5" localSheetId="3">#REF!</definedName>
    <definedName name="_____________MUR5" localSheetId="4">#REF!</definedName>
    <definedName name="_____________MUR5" localSheetId="5">#REF!</definedName>
    <definedName name="_____________MUR5">#REF!</definedName>
    <definedName name="_____________MUR8" localSheetId="1">#REF!</definedName>
    <definedName name="_____________MUR8" localSheetId="8">#REF!</definedName>
    <definedName name="_____________MUR8" localSheetId="7">#REF!</definedName>
    <definedName name="_____________MUR8" localSheetId="3">#REF!</definedName>
    <definedName name="_____________MUR8" localSheetId="4">#REF!</definedName>
    <definedName name="_____________MUR8" localSheetId="5">#REF!</definedName>
    <definedName name="_____________MUR8">#REF!</definedName>
    <definedName name="_____________OPC43" localSheetId="1">#REF!</definedName>
    <definedName name="_____________OPC43" localSheetId="8">#REF!</definedName>
    <definedName name="_____________OPC43" localSheetId="7">#REF!</definedName>
    <definedName name="_____________OPC43" localSheetId="3">#REF!</definedName>
    <definedName name="_____________OPC43" localSheetId="4">#REF!</definedName>
    <definedName name="_____________OPC43" localSheetId="5">#REF!</definedName>
    <definedName name="_____________OPC43">#REF!</definedName>
    <definedName name="_____________ORC1">'[6]Pipe trench'!$V$17</definedName>
    <definedName name="_____________ORC2">'[6]Pipe trench'!$V$18</definedName>
    <definedName name="_____________OSE1">'[6]Pipe trench'!$V$8</definedName>
    <definedName name="_____________PPC53">'[19]Rate Analysis '!$E$19</definedName>
    <definedName name="_____________sh1">90</definedName>
    <definedName name="_____________sh2">120</definedName>
    <definedName name="_____________sh3">150</definedName>
    <definedName name="_____________sh4">180</definedName>
    <definedName name="_____________SLV10025" localSheetId="1">'[20]ANAL-PIPE LINE'!#REF!</definedName>
    <definedName name="_____________SLV10025" localSheetId="8">'[20]ANAL-PIPE LINE'!#REF!</definedName>
    <definedName name="_____________SLV10025" localSheetId="7">'[20]ANAL-PIPE LINE'!#REF!</definedName>
    <definedName name="_____________SLV10025" localSheetId="3">'[20]ANAL-PIPE LINE'!#REF!</definedName>
    <definedName name="_____________SLV10025" localSheetId="4">'[20]ANAL-PIPE LINE'!#REF!</definedName>
    <definedName name="_____________SLV10025" localSheetId="5">'[20]ANAL-PIPE LINE'!#REF!</definedName>
    <definedName name="_____________SLV10025">'[20]ANAL-PIPE LINE'!#REF!</definedName>
    <definedName name="_____________SLV20025">'[6]ANAL-PUMP HOUSE'!$I$58</definedName>
    <definedName name="_____________SLV80010">'[6]ANAL-PUMP HOUSE'!$I$60</definedName>
    <definedName name="_____________tab1" localSheetId="1">#REF!</definedName>
    <definedName name="_____________tab1" localSheetId="8">#REF!</definedName>
    <definedName name="_____________tab1" localSheetId="7">#REF!</definedName>
    <definedName name="_____________tab1" localSheetId="3">#REF!</definedName>
    <definedName name="_____________tab1" localSheetId="4">#REF!</definedName>
    <definedName name="_____________tab1" localSheetId="5">#REF!</definedName>
    <definedName name="_____________tab1">#REF!</definedName>
    <definedName name="_____________tab2" localSheetId="1">#REF!</definedName>
    <definedName name="_____________tab2" localSheetId="8">#REF!</definedName>
    <definedName name="_____________tab2" localSheetId="7">#REF!</definedName>
    <definedName name="_____________tab2" localSheetId="3">#REF!</definedName>
    <definedName name="_____________tab2" localSheetId="4">#REF!</definedName>
    <definedName name="_____________tab2" localSheetId="5">#REF!</definedName>
    <definedName name="_____________tab2">#REF!</definedName>
    <definedName name="_____________TIP1" localSheetId="1">#REF!</definedName>
    <definedName name="_____________TIP1" localSheetId="8">#REF!</definedName>
    <definedName name="_____________TIP1" localSheetId="7">#REF!</definedName>
    <definedName name="_____________TIP1" localSheetId="3">#REF!</definedName>
    <definedName name="_____________TIP1" localSheetId="4">#REF!</definedName>
    <definedName name="_____________TIP1" localSheetId="5">#REF!</definedName>
    <definedName name="_____________TIP1">#REF!</definedName>
    <definedName name="_____________TIP2" localSheetId="1">#REF!</definedName>
    <definedName name="_____________TIP2" localSheetId="8">#REF!</definedName>
    <definedName name="_____________TIP2" localSheetId="7">#REF!</definedName>
    <definedName name="_____________TIP2" localSheetId="3">#REF!</definedName>
    <definedName name="_____________TIP2" localSheetId="4">#REF!</definedName>
    <definedName name="_____________TIP2" localSheetId="5">#REF!</definedName>
    <definedName name="_____________TIP2">#REF!</definedName>
    <definedName name="_____________TIP3" localSheetId="1">#REF!</definedName>
    <definedName name="_____________TIP3" localSheetId="8">#REF!</definedName>
    <definedName name="_____________TIP3" localSheetId="7">#REF!</definedName>
    <definedName name="_____________TIP3" localSheetId="3">#REF!</definedName>
    <definedName name="_____________TIP3" localSheetId="4">#REF!</definedName>
    <definedName name="_____________TIP3" localSheetId="5">#REF!</definedName>
    <definedName name="_____________TIP3">#REF!</definedName>
    <definedName name="____________A65537" localSheetId="1">#REF!</definedName>
    <definedName name="____________A65537" localSheetId="8">#REF!</definedName>
    <definedName name="____________A65537" localSheetId="7">#REF!</definedName>
    <definedName name="____________A65537" localSheetId="3">#REF!</definedName>
    <definedName name="____________A65537" localSheetId="4">#REF!</definedName>
    <definedName name="____________A65537" localSheetId="5">#REF!</definedName>
    <definedName name="____________A65537">#REF!</definedName>
    <definedName name="____________ABM10" localSheetId="1">#REF!</definedName>
    <definedName name="____________ABM10" localSheetId="8">#REF!</definedName>
    <definedName name="____________ABM10" localSheetId="7">#REF!</definedName>
    <definedName name="____________ABM10" localSheetId="3">#REF!</definedName>
    <definedName name="____________ABM10" localSheetId="4">#REF!</definedName>
    <definedName name="____________ABM10" localSheetId="5">#REF!</definedName>
    <definedName name="____________ABM10">#REF!</definedName>
    <definedName name="____________ABM40" localSheetId="1">#REF!</definedName>
    <definedName name="____________ABM40" localSheetId="8">#REF!</definedName>
    <definedName name="____________ABM40" localSheetId="7">#REF!</definedName>
    <definedName name="____________ABM40" localSheetId="3">#REF!</definedName>
    <definedName name="____________ABM40" localSheetId="4">#REF!</definedName>
    <definedName name="____________ABM40" localSheetId="5">#REF!</definedName>
    <definedName name="____________ABM40">#REF!</definedName>
    <definedName name="____________ABM6" localSheetId="1">#REF!</definedName>
    <definedName name="____________ABM6" localSheetId="8">#REF!</definedName>
    <definedName name="____________ABM6" localSheetId="7">#REF!</definedName>
    <definedName name="____________ABM6" localSheetId="3">#REF!</definedName>
    <definedName name="____________ABM6" localSheetId="4">#REF!</definedName>
    <definedName name="____________ABM6" localSheetId="5">#REF!</definedName>
    <definedName name="____________ABM6">#REF!</definedName>
    <definedName name="____________ACB10" localSheetId="1">#REF!</definedName>
    <definedName name="____________ACB10" localSheetId="8">#REF!</definedName>
    <definedName name="____________ACB10" localSheetId="7">#REF!</definedName>
    <definedName name="____________ACB10" localSheetId="3">#REF!</definedName>
    <definedName name="____________ACB10" localSheetId="4">#REF!</definedName>
    <definedName name="____________ACB10" localSheetId="5">#REF!</definedName>
    <definedName name="____________ACB10">#REF!</definedName>
    <definedName name="____________ACB20" localSheetId="1">#REF!</definedName>
    <definedName name="____________ACB20" localSheetId="8">#REF!</definedName>
    <definedName name="____________ACB20" localSheetId="7">#REF!</definedName>
    <definedName name="____________ACB20" localSheetId="3">#REF!</definedName>
    <definedName name="____________ACB20" localSheetId="4">#REF!</definedName>
    <definedName name="____________ACB20" localSheetId="5">#REF!</definedName>
    <definedName name="____________ACB20">#REF!</definedName>
    <definedName name="____________ACR10" localSheetId="1">#REF!</definedName>
    <definedName name="____________ACR10" localSheetId="8">#REF!</definedName>
    <definedName name="____________ACR10" localSheetId="7">#REF!</definedName>
    <definedName name="____________ACR10" localSheetId="3">#REF!</definedName>
    <definedName name="____________ACR10" localSheetId="4">#REF!</definedName>
    <definedName name="____________ACR10" localSheetId="5">#REF!</definedName>
    <definedName name="____________ACR10">#REF!</definedName>
    <definedName name="____________ACR20" localSheetId="1">#REF!</definedName>
    <definedName name="____________ACR20" localSheetId="8">#REF!</definedName>
    <definedName name="____________ACR20" localSheetId="7">#REF!</definedName>
    <definedName name="____________ACR20" localSheetId="3">#REF!</definedName>
    <definedName name="____________ACR20" localSheetId="4">#REF!</definedName>
    <definedName name="____________ACR20" localSheetId="5">#REF!</definedName>
    <definedName name="____________ACR20">#REF!</definedName>
    <definedName name="____________AGG10" localSheetId="1">#REF!</definedName>
    <definedName name="____________AGG10" localSheetId="8">#REF!</definedName>
    <definedName name="____________AGG10" localSheetId="7">#REF!</definedName>
    <definedName name="____________AGG10" localSheetId="3">#REF!</definedName>
    <definedName name="____________AGG10" localSheetId="4">#REF!</definedName>
    <definedName name="____________AGG10" localSheetId="5">#REF!</definedName>
    <definedName name="____________AGG10">#REF!</definedName>
    <definedName name="____________AGG40" localSheetId="1">#REF!</definedName>
    <definedName name="____________AGG40" localSheetId="8">#REF!</definedName>
    <definedName name="____________AGG40" localSheetId="7">#REF!</definedName>
    <definedName name="____________AGG40" localSheetId="3">#REF!</definedName>
    <definedName name="____________AGG40" localSheetId="4">#REF!</definedName>
    <definedName name="____________AGG40" localSheetId="5">#REF!</definedName>
    <definedName name="____________AGG40">#REF!</definedName>
    <definedName name="____________AGG6" localSheetId="1">#REF!</definedName>
    <definedName name="____________AGG6" localSheetId="8">#REF!</definedName>
    <definedName name="____________AGG6" localSheetId="7">#REF!</definedName>
    <definedName name="____________AGG6" localSheetId="3">#REF!</definedName>
    <definedName name="____________AGG6" localSheetId="4">#REF!</definedName>
    <definedName name="____________AGG6" localSheetId="5">#REF!</definedName>
    <definedName name="____________AGG6">#REF!</definedName>
    <definedName name="____________ARV8040">'[6]ANAL-PUMP HOUSE'!$I$55</definedName>
    <definedName name="____________ash1" localSheetId="1">[10]ANAL!#REF!</definedName>
    <definedName name="____________ash1" localSheetId="8">[10]ANAL!#REF!</definedName>
    <definedName name="____________ash1" localSheetId="7">[10]ANAL!#REF!</definedName>
    <definedName name="____________ash1" localSheetId="3">[10]ANAL!#REF!</definedName>
    <definedName name="____________ash1" localSheetId="4">[10]ANAL!#REF!</definedName>
    <definedName name="____________ash1" localSheetId="5">[10]ANAL!#REF!</definedName>
    <definedName name="____________ash1">[10]ANAL!#REF!</definedName>
    <definedName name="____________AWM10" localSheetId="1">#REF!</definedName>
    <definedName name="____________AWM10" localSheetId="8">#REF!</definedName>
    <definedName name="____________AWM10" localSheetId="7">#REF!</definedName>
    <definedName name="____________AWM10" localSheetId="3">#REF!</definedName>
    <definedName name="____________AWM10" localSheetId="4">#REF!</definedName>
    <definedName name="____________AWM10" localSheetId="5">#REF!</definedName>
    <definedName name="____________AWM10">#REF!</definedName>
    <definedName name="____________AWM40" localSheetId="1">#REF!</definedName>
    <definedName name="____________AWM40" localSheetId="8">#REF!</definedName>
    <definedName name="____________AWM40" localSheetId="7">#REF!</definedName>
    <definedName name="____________AWM40" localSheetId="3">#REF!</definedName>
    <definedName name="____________AWM40" localSheetId="4">#REF!</definedName>
    <definedName name="____________AWM40" localSheetId="5">#REF!</definedName>
    <definedName name="____________AWM40">#REF!</definedName>
    <definedName name="____________AWM6" localSheetId="1">#REF!</definedName>
    <definedName name="____________AWM6" localSheetId="8">#REF!</definedName>
    <definedName name="____________AWM6" localSheetId="7">#REF!</definedName>
    <definedName name="____________AWM6" localSheetId="3">#REF!</definedName>
    <definedName name="____________AWM6" localSheetId="4">#REF!</definedName>
    <definedName name="____________AWM6" localSheetId="5">#REF!</definedName>
    <definedName name="____________AWM6">#REF!</definedName>
    <definedName name="____________BTV300">'[6]ANAL-PUMP HOUSE'!$I$52</definedName>
    <definedName name="____________CAN112">13.42</definedName>
    <definedName name="____________CAN113">12.98</definedName>
    <definedName name="____________CAN117">12.7</definedName>
    <definedName name="____________CAN118">13.27</definedName>
    <definedName name="____________CAN120">11.72</definedName>
    <definedName name="____________CAN210">10.38</definedName>
    <definedName name="____________CAN211">10.58</definedName>
    <definedName name="____________CAN213">10.56</definedName>
    <definedName name="____________CAN215">10.22</definedName>
    <definedName name="____________CAN216">9.61</definedName>
    <definedName name="____________CAN217">10.47</definedName>
    <definedName name="____________CAN219">10.91</definedName>
    <definedName name="____________CAN220">11.09</definedName>
    <definedName name="____________CAN221">11.25</definedName>
    <definedName name="____________CAN222">10.17</definedName>
    <definedName name="____________CAN223">9.89</definedName>
    <definedName name="____________CAN230">10.79</definedName>
    <definedName name="____________can421">40.2</definedName>
    <definedName name="____________can422">41.57</definedName>
    <definedName name="____________can423">43.9</definedName>
    <definedName name="____________can424">41.19</definedName>
    <definedName name="____________can425">42.81</definedName>
    <definedName name="____________can426">40.77</definedName>
    <definedName name="____________can427">40.92</definedName>
    <definedName name="____________can428">39.29</definedName>
    <definedName name="____________can429">45.19</definedName>
    <definedName name="____________can430">40.73</definedName>
    <definedName name="____________can431">42.52</definedName>
    <definedName name="____________can432">42.53</definedName>
    <definedName name="____________can433">43.69</definedName>
    <definedName name="____________can434">40.43</definedName>
    <definedName name="____________can435">43.3</definedName>
    <definedName name="____________CAN458" localSheetId="1">[16]PROCTOR!#REF!</definedName>
    <definedName name="____________CAN458" localSheetId="8">[16]PROCTOR!#REF!</definedName>
    <definedName name="____________CAN458" localSheetId="7">[16]PROCTOR!#REF!</definedName>
    <definedName name="____________CAN458" localSheetId="3">[16]PROCTOR!#REF!</definedName>
    <definedName name="____________CAN458" localSheetId="4">[16]PROCTOR!#REF!</definedName>
    <definedName name="____________CAN458" localSheetId="5">[16]PROCTOR!#REF!</definedName>
    <definedName name="____________CAN458">[16]PROCTOR!#REF!</definedName>
    <definedName name="____________CAN486" localSheetId="1">[16]PROCTOR!#REF!</definedName>
    <definedName name="____________CAN486" localSheetId="8">[16]PROCTOR!#REF!</definedName>
    <definedName name="____________CAN486" localSheetId="7">[16]PROCTOR!#REF!</definedName>
    <definedName name="____________CAN486" localSheetId="3">[16]PROCTOR!#REF!</definedName>
    <definedName name="____________CAN486" localSheetId="4">[16]PROCTOR!#REF!</definedName>
    <definedName name="____________CAN486" localSheetId="5">[16]PROCTOR!#REF!</definedName>
    <definedName name="____________CAN486">[16]PROCTOR!#REF!</definedName>
    <definedName name="____________CAN487" localSheetId="1">[16]PROCTOR!#REF!</definedName>
    <definedName name="____________CAN487" localSheetId="8">[16]PROCTOR!#REF!</definedName>
    <definedName name="____________CAN487" localSheetId="7">[16]PROCTOR!#REF!</definedName>
    <definedName name="____________CAN487" localSheetId="3">[16]PROCTOR!#REF!</definedName>
    <definedName name="____________CAN487" localSheetId="4">[16]PROCTOR!#REF!</definedName>
    <definedName name="____________CAN487" localSheetId="5">[16]PROCTOR!#REF!</definedName>
    <definedName name="____________CAN487">[16]PROCTOR!#REF!</definedName>
    <definedName name="____________CAN488" localSheetId="1">[16]PROCTOR!#REF!</definedName>
    <definedName name="____________CAN488" localSheetId="8">[16]PROCTOR!#REF!</definedName>
    <definedName name="____________CAN488" localSheetId="7">[16]PROCTOR!#REF!</definedName>
    <definedName name="____________CAN488" localSheetId="3">[16]PROCTOR!#REF!</definedName>
    <definedName name="____________CAN488" localSheetId="4">[16]PROCTOR!#REF!</definedName>
    <definedName name="____________CAN488" localSheetId="5">[16]PROCTOR!#REF!</definedName>
    <definedName name="____________CAN488">[16]PROCTOR!#REF!</definedName>
    <definedName name="____________CAN489" localSheetId="1">[16]PROCTOR!#REF!</definedName>
    <definedName name="____________CAN489" localSheetId="8">[16]PROCTOR!#REF!</definedName>
    <definedName name="____________CAN489" localSheetId="7">[16]PROCTOR!#REF!</definedName>
    <definedName name="____________CAN489" localSheetId="3">[16]PROCTOR!#REF!</definedName>
    <definedName name="____________CAN489" localSheetId="4">[16]PROCTOR!#REF!</definedName>
    <definedName name="____________CAN489" localSheetId="5">[16]PROCTOR!#REF!</definedName>
    <definedName name="____________CAN489">[16]PROCTOR!#REF!</definedName>
    <definedName name="____________CAN490" localSheetId="1">[16]PROCTOR!#REF!</definedName>
    <definedName name="____________CAN490" localSheetId="8">[16]PROCTOR!#REF!</definedName>
    <definedName name="____________CAN490" localSheetId="7">[16]PROCTOR!#REF!</definedName>
    <definedName name="____________CAN490" localSheetId="3">[16]PROCTOR!#REF!</definedName>
    <definedName name="____________CAN490" localSheetId="4">[16]PROCTOR!#REF!</definedName>
    <definedName name="____________CAN490" localSheetId="5">[16]PROCTOR!#REF!</definedName>
    <definedName name="____________CAN490">[16]PROCTOR!#REF!</definedName>
    <definedName name="____________CAN491" localSheetId="1">[16]PROCTOR!#REF!</definedName>
    <definedName name="____________CAN491" localSheetId="8">[16]PROCTOR!#REF!</definedName>
    <definedName name="____________CAN491" localSheetId="7">[16]PROCTOR!#REF!</definedName>
    <definedName name="____________CAN491" localSheetId="3">[16]PROCTOR!#REF!</definedName>
    <definedName name="____________CAN491" localSheetId="4">[16]PROCTOR!#REF!</definedName>
    <definedName name="____________CAN491" localSheetId="5">[16]PROCTOR!#REF!</definedName>
    <definedName name="____________CAN491">[16]PROCTOR!#REF!</definedName>
    <definedName name="____________CAN492" localSheetId="1">[16]PROCTOR!#REF!</definedName>
    <definedName name="____________CAN492" localSheetId="8">[16]PROCTOR!#REF!</definedName>
    <definedName name="____________CAN492" localSheetId="7">[16]PROCTOR!#REF!</definedName>
    <definedName name="____________CAN492" localSheetId="3">[16]PROCTOR!#REF!</definedName>
    <definedName name="____________CAN492" localSheetId="4">[16]PROCTOR!#REF!</definedName>
    <definedName name="____________CAN492" localSheetId="5">[16]PROCTOR!#REF!</definedName>
    <definedName name="____________CAN492">[16]PROCTOR!#REF!</definedName>
    <definedName name="____________CAN493" localSheetId="1">[16]PROCTOR!#REF!</definedName>
    <definedName name="____________CAN493" localSheetId="8">[16]PROCTOR!#REF!</definedName>
    <definedName name="____________CAN493" localSheetId="7">[16]PROCTOR!#REF!</definedName>
    <definedName name="____________CAN493" localSheetId="3">[16]PROCTOR!#REF!</definedName>
    <definedName name="____________CAN493" localSheetId="4">[16]PROCTOR!#REF!</definedName>
    <definedName name="____________CAN493" localSheetId="5">[16]PROCTOR!#REF!</definedName>
    <definedName name="____________CAN493">[16]PROCTOR!#REF!</definedName>
    <definedName name="____________CAN494" localSheetId="1">[16]PROCTOR!#REF!</definedName>
    <definedName name="____________CAN494" localSheetId="8">[16]PROCTOR!#REF!</definedName>
    <definedName name="____________CAN494" localSheetId="7">[16]PROCTOR!#REF!</definedName>
    <definedName name="____________CAN494" localSheetId="3">[16]PROCTOR!#REF!</definedName>
    <definedName name="____________CAN494" localSheetId="4">[16]PROCTOR!#REF!</definedName>
    <definedName name="____________CAN494" localSheetId="5">[16]PROCTOR!#REF!</definedName>
    <definedName name="____________CAN494">[16]PROCTOR!#REF!</definedName>
    <definedName name="____________CAN495" localSheetId="1">[16]PROCTOR!#REF!</definedName>
    <definedName name="____________CAN495" localSheetId="8">[16]PROCTOR!#REF!</definedName>
    <definedName name="____________CAN495" localSheetId="7">[16]PROCTOR!#REF!</definedName>
    <definedName name="____________CAN495" localSheetId="3">[16]PROCTOR!#REF!</definedName>
    <definedName name="____________CAN495" localSheetId="4">[16]PROCTOR!#REF!</definedName>
    <definedName name="____________CAN495" localSheetId="5">[16]PROCTOR!#REF!</definedName>
    <definedName name="____________CAN495">[16]PROCTOR!#REF!</definedName>
    <definedName name="____________CAN496" localSheetId="1">[16]PROCTOR!#REF!</definedName>
    <definedName name="____________CAN496" localSheetId="8">[16]PROCTOR!#REF!</definedName>
    <definedName name="____________CAN496" localSheetId="7">[16]PROCTOR!#REF!</definedName>
    <definedName name="____________CAN496" localSheetId="3">[16]PROCTOR!#REF!</definedName>
    <definedName name="____________CAN496" localSheetId="4">[16]PROCTOR!#REF!</definedName>
    <definedName name="____________CAN496" localSheetId="5">[16]PROCTOR!#REF!</definedName>
    <definedName name="____________CAN496">[16]PROCTOR!#REF!</definedName>
    <definedName name="____________CAN497" localSheetId="1">[16]PROCTOR!#REF!</definedName>
    <definedName name="____________CAN497" localSheetId="8">[16]PROCTOR!#REF!</definedName>
    <definedName name="____________CAN497" localSheetId="7">[16]PROCTOR!#REF!</definedName>
    <definedName name="____________CAN497" localSheetId="3">[16]PROCTOR!#REF!</definedName>
    <definedName name="____________CAN497" localSheetId="4">[16]PROCTOR!#REF!</definedName>
    <definedName name="____________CAN497" localSheetId="5">[16]PROCTOR!#REF!</definedName>
    <definedName name="____________CAN497">[16]PROCTOR!#REF!</definedName>
    <definedName name="____________CAN498" localSheetId="1">[16]PROCTOR!#REF!</definedName>
    <definedName name="____________CAN498" localSheetId="8">[16]PROCTOR!#REF!</definedName>
    <definedName name="____________CAN498" localSheetId="7">[16]PROCTOR!#REF!</definedName>
    <definedName name="____________CAN498" localSheetId="3">[16]PROCTOR!#REF!</definedName>
    <definedName name="____________CAN498" localSheetId="4">[16]PROCTOR!#REF!</definedName>
    <definedName name="____________CAN498" localSheetId="5">[16]PROCTOR!#REF!</definedName>
    <definedName name="____________CAN498">[16]PROCTOR!#REF!</definedName>
    <definedName name="____________CAN499" localSheetId="1">[16]PROCTOR!#REF!</definedName>
    <definedName name="____________CAN499" localSheetId="8">[16]PROCTOR!#REF!</definedName>
    <definedName name="____________CAN499" localSheetId="7">[16]PROCTOR!#REF!</definedName>
    <definedName name="____________CAN499" localSheetId="3">[16]PROCTOR!#REF!</definedName>
    <definedName name="____________CAN499" localSheetId="4">[16]PROCTOR!#REF!</definedName>
    <definedName name="____________CAN499" localSheetId="5">[16]PROCTOR!#REF!</definedName>
    <definedName name="____________CAN499">[16]PROCTOR!#REF!</definedName>
    <definedName name="____________CAN500" localSheetId="1">[16]PROCTOR!#REF!</definedName>
    <definedName name="____________CAN500" localSheetId="8">[16]PROCTOR!#REF!</definedName>
    <definedName name="____________CAN500" localSheetId="7">[16]PROCTOR!#REF!</definedName>
    <definedName name="____________CAN500" localSheetId="3">[16]PROCTOR!#REF!</definedName>
    <definedName name="____________CAN500" localSheetId="4">[16]PROCTOR!#REF!</definedName>
    <definedName name="____________CAN500" localSheetId="5">[16]PROCTOR!#REF!</definedName>
    <definedName name="____________CAN500">[16]PROCTOR!#REF!</definedName>
    <definedName name="____________CDG100" localSheetId="1">#REF!</definedName>
    <definedName name="____________CDG100" localSheetId="8">#REF!</definedName>
    <definedName name="____________CDG100" localSheetId="7">#REF!</definedName>
    <definedName name="____________CDG100" localSheetId="3">#REF!</definedName>
    <definedName name="____________CDG100" localSheetId="4">#REF!</definedName>
    <definedName name="____________CDG100" localSheetId="5">#REF!</definedName>
    <definedName name="____________CDG100">#REF!</definedName>
    <definedName name="____________CDG250" localSheetId="1">#REF!</definedName>
    <definedName name="____________CDG250" localSheetId="8">#REF!</definedName>
    <definedName name="____________CDG250" localSheetId="7">#REF!</definedName>
    <definedName name="____________CDG250" localSheetId="3">#REF!</definedName>
    <definedName name="____________CDG250" localSheetId="4">#REF!</definedName>
    <definedName name="____________CDG250" localSheetId="5">#REF!</definedName>
    <definedName name="____________CDG250">#REF!</definedName>
    <definedName name="____________CDG50" localSheetId="1">#REF!</definedName>
    <definedName name="____________CDG50" localSheetId="8">#REF!</definedName>
    <definedName name="____________CDG50" localSheetId="7">#REF!</definedName>
    <definedName name="____________CDG50" localSheetId="3">#REF!</definedName>
    <definedName name="____________CDG50" localSheetId="4">#REF!</definedName>
    <definedName name="____________CDG50" localSheetId="5">#REF!</definedName>
    <definedName name="____________CDG50">#REF!</definedName>
    <definedName name="____________CDG500" localSheetId="1">#REF!</definedName>
    <definedName name="____________CDG500" localSheetId="8">#REF!</definedName>
    <definedName name="____________CDG500" localSheetId="7">#REF!</definedName>
    <definedName name="____________CDG500" localSheetId="3">#REF!</definedName>
    <definedName name="____________CDG500" localSheetId="4">#REF!</definedName>
    <definedName name="____________CDG500" localSheetId="5">#REF!</definedName>
    <definedName name="____________CDG500">#REF!</definedName>
    <definedName name="____________CEM53" localSheetId="1">#REF!</definedName>
    <definedName name="____________CEM53" localSheetId="8">#REF!</definedName>
    <definedName name="____________CEM53" localSheetId="7">#REF!</definedName>
    <definedName name="____________CEM53" localSheetId="3">#REF!</definedName>
    <definedName name="____________CEM53" localSheetId="4">#REF!</definedName>
    <definedName name="____________CEM53" localSheetId="5">#REF!</definedName>
    <definedName name="____________CEM53">#REF!</definedName>
    <definedName name="____________CRN3" localSheetId="1">#REF!</definedName>
    <definedName name="____________CRN3" localSheetId="8">#REF!</definedName>
    <definedName name="____________CRN3" localSheetId="7">#REF!</definedName>
    <definedName name="____________CRN3" localSheetId="3">#REF!</definedName>
    <definedName name="____________CRN3" localSheetId="4">#REF!</definedName>
    <definedName name="____________CRN3" localSheetId="5">#REF!</definedName>
    <definedName name="____________CRN3">#REF!</definedName>
    <definedName name="____________CRN35" localSheetId="1">#REF!</definedName>
    <definedName name="____________CRN35" localSheetId="8">#REF!</definedName>
    <definedName name="____________CRN35" localSheetId="7">#REF!</definedName>
    <definedName name="____________CRN35" localSheetId="3">#REF!</definedName>
    <definedName name="____________CRN35" localSheetId="4">#REF!</definedName>
    <definedName name="____________CRN35" localSheetId="5">#REF!</definedName>
    <definedName name="____________CRN35">#REF!</definedName>
    <definedName name="____________CRN80" localSheetId="1">#REF!</definedName>
    <definedName name="____________CRN80" localSheetId="8">#REF!</definedName>
    <definedName name="____________CRN80" localSheetId="7">#REF!</definedName>
    <definedName name="____________CRN80" localSheetId="3">#REF!</definedName>
    <definedName name="____________CRN80" localSheetId="4">#REF!</definedName>
    <definedName name="____________CRN80" localSheetId="5">#REF!</definedName>
    <definedName name="____________CRN80">#REF!</definedName>
    <definedName name="____________dec05" localSheetId="6" hidden="1">{"'Sheet1'!$A$4386:$N$4591"}</definedName>
    <definedName name="____________dec05" hidden="1">{"'Sheet1'!$A$4386:$N$4591"}</definedName>
    <definedName name="____________DOZ50" localSheetId="1">#REF!</definedName>
    <definedName name="____________DOZ50" localSheetId="8">#REF!</definedName>
    <definedName name="____________DOZ50" localSheetId="7">#REF!</definedName>
    <definedName name="____________DOZ50" localSheetId="3">#REF!</definedName>
    <definedName name="____________DOZ50" localSheetId="4">#REF!</definedName>
    <definedName name="____________DOZ50" localSheetId="5">#REF!</definedName>
    <definedName name="____________DOZ50">#REF!</definedName>
    <definedName name="____________DOZ80" localSheetId="1">#REF!</definedName>
    <definedName name="____________DOZ80" localSheetId="8">#REF!</definedName>
    <definedName name="____________DOZ80" localSheetId="7">#REF!</definedName>
    <definedName name="____________DOZ80" localSheetId="3">#REF!</definedName>
    <definedName name="____________DOZ80" localSheetId="4">#REF!</definedName>
    <definedName name="____________DOZ80" localSheetId="5">#REF!</definedName>
    <definedName name="____________DOZ80">#REF!</definedName>
    <definedName name="____________EXC20">'[21]21-Rate Analysis-1'!$E$51</definedName>
    <definedName name="____________ExV200" localSheetId="1">#REF!</definedName>
    <definedName name="____________ExV200" localSheetId="8">#REF!</definedName>
    <definedName name="____________ExV200" localSheetId="7">#REF!</definedName>
    <definedName name="____________ExV200" localSheetId="3">#REF!</definedName>
    <definedName name="____________ExV200" localSheetId="4">#REF!</definedName>
    <definedName name="____________ExV200" localSheetId="5">#REF!</definedName>
    <definedName name="____________ExV200">#REF!</definedName>
    <definedName name="____________GEN100" localSheetId="1">#REF!</definedName>
    <definedName name="____________GEN100" localSheetId="8">#REF!</definedName>
    <definedName name="____________GEN100" localSheetId="7">#REF!</definedName>
    <definedName name="____________GEN100" localSheetId="3">#REF!</definedName>
    <definedName name="____________GEN100" localSheetId="4">#REF!</definedName>
    <definedName name="____________GEN100" localSheetId="5">#REF!</definedName>
    <definedName name="____________GEN100">#REF!</definedName>
    <definedName name="____________GEN250" localSheetId="1">#REF!</definedName>
    <definedName name="____________GEN250" localSheetId="8">#REF!</definedName>
    <definedName name="____________GEN250" localSheetId="7">#REF!</definedName>
    <definedName name="____________GEN250" localSheetId="3">#REF!</definedName>
    <definedName name="____________GEN250" localSheetId="4">#REF!</definedName>
    <definedName name="____________GEN250" localSheetId="5">#REF!</definedName>
    <definedName name="____________GEN250">#REF!</definedName>
    <definedName name="____________GEN325" localSheetId="1">#REF!</definedName>
    <definedName name="____________GEN325" localSheetId="8">#REF!</definedName>
    <definedName name="____________GEN325" localSheetId="7">#REF!</definedName>
    <definedName name="____________GEN325" localSheetId="3">#REF!</definedName>
    <definedName name="____________GEN325" localSheetId="4">#REF!</definedName>
    <definedName name="____________GEN325" localSheetId="5">#REF!</definedName>
    <definedName name="____________GEN325">#REF!</definedName>
    <definedName name="____________GEN380" localSheetId="1">#REF!</definedName>
    <definedName name="____________GEN380" localSheetId="8">#REF!</definedName>
    <definedName name="____________GEN380" localSheetId="7">#REF!</definedName>
    <definedName name="____________GEN380" localSheetId="3">#REF!</definedName>
    <definedName name="____________GEN380" localSheetId="4">#REF!</definedName>
    <definedName name="____________GEN380" localSheetId="5">#REF!</definedName>
    <definedName name="____________GEN380">#REF!</definedName>
    <definedName name="____________GSB1" localSheetId="1">#REF!</definedName>
    <definedName name="____________GSB1" localSheetId="8">#REF!</definedName>
    <definedName name="____________GSB1" localSheetId="7">#REF!</definedName>
    <definedName name="____________GSB1" localSheetId="3">#REF!</definedName>
    <definedName name="____________GSB1" localSheetId="4">#REF!</definedName>
    <definedName name="____________GSB1" localSheetId="5">#REF!</definedName>
    <definedName name="____________GSB1">#REF!</definedName>
    <definedName name="____________GSB2" localSheetId="1">#REF!</definedName>
    <definedName name="____________GSB2" localSheetId="8">#REF!</definedName>
    <definedName name="____________GSB2" localSheetId="7">#REF!</definedName>
    <definedName name="____________GSB2" localSheetId="3">#REF!</definedName>
    <definedName name="____________GSB2" localSheetId="4">#REF!</definedName>
    <definedName name="____________GSB2" localSheetId="5">#REF!</definedName>
    <definedName name="____________GSB2">#REF!</definedName>
    <definedName name="____________GSB3" localSheetId="1">#REF!</definedName>
    <definedName name="____________GSB3" localSheetId="8">#REF!</definedName>
    <definedName name="____________GSB3" localSheetId="7">#REF!</definedName>
    <definedName name="____________GSB3" localSheetId="3">#REF!</definedName>
    <definedName name="____________GSB3" localSheetId="4">#REF!</definedName>
    <definedName name="____________GSB3" localSheetId="5">#REF!</definedName>
    <definedName name="____________GSB3">#REF!</definedName>
    <definedName name="____________HMP1" localSheetId="1">#REF!</definedName>
    <definedName name="____________HMP1" localSheetId="8">#REF!</definedName>
    <definedName name="____________HMP1" localSheetId="7">#REF!</definedName>
    <definedName name="____________HMP1" localSheetId="3">#REF!</definedName>
    <definedName name="____________HMP1" localSheetId="4">#REF!</definedName>
    <definedName name="____________HMP1" localSheetId="5">#REF!</definedName>
    <definedName name="____________HMP1">#REF!</definedName>
    <definedName name="____________HMP2" localSheetId="1">#REF!</definedName>
    <definedName name="____________HMP2" localSheetId="8">#REF!</definedName>
    <definedName name="____________HMP2" localSheetId="7">#REF!</definedName>
    <definedName name="____________HMP2" localSheetId="3">#REF!</definedName>
    <definedName name="____________HMP2" localSheetId="4">#REF!</definedName>
    <definedName name="____________HMP2" localSheetId="5">#REF!</definedName>
    <definedName name="____________HMP2">#REF!</definedName>
    <definedName name="____________HMP3" localSheetId="1">#REF!</definedName>
    <definedName name="____________HMP3" localSheetId="8">#REF!</definedName>
    <definedName name="____________HMP3" localSheetId="7">#REF!</definedName>
    <definedName name="____________HMP3" localSheetId="3">#REF!</definedName>
    <definedName name="____________HMP3" localSheetId="4">#REF!</definedName>
    <definedName name="____________HMP3" localSheetId="5">#REF!</definedName>
    <definedName name="____________HMP3">#REF!</definedName>
    <definedName name="____________HMP4" localSheetId="1">#REF!</definedName>
    <definedName name="____________HMP4" localSheetId="8">#REF!</definedName>
    <definedName name="____________HMP4" localSheetId="7">#REF!</definedName>
    <definedName name="____________HMP4" localSheetId="3">#REF!</definedName>
    <definedName name="____________HMP4" localSheetId="4">#REF!</definedName>
    <definedName name="____________HMP4" localSheetId="5">#REF!</definedName>
    <definedName name="____________HMP4">#REF!</definedName>
    <definedName name="____________HRC1">'[6]Pipe trench'!$V$23</definedName>
    <definedName name="____________HRC2">'[6]Pipe trench'!$V$24</definedName>
    <definedName name="____________HSE1">'[6]Pipe trench'!$V$11</definedName>
    <definedName name="____________lb1" localSheetId="1">#REF!</definedName>
    <definedName name="____________lb1" localSheetId="8">#REF!</definedName>
    <definedName name="____________lb1" localSheetId="7">#REF!</definedName>
    <definedName name="____________lb1" localSheetId="3">#REF!</definedName>
    <definedName name="____________lb1" localSheetId="4">#REF!</definedName>
    <definedName name="____________lb1" localSheetId="5">#REF!</definedName>
    <definedName name="____________lb1">#REF!</definedName>
    <definedName name="____________lb2" localSheetId="1">#REF!</definedName>
    <definedName name="____________lb2" localSheetId="8">#REF!</definedName>
    <definedName name="____________lb2" localSheetId="7">#REF!</definedName>
    <definedName name="____________lb2" localSheetId="3">#REF!</definedName>
    <definedName name="____________lb2" localSheetId="4">#REF!</definedName>
    <definedName name="____________lb2" localSheetId="5">#REF!</definedName>
    <definedName name="____________lb2">#REF!</definedName>
    <definedName name="____________mac2">200</definedName>
    <definedName name="____________MIX10" localSheetId="1">#REF!</definedName>
    <definedName name="____________MIX10" localSheetId="8">#REF!</definedName>
    <definedName name="____________MIX10" localSheetId="7">#REF!</definedName>
    <definedName name="____________MIX10" localSheetId="3">#REF!</definedName>
    <definedName name="____________MIX10" localSheetId="4">#REF!</definedName>
    <definedName name="____________MIX10" localSheetId="5">#REF!</definedName>
    <definedName name="____________MIX10">#REF!</definedName>
    <definedName name="____________MIX15" localSheetId="1">#REF!</definedName>
    <definedName name="____________MIX15" localSheetId="8">#REF!</definedName>
    <definedName name="____________MIX15" localSheetId="7">#REF!</definedName>
    <definedName name="____________MIX15" localSheetId="3">#REF!</definedName>
    <definedName name="____________MIX15" localSheetId="4">#REF!</definedName>
    <definedName name="____________MIX15" localSheetId="5">#REF!</definedName>
    <definedName name="____________MIX15">#REF!</definedName>
    <definedName name="____________MIX15150" localSheetId="1">'[3]Mix Design'!#REF!</definedName>
    <definedName name="____________MIX15150" localSheetId="8">'[3]Mix Design'!#REF!</definedName>
    <definedName name="____________MIX15150" localSheetId="7">'[3]Mix Design'!#REF!</definedName>
    <definedName name="____________MIX15150" localSheetId="3">'[3]Mix Design'!#REF!</definedName>
    <definedName name="____________MIX15150" localSheetId="4">'[3]Mix Design'!#REF!</definedName>
    <definedName name="____________MIX15150" localSheetId="5">'[3]Mix Design'!#REF!</definedName>
    <definedName name="____________MIX15150">'[3]Mix Design'!#REF!</definedName>
    <definedName name="____________MIX1540">'[3]Mix Design'!$P$11</definedName>
    <definedName name="____________MIX1580" localSheetId="1">'[3]Mix Design'!#REF!</definedName>
    <definedName name="____________MIX1580" localSheetId="8">'[3]Mix Design'!#REF!</definedName>
    <definedName name="____________MIX1580" localSheetId="7">'[3]Mix Design'!#REF!</definedName>
    <definedName name="____________MIX1580" localSheetId="3">'[3]Mix Design'!#REF!</definedName>
    <definedName name="____________MIX1580" localSheetId="4">'[3]Mix Design'!#REF!</definedName>
    <definedName name="____________MIX1580" localSheetId="5">'[3]Mix Design'!#REF!</definedName>
    <definedName name="____________MIX1580">'[3]Mix Design'!#REF!</definedName>
    <definedName name="____________MIX2">'[4]Mix Design'!$P$12</definedName>
    <definedName name="____________MIX20" localSheetId="1">#REF!</definedName>
    <definedName name="____________MIX20" localSheetId="8">#REF!</definedName>
    <definedName name="____________MIX20" localSheetId="7">#REF!</definedName>
    <definedName name="____________MIX20" localSheetId="3">#REF!</definedName>
    <definedName name="____________MIX20" localSheetId="4">#REF!</definedName>
    <definedName name="____________MIX20" localSheetId="5">#REF!</definedName>
    <definedName name="____________MIX20">#REF!</definedName>
    <definedName name="____________MIX2020">'[3]Mix Design'!$P$12</definedName>
    <definedName name="____________MIX2040">'[3]Mix Design'!$P$13</definedName>
    <definedName name="____________MIX25" localSheetId="1">#REF!</definedName>
    <definedName name="____________MIX25" localSheetId="8">#REF!</definedName>
    <definedName name="____________MIX25" localSheetId="7">#REF!</definedName>
    <definedName name="____________MIX25" localSheetId="3">#REF!</definedName>
    <definedName name="____________MIX25" localSheetId="4">#REF!</definedName>
    <definedName name="____________MIX25" localSheetId="5">#REF!</definedName>
    <definedName name="____________MIX25">#REF!</definedName>
    <definedName name="____________MIX2540">'[3]Mix Design'!$P$15</definedName>
    <definedName name="____________Mix255">'[5]Mix Design'!$P$13</definedName>
    <definedName name="____________MIX30" localSheetId="1">#REF!</definedName>
    <definedName name="____________MIX30" localSheetId="8">#REF!</definedName>
    <definedName name="____________MIX30" localSheetId="7">#REF!</definedName>
    <definedName name="____________MIX30" localSheetId="3">#REF!</definedName>
    <definedName name="____________MIX30" localSheetId="4">#REF!</definedName>
    <definedName name="____________MIX30" localSheetId="5">#REF!</definedName>
    <definedName name="____________MIX30">#REF!</definedName>
    <definedName name="____________MIX35" localSheetId="1">#REF!</definedName>
    <definedName name="____________MIX35" localSheetId="8">#REF!</definedName>
    <definedName name="____________MIX35" localSheetId="7">#REF!</definedName>
    <definedName name="____________MIX35" localSheetId="3">#REF!</definedName>
    <definedName name="____________MIX35" localSheetId="4">#REF!</definedName>
    <definedName name="____________MIX35" localSheetId="5">#REF!</definedName>
    <definedName name="____________MIX35">#REF!</definedName>
    <definedName name="____________MIX40" localSheetId="1">#REF!</definedName>
    <definedName name="____________MIX40" localSheetId="8">#REF!</definedName>
    <definedName name="____________MIX40" localSheetId="7">#REF!</definedName>
    <definedName name="____________MIX40" localSheetId="3">#REF!</definedName>
    <definedName name="____________MIX40" localSheetId="4">#REF!</definedName>
    <definedName name="____________MIX40" localSheetId="5">#REF!</definedName>
    <definedName name="____________MIX40">#REF!</definedName>
    <definedName name="____________MIX45" localSheetId="1">'[3]Mix Design'!#REF!</definedName>
    <definedName name="____________MIX45" localSheetId="8">'[3]Mix Design'!#REF!</definedName>
    <definedName name="____________MIX45" localSheetId="7">'[3]Mix Design'!#REF!</definedName>
    <definedName name="____________MIX45" localSheetId="3">'[3]Mix Design'!#REF!</definedName>
    <definedName name="____________MIX45" localSheetId="4">'[3]Mix Design'!#REF!</definedName>
    <definedName name="____________MIX45" localSheetId="5">'[3]Mix Design'!#REF!</definedName>
    <definedName name="____________MIX45">'[3]Mix Design'!#REF!</definedName>
    <definedName name="____________mm1" localSheetId="1">#REF!</definedName>
    <definedName name="____________mm1" localSheetId="8">#REF!</definedName>
    <definedName name="____________mm1" localSheetId="7">#REF!</definedName>
    <definedName name="____________mm1" localSheetId="3">#REF!</definedName>
    <definedName name="____________mm1" localSheetId="4">#REF!</definedName>
    <definedName name="____________mm1" localSheetId="5">#REF!</definedName>
    <definedName name="____________mm1">#REF!</definedName>
    <definedName name="____________mm2" localSheetId="1">#REF!</definedName>
    <definedName name="____________mm2" localSheetId="8">#REF!</definedName>
    <definedName name="____________mm2" localSheetId="7">#REF!</definedName>
    <definedName name="____________mm2" localSheetId="3">#REF!</definedName>
    <definedName name="____________mm2" localSheetId="4">#REF!</definedName>
    <definedName name="____________mm2" localSheetId="5">#REF!</definedName>
    <definedName name="____________mm2">#REF!</definedName>
    <definedName name="____________mm3" localSheetId="1">#REF!</definedName>
    <definedName name="____________mm3" localSheetId="8">#REF!</definedName>
    <definedName name="____________mm3" localSheetId="7">#REF!</definedName>
    <definedName name="____________mm3" localSheetId="3">#REF!</definedName>
    <definedName name="____________mm3" localSheetId="4">#REF!</definedName>
    <definedName name="____________mm3" localSheetId="5">#REF!</definedName>
    <definedName name="____________mm3">#REF!</definedName>
    <definedName name="____________MUR5" localSheetId="1">#REF!</definedName>
    <definedName name="____________MUR5" localSheetId="8">#REF!</definedName>
    <definedName name="____________MUR5" localSheetId="7">#REF!</definedName>
    <definedName name="____________MUR5" localSheetId="3">#REF!</definedName>
    <definedName name="____________MUR5" localSheetId="4">#REF!</definedName>
    <definedName name="____________MUR5" localSheetId="5">#REF!</definedName>
    <definedName name="____________MUR5">#REF!</definedName>
    <definedName name="____________MUR8" localSheetId="1">#REF!</definedName>
    <definedName name="____________MUR8" localSheetId="8">#REF!</definedName>
    <definedName name="____________MUR8" localSheetId="7">#REF!</definedName>
    <definedName name="____________MUR8" localSheetId="3">#REF!</definedName>
    <definedName name="____________MUR8" localSheetId="4">#REF!</definedName>
    <definedName name="____________MUR8" localSheetId="5">#REF!</definedName>
    <definedName name="____________MUR8">#REF!</definedName>
    <definedName name="____________OPC43" localSheetId="1">#REF!</definedName>
    <definedName name="____________OPC43" localSheetId="8">#REF!</definedName>
    <definedName name="____________OPC43" localSheetId="7">#REF!</definedName>
    <definedName name="____________OPC43" localSheetId="3">#REF!</definedName>
    <definedName name="____________OPC43" localSheetId="4">#REF!</definedName>
    <definedName name="____________OPC43" localSheetId="5">#REF!</definedName>
    <definedName name="____________OPC43">#REF!</definedName>
    <definedName name="____________ORC1">'[6]Pipe trench'!$V$17</definedName>
    <definedName name="____________ORC2">'[6]Pipe trench'!$V$18</definedName>
    <definedName name="____________OSE1">'[6]Pipe trench'!$V$8</definedName>
    <definedName name="____________PPC53">'[21]21-Rate Analysis-1'!$E$19</definedName>
    <definedName name="____________sh1">90</definedName>
    <definedName name="____________sh2">120</definedName>
    <definedName name="____________sh3">150</definedName>
    <definedName name="____________sh4">180</definedName>
    <definedName name="____________SLV10025" localSheetId="1">'[20]ANAL-PIPE LINE'!#REF!</definedName>
    <definedName name="____________SLV10025" localSheetId="8">'[20]ANAL-PIPE LINE'!#REF!</definedName>
    <definedName name="____________SLV10025" localSheetId="7">'[20]ANAL-PIPE LINE'!#REF!</definedName>
    <definedName name="____________SLV10025" localSheetId="3">'[20]ANAL-PIPE LINE'!#REF!</definedName>
    <definedName name="____________SLV10025" localSheetId="4">'[20]ANAL-PIPE LINE'!#REF!</definedName>
    <definedName name="____________SLV10025" localSheetId="5">'[20]ANAL-PIPE LINE'!#REF!</definedName>
    <definedName name="____________SLV10025">'[20]ANAL-PIPE LINE'!#REF!</definedName>
    <definedName name="____________SLV20025">'[6]ANAL-PUMP HOUSE'!$I$58</definedName>
    <definedName name="____________SLV80010">'[6]ANAL-PUMP HOUSE'!$I$60</definedName>
    <definedName name="____________tab1" localSheetId="1">#REF!</definedName>
    <definedName name="____________tab1" localSheetId="8">#REF!</definedName>
    <definedName name="____________tab1" localSheetId="7">#REF!</definedName>
    <definedName name="____________tab1" localSheetId="3">#REF!</definedName>
    <definedName name="____________tab1" localSheetId="4">#REF!</definedName>
    <definedName name="____________tab1" localSheetId="5">#REF!</definedName>
    <definedName name="____________tab1">#REF!</definedName>
    <definedName name="____________tab2" localSheetId="1">#REF!</definedName>
    <definedName name="____________tab2" localSheetId="8">#REF!</definedName>
    <definedName name="____________tab2" localSheetId="7">#REF!</definedName>
    <definedName name="____________tab2" localSheetId="3">#REF!</definedName>
    <definedName name="____________tab2" localSheetId="4">#REF!</definedName>
    <definedName name="____________tab2" localSheetId="5">#REF!</definedName>
    <definedName name="____________tab2">#REF!</definedName>
    <definedName name="____________TIP1" localSheetId="1">#REF!</definedName>
    <definedName name="____________TIP1" localSheetId="8">#REF!</definedName>
    <definedName name="____________TIP1" localSheetId="7">#REF!</definedName>
    <definedName name="____________TIP1" localSheetId="3">#REF!</definedName>
    <definedName name="____________TIP1" localSheetId="4">#REF!</definedName>
    <definedName name="____________TIP1" localSheetId="5">#REF!</definedName>
    <definedName name="____________TIP1">#REF!</definedName>
    <definedName name="____________TIP2" localSheetId="1">#REF!</definedName>
    <definedName name="____________TIP2" localSheetId="8">#REF!</definedName>
    <definedName name="____________TIP2" localSheetId="7">#REF!</definedName>
    <definedName name="____________TIP2" localSheetId="3">#REF!</definedName>
    <definedName name="____________TIP2" localSheetId="4">#REF!</definedName>
    <definedName name="____________TIP2" localSheetId="5">#REF!</definedName>
    <definedName name="____________TIP2">#REF!</definedName>
    <definedName name="____________TIP3" localSheetId="1">#REF!</definedName>
    <definedName name="____________TIP3" localSheetId="8">#REF!</definedName>
    <definedName name="____________TIP3" localSheetId="7">#REF!</definedName>
    <definedName name="____________TIP3" localSheetId="3">#REF!</definedName>
    <definedName name="____________TIP3" localSheetId="4">#REF!</definedName>
    <definedName name="____________TIP3" localSheetId="5">#REF!</definedName>
    <definedName name="____________TIP3">#REF!</definedName>
    <definedName name="___________A65537" localSheetId="1">#REF!</definedName>
    <definedName name="___________A65537" localSheetId="8">#REF!</definedName>
    <definedName name="___________A65537" localSheetId="7">#REF!</definedName>
    <definedName name="___________A65537" localSheetId="3">#REF!</definedName>
    <definedName name="___________A65537" localSheetId="4">#REF!</definedName>
    <definedName name="___________A65537" localSheetId="5">#REF!</definedName>
    <definedName name="___________A65537">#REF!</definedName>
    <definedName name="___________ABM10" localSheetId="1">#REF!</definedName>
    <definedName name="___________ABM10" localSheetId="8">#REF!</definedName>
    <definedName name="___________ABM10" localSheetId="7">#REF!</definedName>
    <definedName name="___________ABM10" localSheetId="3">#REF!</definedName>
    <definedName name="___________ABM10" localSheetId="4">#REF!</definedName>
    <definedName name="___________ABM10" localSheetId="5">#REF!</definedName>
    <definedName name="___________ABM10">#REF!</definedName>
    <definedName name="___________ABM40" localSheetId="1">#REF!</definedName>
    <definedName name="___________ABM40" localSheetId="8">#REF!</definedName>
    <definedName name="___________ABM40" localSheetId="7">#REF!</definedName>
    <definedName name="___________ABM40" localSheetId="3">#REF!</definedName>
    <definedName name="___________ABM40" localSheetId="4">#REF!</definedName>
    <definedName name="___________ABM40" localSheetId="5">#REF!</definedName>
    <definedName name="___________ABM40">#REF!</definedName>
    <definedName name="___________ABM6" localSheetId="1">#REF!</definedName>
    <definedName name="___________ABM6" localSheetId="8">#REF!</definedName>
    <definedName name="___________ABM6" localSheetId="7">#REF!</definedName>
    <definedName name="___________ABM6" localSheetId="3">#REF!</definedName>
    <definedName name="___________ABM6" localSheetId="4">#REF!</definedName>
    <definedName name="___________ABM6" localSheetId="5">#REF!</definedName>
    <definedName name="___________ABM6">#REF!</definedName>
    <definedName name="___________ACB10" localSheetId="1">#REF!</definedName>
    <definedName name="___________ACB10" localSheetId="8">#REF!</definedName>
    <definedName name="___________ACB10" localSheetId="7">#REF!</definedName>
    <definedName name="___________ACB10" localSheetId="3">#REF!</definedName>
    <definedName name="___________ACB10" localSheetId="4">#REF!</definedName>
    <definedName name="___________ACB10" localSheetId="5">#REF!</definedName>
    <definedName name="___________ACB10">#REF!</definedName>
    <definedName name="___________ACB20" localSheetId="1">#REF!</definedName>
    <definedName name="___________ACB20" localSheetId="8">#REF!</definedName>
    <definedName name="___________ACB20" localSheetId="7">#REF!</definedName>
    <definedName name="___________ACB20" localSheetId="3">#REF!</definedName>
    <definedName name="___________ACB20" localSheetId="4">#REF!</definedName>
    <definedName name="___________ACB20" localSheetId="5">#REF!</definedName>
    <definedName name="___________ACB20">#REF!</definedName>
    <definedName name="___________ACR10" localSheetId="1">#REF!</definedName>
    <definedName name="___________ACR10" localSheetId="8">#REF!</definedName>
    <definedName name="___________ACR10" localSheetId="7">#REF!</definedName>
    <definedName name="___________ACR10" localSheetId="3">#REF!</definedName>
    <definedName name="___________ACR10" localSheetId="4">#REF!</definedName>
    <definedName name="___________ACR10" localSheetId="5">#REF!</definedName>
    <definedName name="___________ACR10">#REF!</definedName>
    <definedName name="___________ACR20" localSheetId="1">#REF!</definedName>
    <definedName name="___________ACR20" localSheetId="8">#REF!</definedName>
    <definedName name="___________ACR20" localSheetId="7">#REF!</definedName>
    <definedName name="___________ACR20" localSheetId="3">#REF!</definedName>
    <definedName name="___________ACR20" localSheetId="4">#REF!</definedName>
    <definedName name="___________ACR20" localSheetId="5">#REF!</definedName>
    <definedName name="___________ACR20">#REF!</definedName>
    <definedName name="___________AGG10" localSheetId="1">#REF!</definedName>
    <definedName name="___________AGG10" localSheetId="8">#REF!</definedName>
    <definedName name="___________AGG10" localSheetId="7">#REF!</definedName>
    <definedName name="___________AGG10" localSheetId="3">#REF!</definedName>
    <definedName name="___________AGG10" localSheetId="4">#REF!</definedName>
    <definedName name="___________AGG10" localSheetId="5">#REF!</definedName>
    <definedName name="___________AGG10">#REF!</definedName>
    <definedName name="___________AGG40" localSheetId="1">#REF!</definedName>
    <definedName name="___________AGG40" localSheetId="8">#REF!</definedName>
    <definedName name="___________AGG40" localSheetId="7">#REF!</definedName>
    <definedName name="___________AGG40" localSheetId="3">#REF!</definedName>
    <definedName name="___________AGG40" localSheetId="4">#REF!</definedName>
    <definedName name="___________AGG40" localSheetId="5">#REF!</definedName>
    <definedName name="___________AGG40">#REF!</definedName>
    <definedName name="___________AGG6" localSheetId="1">#REF!</definedName>
    <definedName name="___________AGG6" localSheetId="8">#REF!</definedName>
    <definedName name="___________AGG6" localSheetId="7">#REF!</definedName>
    <definedName name="___________AGG6" localSheetId="3">#REF!</definedName>
    <definedName name="___________AGG6" localSheetId="4">#REF!</definedName>
    <definedName name="___________AGG6" localSheetId="5">#REF!</definedName>
    <definedName name="___________AGG6">#REF!</definedName>
    <definedName name="___________ash1" localSheetId="1">[17]ANAL!#REF!</definedName>
    <definedName name="___________ash1" localSheetId="8">[17]ANAL!#REF!</definedName>
    <definedName name="___________ash1" localSheetId="7">[17]ANAL!#REF!</definedName>
    <definedName name="___________ash1" localSheetId="3">[17]ANAL!#REF!</definedName>
    <definedName name="___________ash1" localSheetId="4">[17]ANAL!#REF!</definedName>
    <definedName name="___________ash1" localSheetId="5">[17]ANAL!#REF!</definedName>
    <definedName name="___________ash1">[17]ANAL!#REF!</definedName>
    <definedName name="___________AWM10" localSheetId="1">#REF!</definedName>
    <definedName name="___________AWM10" localSheetId="8">#REF!</definedName>
    <definedName name="___________AWM10" localSheetId="7">#REF!</definedName>
    <definedName name="___________AWM10" localSheetId="3">#REF!</definedName>
    <definedName name="___________AWM10" localSheetId="4">#REF!</definedName>
    <definedName name="___________AWM10" localSheetId="5">#REF!</definedName>
    <definedName name="___________AWM10">#REF!</definedName>
    <definedName name="___________AWM40" localSheetId="1">#REF!</definedName>
    <definedName name="___________AWM40" localSheetId="8">#REF!</definedName>
    <definedName name="___________AWM40" localSheetId="7">#REF!</definedName>
    <definedName name="___________AWM40" localSheetId="3">#REF!</definedName>
    <definedName name="___________AWM40" localSheetId="4">#REF!</definedName>
    <definedName name="___________AWM40" localSheetId="5">#REF!</definedName>
    <definedName name="___________AWM40">#REF!</definedName>
    <definedName name="___________AWM6" localSheetId="1">#REF!</definedName>
    <definedName name="___________AWM6" localSheetId="8">#REF!</definedName>
    <definedName name="___________AWM6" localSheetId="7">#REF!</definedName>
    <definedName name="___________AWM6" localSheetId="3">#REF!</definedName>
    <definedName name="___________AWM6" localSheetId="4">#REF!</definedName>
    <definedName name="___________AWM6" localSheetId="5">#REF!</definedName>
    <definedName name="___________AWM6">#REF!</definedName>
    <definedName name="___________CAN112">13.42</definedName>
    <definedName name="___________CAN113">12.98</definedName>
    <definedName name="___________CAN117">12.7</definedName>
    <definedName name="___________CAN118">13.27</definedName>
    <definedName name="___________CAN120">11.72</definedName>
    <definedName name="___________CAN210">10.38</definedName>
    <definedName name="___________CAN211">10.58</definedName>
    <definedName name="___________CAN213">10.56</definedName>
    <definedName name="___________CAN215">10.22</definedName>
    <definedName name="___________CAN216">9.61</definedName>
    <definedName name="___________CAN217">10.47</definedName>
    <definedName name="___________CAN219">10.91</definedName>
    <definedName name="___________CAN220">11.09</definedName>
    <definedName name="___________CAN221">11.25</definedName>
    <definedName name="___________CAN222">10.17</definedName>
    <definedName name="___________CAN223">9.89</definedName>
    <definedName name="___________CAN230">10.79</definedName>
    <definedName name="___________can421">40.2</definedName>
    <definedName name="___________can422">41.57</definedName>
    <definedName name="___________can423">43.9</definedName>
    <definedName name="___________can424">41.19</definedName>
    <definedName name="___________can425">42.81</definedName>
    <definedName name="___________can426">40.77</definedName>
    <definedName name="___________can427">40.92</definedName>
    <definedName name="___________can428">39.29</definedName>
    <definedName name="___________can429">45.19</definedName>
    <definedName name="___________can430">40.73</definedName>
    <definedName name="___________can431">42.52</definedName>
    <definedName name="___________can432">42.53</definedName>
    <definedName name="___________can433">43.69</definedName>
    <definedName name="___________can434">40.43</definedName>
    <definedName name="___________can435">43.3</definedName>
    <definedName name="___________CAN458" localSheetId="1">[16]PROCTOR!#REF!</definedName>
    <definedName name="___________CAN458" localSheetId="8">[16]PROCTOR!#REF!</definedName>
    <definedName name="___________CAN458" localSheetId="7">[16]PROCTOR!#REF!</definedName>
    <definedName name="___________CAN458" localSheetId="3">[16]PROCTOR!#REF!</definedName>
    <definedName name="___________CAN458" localSheetId="4">[16]PROCTOR!#REF!</definedName>
    <definedName name="___________CAN458" localSheetId="5">[16]PROCTOR!#REF!</definedName>
    <definedName name="___________CAN458">[16]PROCTOR!#REF!</definedName>
    <definedName name="___________CAN486" localSheetId="1">[16]PROCTOR!#REF!</definedName>
    <definedName name="___________CAN486" localSheetId="8">[16]PROCTOR!#REF!</definedName>
    <definedName name="___________CAN486" localSheetId="7">[16]PROCTOR!#REF!</definedName>
    <definedName name="___________CAN486" localSheetId="3">[16]PROCTOR!#REF!</definedName>
    <definedName name="___________CAN486" localSheetId="4">[16]PROCTOR!#REF!</definedName>
    <definedName name="___________CAN486" localSheetId="5">[16]PROCTOR!#REF!</definedName>
    <definedName name="___________CAN486">[16]PROCTOR!#REF!</definedName>
    <definedName name="___________CAN487" localSheetId="1">[16]PROCTOR!#REF!</definedName>
    <definedName name="___________CAN487" localSheetId="8">[16]PROCTOR!#REF!</definedName>
    <definedName name="___________CAN487" localSheetId="7">[16]PROCTOR!#REF!</definedName>
    <definedName name="___________CAN487" localSheetId="3">[16]PROCTOR!#REF!</definedName>
    <definedName name="___________CAN487" localSheetId="4">[16]PROCTOR!#REF!</definedName>
    <definedName name="___________CAN487" localSheetId="5">[16]PROCTOR!#REF!</definedName>
    <definedName name="___________CAN487">[16]PROCTOR!#REF!</definedName>
    <definedName name="___________CAN488" localSheetId="1">[16]PROCTOR!#REF!</definedName>
    <definedName name="___________CAN488" localSheetId="8">[16]PROCTOR!#REF!</definedName>
    <definedName name="___________CAN488" localSheetId="7">[16]PROCTOR!#REF!</definedName>
    <definedName name="___________CAN488" localSheetId="3">[16]PROCTOR!#REF!</definedName>
    <definedName name="___________CAN488" localSheetId="4">[16]PROCTOR!#REF!</definedName>
    <definedName name="___________CAN488" localSheetId="5">[16]PROCTOR!#REF!</definedName>
    <definedName name="___________CAN488">[16]PROCTOR!#REF!</definedName>
    <definedName name="___________CAN489" localSheetId="1">[16]PROCTOR!#REF!</definedName>
    <definedName name="___________CAN489" localSheetId="8">[16]PROCTOR!#REF!</definedName>
    <definedName name="___________CAN489" localSheetId="7">[16]PROCTOR!#REF!</definedName>
    <definedName name="___________CAN489" localSheetId="3">[16]PROCTOR!#REF!</definedName>
    <definedName name="___________CAN489" localSheetId="4">[16]PROCTOR!#REF!</definedName>
    <definedName name="___________CAN489" localSheetId="5">[16]PROCTOR!#REF!</definedName>
    <definedName name="___________CAN489">[16]PROCTOR!#REF!</definedName>
    <definedName name="___________CAN490" localSheetId="1">[16]PROCTOR!#REF!</definedName>
    <definedName name="___________CAN490" localSheetId="8">[16]PROCTOR!#REF!</definedName>
    <definedName name="___________CAN490" localSheetId="7">[16]PROCTOR!#REF!</definedName>
    <definedName name="___________CAN490" localSheetId="3">[16]PROCTOR!#REF!</definedName>
    <definedName name="___________CAN490" localSheetId="4">[16]PROCTOR!#REF!</definedName>
    <definedName name="___________CAN490" localSheetId="5">[16]PROCTOR!#REF!</definedName>
    <definedName name="___________CAN490">[16]PROCTOR!#REF!</definedName>
    <definedName name="___________CAN491" localSheetId="1">[16]PROCTOR!#REF!</definedName>
    <definedName name="___________CAN491" localSheetId="8">[16]PROCTOR!#REF!</definedName>
    <definedName name="___________CAN491" localSheetId="7">[16]PROCTOR!#REF!</definedName>
    <definedName name="___________CAN491" localSheetId="3">[16]PROCTOR!#REF!</definedName>
    <definedName name="___________CAN491" localSheetId="4">[16]PROCTOR!#REF!</definedName>
    <definedName name="___________CAN491" localSheetId="5">[16]PROCTOR!#REF!</definedName>
    <definedName name="___________CAN491">[16]PROCTOR!#REF!</definedName>
    <definedName name="___________CAN492" localSheetId="1">[16]PROCTOR!#REF!</definedName>
    <definedName name="___________CAN492" localSheetId="8">[16]PROCTOR!#REF!</definedName>
    <definedName name="___________CAN492" localSheetId="7">[16]PROCTOR!#REF!</definedName>
    <definedName name="___________CAN492" localSheetId="3">[16]PROCTOR!#REF!</definedName>
    <definedName name="___________CAN492" localSheetId="4">[16]PROCTOR!#REF!</definedName>
    <definedName name="___________CAN492" localSheetId="5">[16]PROCTOR!#REF!</definedName>
    <definedName name="___________CAN492">[16]PROCTOR!#REF!</definedName>
    <definedName name="___________CAN493" localSheetId="1">[16]PROCTOR!#REF!</definedName>
    <definedName name="___________CAN493" localSheetId="8">[16]PROCTOR!#REF!</definedName>
    <definedName name="___________CAN493" localSheetId="7">[16]PROCTOR!#REF!</definedName>
    <definedName name="___________CAN493" localSheetId="3">[16]PROCTOR!#REF!</definedName>
    <definedName name="___________CAN493" localSheetId="4">[16]PROCTOR!#REF!</definedName>
    <definedName name="___________CAN493" localSheetId="5">[16]PROCTOR!#REF!</definedName>
    <definedName name="___________CAN493">[16]PROCTOR!#REF!</definedName>
    <definedName name="___________CAN494" localSheetId="1">[16]PROCTOR!#REF!</definedName>
    <definedName name="___________CAN494" localSheetId="8">[16]PROCTOR!#REF!</definedName>
    <definedName name="___________CAN494" localSheetId="7">[16]PROCTOR!#REF!</definedName>
    <definedName name="___________CAN494" localSheetId="3">[16]PROCTOR!#REF!</definedName>
    <definedName name="___________CAN494" localSheetId="4">[16]PROCTOR!#REF!</definedName>
    <definedName name="___________CAN494" localSheetId="5">[16]PROCTOR!#REF!</definedName>
    <definedName name="___________CAN494">[16]PROCTOR!#REF!</definedName>
    <definedName name="___________CAN495" localSheetId="1">[16]PROCTOR!#REF!</definedName>
    <definedName name="___________CAN495" localSheetId="8">[16]PROCTOR!#REF!</definedName>
    <definedName name="___________CAN495" localSheetId="7">[16]PROCTOR!#REF!</definedName>
    <definedName name="___________CAN495" localSheetId="3">[16]PROCTOR!#REF!</definedName>
    <definedName name="___________CAN495" localSheetId="4">[16]PROCTOR!#REF!</definedName>
    <definedName name="___________CAN495" localSheetId="5">[16]PROCTOR!#REF!</definedName>
    <definedName name="___________CAN495">[16]PROCTOR!#REF!</definedName>
    <definedName name="___________CAN496" localSheetId="1">[16]PROCTOR!#REF!</definedName>
    <definedName name="___________CAN496" localSheetId="8">[16]PROCTOR!#REF!</definedName>
    <definedName name="___________CAN496" localSheetId="7">[16]PROCTOR!#REF!</definedName>
    <definedName name="___________CAN496" localSheetId="3">[16]PROCTOR!#REF!</definedName>
    <definedName name="___________CAN496" localSheetId="4">[16]PROCTOR!#REF!</definedName>
    <definedName name="___________CAN496" localSheetId="5">[16]PROCTOR!#REF!</definedName>
    <definedName name="___________CAN496">[16]PROCTOR!#REF!</definedName>
    <definedName name="___________CAN497" localSheetId="1">[16]PROCTOR!#REF!</definedName>
    <definedName name="___________CAN497" localSheetId="8">[16]PROCTOR!#REF!</definedName>
    <definedName name="___________CAN497" localSheetId="7">[16]PROCTOR!#REF!</definedName>
    <definedName name="___________CAN497" localSheetId="3">[16]PROCTOR!#REF!</definedName>
    <definedName name="___________CAN497" localSheetId="4">[16]PROCTOR!#REF!</definedName>
    <definedName name="___________CAN497" localSheetId="5">[16]PROCTOR!#REF!</definedName>
    <definedName name="___________CAN497">[16]PROCTOR!#REF!</definedName>
    <definedName name="___________CAN498" localSheetId="1">[16]PROCTOR!#REF!</definedName>
    <definedName name="___________CAN498" localSheetId="8">[16]PROCTOR!#REF!</definedName>
    <definedName name="___________CAN498" localSheetId="7">[16]PROCTOR!#REF!</definedName>
    <definedName name="___________CAN498" localSheetId="3">[16]PROCTOR!#REF!</definedName>
    <definedName name="___________CAN498" localSheetId="4">[16]PROCTOR!#REF!</definedName>
    <definedName name="___________CAN498" localSheetId="5">[16]PROCTOR!#REF!</definedName>
    <definedName name="___________CAN498">[16]PROCTOR!#REF!</definedName>
    <definedName name="___________CAN499" localSheetId="1">[16]PROCTOR!#REF!</definedName>
    <definedName name="___________CAN499" localSheetId="8">[16]PROCTOR!#REF!</definedName>
    <definedName name="___________CAN499" localSheetId="7">[16]PROCTOR!#REF!</definedName>
    <definedName name="___________CAN499" localSheetId="3">[16]PROCTOR!#REF!</definedName>
    <definedName name="___________CAN499" localSheetId="4">[16]PROCTOR!#REF!</definedName>
    <definedName name="___________CAN499" localSheetId="5">[16]PROCTOR!#REF!</definedName>
    <definedName name="___________CAN499">[16]PROCTOR!#REF!</definedName>
    <definedName name="___________CAN500" localSheetId="1">[16]PROCTOR!#REF!</definedName>
    <definedName name="___________CAN500" localSheetId="8">[16]PROCTOR!#REF!</definedName>
    <definedName name="___________CAN500" localSheetId="7">[16]PROCTOR!#REF!</definedName>
    <definedName name="___________CAN500" localSheetId="3">[16]PROCTOR!#REF!</definedName>
    <definedName name="___________CAN500" localSheetId="4">[16]PROCTOR!#REF!</definedName>
    <definedName name="___________CAN500" localSheetId="5">[16]PROCTOR!#REF!</definedName>
    <definedName name="___________CAN500">[16]PROCTOR!#REF!</definedName>
    <definedName name="___________CDG100" localSheetId="1">#REF!</definedName>
    <definedName name="___________CDG100" localSheetId="8">#REF!</definedName>
    <definedName name="___________CDG100" localSheetId="7">#REF!</definedName>
    <definedName name="___________CDG100" localSheetId="3">#REF!</definedName>
    <definedName name="___________CDG100" localSheetId="4">#REF!</definedName>
    <definedName name="___________CDG100" localSheetId="5">#REF!</definedName>
    <definedName name="___________CDG100">#REF!</definedName>
    <definedName name="___________CDG250" localSheetId="1">#REF!</definedName>
    <definedName name="___________CDG250" localSheetId="8">#REF!</definedName>
    <definedName name="___________CDG250" localSheetId="7">#REF!</definedName>
    <definedName name="___________CDG250" localSheetId="3">#REF!</definedName>
    <definedName name="___________CDG250" localSheetId="4">#REF!</definedName>
    <definedName name="___________CDG250" localSheetId="5">#REF!</definedName>
    <definedName name="___________CDG250">#REF!</definedName>
    <definedName name="___________CDG50" localSheetId="1">#REF!</definedName>
    <definedName name="___________CDG50" localSheetId="8">#REF!</definedName>
    <definedName name="___________CDG50" localSheetId="7">#REF!</definedName>
    <definedName name="___________CDG50" localSheetId="3">#REF!</definedName>
    <definedName name="___________CDG50" localSheetId="4">#REF!</definedName>
    <definedName name="___________CDG50" localSheetId="5">#REF!</definedName>
    <definedName name="___________CDG50">#REF!</definedName>
    <definedName name="___________CDG500" localSheetId="1">#REF!</definedName>
    <definedName name="___________CDG500" localSheetId="8">#REF!</definedName>
    <definedName name="___________CDG500" localSheetId="7">#REF!</definedName>
    <definedName name="___________CDG500" localSheetId="3">#REF!</definedName>
    <definedName name="___________CDG500" localSheetId="4">#REF!</definedName>
    <definedName name="___________CDG500" localSheetId="5">#REF!</definedName>
    <definedName name="___________CDG500">#REF!</definedName>
    <definedName name="___________CEM53" localSheetId="1">#REF!</definedName>
    <definedName name="___________CEM53" localSheetId="8">#REF!</definedName>
    <definedName name="___________CEM53" localSheetId="7">#REF!</definedName>
    <definedName name="___________CEM53" localSheetId="3">#REF!</definedName>
    <definedName name="___________CEM53" localSheetId="4">#REF!</definedName>
    <definedName name="___________CEM53" localSheetId="5">#REF!</definedName>
    <definedName name="___________CEM53">#REF!</definedName>
    <definedName name="___________CRN3" localSheetId="1">#REF!</definedName>
    <definedName name="___________CRN3" localSheetId="8">#REF!</definedName>
    <definedName name="___________CRN3" localSheetId="7">#REF!</definedName>
    <definedName name="___________CRN3" localSheetId="3">#REF!</definedName>
    <definedName name="___________CRN3" localSheetId="4">#REF!</definedName>
    <definedName name="___________CRN3" localSheetId="5">#REF!</definedName>
    <definedName name="___________CRN3">#REF!</definedName>
    <definedName name="___________CRN35" localSheetId="1">#REF!</definedName>
    <definedName name="___________CRN35" localSheetId="8">#REF!</definedName>
    <definedName name="___________CRN35" localSheetId="7">#REF!</definedName>
    <definedName name="___________CRN35" localSheetId="3">#REF!</definedName>
    <definedName name="___________CRN35" localSheetId="4">#REF!</definedName>
    <definedName name="___________CRN35" localSheetId="5">#REF!</definedName>
    <definedName name="___________CRN35">#REF!</definedName>
    <definedName name="___________CRN80" localSheetId="1">#REF!</definedName>
    <definedName name="___________CRN80" localSheetId="8">#REF!</definedName>
    <definedName name="___________CRN80" localSheetId="7">#REF!</definedName>
    <definedName name="___________CRN80" localSheetId="3">#REF!</definedName>
    <definedName name="___________CRN80" localSheetId="4">#REF!</definedName>
    <definedName name="___________CRN80" localSheetId="5">#REF!</definedName>
    <definedName name="___________CRN80">#REF!</definedName>
    <definedName name="___________dec05" localSheetId="6" hidden="1">{"'Sheet1'!$A$4386:$N$4591"}</definedName>
    <definedName name="___________dec05" hidden="1">{"'Sheet1'!$A$4386:$N$4591"}</definedName>
    <definedName name="___________DOZ50" localSheetId="1">#REF!</definedName>
    <definedName name="___________DOZ50" localSheetId="8">#REF!</definedName>
    <definedName name="___________DOZ50" localSheetId="7">#REF!</definedName>
    <definedName name="___________DOZ50" localSheetId="3">#REF!</definedName>
    <definedName name="___________DOZ50" localSheetId="4">#REF!</definedName>
    <definedName name="___________DOZ50" localSheetId="5">#REF!</definedName>
    <definedName name="___________DOZ50">#REF!</definedName>
    <definedName name="___________DOZ80" localSheetId="1">#REF!</definedName>
    <definedName name="___________DOZ80" localSheetId="8">#REF!</definedName>
    <definedName name="___________DOZ80" localSheetId="7">#REF!</definedName>
    <definedName name="___________DOZ80" localSheetId="3">#REF!</definedName>
    <definedName name="___________DOZ80" localSheetId="4">#REF!</definedName>
    <definedName name="___________DOZ80" localSheetId="5">#REF!</definedName>
    <definedName name="___________DOZ80">#REF!</definedName>
    <definedName name="___________EXC20">'[21]21-Rate Analysis-1'!$E$51</definedName>
    <definedName name="___________ExV200" localSheetId="1">#REF!</definedName>
    <definedName name="___________ExV200" localSheetId="8">#REF!</definedName>
    <definedName name="___________ExV200" localSheetId="7">#REF!</definedName>
    <definedName name="___________ExV200" localSheetId="3">#REF!</definedName>
    <definedName name="___________ExV200" localSheetId="4">#REF!</definedName>
    <definedName name="___________ExV200" localSheetId="5">#REF!</definedName>
    <definedName name="___________ExV200">#REF!</definedName>
    <definedName name="___________GEN100" localSheetId="1">#REF!</definedName>
    <definedName name="___________GEN100" localSheetId="8">#REF!</definedName>
    <definedName name="___________GEN100" localSheetId="7">#REF!</definedName>
    <definedName name="___________GEN100" localSheetId="3">#REF!</definedName>
    <definedName name="___________GEN100" localSheetId="4">#REF!</definedName>
    <definedName name="___________GEN100" localSheetId="5">#REF!</definedName>
    <definedName name="___________GEN100">#REF!</definedName>
    <definedName name="___________GEN250" localSheetId="1">#REF!</definedName>
    <definedName name="___________GEN250" localSheetId="8">#REF!</definedName>
    <definedName name="___________GEN250" localSheetId="7">#REF!</definedName>
    <definedName name="___________GEN250" localSheetId="3">#REF!</definedName>
    <definedName name="___________GEN250" localSheetId="4">#REF!</definedName>
    <definedName name="___________GEN250" localSheetId="5">#REF!</definedName>
    <definedName name="___________GEN250">#REF!</definedName>
    <definedName name="___________GEN325" localSheetId="1">#REF!</definedName>
    <definedName name="___________GEN325" localSheetId="8">#REF!</definedName>
    <definedName name="___________GEN325" localSheetId="7">#REF!</definedName>
    <definedName name="___________GEN325" localSheetId="3">#REF!</definedName>
    <definedName name="___________GEN325" localSheetId="4">#REF!</definedName>
    <definedName name="___________GEN325" localSheetId="5">#REF!</definedName>
    <definedName name="___________GEN325">#REF!</definedName>
    <definedName name="___________GEN380" localSheetId="1">#REF!</definedName>
    <definedName name="___________GEN380" localSheetId="8">#REF!</definedName>
    <definedName name="___________GEN380" localSheetId="7">#REF!</definedName>
    <definedName name="___________GEN380" localSheetId="3">#REF!</definedName>
    <definedName name="___________GEN380" localSheetId="4">#REF!</definedName>
    <definedName name="___________GEN380" localSheetId="5">#REF!</definedName>
    <definedName name="___________GEN380">#REF!</definedName>
    <definedName name="___________GSB1" localSheetId="1">#REF!</definedName>
    <definedName name="___________GSB1" localSheetId="8">#REF!</definedName>
    <definedName name="___________GSB1" localSheetId="7">#REF!</definedName>
    <definedName name="___________GSB1" localSheetId="3">#REF!</definedName>
    <definedName name="___________GSB1" localSheetId="4">#REF!</definedName>
    <definedName name="___________GSB1" localSheetId="5">#REF!</definedName>
    <definedName name="___________GSB1">#REF!</definedName>
    <definedName name="___________GSB2" localSheetId="1">#REF!</definedName>
    <definedName name="___________GSB2" localSheetId="8">#REF!</definedName>
    <definedName name="___________GSB2" localSheetId="7">#REF!</definedName>
    <definedName name="___________GSB2" localSheetId="3">#REF!</definedName>
    <definedName name="___________GSB2" localSheetId="4">#REF!</definedName>
    <definedName name="___________GSB2" localSheetId="5">#REF!</definedName>
    <definedName name="___________GSB2">#REF!</definedName>
    <definedName name="___________GSB3" localSheetId="1">#REF!</definedName>
    <definedName name="___________GSB3" localSheetId="8">#REF!</definedName>
    <definedName name="___________GSB3" localSheetId="7">#REF!</definedName>
    <definedName name="___________GSB3" localSheetId="3">#REF!</definedName>
    <definedName name="___________GSB3" localSheetId="4">#REF!</definedName>
    <definedName name="___________GSB3" localSheetId="5">#REF!</definedName>
    <definedName name="___________GSB3">#REF!</definedName>
    <definedName name="___________HMP1" localSheetId="1">#REF!</definedName>
    <definedName name="___________HMP1" localSheetId="8">#REF!</definedName>
    <definedName name="___________HMP1" localSheetId="7">#REF!</definedName>
    <definedName name="___________HMP1" localSheetId="3">#REF!</definedName>
    <definedName name="___________HMP1" localSheetId="4">#REF!</definedName>
    <definedName name="___________HMP1" localSheetId="5">#REF!</definedName>
    <definedName name="___________HMP1">#REF!</definedName>
    <definedName name="___________HMP2" localSheetId="1">#REF!</definedName>
    <definedName name="___________HMP2" localSheetId="8">#REF!</definedName>
    <definedName name="___________HMP2" localSheetId="7">#REF!</definedName>
    <definedName name="___________HMP2" localSheetId="3">#REF!</definedName>
    <definedName name="___________HMP2" localSheetId="4">#REF!</definedName>
    <definedName name="___________HMP2" localSheetId="5">#REF!</definedName>
    <definedName name="___________HMP2">#REF!</definedName>
    <definedName name="___________HMP3" localSheetId="1">#REF!</definedName>
    <definedName name="___________HMP3" localSheetId="8">#REF!</definedName>
    <definedName name="___________HMP3" localSheetId="7">#REF!</definedName>
    <definedName name="___________HMP3" localSheetId="3">#REF!</definedName>
    <definedName name="___________HMP3" localSheetId="4">#REF!</definedName>
    <definedName name="___________HMP3" localSheetId="5">#REF!</definedName>
    <definedName name="___________HMP3">#REF!</definedName>
    <definedName name="___________HMP4" localSheetId="1">#REF!</definedName>
    <definedName name="___________HMP4" localSheetId="8">#REF!</definedName>
    <definedName name="___________HMP4" localSheetId="7">#REF!</definedName>
    <definedName name="___________HMP4" localSheetId="3">#REF!</definedName>
    <definedName name="___________HMP4" localSheetId="4">#REF!</definedName>
    <definedName name="___________HMP4" localSheetId="5">#REF!</definedName>
    <definedName name="___________HMP4">#REF!</definedName>
    <definedName name="___________lb1" localSheetId="1">#REF!</definedName>
    <definedName name="___________lb1" localSheetId="8">#REF!</definedName>
    <definedName name="___________lb1" localSheetId="7">#REF!</definedName>
    <definedName name="___________lb1" localSheetId="3">#REF!</definedName>
    <definedName name="___________lb1" localSheetId="4">#REF!</definedName>
    <definedName name="___________lb1" localSheetId="5">#REF!</definedName>
    <definedName name="___________lb1">#REF!</definedName>
    <definedName name="___________lb2" localSheetId="1">#REF!</definedName>
    <definedName name="___________lb2" localSheetId="8">#REF!</definedName>
    <definedName name="___________lb2" localSheetId="7">#REF!</definedName>
    <definedName name="___________lb2" localSheetId="3">#REF!</definedName>
    <definedName name="___________lb2" localSheetId="4">#REF!</definedName>
    <definedName name="___________lb2" localSheetId="5">#REF!</definedName>
    <definedName name="___________lb2">#REF!</definedName>
    <definedName name="___________mac2">200</definedName>
    <definedName name="___________MIX10" localSheetId="1">#REF!</definedName>
    <definedName name="___________MIX10" localSheetId="8">#REF!</definedName>
    <definedName name="___________MIX10" localSheetId="7">#REF!</definedName>
    <definedName name="___________MIX10" localSheetId="3">#REF!</definedName>
    <definedName name="___________MIX10" localSheetId="4">#REF!</definedName>
    <definedName name="___________MIX10" localSheetId="5">#REF!</definedName>
    <definedName name="___________MIX10">#REF!</definedName>
    <definedName name="___________MIX15" localSheetId="1">#REF!</definedName>
    <definedName name="___________MIX15" localSheetId="8">#REF!</definedName>
    <definedName name="___________MIX15" localSheetId="7">#REF!</definedName>
    <definedName name="___________MIX15" localSheetId="3">#REF!</definedName>
    <definedName name="___________MIX15" localSheetId="4">#REF!</definedName>
    <definedName name="___________MIX15" localSheetId="5">#REF!</definedName>
    <definedName name="___________MIX15">#REF!</definedName>
    <definedName name="___________MIX15150" localSheetId="1">'[3]Mix Design'!#REF!</definedName>
    <definedName name="___________MIX15150" localSheetId="8">'[3]Mix Design'!#REF!</definedName>
    <definedName name="___________MIX15150" localSheetId="7">'[3]Mix Design'!#REF!</definedName>
    <definedName name="___________MIX15150" localSheetId="3">'[3]Mix Design'!#REF!</definedName>
    <definedName name="___________MIX15150" localSheetId="4">'[3]Mix Design'!#REF!</definedName>
    <definedName name="___________MIX15150" localSheetId="5">'[3]Mix Design'!#REF!</definedName>
    <definedName name="___________MIX15150">'[3]Mix Design'!#REF!</definedName>
    <definedName name="___________MIX1540">'[3]Mix Design'!$P$11</definedName>
    <definedName name="___________MIX1580" localSheetId="1">'[3]Mix Design'!#REF!</definedName>
    <definedName name="___________MIX1580" localSheetId="8">'[3]Mix Design'!#REF!</definedName>
    <definedName name="___________MIX1580" localSheetId="7">'[3]Mix Design'!#REF!</definedName>
    <definedName name="___________MIX1580" localSheetId="3">'[3]Mix Design'!#REF!</definedName>
    <definedName name="___________MIX1580" localSheetId="4">'[3]Mix Design'!#REF!</definedName>
    <definedName name="___________MIX1580" localSheetId="5">'[3]Mix Design'!#REF!</definedName>
    <definedName name="___________MIX1580">'[3]Mix Design'!#REF!</definedName>
    <definedName name="___________MIX2">'[4]Mix Design'!$P$12</definedName>
    <definedName name="___________MIX20" localSheetId="1">#REF!</definedName>
    <definedName name="___________MIX20" localSheetId="8">#REF!</definedName>
    <definedName name="___________MIX20" localSheetId="7">#REF!</definedName>
    <definedName name="___________MIX20" localSheetId="3">#REF!</definedName>
    <definedName name="___________MIX20" localSheetId="4">#REF!</definedName>
    <definedName name="___________MIX20" localSheetId="5">#REF!</definedName>
    <definedName name="___________MIX20">#REF!</definedName>
    <definedName name="___________MIX2020">'[3]Mix Design'!$P$12</definedName>
    <definedName name="___________MIX2040">'[3]Mix Design'!$P$13</definedName>
    <definedName name="___________MIX25" localSheetId="1">#REF!</definedName>
    <definedName name="___________MIX25" localSheetId="8">#REF!</definedName>
    <definedName name="___________MIX25" localSheetId="7">#REF!</definedName>
    <definedName name="___________MIX25" localSheetId="3">#REF!</definedName>
    <definedName name="___________MIX25" localSheetId="4">#REF!</definedName>
    <definedName name="___________MIX25" localSheetId="5">#REF!</definedName>
    <definedName name="___________MIX25">#REF!</definedName>
    <definedName name="___________MIX2540">'[3]Mix Design'!$P$15</definedName>
    <definedName name="___________Mix255">'[5]Mix Design'!$P$13</definedName>
    <definedName name="___________MIX30" localSheetId="1">#REF!</definedName>
    <definedName name="___________MIX30" localSheetId="8">#REF!</definedName>
    <definedName name="___________MIX30" localSheetId="7">#REF!</definedName>
    <definedName name="___________MIX30" localSheetId="3">#REF!</definedName>
    <definedName name="___________MIX30" localSheetId="4">#REF!</definedName>
    <definedName name="___________MIX30" localSheetId="5">#REF!</definedName>
    <definedName name="___________MIX30">#REF!</definedName>
    <definedName name="___________MIX35" localSheetId="1">#REF!</definedName>
    <definedName name="___________MIX35" localSheetId="8">#REF!</definedName>
    <definedName name="___________MIX35" localSheetId="7">#REF!</definedName>
    <definedName name="___________MIX35" localSheetId="3">#REF!</definedName>
    <definedName name="___________MIX35" localSheetId="4">#REF!</definedName>
    <definedName name="___________MIX35" localSheetId="5">#REF!</definedName>
    <definedName name="___________MIX35">#REF!</definedName>
    <definedName name="___________MIX40" localSheetId="1">#REF!</definedName>
    <definedName name="___________MIX40" localSheetId="8">#REF!</definedName>
    <definedName name="___________MIX40" localSheetId="7">#REF!</definedName>
    <definedName name="___________MIX40" localSheetId="3">#REF!</definedName>
    <definedName name="___________MIX40" localSheetId="4">#REF!</definedName>
    <definedName name="___________MIX40" localSheetId="5">#REF!</definedName>
    <definedName name="___________MIX40">#REF!</definedName>
    <definedName name="___________MIX45" localSheetId="1">'[3]Mix Design'!#REF!</definedName>
    <definedName name="___________MIX45" localSheetId="8">'[3]Mix Design'!#REF!</definedName>
    <definedName name="___________MIX45" localSheetId="7">'[3]Mix Design'!#REF!</definedName>
    <definedName name="___________MIX45" localSheetId="3">'[3]Mix Design'!#REF!</definedName>
    <definedName name="___________MIX45" localSheetId="4">'[3]Mix Design'!#REF!</definedName>
    <definedName name="___________MIX45" localSheetId="5">'[3]Mix Design'!#REF!</definedName>
    <definedName name="___________MIX45">'[3]Mix Design'!#REF!</definedName>
    <definedName name="___________mm1" localSheetId="1">#REF!</definedName>
    <definedName name="___________mm1" localSheetId="8">#REF!</definedName>
    <definedName name="___________mm1" localSheetId="7">#REF!</definedName>
    <definedName name="___________mm1" localSheetId="3">#REF!</definedName>
    <definedName name="___________mm1" localSheetId="4">#REF!</definedName>
    <definedName name="___________mm1" localSheetId="5">#REF!</definedName>
    <definedName name="___________mm1">#REF!</definedName>
    <definedName name="___________mm2" localSheetId="1">#REF!</definedName>
    <definedName name="___________mm2" localSheetId="8">#REF!</definedName>
    <definedName name="___________mm2" localSheetId="7">#REF!</definedName>
    <definedName name="___________mm2" localSheetId="3">#REF!</definedName>
    <definedName name="___________mm2" localSheetId="4">#REF!</definedName>
    <definedName name="___________mm2" localSheetId="5">#REF!</definedName>
    <definedName name="___________mm2">#REF!</definedName>
    <definedName name="___________mm3" localSheetId="1">#REF!</definedName>
    <definedName name="___________mm3" localSheetId="8">#REF!</definedName>
    <definedName name="___________mm3" localSheetId="7">#REF!</definedName>
    <definedName name="___________mm3" localSheetId="3">#REF!</definedName>
    <definedName name="___________mm3" localSheetId="4">#REF!</definedName>
    <definedName name="___________mm3" localSheetId="5">#REF!</definedName>
    <definedName name="___________mm3">#REF!</definedName>
    <definedName name="___________MUR5" localSheetId="1">#REF!</definedName>
    <definedName name="___________MUR5" localSheetId="8">#REF!</definedName>
    <definedName name="___________MUR5" localSheetId="7">#REF!</definedName>
    <definedName name="___________MUR5" localSheetId="3">#REF!</definedName>
    <definedName name="___________MUR5" localSheetId="4">#REF!</definedName>
    <definedName name="___________MUR5" localSheetId="5">#REF!</definedName>
    <definedName name="___________MUR5">#REF!</definedName>
    <definedName name="___________MUR8" localSheetId="1">#REF!</definedName>
    <definedName name="___________MUR8" localSheetId="8">#REF!</definedName>
    <definedName name="___________MUR8" localSheetId="7">#REF!</definedName>
    <definedName name="___________MUR8" localSheetId="3">#REF!</definedName>
    <definedName name="___________MUR8" localSheetId="4">#REF!</definedName>
    <definedName name="___________MUR8" localSheetId="5">#REF!</definedName>
    <definedName name="___________MUR8">#REF!</definedName>
    <definedName name="___________OPC43" localSheetId="1">#REF!</definedName>
    <definedName name="___________OPC43" localSheetId="8">#REF!</definedName>
    <definedName name="___________OPC43" localSheetId="7">#REF!</definedName>
    <definedName name="___________OPC43" localSheetId="3">#REF!</definedName>
    <definedName name="___________OPC43" localSheetId="4">#REF!</definedName>
    <definedName name="___________OPC43" localSheetId="5">#REF!</definedName>
    <definedName name="___________OPC43">#REF!</definedName>
    <definedName name="___________PPC53">'[21]21-Rate Analysis-1'!$E$19</definedName>
    <definedName name="___________sh1">90</definedName>
    <definedName name="___________sh2">120</definedName>
    <definedName name="___________sh3">150</definedName>
    <definedName name="___________sh4">180</definedName>
    <definedName name="___________tab1" localSheetId="1">#REF!</definedName>
    <definedName name="___________tab1" localSheetId="8">#REF!</definedName>
    <definedName name="___________tab1" localSheetId="7">#REF!</definedName>
    <definedName name="___________tab1" localSheetId="3">#REF!</definedName>
    <definedName name="___________tab1" localSheetId="4">#REF!</definedName>
    <definedName name="___________tab1" localSheetId="5">#REF!</definedName>
    <definedName name="___________tab1">#REF!</definedName>
    <definedName name="___________tab2" localSheetId="1">#REF!</definedName>
    <definedName name="___________tab2" localSheetId="8">#REF!</definedName>
    <definedName name="___________tab2" localSheetId="7">#REF!</definedName>
    <definedName name="___________tab2" localSheetId="3">#REF!</definedName>
    <definedName name="___________tab2" localSheetId="4">#REF!</definedName>
    <definedName name="___________tab2" localSheetId="5">#REF!</definedName>
    <definedName name="___________tab2">#REF!</definedName>
    <definedName name="___________TIP1" localSheetId="1">#REF!</definedName>
    <definedName name="___________TIP1" localSheetId="8">#REF!</definedName>
    <definedName name="___________TIP1" localSheetId="7">#REF!</definedName>
    <definedName name="___________TIP1" localSheetId="3">#REF!</definedName>
    <definedName name="___________TIP1" localSheetId="4">#REF!</definedName>
    <definedName name="___________TIP1" localSheetId="5">#REF!</definedName>
    <definedName name="___________TIP1">#REF!</definedName>
    <definedName name="___________TIP2" localSheetId="1">#REF!</definedName>
    <definedName name="___________TIP2" localSheetId="8">#REF!</definedName>
    <definedName name="___________TIP2" localSheetId="7">#REF!</definedName>
    <definedName name="___________TIP2" localSheetId="3">#REF!</definedName>
    <definedName name="___________TIP2" localSheetId="4">#REF!</definedName>
    <definedName name="___________TIP2" localSheetId="5">#REF!</definedName>
    <definedName name="___________TIP2">#REF!</definedName>
    <definedName name="___________TIP3" localSheetId="1">#REF!</definedName>
    <definedName name="___________TIP3" localSheetId="8">#REF!</definedName>
    <definedName name="___________TIP3" localSheetId="7">#REF!</definedName>
    <definedName name="___________TIP3" localSheetId="3">#REF!</definedName>
    <definedName name="___________TIP3" localSheetId="4">#REF!</definedName>
    <definedName name="___________TIP3" localSheetId="5">#REF!</definedName>
    <definedName name="___________TIP3">#REF!</definedName>
    <definedName name="__________A65537" localSheetId="1">#REF!</definedName>
    <definedName name="__________A65537" localSheetId="8">#REF!</definedName>
    <definedName name="__________A65537" localSheetId="7">#REF!</definedName>
    <definedName name="__________A65537" localSheetId="3">#REF!</definedName>
    <definedName name="__________A65537" localSheetId="4">#REF!</definedName>
    <definedName name="__________A65537" localSheetId="5">#REF!</definedName>
    <definedName name="__________A65537">#REF!</definedName>
    <definedName name="__________ABM10" localSheetId="1">#REF!</definedName>
    <definedName name="__________ABM10" localSheetId="8">#REF!</definedName>
    <definedName name="__________ABM10" localSheetId="7">#REF!</definedName>
    <definedName name="__________ABM10" localSheetId="3">#REF!</definedName>
    <definedName name="__________ABM10" localSheetId="4">#REF!</definedName>
    <definedName name="__________ABM10" localSheetId="5">#REF!</definedName>
    <definedName name="__________ABM10">#REF!</definedName>
    <definedName name="__________ABM40" localSheetId="1">#REF!</definedName>
    <definedName name="__________ABM40" localSheetId="8">#REF!</definedName>
    <definedName name="__________ABM40" localSheetId="7">#REF!</definedName>
    <definedName name="__________ABM40" localSheetId="3">#REF!</definedName>
    <definedName name="__________ABM40" localSheetId="4">#REF!</definedName>
    <definedName name="__________ABM40" localSheetId="5">#REF!</definedName>
    <definedName name="__________ABM40">#REF!</definedName>
    <definedName name="__________ABM6" localSheetId="1">#REF!</definedName>
    <definedName name="__________ABM6" localSheetId="8">#REF!</definedName>
    <definedName name="__________ABM6" localSheetId="7">#REF!</definedName>
    <definedName name="__________ABM6" localSheetId="3">#REF!</definedName>
    <definedName name="__________ABM6" localSheetId="4">#REF!</definedName>
    <definedName name="__________ABM6" localSheetId="5">#REF!</definedName>
    <definedName name="__________ABM6">#REF!</definedName>
    <definedName name="__________ACB10" localSheetId="1">#REF!</definedName>
    <definedName name="__________ACB10" localSheetId="8">#REF!</definedName>
    <definedName name="__________ACB10" localSheetId="7">#REF!</definedName>
    <definedName name="__________ACB10" localSheetId="3">#REF!</definedName>
    <definedName name="__________ACB10" localSheetId="4">#REF!</definedName>
    <definedName name="__________ACB10" localSheetId="5">#REF!</definedName>
    <definedName name="__________ACB10">#REF!</definedName>
    <definedName name="__________ACB20" localSheetId="1">#REF!</definedName>
    <definedName name="__________ACB20" localSheetId="8">#REF!</definedName>
    <definedName name="__________ACB20" localSheetId="7">#REF!</definedName>
    <definedName name="__________ACB20" localSheetId="3">#REF!</definedName>
    <definedName name="__________ACB20" localSheetId="4">#REF!</definedName>
    <definedName name="__________ACB20" localSheetId="5">#REF!</definedName>
    <definedName name="__________ACB20">#REF!</definedName>
    <definedName name="__________ACR10" localSheetId="1">#REF!</definedName>
    <definedName name="__________ACR10" localSheetId="8">#REF!</definedName>
    <definedName name="__________ACR10" localSheetId="7">#REF!</definedName>
    <definedName name="__________ACR10" localSheetId="3">#REF!</definedName>
    <definedName name="__________ACR10" localSheetId="4">#REF!</definedName>
    <definedName name="__________ACR10" localSheetId="5">#REF!</definedName>
    <definedName name="__________ACR10">#REF!</definedName>
    <definedName name="__________ACR20" localSheetId="1">#REF!</definedName>
    <definedName name="__________ACR20" localSheetId="8">#REF!</definedName>
    <definedName name="__________ACR20" localSheetId="7">#REF!</definedName>
    <definedName name="__________ACR20" localSheetId="3">#REF!</definedName>
    <definedName name="__________ACR20" localSheetId="4">#REF!</definedName>
    <definedName name="__________ACR20" localSheetId="5">#REF!</definedName>
    <definedName name="__________ACR20">#REF!</definedName>
    <definedName name="__________AGG10" localSheetId="1">#REF!</definedName>
    <definedName name="__________AGG10" localSheetId="8">#REF!</definedName>
    <definedName name="__________AGG10" localSheetId="7">#REF!</definedName>
    <definedName name="__________AGG10" localSheetId="3">#REF!</definedName>
    <definedName name="__________AGG10" localSheetId="4">#REF!</definedName>
    <definedName name="__________AGG10" localSheetId="5">#REF!</definedName>
    <definedName name="__________AGG10">#REF!</definedName>
    <definedName name="__________AGG40" localSheetId="1">#REF!</definedName>
    <definedName name="__________AGG40" localSheetId="8">#REF!</definedName>
    <definedName name="__________AGG40" localSheetId="7">#REF!</definedName>
    <definedName name="__________AGG40" localSheetId="3">#REF!</definedName>
    <definedName name="__________AGG40" localSheetId="4">#REF!</definedName>
    <definedName name="__________AGG40" localSheetId="5">#REF!</definedName>
    <definedName name="__________AGG40">#REF!</definedName>
    <definedName name="__________AGG6" localSheetId="1">#REF!</definedName>
    <definedName name="__________AGG6" localSheetId="8">#REF!</definedName>
    <definedName name="__________AGG6" localSheetId="7">#REF!</definedName>
    <definedName name="__________AGG6" localSheetId="3">#REF!</definedName>
    <definedName name="__________AGG6" localSheetId="4">#REF!</definedName>
    <definedName name="__________AGG6" localSheetId="5">#REF!</definedName>
    <definedName name="__________AGG6">#REF!</definedName>
    <definedName name="__________ash1" localSheetId="1">[17]ANAL!#REF!</definedName>
    <definedName name="__________ash1" localSheetId="8">[17]ANAL!#REF!</definedName>
    <definedName name="__________ash1" localSheetId="7">[17]ANAL!#REF!</definedName>
    <definedName name="__________ash1" localSheetId="3">[17]ANAL!#REF!</definedName>
    <definedName name="__________ash1" localSheetId="4">[17]ANAL!#REF!</definedName>
    <definedName name="__________ash1" localSheetId="5">[17]ANAL!#REF!</definedName>
    <definedName name="__________ash1">[17]ANAL!#REF!</definedName>
    <definedName name="__________AWM10" localSheetId="1">#REF!</definedName>
    <definedName name="__________AWM10" localSheetId="8">#REF!</definedName>
    <definedName name="__________AWM10" localSheetId="7">#REF!</definedName>
    <definedName name="__________AWM10" localSheetId="3">#REF!</definedName>
    <definedName name="__________AWM10" localSheetId="4">#REF!</definedName>
    <definedName name="__________AWM10" localSheetId="5">#REF!</definedName>
    <definedName name="__________AWM10">#REF!</definedName>
    <definedName name="__________AWM40" localSheetId="1">#REF!</definedName>
    <definedName name="__________AWM40" localSheetId="8">#REF!</definedName>
    <definedName name="__________AWM40" localSheetId="7">#REF!</definedName>
    <definedName name="__________AWM40" localSheetId="3">#REF!</definedName>
    <definedName name="__________AWM40" localSheetId="4">#REF!</definedName>
    <definedName name="__________AWM40" localSheetId="5">#REF!</definedName>
    <definedName name="__________AWM40">#REF!</definedName>
    <definedName name="__________AWM6" localSheetId="1">#REF!</definedName>
    <definedName name="__________AWM6" localSheetId="8">#REF!</definedName>
    <definedName name="__________AWM6" localSheetId="7">#REF!</definedName>
    <definedName name="__________AWM6" localSheetId="3">#REF!</definedName>
    <definedName name="__________AWM6" localSheetId="4">#REF!</definedName>
    <definedName name="__________AWM6" localSheetId="5">#REF!</definedName>
    <definedName name="__________AWM6">#REF!</definedName>
    <definedName name="__________CAN112">13.42</definedName>
    <definedName name="__________CAN113">12.98</definedName>
    <definedName name="__________CAN117">12.7</definedName>
    <definedName name="__________CAN118">13.27</definedName>
    <definedName name="__________CAN120">11.72</definedName>
    <definedName name="__________CAN210">10.38</definedName>
    <definedName name="__________CAN211">10.58</definedName>
    <definedName name="__________CAN213">10.56</definedName>
    <definedName name="__________CAN215">10.22</definedName>
    <definedName name="__________CAN216">9.61</definedName>
    <definedName name="__________CAN217">10.47</definedName>
    <definedName name="__________CAN219">10.91</definedName>
    <definedName name="__________CAN220">11.09</definedName>
    <definedName name="__________CAN221">11.25</definedName>
    <definedName name="__________CAN222">10.17</definedName>
    <definedName name="__________CAN223">9.89</definedName>
    <definedName name="__________CAN230">10.79</definedName>
    <definedName name="__________can421">40.2</definedName>
    <definedName name="__________can422">41.57</definedName>
    <definedName name="__________can423">43.9</definedName>
    <definedName name="__________can424">41.19</definedName>
    <definedName name="__________can425">42.81</definedName>
    <definedName name="__________can426">40.77</definedName>
    <definedName name="__________can427">40.92</definedName>
    <definedName name="__________can428">39.29</definedName>
    <definedName name="__________can429">45.19</definedName>
    <definedName name="__________can430">40.73</definedName>
    <definedName name="__________can431">42.52</definedName>
    <definedName name="__________can432">42.53</definedName>
    <definedName name="__________can433">43.69</definedName>
    <definedName name="__________can434">40.43</definedName>
    <definedName name="__________can435">43.3</definedName>
    <definedName name="__________CAN458" localSheetId="1">[16]PROCTOR!#REF!</definedName>
    <definedName name="__________CAN458" localSheetId="8">[16]PROCTOR!#REF!</definedName>
    <definedName name="__________CAN458" localSheetId="7">[16]PROCTOR!#REF!</definedName>
    <definedName name="__________CAN458" localSheetId="3">[16]PROCTOR!#REF!</definedName>
    <definedName name="__________CAN458" localSheetId="4">[16]PROCTOR!#REF!</definedName>
    <definedName name="__________CAN458" localSheetId="5">[16]PROCTOR!#REF!</definedName>
    <definedName name="__________CAN458">[16]PROCTOR!#REF!</definedName>
    <definedName name="__________CAN486" localSheetId="1">[16]PROCTOR!#REF!</definedName>
    <definedName name="__________CAN486" localSheetId="8">[16]PROCTOR!#REF!</definedName>
    <definedName name="__________CAN486" localSheetId="7">[16]PROCTOR!#REF!</definedName>
    <definedName name="__________CAN486" localSheetId="3">[16]PROCTOR!#REF!</definedName>
    <definedName name="__________CAN486" localSheetId="4">[16]PROCTOR!#REF!</definedName>
    <definedName name="__________CAN486" localSheetId="5">[16]PROCTOR!#REF!</definedName>
    <definedName name="__________CAN486">[16]PROCTOR!#REF!</definedName>
    <definedName name="__________CAN487" localSheetId="1">[16]PROCTOR!#REF!</definedName>
    <definedName name="__________CAN487" localSheetId="8">[16]PROCTOR!#REF!</definedName>
    <definedName name="__________CAN487" localSheetId="7">[16]PROCTOR!#REF!</definedName>
    <definedName name="__________CAN487" localSheetId="3">[16]PROCTOR!#REF!</definedName>
    <definedName name="__________CAN487" localSheetId="4">[16]PROCTOR!#REF!</definedName>
    <definedName name="__________CAN487" localSheetId="5">[16]PROCTOR!#REF!</definedName>
    <definedName name="__________CAN487">[16]PROCTOR!#REF!</definedName>
    <definedName name="__________CAN488" localSheetId="1">[16]PROCTOR!#REF!</definedName>
    <definedName name="__________CAN488" localSheetId="8">[16]PROCTOR!#REF!</definedName>
    <definedName name="__________CAN488" localSheetId="7">[16]PROCTOR!#REF!</definedName>
    <definedName name="__________CAN488" localSheetId="3">[16]PROCTOR!#REF!</definedName>
    <definedName name="__________CAN488" localSheetId="4">[16]PROCTOR!#REF!</definedName>
    <definedName name="__________CAN488" localSheetId="5">[16]PROCTOR!#REF!</definedName>
    <definedName name="__________CAN488">[16]PROCTOR!#REF!</definedName>
    <definedName name="__________CAN489" localSheetId="1">[16]PROCTOR!#REF!</definedName>
    <definedName name="__________CAN489" localSheetId="8">[16]PROCTOR!#REF!</definedName>
    <definedName name="__________CAN489" localSheetId="7">[16]PROCTOR!#REF!</definedName>
    <definedName name="__________CAN489" localSheetId="3">[16]PROCTOR!#REF!</definedName>
    <definedName name="__________CAN489" localSheetId="4">[16]PROCTOR!#REF!</definedName>
    <definedName name="__________CAN489" localSheetId="5">[16]PROCTOR!#REF!</definedName>
    <definedName name="__________CAN489">[16]PROCTOR!#REF!</definedName>
    <definedName name="__________CAN490" localSheetId="1">[16]PROCTOR!#REF!</definedName>
    <definedName name="__________CAN490" localSheetId="8">[16]PROCTOR!#REF!</definedName>
    <definedName name="__________CAN490" localSheetId="7">[16]PROCTOR!#REF!</definedName>
    <definedName name="__________CAN490" localSheetId="3">[16]PROCTOR!#REF!</definedName>
    <definedName name="__________CAN490" localSheetId="4">[16]PROCTOR!#REF!</definedName>
    <definedName name="__________CAN490" localSheetId="5">[16]PROCTOR!#REF!</definedName>
    <definedName name="__________CAN490">[16]PROCTOR!#REF!</definedName>
    <definedName name="__________CAN491" localSheetId="1">[16]PROCTOR!#REF!</definedName>
    <definedName name="__________CAN491" localSheetId="8">[16]PROCTOR!#REF!</definedName>
    <definedName name="__________CAN491" localSheetId="7">[16]PROCTOR!#REF!</definedName>
    <definedName name="__________CAN491" localSheetId="3">[16]PROCTOR!#REF!</definedName>
    <definedName name="__________CAN491" localSheetId="4">[16]PROCTOR!#REF!</definedName>
    <definedName name="__________CAN491" localSheetId="5">[16]PROCTOR!#REF!</definedName>
    <definedName name="__________CAN491">[16]PROCTOR!#REF!</definedName>
    <definedName name="__________CAN492" localSheetId="1">[16]PROCTOR!#REF!</definedName>
    <definedName name="__________CAN492" localSheetId="8">[16]PROCTOR!#REF!</definedName>
    <definedName name="__________CAN492" localSheetId="7">[16]PROCTOR!#REF!</definedName>
    <definedName name="__________CAN492" localSheetId="3">[16]PROCTOR!#REF!</definedName>
    <definedName name="__________CAN492" localSheetId="4">[16]PROCTOR!#REF!</definedName>
    <definedName name="__________CAN492" localSheetId="5">[16]PROCTOR!#REF!</definedName>
    <definedName name="__________CAN492">[16]PROCTOR!#REF!</definedName>
    <definedName name="__________CAN493" localSheetId="1">[16]PROCTOR!#REF!</definedName>
    <definedName name="__________CAN493" localSheetId="8">[16]PROCTOR!#REF!</definedName>
    <definedName name="__________CAN493" localSheetId="7">[16]PROCTOR!#REF!</definedName>
    <definedName name="__________CAN493" localSheetId="3">[16]PROCTOR!#REF!</definedName>
    <definedName name="__________CAN493" localSheetId="4">[16]PROCTOR!#REF!</definedName>
    <definedName name="__________CAN493" localSheetId="5">[16]PROCTOR!#REF!</definedName>
    <definedName name="__________CAN493">[16]PROCTOR!#REF!</definedName>
    <definedName name="__________CAN494" localSheetId="1">[16]PROCTOR!#REF!</definedName>
    <definedName name="__________CAN494" localSheetId="8">[16]PROCTOR!#REF!</definedName>
    <definedName name="__________CAN494" localSheetId="7">[16]PROCTOR!#REF!</definedName>
    <definedName name="__________CAN494" localSheetId="3">[16]PROCTOR!#REF!</definedName>
    <definedName name="__________CAN494" localSheetId="4">[16]PROCTOR!#REF!</definedName>
    <definedName name="__________CAN494" localSheetId="5">[16]PROCTOR!#REF!</definedName>
    <definedName name="__________CAN494">[16]PROCTOR!#REF!</definedName>
    <definedName name="__________CAN495" localSheetId="1">[16]PROCTOR!#REF!</definedName>
    <definedName name="__________CAN495" localSheetId="8">[16]PROCTOR!#REF!</definedName>
    <definedName name="__________CAN495" localSheetId="7">[16]PROCTOR!#REF!</definedName>
    <definedName name="__________CAN495" localSheetId="3">[16]PROCTOR!#REF!</definedName>
    <definedName name="__________CAN495" localSheetId="4">[16]PROCTOR!#REF!</definedName>
    <definedName name="__________CAN495" localSheetId="5">[16]PROCTOR!#REF!</definedName>
    <definedName name="__________CAN495">[16]PROCTOR!#REF!</definedName>
    <definedName name="__________CAN496" localSheetId="1">[16]PROCTOR!#REF!</definedName>
    <definedName name="__________CAN496" localSheetId="8">[16]PROCTOR!#REF!</definedName>
    <definedName name="__________CAN496" localSheetId="7">[16]PROCTOR!#REF!</definedName>
    <definedName name="__________CAN496" localSheetId="3">[16]PROCTOR!#REF!</definedName>
    <definedName name="__________CAN496" localSheetId="4">[16]PROCTOR!#REF!</definedName>
    <definedName name="__________CAN496" localSheetId="5">[16]PROCTOR!#REF!</definedName>
    <definedName name="__________CAN496">[16]PROCTOR!#REF!</definedName>
    <definedName name="__________CAN497" localSheetId="1">[16]PROCTOR!#REF!</definedName>
    <definedName name="__________CAN497" localSheetId="8">[16]PROCTOR!#REF!</definedName>
    <definedName name="__________CAN497" localSheetId="7">[16]PROCTOR!#REF!</definedName>
    <definedName name="__________CAN497" localSheetId="3">[16]PROCTOR!#REF!</definedName>
    <definedName name="__________CAN497" localSheetId="4">[16]PROCTOR!#REF!</definedName>
    <definedName name="__________CAN497" localSheetId="5">[16]PROCTOR!#REF!</definedName>
    <definedName name="__________CAN497">[16]PROCTOR!#REF!</definedName>
    <definedName name="__________CAN498" localSheetId="1">[16]PROCTOR!#REF!</definedName>
    <definedName name="__________CAN498" localSheetId="8">[16]PROCTOR!#REF!</definedName>
    <definedName name="__________CAN498" localSheetId="7">[16]PROCTOR!#REF!</definedName>
    <definedName name="__________CAN498" localSheetId="3">[16]PROCTOR!#REF!</definedName>
    <definedName name="__________CAN498" localSheetId="4">[16]PROCTOR!#REF!</definedName>
    <definedName name="__________CAN498" localSheetId="5">[16]PROCTOR!#REF!</definedName>
    <definedName name="__________CAN498">[16]PROCTOR!#REF!</definedName>
    <definedName name="__________CAN499" localSheetId="1">[16]PROCTOR!#REF!</definedName>
    <definedName name="__________CAN499" localSheetId="8">[16]PROCTOR!#REF!</definedName>
    <definedName name="__________CAN499" localSheetId="7">[16]PROCTOR!#REF!</definedName>
    <definedName name="__________CAN499" localSheetId="3">[16]PROCTOR!#REF!</definedName>
    <definedName name="__________CAN499" localSheetId="4">[16]PROCTOR!#REF!</definedName>
    <definedName name="__________CAN499" localSheetId="5">[16]PROCTOR!#REF!</definedName>
    <definedName name="__________CAN499">[16]PROCTOR!#REF!</definedName>
    <definedName name="__________CAN500" localSheetId="1">[16]PROCTOR!#REF!</definedName>
    <definedName name="__________CAN500" localSheetId="8">[16]PROCTOR!#REF!</definedName>
    <definedName name="__________CAN500" localSheetId="7">[16]PROCTOR!#REF!</definedName>
    <definedName name="__________CAN500" localSheetId="3">[16]PROCTOR!#REF!</definedName>
    <definedName name="__________CAN500" localSheetId="4">[16]PROCTOR!#REF!</definedName>
    <definedName name="__________CAN500" localSheetId="5">[16]PROCTOR!#REF!</definedName>
    <definedName name="__________CAN500">[16]PROCTOR!#REF!</definedName>
    <definedName name="__________CDG100" localSheetId="1">#REF!</definedName>
    <definedName name="__________CDG100" localSheetId="8">#REF!</definedName>
    <definedName name="__________CDG100" localSheetId="7">#REF!</definedName>
    <definedName name="__________CDG100" localSheetId="3">#REF!</definedName>
    <definedName name="__________CDG100" localSheetId="4">#REF!</definedName>
    <definedName name="__________CDG100" localSheetId="5">#REF!</definedName>
    <definedName name="__________CDG100">#REF!</definedName>
    <definedName name="__________CDG250" localSheetId="1">#REF!</definedName>
    <definedName name="__________CDG250" localSheetId="8">#REF!</definedName>
    <definedName name="__________CDG250" localSheetId="7">#REF!</definedName>
    <definedName name="__________CDG250" localSheetId="3">#REF!</definedName>
    <definedName name="__________CDG250" localSheetId="4">#REF!</definedName>
    <definedName name="__________CDG250" localSheetId="5">#REF!</definedName>
    <definedName name="__________CDG250">#REF!</definedName>
    <definedName name="__________CDG50" localSheetId="1">#REF!</definedName>
    <definedName name="__________CDG50" localSheetId="8">#REF!</definedName>
    <definedName name="__________CDG50" localSheetId="7">#REF!</definedName>
    <definedName name="__________CDG50" localSheetId="3">#REF!</definedName>
    <definedName name="__________CDG50" localSheetId="4">#REF!</definedName>
    <definedName name="__________CDG50" localSheetId="5">#REF!</definedName>
    <definedName name="__________CDG50">#REF!</definedName>
    <definedName name="__________CDG500" localSheetId="1">#REF!</definedName>
    <definedName name="__________CDG500" localSheetId="8">#REF!</definedName>
    <definedName name="__________CDG500" localSheetId="7">#REF!</definedName>
    <definedName name="__________CDG500" localSheetId="3">#REF!</definedName>
    <definedName name="__________CDG500" localSheetId="4">#REF!</definedName>
    <definedName name="__________CDG500" localSheetId="5">#REF!</definedName>
    <definedName name="__________CDG500">#REF!</definedName>
    <definedName name="__________CEM53" localSheetId="1">#REF!</definedName>
    <definedName name="__________CEM53" localSheetId="8">#REF!</definedName>
    <definedName name="__________CEM53" localSheetId="7">#REF!</definedName>
    <definedName name="__________CEM53" localSheetId="3">#REF!</definedName>
    <definedName name="__________CEM53" localSheetId="4">#REF!</definedName>
    <definedName name="__________CEM53" localSheetId="5">#REF!</definedName>
    <definedName name="__________CEM53">#REF!</definedName>
    <definedName name="__________CRN3" localSheetId="1">#REF!</definedName>
    <definedName name="__________CRN3" localSheetId="8">#REF!</definedName>
    <definedName name="__________CRN3" localSheetId="7">#REF!</definedName>
    <definedName name="__________CRN3" localSheetId="3">#REF!</definedName>
    <definedName name="__________CRN3" localSheetId="4">#REF!</definedName>
    <definedName name="__________CRN3" localSheetId="5">#REF!</definedName>
    <definedName name="__________CRN3">#REF!</definedName>
    <definedName name="__________CRN35" localSheetId="1">#REF!</definedName>
    <definedName name="__________CRN35" localSheetId="8">#REF!</definedName>
    <definedName name="__________CRN35" localSheetId="7">#REF!</definedName>
    <definedName name="__________CRN35" localSheetId="3">#REF!</definedName>
    <definedName name="__________CRN35" localSheetId="4">#REF!</definedName>
    <definedName name="__________CRN35" localSheetId="5">#REF!</definedName>
    <definedName name="__________CRN35">#REF!</definedName>
    <definedName name="__________CRN80" localSheetId="1">#REF!</definedName>
    <definedName name="__________CRN80" localSheetId="8">#REF!</definedName>
    <definedName name="__________CRN80" localSheetId="7">#REF!</definedName>
    <definedName name="__________CRN80" localSheetId="3">#REF!</definedName>
    <definedName name="__________CRN80" localSheetId="4">#REF!</definedName>
    <definedName name="__________CRN80" localSheetId="5">#REF!</definedName>
    <definedName name="__________CRN80">#REF!</definedName>
    <definedName name="__________dec05" localSheetId="6" hidden="1">{"'Sheet1'!$A$4386:$N$4591"}</definedName>
    <definedName name="__________dec05" hidden="1">{"'Sheet1'!$A$4386:$N$4591"}</definedName>
    <definedName name="__________DOZ50" localSheetId="1">#REF!</definedName>
    <definedName name="__________DOZ50" localSheetId="8">#REF!</definedName>
    <definedName name="__________DOZ50" localSheetId="7">#REF!</definedName>
    <definedName name="__________DOZ50" localSheetId="3">#REF!</definedName>
    <definedName name="__________DOZ50" localSheetId="4">#REF!</definedName>
    <definedName name="__________DOZ50" localSheetId="5">#REF!</definedName>
    <definedName name="__________DOZ50">#REF!</definedName>
    <definedName name="__________DOZ80" localSheetId="1">#REF!</definedName>
    <definedName name="__________DOZ80" localSheetId="8">#REF!</definedName>
    <definedName name="__________DOZ80" localSheetId="7">#REF!</definedName>
    <definedName name="__________DOZ80" localSheetId="3">#REF!</definedName>
    <definedName name="__________DOZ80" localSheetId="4">#REF!</definedName>
    <definedName name="__________DOZ80" localSheetId="5">#REF!</definedName>
    <definedName name="__________DOZ80">#REF!</definedName>
    <definedName name="__________EXC20">'[21]21-Rate Analysis-1'!$E$51</definedName>
    <definedName name="__________ExV200" localSheetId="1">#REF!</definedName>
    <definedName name="__________ExV200" localSheetId="8">#REF!</definedName>
    <definedName name="__________ExV200" localSheetId="7">#REF!</definedName>
    <definedName name="__________ExV200" localSheetId="3">#REF!</definedName>
    <definedName name="__________ExV200" localSheetId="4">#REF!</definedName>
    <definedName name="__________ExV200" localSheetId="5">#REF!</definedName>
    <definedName name="__________ExV200">#REF!</definedName>
    <definedName name="__________GEN100" localSheetId="1">#REF!</definedName>
    <definedName name="__________GEN100" localSheetId="8">#REF!</definedName>
    <definedName name="__________GEN100" localSheetId="7">#REF!</definedName>
    <definedName name="__________GEN100" localSheetId="3">#REF!</definedName>
    <definedName name="__________GEN100" localSheetId="4">#REF!</definedName>
    <definedName name="__________GEN100" localSheetId="5">#REF!</definedName>
    <definedName name="__________GEN100">#REF!</definedName>
    <definedName name="__________GEN250" localSheetId="1">#REF!</definedName>
    <definedName name="__________GEN250" localSheetId="8">#REF!</definedName>
    <definedName name="__________GEN250" localSheetId="7">#REF!</definedName>
    <definedName name="__________GEN250" localSheetId="3">#REF!</definedName>
    <definedName name="__________GEN250" localSheetId="4">#REF!</definedName>
    <definedName name="__________GEN250" localSheetId="5">#REF!</definedName>
    <definedName name="__________GEN250">#REF!</definedName>
    <definedName name="__________GEN325" localSheetId="1">#REF!</definedName>
    <definedName name="__________GEN325" localSheetId="8">#REF!</definedName>
    <definedName name="__________GEN325" localSheetId="7">#REF!</definedName>
    <definedName name="__________GEN325" localSheetId="3">#REF!</definedName>
    <definedName name="__________GEN325" localSheetId="4">#REF!</definedName>
    <definedName name="__________GEN325" localSheetId="5">#REF!</definedName>
    <definedName name="__________GEN325">#REF!</definedName>
    <definedName name="__________GEN380" localSheetId="1">#REF!</definedName>
    <definedName name="__________GEN380" localSheetId="8">#REF!</definedName>
    <definedName name="__________GEN380" localSheetId="7">#REF!</definedName>
    <definedName name="__________GEN380" localSheetId="3">#REF!</definedName>
    <definedName name="__________GEN380" localSheetId="4">#REF!</definedName>
    <definedName name="__________GEN380" localSheetId="5">#REF!</definedName>
    <definedName name="__________GEN380">#REF!</definedName>
    <definedName name="__________GSB1" localSheetId="1">#REF!</definedName>
    <definedName name="__________GSB1" localSheetId="8">#REF!</definedName>
    <definedName name="__________GSB1" localSheetId="7">#REF!</definedName>
    <definedName name="__________GSB1" localSheetId="3">#REF!</definedName>
    <definedName name="__________GSB1" localSheetId="4">#REF!</definedName>
    <definedName name="__________GSB1" localSheetId="5">#REF!</definedName>
    <definedName name="__________GSB1">#REF!</definedName>
    <definedName name="__________GSB2" localSheetId="1">#REF!</definedName>
    <definedName name="__________GSB2" localSheetId="8">#REF!</definedName>
    <definedName name="__________GSB2" localSheetId="7">#REF!</definedName>
    <definedName name="__________GSB2" localSheetId="3">#REF!</definedName>
    <definedName name="__________GSB2" localSheetId="4">#REF!</definedName>
    <definedName name="__________GSB2" localSheetId="5">#REF!</definedName>
    <definedName name="__________GSB2">#REF!</definedName>
    <definedName name="__________GSB3" localSheetId="1">#REF!</definedName>
    <definedName name="__________GSB3" localSheetId="8">#REF!</definedName>
    <definedName name="__________GSB3" localSheetId="7">#REF!</definedName>
    <definedName name="__________GSB3" localSheetId="3">#REF!</definedName>
    <definedName name="__________GSB3" localSheetId="4">#REF!</definedName>
    <definedName name="__________GSB3" localSheetId="5">#REF!</definedName>
    <definedName name="__________GSB3">#REF!</definedName>
    <definedName name="__________HMP1" localSheetId="1">#REF!</definedName>
    <definedName name="__________HMP1" localSheetId="8">#REF!</definedName>
    <definedName name="__________HMP1" localSheetId="7">#REF!</definedName>
    <definedName name="__________HMP1" localSheetId="3">#REF!</definedName>
    <definedName name="__________HMP1" localSheetId="4">#REF!</definedName>
    <definedName name="__________HMP1" localSheetId="5">#REF!</definedName>
    <definedName name="__________HMP1">#REF!</definedName>
    <definedName name="__________HMP2" localSheetId="1">#REF!</definedName>
    <definedName name="__________HMP2" localSheetId="8">#REF!</definedName>
    <definedName name="__________HMP2" localSheetId="7">#REF!</definedName>
    <definedName name="__________HMP2" localSheetId="3">#REF!</definedName>
    <definedName name="__________HMP2" localSheetId="4">#REF!</definedName>
    <definedName name="__________HMP2" localSheetId="5">#REF!</definedName>
    <definedName name="__________HMP2">#REF!</definedName>
    <definedName name="__________HMP3" localSheetId="1">#REF!</definedName>
    <definedName name="__________HMP3" localSheetId="8">#REF!</definedName>
    <definedName name="__________HMP3" localSheetId="7">#REF!</definedName>
    <definedName name="__________HMP3" localSheetId="3">#REF!</definedName>
    <definedName name="__________HMP3" localSheetId="4">#REF!</definedName>
    <definedName name="__________HMP3" localSheetId="5">#REF!</definedName>
    <definedName name="__________HMP3">#REF!</definedName>
    <definedName name="__________HMP4" localSheetId="1">#REF!</definedName>
    <definedName name="__________HMP4" localSheetId="8">#REF!</definedName>
    <definedName name="__________HMP4" localSheetId="7">#REF!</definedName>
    <definedName name="__________HMP4" localSheetId="3">#REF!</definedName>
    <definedName name="__________HMP4" localSheetId="4">#REF!</definedName>
    <definedName name="__________HMP4" localSheetId="5">#REF!</definedName>
    <definedName name="__________HMP4">#REF!</definedName>
    <definedName name="__________lb1" localSheetId="1">#REF!</definedName>
    <definedName name="__________lb1" localSheetId="8">#REF!</definedName>
    <definedName name="__________lb1" localSheetId="7">#REF!</definedName>
    <definedName name="__________lb1" localSheetId="3">#REF!</definedName>
    <definedName name="__________lb1" localSheetId="4">#REF!</definedName>
    <definedName name="__________lb1" localSheetId="5">#REF!</definedName>
    <definedName name="__________lb1">#REF!</definedName>
    <definedName name="__________lb2" localSheetId="1">#REF!</definedName>
    <definedName name="__________lb2" localSheetId="8">#REF!</definedName>
    <definedName name="__________lb2" localSheetId="7">#REF!</definedName>
    <definedName name="__________lb2" localSheetId="3">#REF!</definedName>
    <definedName name="__________lb2" localSheetId="4">#REF!</definedName>
    <definedName name="__________lb2" localSheetId="5">#REF!</definedName>
    <definedName name="__________lb2">#REF!</definedName>
    <definedName name="__________mac2">200</definedName>
    <definedName name="__________MIX10" localSheetId="1">#REF!</definedName>
    <definedName name="__________MIX10" localSheetId="8">#REF!</definedName>
    <definedName name="__________MIX10" localSheetId="7">#REF!</definedName>
    <definedName name="__________MIX10" localSheetId="3">#REF!</definedName>
    <definedName name="__________MIX10" localSheetId="4">#REF!</definedName>
    <definedName name="__________MIX10" localSheetId="5">#REF!</definedName>
    <definedName name="__________MIX10">#REF!</definedName>
    <definedName name="__________MIX15" localSheetId="1">#REF!</definedName>
    <definedName name="__________MIX15" localSheetId="8">#REF!</definedName>
    <definedName name="__________MIX15" localSheetId="7">#REF!</definedName>
    <definedName name="__________MIX15" localSheetId="3">#REF!</definedName>
    <definedName name="__________MIX15" localSheetId="4">#REF!</definedName>
    <definedName name="__________MIX15" localSheetId="5">#REF!</definedName>
    <definedName name="__________MIX15">#REF!</definedName>
    <definedName name="__________MIX15150" localSheetId="1">'[3]Mix Design'!#REF!</definedName>
    <definedName name="__________MIX15150" localSheetId="8">'[3]Mix Design'!#REF!</definedName>
    <definedName name="__________MIX15150" localSheetId="7">'[3]Mix Design'!#REF!</definedName>
    <definedName name="__________MIX15150" localSheetId="3">'[3]Mix Design'!#REF!</definedName>
    <definedName name="__________MIX15150" localSheetId="4">'[3]Mix Design'!#REF!</definedName>
    <definedName name="__________MIX15150" localSheetId="5">'[3]Mix Design'!#REF!</definedName>
    <definedName name="__________MIX15150">'[3]Mix Design'!#REF!</definedName>
    <definedName name="__________MIX1540">'[3]Mix Design'!$P$11</definedName>
    <definedName name="__________MIX1580" localSheetId="1">'[3]Mix Design'!#REF!</definedName>
    <definedName name="__________MIX1580" localSheetId="8">'[3]Mix Design'!#REF!</definedName>
    <definedName name="__________MIX1580" localSheetId="7">'[3]Mix Design'!#REF!</definedName>
    <definedName name="__________MIX1580" localSheetId="3">'[3]Mix Design'!#REF!</definedName>
    <definedName name="__________MIX1580" localSheetId="4">'[3]Mix Design'!#REF!</definedName>
    <definedName name="__________MIX1580" localSheetId="5">'[3]Mix Design'!#REF!</definedName>
    <definedName name="__________MIX1580">'[3]Mix Design'!#REF!</definedName>
    <definedName name="__________MIX2">'[4]Mix Design'!$P$12</definedName>
    <definedName name="__________MIX20" localSheetId="1">#REF!</definedName>
    <definedName name="__________MIX20" localSheetId="8">#REF!</definedName>
    <definedName name="__________MIX20" localSheetId="7">#REF!</definedName>
    <definedName name="__________MIX20" localSheetId="3">#REF!</definedName>
    <definedName name="__________MIX20" localSheetId="4">#REF!</definedName>
    <definedName name="__________MIX20" localSheetId="5">#REF!</definedName>
    <definedName name="__________MIX20">#REF!</definedName>
    <definedName name="__________MIX2020">'[3]Mix Design'!$P$12</definedName>
    <definedName name="__________MIX2040">'[3]Mix Design'!$P$13</definedName>
    <definedName name="__________MIX25" localSheetId="1">#REF!</definedName>
    <definedName name="__________MIX25" localSheetId="8">#REF!</definedName>
    <definedName name="__________MIX25" localSheetId="7">#REF!</definedName>
    <definedName name="__________MIX25" localSheetId="3">#REF!</definedName>
    <definedName name="__________MIX25" localSheetId="4">#REF!</definedName>
    <definedName name="__________MIX25" localSheetId="5">#REF!</definedName>
    <definedName name="__________MIX25">#REF!</definedName>
    <definedName name="__________MIX2540">'[3]Mix Design'!$P$15</definedName>
    <definedName name="__________Mix255">'[5]Mix Design'!$P$13</definedName>
    <definedName name="__________MIX30" localSheetId="1">#REF!</definedName>
    <definedName name="__________MIX30" localSheetId="8">#REF!</definedName>
    <definedName name="__________MIX30" localSheetId="7">#REF!</definedName>
    <definedName name="__________MIX30" localSheetId="3">#REF!</definedName>
    <definedName name="__________MIX30" localSheetId="4">#REF!</definedName>
    <definedName name="__________MIX30" localSheetId="5">#REF!</definedName>
    <definedName name="__________MIX30">#REF!</definedName>
    <definedName name="__________MIX35" localSheetId="1">#REF!</definedName>
    <definedName name="__________MIX35" localSheetId="8">#REF!</definedName>
    <definedName name="__________MIX35" localSheetId="7">#REF!</definedName>
    <definedName name="__________MIX35" localSheetId="3">#REF!</definedName>
    <definedName name="__________MIX35" localSheetId="4">#REF!</definedName>
    <definedName name="__________MIX35" localSheetId="5">#REF!</definedName>
    <definedName name="__________MIX35">#REF!</definedName>
    <definedName name="__________MIX40" localSheetId="1">#REF!</definedName>
    <definedName name="__________MIX40" localSheetId="8">#REF!</definedName>
    <definedName name="__________MIX40" localSheetId="7">#REF!</definedName>
    <definedName name="__________MIX40" localSheetId="3">#REF!</definedName>
    <definedName name="__________MIX40" localSheetId="4">#REF!</definedName>
    <definedName name="__________MIX40" localSheetId="5">#REF!</definedName>
    <definedName name="__________MIX40">#REF!</definedName>
    <definedName name="__________MIX45" localSheetId="1">'[3]Mix Design'!#REF!</definedName>
    <definedName name="__________MIX45" localSheetId="8">'[3]Mix Design'!#REF!</definedName>
    <definedName name="__________MIX45" localSheetId="7">'[3]Mix Design'!#REF!</definedName>
    <definedName name="__________MIX45" localSheetId="3">'[3]Mix Design'!#REF!</definedName>
    <definedName name="__________MIX45" localSheetId="4">'[3]Mix Design'!#REF!</definedName>
    <definedName name="__________MIX45" localSheetId="5">'[3]Mix Design'!#REF!</definedName>
    <definedName name="__________MIX45">'[3]Mix Design'!#REF!</definedName>
    <definedName name="__________mm1" localSheetId="1">#REF!</definedName>
    <definedName name="__________mm1" localSheetId="8">#REF!</definedName>
    <definedName name="__________mm1" localSheetId="7">#REF!</definedName>
    <definedName name="__________mm1" localSheetId="3">#REF!</definedName>
    <definedName name="__________mm1" localSheetId="4">#REF!</definedName>
    <definedName name="__________mm1" localSheetId="5">#REF!</definedName>
    <definedName name="__________mm1">#REF!</definedName>
    <definedName name="__________mm2" localSheetId="1">#REF!</definedName>
    <definedName name="__________mm2" localSheetId="8">#REF!</definedName>
    <definedName name="__________mm2" localSheetId="7">#REF!</definedName>
    <definedName name="__________mm2" localSheetId="3">#REF!</definedName>
    <definedName name="__________mm2" localSheetId="4">#REF!</definedName>
    <definedName name="__________mm2" localSheetId="5">#REF!</definedName>
    <definedName name="__________mm2">#REF!</definedName>
    <definedName name="__________mm3" localSheetId="1">#REF!</definedName>
    <definedName name="__________mm3" localSheetId="8">#REF!</definedName>
    <definedName name="__________mm3" localSheetId="7">#REF!</definedName>
    <definedName name="__________mm3" localSheetId="3">#REF!</definedName>
    <definedName name="__________mm3" localSheetId="4">#REF!</definedName>
    <definedName name="__________mm3" localSheetId="5">#REF!</definedName>
    <definedName name="__________mm3">#REF!</definedName>
    <definedName name="__________MUR5" localSheetId="1">#REF!</definedName>
    <definedName name="__________MUR5" localSheetId="8">#REF!</definedName>
    <definedName name="__________MUR5" localSheetId="7">#REF!</definedName>
    <definedName name="__________MUR5" localSheetId="3">#REF!</definedName>
    <definedName name="__________MUR5" localSheetId="4">#REF!</definedName>
    <definedName name="__________MUR5" localSheetId="5">#REF!</definedName>
    <definedName name="__________MUR5">#REF!</definedName>
    <definedName name="__________MUR8" localSheetId="1">#REF!</definedName>
    <definedName name="__________MUR8" localSheetId="8">#REF!</definedName>
    <definedName name="__________MUR8" localSheetId="7">#REF!</definedName>
    <definedName name="__________MUR8" localSheetId="3">#REF!</definedName>
    <definedName name="__________MUR8" localSheetId="4">#REF!</definedName>
    <definedName name="__________MUR8" localSheetId="5">#REF!</definedName>
    <definedName name="__________MUR8">#REF!</definedName>
    <definedName name="__________OPC43" localSheetId="1">#REF!</definedName>
    <definedName name="__________OPC43" localSheetId="8">#REF!</definedName>
    <definedName name="__________OPC43" localSheetId="7">#REF!</definedName>
    <definedName name="__________OPC43" localSheetId="3">#REF!</definedName>
    <definedName name="__________OPC43" localSheetId="4">#REF!</definedName>
    <definedName name="__________OPC43" localSheetId="5">#REF!</definedName>
    <definedName name="__________OPC43">#REF!</definedName>
    <definedName name="__________PPC53">'[21]21-Rate Analysis-1'!$E$19</definedName>
    <definedName name="__________sh1">90</definedName>
    <definedName name="__________sh2">120</definedName>
    <definedName name="__________sh3">150</definedName>
    <definedName name="__________sh4">180</definedName>
    <definedName name="__________tab1" localSheetId="1">#REF!</definedName>
    <definedName name="__________tab1" localSheetId="8">#REF!</definedName>
    <definedName name="__________tab1" localSheetId="7">#REF!</definedName>
    <definedName name="__________tab1" localSheetId="3">#REF!</definedName>
    <definedName name="__________tab1" localSheetId="4">#REF!</definedName>
    <definedName name="__________tab1" localSheetId="5">#REF!</definedName>
    <definedName name="__________tab1">#REF!</definedName>
    <definedName name="__________tab2" localSheetId="1">#REF!</definedName>
    <definedName name="__________tab2" localSheetId="8">#REF!</definedName>
    <definedName name="__________tab2" localSheetId="7">#REF!</definedName>
    <definedName name="__________tab2" localSheetId="3">#REF!</definedName>
    <definedName name="__________tab2" localSheetId="4">#REF!</definedName>
    <definedName name="__________tab2" localSheetId="5">#REF!</definedName>
    <definedName name="__________tab2">#REF!</definedName>
    <definedName name="__________TIP1" localSheetId="1">#REF!</definedName>
    <definedName name="__________TIP1" localSheetId="8">#REF!</definedName>
    <definedName name="__________TIP1" localSheetId="7">#REF!</definedName>
    <definedName name="__________TIP1" localSheetId="3">#REF!</definedName>
    <definedName name="__________TIP1" localSheetId="4">#REF!</definedName>
    <definedName name="__________TIP1" localSheetId="5">#REF!</definedName>
    <definedName name="__________TIP1">#REF!</definedName>
    <definedName name="__________TIP2" localSheetId="1">#REF!</definedName>
    <definedName name="__________TIP2" localSheetId="8">#REF!</definedName>
    <definedName name="__________TIP2" localSheetId="7">#REF!</definedName>
    <definedName name="__________TIP2" localSheetId="3">#REF!</definedName>
    <definedName name="__________TIP2" localSheetId="4">#REF!</definedName>
    <definedName name="__________TIP2" localSheetId="5">#REF!</definedName>
    <definedName name="__________TIP2">#REF!</definedName>
    <definedName name="__________TIP3" localSheetId="1">#REF!</definedName>
    <definedName name="__________TIP3" localSheetId="8">#REF!</definedName>
    <definedName name="__________TIP3" localSheetId="7">#REF!</definedName>
    <definedName name="__________TIP3" localSheetId="3">#REF!</definedName>
    <definedName name="__________TIP3" localSheetId="4">#REF!</definedName>
    <definedName name="__________TIP3" localSheetId="5">#REF!</definedName>
    <definedName name="__________TIP3">#REF!</definedName>
    <definedName name="_________A65537" localSheetId="1">#REF!</definedName>
    <definedName name="_________A65537" localSheetId="8">#REF!</definedName>
    <definedName name="_________A65537" localSheetId="7">#REF!</definedName>
    <definedName name="_________A65537" localSheetId="3">#REF!</definedName>
    <definedName name="_________A65537" localSheetId="4">#REF!</definedName>
    <definedName name="_________A65537" localSheetId="5">#REF!</definedName>
    <definedName name="_________A65537">#REF!</definedName>
    <definedName name="_________ABM10" localSheetId="1">#REF!</definedName>
    <definedName name="_________ABM10" localSheetId="8">#REF!</definedName>
    <definedName name="_________ABM10" localSheetId="7">#REF!</definedName>
    <definedName name="_________ABM10" localSheetId="3">#REF!</definedName>
    <definedName name="_________ABM10" localSheetId="4">#REF!</definedName>
    <definedName name="_________ABM10" localSheetId="5">#REF!</definedName>
    <definedName name="_________ABM10">#REF!</definedName>
    <definedName name="_________ABM40" localSheetId="1">#REF!</definedName>
    <definedName name="_________ABM40" localSheetId="8">#REF!</definedName>
    <definedName name="_________ABM40" localSheetId="7">#REF!</definedName>
    <definedName name="_________ABM40" localSheetId="3">#REF!</definedName>
    <definedName name="_________ABM40" localSheetId="4">#REF!</definedName>
    <definedName name="_________ABM40" localSheetId="5">#REF!</definedName>
    <definedName name="_________ABM40">#REF!</definedName>
    <definedName name="_________ABM6" localSheetId="1">#REF!</definedName>
    <definedName name="_________ABM6" localSheetId="8">#REF!</definedName>
    <definedName name="_________ABM6" localSheetId="7">#REF!</definedName>
    <definedName name="_________ABM6" localSheetId="3">#REF!</definedName>
    <definedName name="_________ABM6" localSheetId="4">#REF!</definedName>
    <definedName name="_________ABM6" localSheetId="5">#REF!</definedName>
    <definedName name="_________ABM6">#REF!</definedName>
    <definedName name="_________ACB10" localSheetId="1">#REF!</definedName>
    <definedName name="_________ACB10" localSheetId="8">#REF!</definedName>
    <definedName name="_________ACB10" localSheetId="7">#REF!</definedName>
    <definedName name="_________ACB10" localSheetId="3">#REF!</definedName>
    <definedName name="_________ACB10" localSheetId="4">#REF!</definedName>
    <definedName name="_________ACB10" localSheetId="5">#REF!</definedName>
    <definedName name="_________ACB10">#REF!</definedName>
    <definedName name="_________ACB20" localSheetId="1">#REF!</definedName>
    <definedName name="_________ACB20" localSheetId="8">#REF!</definedName>
    <definedName name="_________ACB20" localSheetId="7">#REF!</definedName>
    <definedName name="_________ACB20" localSheetId="3">#REF!</definedName>
    <definedName name="_________ACB20" localSheetId="4">#REF!</definedName>
    <definedName name="_________ACB20" localSheetId="5">#REF!</definedName>
    <definedName name="_________ACB20">#REF!</definedName>
    <definedName name="_________ACR10" localSheetId="1">#REF!</definedName>
    <definedName name="_________ACR10" localSheetId="8">#REF!</definedName>
    <definedName name="_________ACR10" localSheetId="7">#REF!</definedName>
    <definedName name="_________ACR10" localSheetId="3">#REF!</definedName>
    <definedName name="_________ACR10" localSheetId="4">#REF!</definedName>
    <definedName name="_________ACR10" localSheetId="5">#REF!</definedName>
    <definedName name="_________ACR10">#REF!</definedName>
    <definedName name="_________ACR20" localSheetId="1">#REF!</definedName>
    <definedName name="_________ACR20" localSheetId="8">#REF!</definedName>
    <definedName name="_________ACR20" localSheetId="7">#REF!</definedName>
    <definedName name="_________ACR20" localSheetId="3">#REF!</definedName>
    <definedName name="_________ACR20" localSheetId="4">#REF!</definedName>
    <definedName name="_________ACR20" localSheetId="5">#REF!</definedName>
    <definedName name="_________ACR20">#REF!</definedName>
    <definedName name="_________AGG10">'[21]21-Rate Analysis-1'!$E$22</definedName>
    <definedName name="_________AGG40" localSheetId="1">#REF!</definedName>
    <definedName name="_________AGG40" localSheetId="8">#REF!</definedName>
    <definedName name="_________AGG40" localSheetId="7">#REF!</definedName>
    <definedName name="_________AGG40" localSheetId="3">#REF!</definedName>
    <definedName name="_________AGG40" localSheetId="4">#REF!</definedName>
    <definedName name="_________AGG40" localSheetId="5">#REF!</definedName>
    <definedName name="_________AGG40">#REF!</definedName>
    <definedName name="_________AGG6" localSheetId="1">#REF!</definedName>
    <definedName name="_________AGG6" localSheetId="8">#REF!</definedName>
    <definedName name="_________AGG6" localSheetId="7">#REF!</definedName>
    <definedName name="_________AGG6" localSheetId="3">#REF!</definedName>
    <definedName name="_________AGG6" localSheetId="4">#REF!</definedName>
    <definedName name="_________AGG6" localSheetId="5">#REF!</definedName>
    <definedName name="_________AGG6">#REF!</definedName>
    <definedName name="_________ash1" localSheetId="1">[17]ANAL!#REF!</definedName>
    <definedName name="_________ash1" localSheetId="8">[17]ANAL!#REF!</definedName>
    <definedName name="_________ash1" localSheetId="7">[17]ANAL!#REF!</definedName>
    <definedName name="_________ash1" localSheetId="3">[17]ANAL!#REF!</definedName>
    <definedName name="_________ash1" localSheetId="4">[17]ANAL!#REF!</definedName>
    <definedName name="_________ash1" localSheetId="5">[17]ANAL!#REF!</definedName>
    <definedName name="_________ash1">[17]ANAL!#REF!</definedName>
    <definedName name="_________AWM10" localSheetId="1">#REF!</definedName>
    <definedName name="_________AWM10" localSheetId="8">#REF!</definedName>
    <definedName name="_________AWM10" localSheetId="7">#REF!</definedName>
    <definedName name="_________AWM10" localSheetId="3">#REF!</definedName>
    <definedName name="_________AWM10" localSheetId="4">#REF!</definedName>
    <definedName name="_________AWM10" localSheetId="5">#REF!</definedName>
    <definedName name="_________AWM10">#REF!</definedName>
    <definedName name="_________AWM40" localSheetId="1">#REF!</definedName>
    <definedName name="_________AWM40" localSheetId="8">#REF!</definedName>
    <definedName name="_________AWM40" localSheetId="7">#REF!</definedName>
    <definedName name="_________AWM40" localSheetId="3">#REF!</definedName>
    <definedName name="_________AWM40" localSheetId="4">#REF!</definedName>
    <definedName name="_________AWM40" localSheetId="5">#REF!</definedName>
    <definedName name="_________AWM40">#REF!</definedName>
    <definedName name="_________AWM6" localSheetId="1">#REF!</definedName>
    <definedName name="_________AWM6" localSheetId="8">#REF!</definedName>
    <definedName name="_________AWM6" localSheetId="7">#REF!</definedName>
    <definedName name="_________AWM6" localSheetId="3">#REF!</definedName>
    <definedName name="_________AWM6" localSheetId="4">#REF!</definedName>
    <definedName name="_________AWM6" localSheetId="5">#REF!</definedName>
    <definedName name="_________AWM6">#REF!</definedName>
    <definedName name="_________CAN112">13.42</definedName>
    <definedName name="_________CAN113">12.98</definedName>
    <definedName name="_________CAN117">12.7</definedName>
    <definedName name="_________CAN118">13.27</definedName>
    <definedName name="_________CAN120">11.72</definedName>
    <definedName name="_________CAN210">10.38</definedName>
    <definedName name="_________CAN211">10.58</definedName>
    <definedName name="_________CAN213">10.56</definedName>
    <definedName name="_________CAN215">10.22</definedName>
    <definedName name="_________CAN216">9.61</definedName>
    <definedName name="_________CAN217">10.47</definedName>
    <definedName name="_________CAN219">10.91</definedName>
    <definedName name="_________CAN220">11.09</definedName>
    <definedName name="_________CAN221">11.25</definedName>
    <definedName name="_________CAN222">10.17</definedName>
    <definedName name="_________CAN223">9.89</definedName>
    <definedName name="_________CAN230">10.79</definedName>
    <definedName name="_________can421">40.2</definedName>
    <definedName name="_________can422">41.57</definedName>
    <definedName name="_________can423">43.9</definedName>
    <definedName name="_________can424">41.19</definedName>
    <definedName name="_________can425">42.81</definedName>
    <definedName name="_________can426">40.77</definedName>
    <definedName name="_________can427">40.92</definedName>
    <definedName name="_________can428">39.29</definedName>
    <definedName name="_________can429">45.19</definedName>
    <definedName name="_________can430">40.73</definedName>
    <definedName name="_________can431">42.52</definedName>
    <definedName name="_________can432">42.53</definedName>
    <definedName name="_________can433">43.69</definedName>
    <definedName name="_________can434">40.43</definedName>
    <definedName name="_________can435">43.3</definedName>
    <definedName name="_________CAN458" localSheetId="1">[16]PROCTOR!#REF!</definedName>
    <definedName name="_________CAN458" localSheetId="8">[16]PROCTOR!#REF!</definedName>
    <definedName name="_________CAN458" localSheetId="7">[16]PROCTOR!#REF!</definedName>
    <definedName name="_________CAN458" localSheetId="3">[16]PROCTOR!#REF!</definedName>
    <definedName name="_________CAN458" localSheetId="4">[16]PROCTOR!#REF!</definedName>
    <definedName name="_________CAN458" localSheetId="5">[16]PROCTOR!#REF!</definedName>
    <definedName name="_________CAN458">[16]PROCTOR!#REF!</definedName>
    <definedName name="_________CAN486" localSheetId="1">[16]PROCTOR!#REF!</definedName>
    <definedName name="_________CAN486" localSheetId="8">[16]PROCTOR!#REF!</definedName>
    <definedName name="_________CAN486" localSheetId="7">[16]PROCTOR!#REF!</definedName>
    <definedName name="_________CAN486" localSheetId="3">[16]PROCTOR!#REF!</definedName>
    <definedName name="_________CAN486" localSheetId="4">[16]PROCTOR!#REF!</definedName>
    <definedName name="_________CAN486" localSheetId="5">[16]PROCTOR!#REF!</definedName>
    <definedName name="_________CAN486">[16]PROCTOR!#REF!</definedName>
    <definedName name="_________CAN487" localSheetId="1">[16]PROCTOR!#REF!</definedName>
    <definedName name="_________CAN487" localSheetId="8">[16]PROCTOR!#REF!</definedName>
    <definedName name="_________CAN487" localSheetId="7">[16]PROCTOR!#REF!</definedName>
    <definedName name="_________CAN487" localSheetId="3">[16]PROCTOR!#REF!</definedName>
    <definedName name="_________CAN487" localSheetId="4">[16]PROCTOR!#REF!</definedName>
    <definedName name="_________CAN487" localSheetId="5">[16]PROCTOR!#REF!</definedName>
    <definedName name="_________CAN487">[16]PROCTOR!#REF!</definedName>
    <definedName name="_________CAN488" localSheetId="1">[16]PROCTOR!#REF!</definedName>
    <definedName name="_________CAN488" localSheetId="8">[16]PROCTOR!#REF!</definedName>
    <definedName name="_________CAN488" localSheetId="7">[16]PROCTOR!#REF!</definedName>
    <definedName name="_________CAN488" localSheetId="3">[16]PROCTOR!#REF!</definedName>
    <definedName name="_________CAN488" localSheetId="4">[16]PROCTOR!#REF!</definedName>
    <definedName name="_________CAN488" localSheetId="5">[16]PROCTOR!#REF!</definedName>
    <definedName name="_________CAN488">[16]PROCTOR!#REF!</definedName>
    <definedName name="_________CAN489" localSheetId="1">[16]PROCTOR!#REF!</definedName>
    <definedName name="_________CAN489" localSheetId="8">[16]PROCTOR!#REF!</definedName>
    <definedName name="_________CAN489" localSheetId="7">[16]PROCTOR!#REF!</definedName>
    <definedName name="_________CAN489" localSheetId="3">[16]PROCTOR!#REF!</definedName>
    <definedName name="_________CAN489" localSheetId="4">[16]PROCTOR!#REF!</definedName>
    <definedName name="_________CAN489" localSheetId="5">[16]PROCTOR!#REF!</definedName>
    <definedName name="_________CAN489">[16]PROCTOR!#REF!</definedName>
    <definedName name="_________CAN490" localSheetId="1">[16]PROCTOR!#REF!</definedName>
    <definedName name="_________CAN490" localSheetId="8">[16]PROCTOR!#REF!</definedName>
    <definedName name="_________CAN490" localSheetId="7">[16]PROCTOR!#REF!</definedName>
    <definedName name="_________CAN490" localSheetId="3">[16]PROCTOR!#REF!</definedName>
    <definedName name="_________CAN490" localSheetId="4">[16]PROCTOR!#REF!</definedName>
    <definedName name="_________CAN490" localSheetId="5">[16]PROCTOR!#REF!</definedName>
    <definedName name="_________CAN490">[16]PROCTOR!#REF!</definedName>
    <definedName name="_________CAN491" localSheetId="1">[16]PROCTOR!#REF!</definedName>
    <definedName name="_________CAN491" localSheetId="8">[16]PROCTOR!#REF!</definedName>
    <definedName name="_________CAN491" localSheetId="7">[16]PROCTOR!#REF!</definedName>
    <definedName name="_________CAN491" localSheetId="3">[16]PROCTOR!#REF!</definedName>
    <definedName name="_________CAN491" localSheetId="4">[16]PROCTOR!#REF!</definedName>
    <definedName name="_________CAN491" localSheetId="5">[16]PROCTOR!#REF!</definedName>
    <definedName name="_________CAN491">[16]PROCTOR!#REF!</definedName>
    <definedName name="_________CAN492" localSheetId="1">[16]PROCTOR!#REF!</definedName>
    <definedName name="_________CAN492" localSheetId="8">[16]PROCTOR!#REF!</definedName>
    <definedName name="_________CAN492" localSheetId="7">[16]PROCTOR!#REF!</definedName>
    <definedName name="_________CAN492" localSheetId="3">[16]PROCTOR!#REF!</definedName>
    <definedName name="_________CAN492" localSheetId="4">[16]PROCTOR!#REF!</definedName>
    <definedName name="_________CAN492" localSheetId="5">[16]PROCTOR!#REF!</definedName>
    <definedName name="_________CAN492">[16]PROCTOR!#REF!</definedName>
    <definedName name="_________CAN493" localSheetId="1">[16]PROCTOR!#REF!</definedName>
    <definedName name="_________CAN493" localSheetId="8">[16]PROCTOR!#REF!</definedName>
    <definedName name="_________CAN493" localSheetId="7">[16]PROCTOR!#REF!</definedName>
    <definedName name="_________CAN493" localSheetId="3">[16]PROCTOR!#REF!</definedName>
    <definedName name="_________CAN493" localSheetId="4">[16]PROCTOR!#REF!</definedName>
    <definedName name="_________CAN493" localSheetId="5">[16]PROCTOR!#REF!</definedName>
    <definedName name="_________CAN493">[16]PROCTOR!#REF!</definedName>
    <definedName name="_________CAN494" localSheetId="1">[16]PROCTOR!#REF!</definedName>
    <definedName name="_________CAN494" localSheetId="8">[16]PROCTOR!#REF!</definedName>
    <definedName name="_________CAN494" localSheetId="7">[16]PROCTOR!#REF!</definedName>
    <definedName name="_________CAN494" localSheetId="3">[16]PROCTOR!#REF!</definedName>
    <definedName name="_________CAN494" localSheetId="4">[16]PROCTOR!#REF!</definedName>
    <definedName name="_________CAN494" localSheetId="5">[16]PROCTOR!#REF!</definedName>
    <definedName name="_________CAN494">[16]PROCTOR!#REF!</definedName>
    <definedName name="_________CAN495" localSheetId="1">[16]PROCTOR!#REF!</definedName>
    <definedName name="_________CAN495" localSheetId="8">[16]PROCTOR!#REF!</definedName>
    <definedName name="_________CAN495" localSheetId="7">[16]PROCTOR!#REF!</definedName>
    <definedName name="_________CAN495" localSheetId="3">[16]PROCTOR!#REF!</definedName>
    <definedName name="_________CAN495" localSheetId="4">[16]PROCTOR!#REF!</definedName>
    <definedName name="_________CAN495" localSheetId="5">[16]PROCTOR!#REF!</definedName>
    <definedName name="_________CAN495">[16]PROCTOR!#REF!</definedName>
    <definedName name="_________CAN496" localSheetId="1">[16]PROCTOR!#REF!</definedName>
    <definedName name="_________CAN496" localSheetId="8">[16]PROCTOR!#REF!</definedName>
    <definedName name="_________CAN496" localSheetId="7">[16]PROCTOR!#REF!</definedName>
    <definedName name="_________CAN496" localSheetId="3">[16]PROCTOR!#REF!</definedName>
    <definedName name="_________CAN496" localSheetId="4">[16]PROCTOR!#REF!</definedName>
    <definedName name="_________CAN496" localSheetId="5">[16]PROCTOR!#REF!</definedName>
    <definedName name="_________CAN496">[16]PROCTOR!#REF!</definedName>
    <definedName name="_________CAN497" localSheetId="1">[16]PROCTOR!#REF!</definedName>
    <definedName name="_________CAN497" localSheetId="8">[16]PROCTOR!#REF!</definedName>
    <definedName name="_________CAN497" localSheetId="7">[16]PROCTOR!#REF!</definedName>
    <definedName name="_________CAN497" localSheetId="3">[16]PROCTOR!#REF!</definedName>
    <definedName name="_________CAN497" localSheetId="4">[16]PROCTOR!#REF!</definedName>
    <definedName name="_________CAN497" localSheetId="5">[16]PROCTOR!#REF!</definedName>
    <definedName name="_________CAN497">[16]PROCTOR!#REF!</definedName>
    <definedName name="_________CAN498" localSheetId="1">[16]PROCTOR!#REF!</definedName>
    <definedName name="_________CAN498" localSheetId="8">[16]PROCTOR!#REF!</definedName>
    <definedName name="_________CAN498" localSheetId="7">[16]PROCTOR!#REF!</definedName>
    <definedName name="_________CAN498" localSheetId="3">[16]PROCTOR!#REF!</definedName>
    <definedName name="_________CAN498" localSheetId="4">[16]PROCTOR!#REF!</definedName>
    <definedName name="_________CAN498" localSheetId="5">[16]PROCTOR!#REF!</definedName>
    <definedName name="_________CAN498">[16]PROCTOR!#REF!</definedName>
    <definedName name="_________CAN499" localSheetId="1">[16]PROCTOR!#REF!</definedName>
    <definedName name="_________CAN499" localSheetId="8">[16]PROCTOR!#REF!</definedName>
    <definedName name="_________CAN499" localSheetId="7">[16]PROCTOR!#REF!</definedName>
    <definedName name="_________CAN499" localSheetId="3">[16]PROCTOR!#REF!</definedName>
    <definedName name="_________CAN499" localSheetId="4">[16]PROCTOR!#REF!</definedName>
    <definedName name="_________CAN499" localSheetId="5">[16]PROCTOR!#REF!</definedName>
    <definedName name="_________CAN499">[16]PROCTOR!#REF!</definedName>
    <definedName name="_________CAN500" localSheetId="1">[16]PROCTOR!#REF!</definedName>
    <definedName name="_________CAN500" localSheetId="8">[16]PROCTOR!#REF!</definedName>
    <definedName name="_________CAN500" localSheetId="7">[16]PROCTOR!#REF!</definedName>
    <definedName name="_________CAN500" localSheetId="3">[16]PROCTOR!#REF!</definedName>
    <definedName name="_________CAN500" localSheetId="4">[16]PROCTOR!#REF!</definedName>
    <definedName name="_________CAN500" localSheetId="5">[16]PROCTOR!#REF!</definedName>
    <definedName name="_________CAN500">[16]PROCTOR!#REF!</definedName>
    <definedName name="_________CDG100" localSheetId="1">#REF!</definedName>
    <definedName name="_________CDG100" localSheetId="8">#REF!</definedName>
    <definedName name="_________CDG100" localSheetId="7">#REF!</definedName>
    <definedName name="_________CDG100" localSheetId="3">#REF!</definedName>
    <definedName name="_________CDG100" localSheetId="4">#REF!</definedName>
    <definedName name="_________CDG100" localSheetId="5">#REF!</definedName>
    <definedName name="_________CDG100">#REF!</definedName>
    <definedName name="_________CDG250" localSheetId="1">#REF!</definedName>
    <definedName name="_________CDG250" localSheetId="8">#REF!</definedName>
    <definedName name="_________CDG250" localSheetId="7">#REF!</definedName>
    <definedName name="_________CDG250" localSheetId="3">#REF!</definedName>
    <definedName name="_________CDG250" localSheetId="4">#REF!</definedName>
    <definedName name="_________CDG250" localSheetId="5">#REF!</definedName>
    <definedName name="_________CDG250">#REF!</definedName>
    <definedName name="_________CDG50" localSheetId="1">#REF!</definedName>
    <definedName name="_________CDG50" localSheetId="8">#REF!</definedName>
    <definedName name="_________CDG50" localSheetId="7">#REF!</definedName>
    <definedName name="_________CDG50" localSheetId="3">#REF!</definedName>
    <definedName name="_________CDG50" localSheetId="4">#REF!</definedName>
    <definedName name="_________CDG50" localSheetId="5">#REF!</definedName>
    <definedName name="_________CDG50">#REF!</definedName>
    <definedName name="_________CDG500" localSheetId="1">#REF!</definedName>
    <definedName name="_________CDG500" localSheetId="8">#REF!</definedName>
    <definedName name="_________CDG500" localSheetId="7">#REF!</definedName>
    <definedName name="_________CDG500" localSheetId="3">#REF!</definedName>
    <definedName name="_________CDG500" localSheetId="4">#REF!</definedName>
    <definedName name="_________CDG500" localSheetId="5">#REF!</definedName>
    <definedName name="_________CDG500">#REF!</definedName>
    <definedName name="_________CEM53" localSheetId="1">#REF!</definedName>
    <definedName name="_________CEM53" localSheetId="8">#REF!</definedName>
    <definedName name="_________CEM53" localSheetId="7">#REF!</definedName>
    <definedName name="_________CEM53" localSheetId="3">#REF!</definedName>
    <definedName name="_________CEM53" localSheetId="4">#REF!</definedName>
    <definedName name="_________CEM53" localSheetId="5">#REF!</definedName>
    <definedName name="_________CEM53">#REF!</definedName>
    <definedName name="_________CRN3" localSheetId="1">#REF!</definedName>
    <definedName name="_________CRN3" localSheetId="8">#REF!</definedName>
    <definedName name="_________CRN3" localSheetId="7">#REF!</definedName>
    <definedName name="_________CRN3" localSheetId="3">#REF!</definedName>
    <definedName name="_________CRN3" localSheetId="4">#REF!</definedName>
    <definedName name="_________CRN3" localSheetId="5">#REF!</definedName>
    <definedName name="_________CRN3">#REF!</definedName>
    <definedName name="_________CRN35" localSheetId="1">#REF!</definedName>
    <definedName name="_________CRN35" localSheetId="8">#REF!</definedName>
    <definedName name="_________CRN35" localSheetId="7">#REF!</definedName>
    <definedName name="_________CRN35" localSheetId="3">#REF!</definedName>
    <definedName name="_________CRN35" localSheetId="4">#REF!</definedName>
    <definedName name="_________CRN35" localSheetId="5">#REF!</definedName>
    <definedName name="_________CRN35">#REF!</definedName>
    <definedName name="_________CRN80" localSheetId="1">#REF!</definedName>
    <definedName name="_________CRN80" localSheetId="8">#REF!</definedName>
    <definedName name="_________CRN80" localSheetId="7">#REF!</definedName>
    <definedName name="_________CRN80" localSheetId="3">#REF!</definedName>
    <definedName name="_________CRN80" localSheetId="4">#REF!</definedName>
    <definedName name="_________CRN80" localSheetId="5">#REF!</definedName>
    <definedName name="_________CRN80">#REF!</definedName>
    <definedName name="_________dec05" localSheetId="6" hidden="1">{"'Sheet1'!$A$4386:$N$4591"}</definedName>
    <definedName name="_________dec05" hidden="1">{"'Sheet1'!$A$4386:$N$4591"}</definedName>
    <definedName name="_________DOZ50" localSheetId="1">#REF!</definedName>
    <definedName name="_________DOZ50" localSheetId="8">#REF!</definedName>
    <definedName name="_________DOZ50" localSheetId="7">#REF!</definedName>
    <definedName name="_________DOZ50" localSheetId="3">#REF!</definedName>
    <definedName name="_________DOZ50" localSheetId="4">#REF!</definedName>
    <definedName name="_________DOZ50" localSheetId="5">#REF!</definedName>
    <definedName name="_________DOZ50">#REF!</definedName>
    <definedName name="_________DOZ80" localSheetId="1">#REF!</definedName>
    <definedName name="_________DOZ80" localSheetId="8">#REF!</definedName>
    <definedName name="_________DOZ80" localSheetId="7">#REF!</definedName>
    <definedName name="_________DOZ80" localSheetId="3">#REF!</definedName>
    <definedName name="_________DOZ80" localSheetId="4">#REF!</definedName>
    <definedName name="_________DOZ80" localSheetId="5">#REF!</definedName>
    <definedName name="_________DOZ80">#REF!</definedName>
    <definedName name="_________EXC20">'[22]21-Rate Analysis-1'!$E$50</definedName>
    <definedName name="_________ExV200" localSheetId="1">#REF!</definedName>
    <definedName name="_________ExV200" localSheetId="8">#REF!</definedName>
    <definedName name="_________ExV200" localSheetId="7">#REF!</definedName>
    <definedName name="_________ExV200" localSheetId="3">#REF!</definedName>
    <definedName name="_________ExV200" localSheetId="4">#REF!</definedName>
    <definedName name="_________ExV200" localSheetId="5">#REF!</definedName>
    <definedName name="_________ExV200">#REF!</definedName>
    <definedName name="_________GEN100" localSheetId="1">#REF!</definedName>
    <definedName name="_________GEN100" localSheetId="8">#REF!</definedName>
    <definedName name="_________GEN100" localSheetId="7">#REF!</definedName>
    <definedName name="_________GEN100" localSheetId="3">#REF!</definedName>
    <definedName name="_________GEN100" localSheetId="4">#REF!</definedName>
    <definedName name="_________GEN100" localSheetId="5">#REF!</definedName>
    <definedName name="_________GEN100">#REF!</definedName>
    <definedName name="_________GEN250" localSheetId="1">#REF!</definedName>
    <definedName name="_________GEN250" localSheetId="8">#REF!</definedName>
    <definedName name="_________GEN250" localSheetId="7">#REF!</definedName>
    <definedName name="_________GEN250" localSheetId="3">#REF!</definedName>
    <definedName name="_________GEN250" localSheetId="4">#REF!</definedName>
    <definedName name="_________GEN250" localSheetId="5">#REF!</definedName>
    <definedName name="_________GEN250">#REF!</definedName>
    <definedName name="_________GEN325" localSheetId="1">#REF!</definedName>
    <definedName name="_________GEN325" localSheetId="8">#REF!</definedName>
    <definedName name="_________GEN325" localSheetId="7">#REF!</definedName>
    <definedName name="_________GEN325" localSheetId="3">#REF!</definedName>
    <definedName name="_________GEN325" localSheetId="4">#REF!</definedName>
    <definedName name="_________GEN325" localSheetId="5">#REF!</definedName>
    <definedName name="_________GEN325">#REF!</definedName>
    <definedName name="_________GEN380" localSheetId="1">#REF!</definedName>
    <definedName name="_________GEN380" localSheetId="8">#REF!</definedName>
    <definedName name="_________GEN380" localSheetId="7">#REF!</definedName>
    <definedName name="_________GEN380" localSheetId="3">#REF!</definedName>
    <definedName name="_________GEN380" localSheetId="4">#REF!</definedName>
    <definedName name="_________GEN380" localSheetId="5">#REF!</definedName>
    <definedName name="_________GEN380">#REF!</definedName>
    <definedName name="_________GSB1" localSheetId="1">#REF!</definedName>
    <definedName name="_________GSB1" localSheetId="8">#REF!</definedName>
    <definedName name="_________GSB1" localSheetId="7">#REF!</definedName>
    <definedName name="_________GSB1" localSheetId="3">#REF!</definedName>
    <definedName name="_________GSB1" localSheetId="4">#REF!</definedName>
    <definedName name="_________GSB1" localSheetId="5">#REF!</definedName>
    <definedName name="_________GSB1">#REF!</definedName>
    <definedName name="_________GSB2" localSheetId="1">#REF!</definedName>
    <definedName name="_________GSB2" localSheetId="8">#REF!</definedName>
    <definedName name="_________GSB2" localSheetId="7">#REF!</definedName>
    <definedName name="_________GSB2" localSheetId="3">#REF!</definedName>
    <definedName name="_________GSB2" localSheetId="4">#REF!</definedName>
    <definedName name="_________GSB2" localSheetId="5">#REF!</definedName>
    <definedName name="_________GSB2">#REF!</definedName>
    <definedName name="_________GSB3" localSheetId="1">#REF!</definedName>
    <definedName name="_________GSB3" localSheetId="8">#REF!</definedName>
    <definedName name="_________GSB3" localSheetId="7">#REF!</definedName>
    <definedName name="_________GSB3" localSheetId="3">#REF!</definedName>
    <definedName name="_________GSB3" localSheetId="4">#REF!</definedName>
    <definedName name="_________GSB3" localSheetId="5">#REF!</definedName>
    <definedName name="_________GSB3">#REF!</definedName>
    <definedName name="_________HMP1" localSheetId="1">#REF!</definedName>
    <definedName name="_________HMP1" localSheetId="8">#REF!</definedName>
    <definedName name="_________HMP1" localSheetId="7">#REF!</definedName>
    <definedName name="_________HMP1" localSheetId="3">#REF!</definedName>
    <definedName name="_________HMP1" localSheetId="4">#REF!</definedName>
    <definedName name="_________HMP1" localSheetId="5">#REF!</definedName>
    <definedName name="_________HMP1">#REF!</definedName>
    <definedName name="_________HMP2" localSheetId="1">#REF!</definedName>
    <definedName name="_________HMP2" localSheetId="8">#REF!</definedName>
    <definedName name="_________HMP2" localSheetId="7">#REF!</definedName>
    <definedName name="_________HMP2" localSheetId="3">#REF!</definedName>
    <definedName name="_________HMP2" localSheetId="4">#REF!</definedName>
    <definedName name="_________HMP2" localSheetId="5">#REF!</definedName>
    <definedName name="_________HMP2">#REF!</definedName>
    <definedName name="_________HMP3" localSheetId="1">#REF!</definedName>
    <definedName name="_________HMP3" localSheetId="8">#REF!</definedName>
    <definedName name="_________HMP3" localSheetId="7">#REF!</definedName>
    <definedName name="_________HMP3" localSheetId="3">#REF!</definedName>
    <definedName name="_________HMP3" localSheetId="4">#REF!</definedName>
    <definedName name="_________HMP3" localSheetId="5">#REF!</definedName>
    <definedName name="_________HMP3">#REF!</definedName>
    <definedName name="_________HMP4" localSheetId="1">#REF!</definedName>
    <definedName name="_________HMP4" localSheetId="8">#REF!</definedName>
    <definedName name="_________HMP4" localSheetId="7">#REF!</definedName>
    <definedName name="_________HMP4" localSheetId="3">#REF!</definedName>
    <definedName name="_________HMP4" localSheetId="4">#REF!</definedName>
    <definedName name="_________HMP4" localSheetId="5">#REF!</definedName>
    <definedName name="_________HMP4">#REF!</definedName>
    <definedName name="_________lb1" localSheetId="1">#REF!</definedName>
    <definedName name="_________lb1" localSheetId="8">#REF!</definedName>
    <definedName name="_________lb1" localSheetId="7">#REF!</definedName>
    <definedName name="_________lb1" localSheetId="3">#REF!</definedName>
    <definedName name="_________lb1" localSheetId="4">#REF!</definedName>
    <definedName name="_________lb1" localSheetId="5">#REF!</definedName>
    <definedName name="_________lb1">#REF!</definedName>
    <definedName name="_________lb2" localSheetId="1">#REF!</definedName>
    <definedName name="_________lb2" localSheetId="8">#REF!</definedName>
    <definedName name="_________lb2" localSheetId="7">#REF!</definedName>
    <definedName name="_________lb2" localSheetId="3">#REF!</definedName>
    <definedName name="_________lb2" localSheetId="4">#REF!</definedName>
    <definedName name="_________lb2" localSheetId="5">#REF!</definedName>
    <definedName name="_________lb2">#REF!</definedName>
    <definedName name="_________mac2">200</definedName>
    <definedName name="_________MIX10" localSheetId="1">#REF!</definedName>
    <definedName name="_________MIX10" localSheetId="8">#REF!</definedName>
    <definedName name="_________MIX10" localSheetId="7">#REF!</definedName>
    <definedName name="_________MIX10" localSheetId="3">#REF!</definedName>
    <definedName name="_________MIX10" localSheetId="4">#REF!</definedName>
    <definedName name="_________MIX10" localSheetId="5">#REF!</definedName>
    <definedName name="_________MIX10">#REF!</definedName>
    <definedName name="_________MIX15" localSheetId="1">#REF!</definedName>
    <definedName name="_________MIX15" localSheetId="8">#REF!</definedName>
    <definedName name="_________MIX15" localSheetId="7">#REF!</definedName>
    <definedName name="_________MIX15" localSheetId="3">#REF!</definedName>
    <definedName name="_________MIX15" localSheetId="4">#REF!</definedName>
    <definedName name="_________MIX15" localSheetId="5">#REF!</definedName>
    <definedName name="_________MIX15">#REF!</definedName>
    <definedName name="_________MIX15150" localSheetId="1">'[3]Mix Design'!#REF!</definedName>
    <definedName name="_________MIX15150" localSheetId="8">'[3]Mix Design'!#REF!</definedName>
    <definedName name="_________MIX15150" localSheetId="7">'[3]Mix Design'!#REF!</definedName>
    <definedName name="_________MIX15150" localSheetId="3">'[3]Mix Design'!#REF!</definedName>
    <definedName name="_________MIX15150" localSheetId="4">'[3]Mix Design'!#REF!</definedName>
    <definedName name="_________MIX15150" localSheetId="5">'[3]Mix Design'!#REF!</definedName>
    <definedName name="_________MIX15150">'[3]Mix Design'!#REF!</definedName>
    <definedName name="_________MIX1540">'[3]Mix Design'!$P$11</definedName>
    <definedName name="_________MIX1580" localSheetId="1">'[3]Mix Design'!#REF!</definedName>
    <definedName name="_________MIX1580" localSheetId="8">'[3]Mix Design'!#REF!</definedName>
    <definedName name="_________MIX1580" localSheetId="7">'[3]Mix Design'!#REF!</definedName>
    <definedName name="_________MIX1580" localSheetId="3">'[3]Mix Design'!#REF!</definedName>
    <definedName name="_________MIX1580" localSheetId="4">'[3]Mix Design'!#REF!</definedName>
    <definedName name="_________MIX1580" localSheetId="5">'[3]Mix Design'!#REF!</definedName>
    <definedName name="_________MIX1580">'[3]Mix Design'!#REF!</definedName>
    <definedName name="_________MIX2">'[4]Mix Design'!$P$12</definedName>
    <definedName name="_________MIX20" localSheetId="1">#REF!</definedName>
    <definedName name="_________MIX20" localSheetId="8">#REF!</definedName>
    <definedName name="_________MIX20" localSheetId="7">#REF!</definedName>
    <definedName name="_________MIX20" localSheetId="3">#REF!</definedName>
    <definedName name="_________MIX20" localSheetId="4">#REF!</definedName>
    <definedName name="_________MIX20" localSheetId="5">#REF!</definedName>
    <definedName name="_________MIX20">#REF!</definedName>
    <definedName name="_________MIX2020">'[3]Mix Design'!$P$12</definedName>
    <definedName name="_________MIX2040">'[3]Mix Design'!$P$13</definedName>
    <definedName name="_________MIX25" localSheetId="1">#REF!</definedName>
    <definedName name="_________MIX25" localSheetId="8">#REF!</definedName>
    <definedName name="_________MIX25" localSheetId="7">#REF!</definedName>
    <definedName name="_________MIX25" localSheetId="3">#REF!</definedName>
    <definedName name="_________MIX25" localSheetId="4">#REF!</definedName>
    <definedName name="_________MIX25" localSheetId="5">#REF!</definedName>
    <definedName name="_________MIX25">#REF!</definedName>
    <definedName name="_________MIX2540">'[3]Mix Design'!$P$15</definedName>
    <definedName name="_________Mix255">'[5]Mix Design'!$P$13</definedName>
    <definedName name="_________MIX30" localSheetId="1">#REF!</definedName>
    <definedName name="_________MIX30" localSheetId="8">#REF!</definedName>
    <definedName name="_________MIX30" localSheetId="7">#REF!</definedName>
    <definedName name="_________MIX30" localSheetId="3">#REF!</definedName>
    <definedName name="_________MIX30" localSheetId="4">#REF!</definedName>
    <definedName name="_________MIX30" localSheetId="5">#REF!</definedName>
    <definedName name="_________MIX30">#REF!</definedName>
    <definedName name="_________MIX35" localSheetId="1">#REF!</definedName>
    <definedName name="_________MIX35" localSheetId="8">#REF!</definedName>
    <definedName name="_________MIX35" localSheetId="7">#REF!</definedName>
    <definedName name="_________MIX35" localSheetId="3">#REF!</definedName>
    <definedName name="_________MIX35" localSheetId="4">#REF!</definedName>
    <definedName name="_________MIX35" localSheetId="5">#REF!</definedName>
    <definedName name="_________MIX35">#REF!</definedName>
    <definedName name="_________MIX40" localSheetId="1">#REF!</definedName>
    <definedName name="_________MIX40" localSheetId="8">#REF!</definedName>
    <definedName name="_________MIX40" localSheetId="7">#REF!</definedName>
    <definedName name="_________MIX40" localSheetId="3">#REF!</definedName>
    <definedName name="_________MIX40" localSheetId="4">#REF!</definedName>
    <definedName name="_________MIX40" localSheetId="5">#REF!</definedName>
    <definedName name="_________MIX40">#REF!</definedName>
    <definedName name="_________MIX45" localSheetId="1">'[3]Mix Design'!#REF!</definedName>
    <definedName name="_________MIX45" localSheetId="8">'[3]Mix Design'!#REF!</definedName>
    <definedName name="_________MIX45" localSheetId="7">'[3]Mix Design'!#REF!</definedName>
    <definedName name="_________MIX45" localSheetId="3">'[3]Mix Design'!#REF!</definedName>
    <definedName name="_________MIX45" localSheetId="4">'[3]Mix Design'!#REF!</definedName>
    <definedName name="_________MIX45" localSheetId="5">'[3]Mix Design'!#REF!</definedName>
    <definedName name="_________MIX45">'[3]Mix Design'!#REF!</definedName>
    <definedName name="_________mm1" localSheetId="1">#REF!</definedName>
    <definedName name="_________mm1" localSheetId="8">#REF!</definedName>
    <definedName name="_________mm1" localSheetId="7">#REF!</definedName>
    <definedName name="_________mm1" localSheetId="3">#REF!</definedName>
    <definedName name="_________mm1" localSheetId="4">#REF!</definedName>
    <definedName name="_________mm1" localSheetId="5">#REF!</definedName>
    <definedName name="_________mm1">#REF!</definedName>
    <definedName name="_________mm2" localSheetId="1">#REF!</definedName>
    <definedName name="_________mm2" localSheetId="8">#REF!</definedName>
    <definedName name="_________mm2" localSheetId="7">#REF!</definedName>
    <definedName name="_________mm2" localSheetId="3">#REF!</definedName>
    <definedName name="_________mm2" localSheetId="4">#REF!</definedName>
    <definedName name="_________mm2" localSheetId="5">#REF!</definedName>
    <definedName name="_________mm2">#REF!</definedName>
    <definedName name="_________mm3" localSheetId="1">#REF!</definedName>
    <definedName name="_________mm3" localSheetId="8">#REF!</definedName>
    <definedName name="_________mm3" localSheetId="7">#REF!</definedName>
    <definedName name="_________mm3" localSheetId="3">#REF!</definedName>
    <definedName name="_________mm3" localSheetId="4">#REF!</definedName>
    <definedName name="_________mm3" localSheetId="5">#REF!</definedName>
    <definedName name="_________mm3">#REF!</definedName>
    <definedName name="_________MUR5" localSheetId="1">#REF!</definedName>
    <definedName name="_________MUR5" localSheetId="8">#REF!</definedName>
    <definedName name="_________MUR5" localSheetId="7">#REF!</definedName>
    <definedName name="_________MUR5" localSheetId="3">#REF!</definedName>
    <definedName name="_________MUR5" localSheetId="4">#REF!</definedName>
    <definedName name="_________MUR5" localSheetId="5">#REF!</definedName>
    <definedName name="_________MUR5">#REF!</definedName>
    <definedName name="_________MUR8" localSheetId="1">#REF!</definedName>
    <definedName name="_________MUR8" localSheetId="8">#REF!</definedName>
    <definedName name="_________MUR8" localSheetId="7">#REF!</definedName>
    <definedName name="_________MUR8" localSheetId="3">#REF!</definedName>
    <definedName name="_________MUR8" localSheetId="4">#REF!</definedName>
    <definedName name="_________MUR8" localSheetId="5">#REF!</definedName>
    <definedName name="_________MUR8">#REF!</definedName>
    <definedName name="_________OPC43" localSheetId="1">#REF!</definedName>
    <definedName name="_________OPC43" localSheetId="8">#REF!</definedName>
    <definedName name="_________OPC43" localSheetId="7">#REF!</definedName>
    <definedName name="_________OPC43" localSheetId="3">#REF!</definedName>
    <definedName name="_________OPC43" localSheetId="4">#REF!</definedName>
    <definedName name="_________OPC43" localSheetId="5">#REF!</definedName>
    <definedName name="_________OPC43">#REF!</definedName>
    <definedName name="_________PPC53">'[22]21-Rate Analysis-1'!$E$19</definedName>
    <definedName name="_________sh1">90</definedName>
    <definedName name="_________sh2">120</definedName>
    <definedName name="_________sh3">150</definedName>
    <definedName name="_________sh4">180</definedName>
    <definedName name="_________tab1" localSheetId="1">#REF!</definedName>
    <definedName name="_________tab1" localSheetId="8">#REF!</definedName>
    <definedName name="_________tab1" localSheetId="7">#REF!</definedName>
    <definedName name="_________tab1" localSheetId="3">#REF!</definedName>
    <definedName name="_________tab1" localSheetId="4">#REF!</definedName>
    <definedName name="_________tab1" localSheetId="5">#REF!</definedName>
    <definedName name="_________tab1">#REF!</definedName>
    <definedName name="_________tab2" localSheetId="1">#REF!</definedName>
    <definedName name="_________tab2" localSheetId="8">#REF!</definedName>
    <definedName name="_________tab2" localSheetId="7">#REF!</definedName>
    <definedName name="_________tab2" localSheetId="3">#REF!</definedName>
    <definedName name="_________tab2" localSheetId="4">#REF!</definedName>
    <definedName name="_________tab2" localSheetId="5">#REF!</definedName>
    <definedName name="_________tab2">#REF!</definedName>
    <definedName name="_________TIP1" localSheetId="1">#REF!</definedName>
    <definedName name="_________TIP1" localSheetId="8">#REF!</definedName>
    <definedName name="_________TIP1" localSheetId="7">#REF!</definedName>
    <definedName name="_________TIP1" localSheetId="3">#REF!</definedName>
    <definedName name="_________TIP1" localSheetId="4">#REF!</definedName>
    <definedName name="_________TIP1" localSheetId="5">#REF!</definedName>
    <definedName name="_________TIP1">#REF!</definedName>
    <definedName name="_________TIP2" localSheetId="1">#REF!</definedName>
    <definedName name="_________TIP2" localSheetId="8">#REF!</definedName>
    <definedName name="_________TIP2" localSheetId="7">#REF!</definedName>
    <definedName name="_________TIP2" localSheetId="3">#REF!</definedName>
    <definedName name="_________TIP2" localSheetId="4">#REF!</definedName>
    <definedName name="_________TIP2" localSheetId="5">#REF!</definedName>
    <definedName name="_________TIP2">#REF!</definedName>
    <definedName name="_________TIP3" localSheetId="1">#REF!</definedName>
    <definedName name="_________TIP3" localSheetId="8">#REF!</definedName>
    <definedName name="_________TIP3" localSheetId="7">#REF!</definedName>
    <definedName name="_________TIP3" localSheetId="3">#REF!</definedName>
    <definedName name="_________TIP3" localSheetId="4">#REF!</definedName>
    <definedName name="_________TIP3" localSheetId="5">#REF!</definedName>
    <definedName name="_________TIP3">#REF!</definedName>
    <definedName name="________A65537" localSheetId="1">#REF!</definedName>
    <definedName name="________A65537" localSheetId="8">#REF!</definedName>
    <definedName name="________A65537" localSheetId="7">#REF!</definedName>
    <definedName name="________A65537" localSheetId="3">#REF!</definedName>
    <definedName name="________A65537" localSheetId="4">#REF!</definedName>
    <definedName name="________A65537" localSheetId="5">#REF!</definedName>
    <definedName name="________A65537">#REF!</definedName>
    <definedName name="________ABM10" localSheetId="1">#REF!</definedName>
    <definedName name="________ABM10" localSheetId="8">#REF!</definedName>
    <definedName name="________ABM10" localSheetId="7">#REF!</definedName>
    <definedName name="________ABM10" localSheetId="3">#REF!</definedName>
    <definedName name="________ABM10" localSheetId="4">#REF!</definedName>
    <definedName name="________ABM10" localSheetId="5">#REF!</definedName>
    <definedName name="________ABM10">#REF!</definedName>
    <definedName name="________ABM40" localSheetId="1">#REF!</definedName>
    <definedName name="________ABM40" localSheetId="8">#REF!</definedName>
    <definedName name="________ABM40" localSheetId="7">#REF!</definedName>
    <definedName name="________ABM40" localSheetId="3">#REF!</definedName>
    <definedName name="________ABM40" localSheetId="4">#REF!</definedName>
    <definedName name="________ABM40" localSheetId="5">#REF!</definedName>
    <definedName name="________ABM40">#REF!</definedName>
    <definedName name="________ABM6" localSheetId="1">#REF!</definedName>
    <definedName name="________ABM6" localSheetId="8">#REF!</definedName>
    <definedName name="________ABM6" localSheetId="7">#REF!</definedName>
    <definedName name="________ABM6" localSheetId="3">#REF!</definedName>
    <definedName name="________ABM6" localSheetId="4">#REF!</definedName>
    <definedName name="________ABM6" localSheetId="5">#REF!</definedName>
    <definedName name="________ABM6">#REF!</definedName>
    <definedName name="________ACB10" localSheetId="1">#REF!</definedName>
    <definedName name="________ACB10" localSheetId="8">#REF!</definedName>
    <definedName name="________ACB10" localSheetId="7">#REF!</definedName>
    <definedName name="________ACB10" localSheetId="3">#REF!</definedName>
    <definedName name="________ACB10" localSheetId="4">#REF!</definedName>
    <definedName name="________ACB10" localSheetId="5">#REF!</definedName>
    <definedName name="________ACB10">#REF!</definedName>
    <definedName name="________ACB20" localSheetId="1">#REF!</definedName>
    <definedName name="________ACB20" localSheetId="8">#REF!</definedName>
    <definedName name="________ACB20" localSheetId="7">#REF!</definedName>
    <definedName name="________ACB20" localSheetId="3">#REF!</definedName>
    <definedName name="________ACB20" localSheetId="4">#REF!</definedName>
    <definedName name="________ACB20" localSheetId="5">#REF!</definedName>
    <definedName name="________ACB20">#REF!</definedName>
    <definedName name="________ACR10" localSheetId="1">#REF!</definedName>
    <definedName name="________ACR10" localSheetId="8">#REF!</definedName>
    <definedName name="________ACR10" localSheetId="7">#REF!</definedName>
    <definedName name="________ACR10" localSheetId="3">#REF!</definedName>
    <definedName name="________ACR10" localSheetId="4">#REF!</definedName>
    <definedName name="________ACR10" localSheetId="5">#REF!</definedName>
    <definedName name="________ACR10">#REF!</definedName>
    <definedName name="________ACR20" localSheetId="1">#REF!</definedName>
    <definedName name="________ACR20" localSheetId="8">#REF!</definedName>
    <definedName name="________ACR20" localSheetId="7">#REF!</definedName>
    <definedName name="________ACR20" localSheetId="3">#REF!</definedName>
    <definedName name="________ACR20" localSheetId="4">#REF!</definedName>
    <definedName name="________ACR20" localSheetId="5">#REF!</definedName>
    <definedName name="________ACR20">#REF!</definedName>
    <definedName name="________AGG10">'[21]21-Rate Analysis-1'!$E$22</definedName>
    <definedName name="________AGG40" localSheetId="1">#REF!</definedName>
    <definedName name="________AGG40" localSheetId="8">#REF!</definedName>
    <definedName name="________AGG40" localSheetId="7">#REF!</definedName>
    <definedName name="________AGG40" localSheetId="3">#REF!</definedName>
    <definedName name="________AGG40" localSheetId="4">#REF!</definedName>
    <definedName name="________AGG40" localSheetId="5">#REF!</definedName>
    <definedName name="________AGG40">#REF!</definedName>
    <definedName name="________AGG6" localSheetId="1">#REF!</definedName>
    <definedName name="________AGG6" localSheetId="8">#REF!</definedName>
    <definedName name="________AGG6" localSheetId="7">#REF!</definedName>
    <definedName name="________AGG6" localSheetId="3">#REF!</definedName>
    <definedName name="________AGG6" localSheetId="4">#REF!</definedName>
    <definedName name="________AGG6" localSheetId="5">#REF!</definedName>
    <definedName name="________AGG6">#REF!</definedName>
    <definedName name="________ash1" localSheetId="1">[17]ANAL!#REF!</definedName>
    <definedName name="________ash1" localSheetId="8">[17]ANAL!#REF!</definedName>
    <definedName name="________ash1" localSheetId="7">[17]ANAL!#REF!</definedName>
    <definedName name="________ash1" localSheetId="3">[17]ANAL!#REF!</definedName>
    <definedName name="________ash1" localSheetId="4">[17]ANAL!#REF!</definedName>
    <definedName name="________ash1" localSheetId="5">[17]ANAL!#REF!</definedName>
    <definedName name="________ash1">[17]ANAL!#REF!</definedName>
    <definedName name="________AWM10" localSheetId="1">#REF!</definedName>
    <definedName name="________AWM10" localSheetId="8">#REF!</definedName>
    <definedName name="________AWM10" localSheetId="7">#REF!</definedName>
    <definedName name="________AWM10" localSheetId="3">#REF!</definedName>
    <definedName name="________AWM10" localSheetId="4">#REF!</definedName>
    <definedName name="________AWM10" localSheetId="5">#REF!</definedName>
    <definedName name="________AWM10">#REF!</definedName>
    <definedName name="________AWM40" localSheetId="1">#REF!</definedName>
    <definedName name="________AWM40" localSheetId="8">#REF!</definedName>
    <definedName name="________AWM40" localSheetId="7">#REF!</definedName>
    <definedName name="________AWM40" localSheetId="3">#REF!</definedName>
    <definedName name="________AWM40" localSheetId="4">#REF!</definedName>
    <definedName name="________AWM40" localSheetId="5">#REF!</definedName>
    <definedName name="________AWM40">#REF!</definedName>
    <definedName name="________AWM6" localSheetId="1">#REF!</definedName>
    <definedName name="________AWM6" localSheetId="8">#REF!</definedName>
    <definedName name="________AWM6" localSheetId="7">#REF!</definedName>
    <definedName name="________AWM6" localSheetId="3">#REF!</definedName>
    <definedName name="________AWM6" localSheetId="4">#REF!</definedName>
    <definedName name="________AWM6" localSheetId="5">#REF!</definedName>
    <definedName name="________AWM6">#REF!</definedName>
    <definedName name="________CAN112">13.42</definedName>
    <definedName name="________CAN113">12.98</definedName>
    <definedName name="________CAN117">12.7</definedName>
    <definedName name="________CAN118">13.27</definedName>
    <definedName name="________CAN120">11.72</definedName>
    <definedName name="________CAN210">10.38</definedName>
    <definedName name="________CAN211">10.58</definedName>
    <definedName name="________CAN213">10.56</definedName>
    <definedName name="________CAN215">10.22</definedName>
    <definedName name="________CAN216">9.61</definedName>
    <definedName name="________CAN217">10.47</definedName>
    <definedName name="________CAN219">10.91</definedName>
    <definedName name="________CAN220">11.09</definedName>
    <definedName name="________CAN221">11.25</definedName>
    <definedName name="________CAN222">10.17</definedName>
    <definedName name="________CAN223">9.89</definedName>
    <definedName name="________CAN230">10.79</definedName>
    <definedName name="________can421">40.2</definedName>
    <definedName name="________can422">41.57</definedName>
    <definedName name="________can423">43.9</definedName>
    <definedName name="________can424">41.19</definedName>
    <definedName name="________can425">42.81</definedName>
    <definedName name="________can426">40.77</definedName>
    <definedName name="________can427">40.92</definedName>
    <definedName name="________can428">39.29</definedName>
    <definedName name="________can429">45.19</definedName>
    <definedName name="________can430">40.73</definedName>
    <definedName name="________can431">42.52</definedName>
    <definedName name="________can432">42.53</definedName>
    <definedName name="________can433">43.69</definedName>
    <definedName name="________can434">40.43</definedName>
    <definedName name="________can435">43.3</definedName>
    <definedName name="________CAN458" localSheetId="1">[11]PROCTOR!#REF!</definedName>
    <definedName name="________CAN458" localSheetId="8">[11]PROCTOR!#REF!</definedName>
    <definedName name="________CAN458" localSheetId="7">[11]PROCTOR!#REF!</definedName>
    <definedName name="________CAN458" localSheetId="3">[11]PROCTOR!#REF!</definedName>
    <definedName name="________CAN458" localSheetId="4">[11]PROCTOR!#REF!</definedName>
    <definedName name="________CAN458" localSheetId="5">[11]PROCTOR!#REF!</definedName>
    <definedName name="________CAN458">[11]PROCTOR!#REF!</definedName>
    <definedName name="________CAN486" localSheetId="1">[11]PROCTOR!#REF!</definedName>
    <definedName name="________CAN486" localSheetId="8">[11]PROCTOR!#REF!</definedName>
    <definedName name="________CAN486" localSheetId="7">[11]PROCTOR!#REF!</definedName>
    <definedName name="________CAN486" localSheetId="3">[11]PROCTOR!#REF!</definedName>
    <definedName name="________CAN486" localSheetId="4">[11]PROCTOR!#REF!</definedName>
    <definedName name="________CAN486" localSheetId="5">[11]PROCTOR!#REF!</definedName>
    <definedName name="________CAN486">[11]PROCTOR!#REF!</definedName>
    <definedName name="________CAN487" localSheetId="1">[11]PROCTOR!#REF!</definedName>
    <definedName name="________CAN487" localSheetId="8">[11]PROCTOR!#REF!</definedName>
    <definedName name="________CAN487" localSheetId="7">[11]PROCTOR!#REF!</definedName>
    <definedName name="________CAN487" localSheetId="3">[11]PROCTOR!#REF!</definedName>
    <definedName name="________CAN487" localSheetId="4">[11]PROCTOR!#REF!</definedName>
    <definedName name="________CAN487" localSheetId="5">[11]PROCTOR!#REF!</definedName>
    <definedName name="________CAN487">[11]PROCTOR!#REF!</definedName>
    <definedName name="________CAN488" localSheetId="1">[11]PROCTOR!#REF!</definedName>
    <definedName name="________CAN488" localSheetId="8">[11]PROCTOR!#REF!</definedName>
    <definedName name="________CAN488" localSheetId="7">[11]PROCTOR!#REF!</definedName>
    <definedName name="________CAN488" localSheetId="3">[11]PROCTOR!#REF!</definedName>
    <definedName name="________CAN488" localSheetId="4">[11]PROCTOR!#REF!</definedName>
    <definedName name="________CAN488" localSheetId="5">[11]PROCTOR!#REF!</definedName>
    <definedName name="________CAN488">[11]PROCTOR!#REF!</definedName>
    <definedName name="________CAN489" localSheetId="1">[11]PROCTOR!#REF!</definedName>
    <definedName name="________CAN489" localSheetId="8">[11]PROCTOR!#REF!</definedName>
    <definedName name="________CAN489" localSheetId="7">[11]PROCTOR!#REF!</definedName>
    <definedName name="________CAN489" localSheetId="3">[11]PROCTOR!#REF!</definedName>
    <definedName name="________CAN489" localSheetId="4">[11]PROCTOR!#REF!</definedName>
    <definedName name="________CAN489" localSheetId="5">[11]PROCTOR!#REF!</definedName>
    <definedName name="________CAN489">[11]PROCTOR!#REF!</definedName>
    <definedName name="________CAN490" localSheetId="1">[11]PROCTOR!#REF!</definedName>
    <definedName name="________CAN490" localSheetId="8">[11]PROCTOR!#REF!</definedName>
    <definedName name="________CAN490" localSheetId="7">[11]PROCTOR!#REF!</definedName>
    <definedName name="________CAN490" localSheetId="3">[11]PROCTOR!#REF!</definedName>
    <definedName name="________CAN490" localSheetId="4">[11]PROCTOR!#REF!</definedName>
    <definedName name="________CAN490" localSheetId="5">[11]PROCTOR!#REF!</definedName>
    <definedName name="________CAN490">[11]PROCTOR!#REF!</definedName>
    <definedName name="________CAN491" localSheetId="1">[11]PROCTOR!#REF!</definedName>
    <definedName name="________CAN491" localSheetId="8">[11]PROCTOR!#REF!</definedName>
    <definedName name="________CAN491" localSheetId="7">[11]PROCTOR!#REF!</definedName>
    <definedName name="________CAN491" localSheetId="3">[11]PROCTOR!#REF!</definedName>
    <definedName name="________CAN491" localSheetId="4">[11]PROCTOR!#REF!</definedName>
    <definedName name="________CAN491" localSheetId="5">[11]PROCTOR!#REF!</definedName>
    <definedName name="________CAN491">[11]PROCTOR!#REF!</definedName>
    <definedName name="________CAN492" localSheetId="1">[11]PROCTOR!#REF!</definedName>
    <definedName name="________CAN492" localSheetId="8">[11]PROCTOR!#REF!</definedName>
    <definedName name="________CAN492" localSheetId="7">[11]PROCTOR!#REF!</definedName>
    <definedName name="________CAN492" localSheetId="3">[11]PROCTOR!#REF!</definedName>
    <definedName name="________CAN492" localSheetId="4">[11]PROCTOR!#REF!</definedName>
    <definedName name="________CAN492" localSheetId="5">[11]PROCTOR!#REF!</definedName>
    <definedName name="________CAN492">[11]PROCTOR!#REF!</definedName>
    <definedName name="________CAN493" localSheetId="1">[11]PROCTOR!#REF!</definedName>
    <definedName name="________CAN493" localSheetId="8">[11]PROCTOR!#REF!</definedName>
    <definedName name="________CAN493" localSheetId="7">[11]PROCTOR!#REF!</definedName>
    <definedName name="________CAN493" localSheetId="3">[11]PROCTOR!#REF!</definedName>
    <definedName name="________CAN493" localSheetId="4">[11]PROCTOR!#REF!</definedName>
    <definedName name="________CAN493" localSheetId="5">[11]PROCTOR!#REF!</definedName>
    <definedName name="________CAN493">[11]PROCTOR!#REF!</definedName>
    <definedName name="________CAN494" localSheetId="1">[11]PROCTOR!#REF!</definedName>
    <definedName name="________CAN494" localSheetId="8">[11]PROCTOR!#REF!</definedName>
    <definedName name="________CAN494" localSheetId="7">[11]PROCTOR!#REF!</definedName>
    <definedName name="________CAN494" localSheetId="3">[11]PROCTOR!#REF!</definedName>
    <definedName name="________CAN494" localSheetId="4">[11]PROCTOR!#REF!</definedName>
    <definedName name="________CAN494" localSheetId="5">[11]PROCTOR!#REF!</definedName>
    <definedName name="________CAN494">[11]PROCTOR!#REF!</definedName>
    <definedName name="________CAN495" localSheetId="1">[11]PROCTOR!#REF!</definedName>
    <definedName name="________CAN495" localSheetId="8">[11]PROCTOR!#REF!</definedName>
    <definedName name="________CAN495" localSheetId="7">[11]PROCTOR!#REF!</definedName>
    <definedName name="________CAN495" localSheetId="3">[11]PROCTOR!#REF!</definedName>
    <definedName name="________CAN495" localSheetId="4">[11]PROCTOR!#REF!</definedName>
    <definedName name="________CAN495" localSheetId="5">[11]PROCTOR!#REF!</definedName>
    <definedName name="________CAN495">[11]PROCTOR!#REF!</definedName>
    <definedName name="________CAN496" localSheetId="1">[11]PROCTOR!#REF!</definedName>
    <definedName name="________CAN496" localSheetId="8">[11]PROCTOR!#REF!</definedName>
    <definedName name="________CAN496" localSheetId="7">[11]PROCTOR!#REF!</definedName>
    <definedName name="________CAN496" localSheetId="3">[11]PROCTOR!#REF!</definedName>
    <definedName name="________CAN496" localSheetId="4">[11]PROCTOR!#REF!</definedName>
    <definedName name="________CAN496" localSheetId="5">[11]PROCTOR!#REF!</definedName>
    <definedName name="________CAN496">[11]PROCTOR!#REF!</definedName>
    <definedName name="________CAN497" localSheetId="1">[11]PROCTOR!#REF!</definedName>
    <definedName name="________CAN497" localSheetId="8">[11]PROCTOR!#REF!</definedName>
    <definedName name="________CAN497" localSheetId="7">[11]PROCTOR!#REF!</definedName>
    <definedName name="________CAN497" localSheetId="3">[11]PROCTOR!#REF!</definedName>
    <definedName name="________CAN497" localSheetId="4">[11]PROCTOR!#REF!</definedName>
    <definedName name="________CAN497" localSheetId="5">[11]PROCTOR!#REF!</definedName>
    <definedName name="________CAN497">[11]PROCTOR!#REF!</definedName>
    <definedName name="________CAN498" localSheetId="1">[11]PROCTOR!#REF!</definedName>
    <definedName name="________CAN498" localSheetId="8">[11]PROCTOR!#REF!</definedName>
    <definedName name="________CAN498" localSheetId="7">[11]PROCTOR!#REF!</definedName>
    <definedName name="________CAN498" localSheetId="3">[11]PROCTOR!#REF!</definedName>
    <definedName name="________CAN498" localSheetId="4">[11]PROCTOR!#REF!</definedName>
    <definedName name="________CAN498" localSheetId="5">[11]PROCTOR!#REF!</definedName>
    <definedName name="________CAN498">[11]PROCTOR!#REF!</definedName>
    <definedName name="________CAN499" localSheetId="1">[11]PROCTOR!#REF!</definedName>
    <definedName name="________CAN499" localSheetId="8">[11]PROCTOR!#REF!</definedName>
    <definedName name="________CAN499" localSheetId="7">[11]PROCTOR!#REF!</definedName>
    <definedName name="________CAN499" localSheetId="3">[11]PROCTOR!#REF!</definedName>
    <definedName name="________CAN499" localSheetId="4">[11]PROCTOR!#REF!</definedName>
    <definedName name="________CAN499" localSheetId="5">[11]PROCTOR!#REF!</definedName>
    <definedName name="________CAN499">[11]PROCTOR!#REF!</definedName>
    <definedName name="________CAN500" localSheetId="1">[11]PROCTOR!#REF!</definedName>
    <definedName name="________CAN500" localSheetId="8">[11]PROCTOR!#REF!</definedName>
    <definedName name="________CAN500" localSheetId="7">[11]PROCTOR!#REF!</definedName>
    <definedName name="________CAN500" localSheetId="3">[11]PROCTOR!#REF!</definedName>
    <definedName name="________CAN500" localSheetId="4">[11]PROCTOR!#REF!</definedName>
    <definedName name="________CAN500" localSheetId="5">[11]PROCTOR!#REF!</definedName>
    <definedName name="________CAN500">[11]PROCTOR!#REF!</definedName>
    <definedName name="________CDG100" localSheetId="1">#REF!</definedName>
    <definedName name="________CDG100" localSheetId="8">#REF!</definedName>
    <definedName name="________CDG100" localSheetId="7">#REF!</definedName>
    <definedName name="________CDG100" localSheetId="3">#REF!</definedName>
    <definedName name="________CDG100" localSheetId="4">#REF!</definedName>
    <definedName name="________CDG100" localSheetId="5">#REF!</definedName>
    <definedName name="________CDG100">#REF!</definedName>
    <definedName name="________CDG250" localSheetId="1">#REF!</definedName>
    <definedName name="________CDG250" localSheetId="8">#REF!</definedName>
    <definedName name="________CDG250" localSheetId="7">#REF!</definedName>
    <definedName name="________CDG250" localSheetId="3">#REF!</definedName>
    <definedName name="________CDG250" localSheetId="4">#REF!</definedName>
    <definedName name="________CDG250" localSheetId="5">#REF!</definedName>
    <definedName name="________CDG250">#REF!</definedName>
    <definedName name="________CDG50" localSheetId="1">#REF!</definedName>
    <definedName name="________CDG50" localSheetId="8">#REF!</definedName>
    <definedName name="________CDG50" localSheetId="7">#REF!</definedName>
    <definedName name="________CDG50" localSheetId="3">#REF!</definedName>
    <definedName name="________CDG50" localSheetId="4">#REF!</definedName>
    <definedName name="________CDG50" localSheetId="5">#REF!</definedName>
    <definedName name="________CDG50">#REF!</definedName>
    <definedName name="________CDG500" localSheetId="1">#REF!</definedName>
    <definedName name="________CDG500" localSheetId="8">#REF!</definedName>
    <definedName name="________CDG500" localSheetId="7">#REF!</definedName>
    <definedName name="________CDG500" localSheetId="3">#REF!</definedName>
    <definedName name="________CDG500" localSheetId="4">#REF!</definedName>
    <definedName name="________CDG500" localSheetId="5">#REF!</definedName>
    <definedName name="________CDG500">#REF!</definedName>
    <definedName name="________CEM53" localSheetId="1">#REF!</definedName>
    <definedName name="________CEM53" localSheetId="8">#REF!</definedName>
    <definedName name="________CEM53" localSheetId="7">#REF!</definedName>
    <definedName name="________CEM53" localSheetId="3">#REF!</definedName>
    <definedName name="________CEM53" localSheetId="4">#REF!</definedName>
    <definedName name="________CEM53" localSheetId="5">#REF!</definedName>
    <definedName name="________CEM53">#REF!</definedName>
    <definedName name="________CRN3" localSheetId="1">#REF!</definedName>
    <definedName name="________CRN3" localSheetId="8">#REF!</definedName>
    <definedName name="________CRN3" localSheetId="7">#REF!</definedName>
    <definedName name="________CRN3" localSheetId="3">#REF!</definedName>
    <definedName name="________CRN3" localSheetId="4">#REF!</definedName>
    <definedName name="________CRN3" localSheetId="5">#REF!</definedName>
    <definedName name="________CRN3">#REF!</definedName>
    <definedName name="________CRN35" localSheetId="1">#REF!</definedName>
    <definedName name="________CRN35" localSheetId="8">#REF!</definedName>
    <definedName name="________CRN35" localSheetId="7">#REF!</definedName>
    <definedName name="________CRN35" localSheetId="3">#REF!</definedName>
    <definedName name="________CRN35" localSheetId="4">#REF!</definedName>
    <definedName name="________CRN35" localSheetId="5">#REF!</definedName>
    <definedName name="________CRN35">#REF!</definedName>
    <definedName name="________CRN80" localSheetId="1">#REF!</definedName>
    <definedName name="________CRN80" localSheetId="8">#REF!</definedName>
    <definedName name="________CRN80" localSheetId="7">#REF!</definedName>
    <definedName name="________CRN80" localSheetId="3">#REF!</definedName>
    <definedName name="________CRN80" localSheetId="4">#REF!</definedName>
    <definedName name="________CRN80" localSheetId="5">#REF!</definedName>
    <definedName name="________CRN80">#REF!</definedName>
    <definedName name="________dec05" localSheetId="6" hidden="1">{"'Sheet1'!$A$4386:$N$4591"}</definedName>
    <definedName name="________dec05" hidden="1">{"'Sheet1'!$A$4386:$N$4591"}</definedName>
    <definedName name="________DOZ50" localSheetId="1">#REF!</definedName>
    <definedName name="________DOZ50" localSheetId="8">#REF!</definedName>
    <definedName name="________DOZ50" localSheetId="7">#REF!</definedName>
    <definedName name="________DOZ50" localSheetId="3">#REF!</definedName>
    <definedName name="________DOZ50" localSheetId="4">#REF!</definedName>
    <definedName name="________DOZ50" localSheetId="5">#REF!</definedName>
    <definedName name="________DOZ50">#REF!</definedName>
    <definedName name="________DOZ80" localSheetId="1">#REF!</definedName>
    <definedName name="________DOZ80" localSheetId="8">#REF!</definedName>
    <definedName name="________DOZ80" localSheetId="7">#REF!</definedName>
    <definedName name="________DOZ80" localSheetId="3">#REF!</definedName>
    <definedName name="________DOZ80" localSheetId="4">#REF!</definedName>
    <definedName name="________DOZ80" localSheetId="5">#REF!</definedName>
    <definedName name="________DOZ80">#REF!</definedName>
    <definedName name="________EXC20">'[22]21-Rate Analysis-1'!$E$50</definedName>
    <definedName name="________ExV200" localSheetId="1">#REF!</definedName>
    <definedName name="________ExV200" localSheetId="8">#REF!</definedName>
    <definedName name="________ExV200" localSheetId="7">#REF!</definedName>
    <definedName name="________ExV200" localSheetId="3">#REF!</definedName>
    <definedName name="________ExV200" localSheetId="4">#REF!</definedName>
    <definedName name="________ExV200" localSheetId="5">#REF!</definedName>
    <definedName name="________ExV200">#REF!</definedName>
    <definedName name="________GEN100" localSheetId="1">#REF!</definedName>
    <definedName name="________GEN100" localSheetId="8">#REF!</definedName>
    <definedName name="________GEN100" localSheetId="7">#REF!</definedName>
    <definedName name="________GEN100" localSheetId="3">#REF!</definedName>
    <definedName name="________GEN100" localSheetId="4">#REF!</definedName>
    <definedName name="________GEN100" localSheetId="5">#REF!</definedName>
    <definedName name="________GEN100">#REF!</definedName>
    <definedName name="________GEN250" localSheetId="1">#REF!</definedName>
    <definedName name="________GEN250" localSheetId="8">#REF!</definedName>
    <definedName name="________GEN250" localSheetId="7">#REF!</definedName>
    <definedName name="________GEN250" localSheetId="3">#REF!</definedName>
    <definedName name="________GEN250" localSheetId="4">#REF!</definedName>
    <definedName name="________GEN250" localSheetId="5">#REF!</definedName>
    <definedName name="________GEN250">#REF!</definedName>
    <definedName name="________GEN325" localSheetId="1">#REF!</definedName>
    <definedName name="________GEN325" localSheetId="8">#REF!</definedName>
    <definedName name="________GEN325" localSheetId="7">#REF!</definedName>
    <definedName name="________GEN325" localSheetId="3">#REF!</definedName>
    <definedName name="________GEN325" localSheetId="4">#REF!</definedName>
    <definedName name="________GEN325" localSheetId="5">#REF!</definedName>
    <definedName name="________GEN325">#REF!</definedName>
    <definedName name="________GEN380" localSheetId="1">#REF!</definedName>
    <definedName name="________GEN380" localSheetId="8">#REF!</definedName>
    <definedName name="________GEN380" localSheetId="7">#REF!</definedName>
    <definedName name="________GEN380" localSheetId="3">#REF!</definedName>
    <definedName name="________GEN380" localSheetId="4">#REF!</definedName>
    <definedName name="________GEN380" localSheetId="5">#REF!</definedName>
    <definedName name="________GEN380">#REF!</definedName>
    <definedName name="________GSB1" localSheetId="1">#REF!</definedName>
    <definedName name="________GSB1" localSheetId="8">#REF!</definedName>
    <definedName name="________GSB1" localSheetId="7">#REF!</definedName>
    <definedName name="________GSB1" localSheetId="3">#REF!</definedName>
    <definedName name="________GSB1" localSheetId="4">#REF!</definedName>
    <definedName name="________GSB1" localSheetId="5">#REF!</definedName>
    <definedName name="________GSB1">#REF!</definedName>
    <definedName name="________GSB2" localSheetId="1">#REF!</definedName>
    <definedName name="________GSB2" localSheetId="8">#REF!</definedName>
    <definedName name="________GSB2" localSheetId="7">#REF!</definedName>
    <definedName name="________GSB2" localSheetId="3">#REF!</definedName>
    <definedName name="________GSB2" localSheetId="4">#REF!</definedName>
    <definedName name="________GSB2" localSheetId="5">#REF!</definedName>
    <definedName name="________GSB2">#REF!</definedName>
    <definedName name="________GSB3" localSheetId="1">#REF!</definedName>
    <definedName name="________GSB3" localSheetId="8">#REF!</definedName>
    <definedName name="________GSB3" localSheetId="7">#REF!</definedName>
    <definedName name="________GSB3" localSheetId="3">#REF!</definedName>
    <definedName name="________GSB3" localSheetId="4">#REF!</definedName>
    <definedName name="________GSB3" localSheetId="5">#REF!</definedName>
    <definedName name="________GSB3">#REF!</definedName>
    <definedName name="________HMP1" localSheetId="1">#REF!</definedName>
    <definedName name="________HMP1" localSheetId="8">#REF!</definedName>
    <definedName name="________HMP1" localSheetId="7">#REF!</definedName>
    <definedName name="________HMP1" localSheetId="3">#REF!</definedName>
    <definedName name="________HMP1" localSheetId="4">#REF!</definedName>
    <definedName name="________HMP1" localSheetId="5">#REF!</definedName>
    <definedName name="________HMP1">#REF!</definedName>
    <definedName name="________HMP2" localSheetId="1">#REF!</definedName>
    <definedName name="________HMP2" localSheetId="8">#REF!</definedName>
    <definedName name="________HMP2" localSheetId="7">#REF!</definedName>
    <definedName name="________HMP2" localSheetId="3">#REF!</definedName>
    <definedName name="________HMP2" localSheetId="4">#REF!</definedName>
    <definedName name="________HMP2" localSheetId="5">#REF!</definedName>
    <definedName name="________HMP2">#REF!</definedName>
    <definedName name="________HMP3" localSheetId="1">#REF!</definedName>
    <definedName name="________HMP3" localSheetId="8">#REF!</definedName>
    <definedName name="________HMP3" localSheetId="7">#REF!</definedName>
    <definedName name="________HMP3" localSheetId="3">#REF!</definedName>
    <definedName name="________HMP3" localSheetId="4">#REF!</definedName>
    <definedName name="________HMP3" localSheetId="5">#REF!</definedName>
    <definedName name="________HMP3">#REF!</definedName>
    <definedName name="________HMP4" localSheetId="1">#REF!</definedName>
    <definedName name="________HMP4" localSheetId="8">#REF!</definedName>
    <definedName name="________HMP4" localSheetId="7">#REF!</definedName>
    <definedName name="________HMP4" localSheetId="3">#REF!</definedName>
    <definedName name="________HMP4" localSheetId="4">#REF!</definedName>
    <definedName name="________HMP4" localSheetId="5">#REF!</definedName>
    <definedName name="________HMP4">#REF!</definedName>
    <definedName name="________lb1" localSheetId="1">#REF!</definedName>
    <definedName name="________lb1" localSheetId="8">#REF!</definedName>
    <definedName name="________lb1" localSheetId="7">#REF!</definedName>
    <definedName name="________lb1" localSheetId="3">#REF!</definedName>
    <definedName name="________lb1" localSheetId="4">#REF!</definedName>
    <definedName name="________lb1" localSheetId="5">#REF!</definedName>
    <definedName name="________lb1">#REF!</definedName>
    <definedName name="________lb2" localSheetId="1">#REF!</definedName>
    <definedName name="________lb2" localSheetId="8">#REF!</definedName>
    <definedName name="________lb2" localSheetId="7">#REF!</definedName>
    <definedName name="________lb2" localSheetId="3">#REF!</definedName>
    <definedName name="________lb2" localSheetId="4">#REF!</definedName>
    <definedName name="________lb2" localSheetId="5">#REF!</definedName>
    <definedName name="________lb2">#REF!</definedName>
    <definedName name="________mac2">200</definedName>
    <definedName name="________MIX10" localSheetId="1">#REF!</definedName>
    <definedName name="________MIX10" localSheetId="8">#REF!</definedName>
    <definedName name="________MIX10" localSheetId="7">#REF!</definedName>
    <definedName name="________MIX10" localSheetId="3">#REF!</definedName>
    <definedName name="________MIX10" localSheetId="4">#REF!</definedName>
    <definedName name="________MIX10" localSheetId="5">#REF!</definedName>
    <definedName name="________MIX10">#REF!</definedName>
    <definedName name="________MIX15" localSheetId="1">#REF!</definedName>
    <definedName name="________MIX15" localSheetId="8">#REF!</definedName>
    <definedName name="________MIX15" localSheetId="7">#REF!</definedName>
    <definedName name="________MIX15" localSheetId="3">#REF!</definedName>
    <definedName name="________MIX15" localSheetId="4">#REF!</definedName>
    <definedName name="________MIX15" localSheetId="5">#REF!</definedName>
    <definedName name="________MIX15">#REF!</definedName>
    <definedName name="________MIX15150" localSheetId="1">'[3]Mix Design'!#REF!</definedName>
    <definedName name="________MIX15150" localSheetId="8">'[3]Mix Design'!#REF!</definedName>
    <definedName name="________MIX15150" localSheetId="7">'[3]Mix Design'!#REF!</definedName>
    <definedName name="________MIX15150" localSheetId="3">'[3]Mix Design'!#REF!</definedName>
    <definedName name="________MIX15150" localSheetId="4">'[3]Mix Design'!#REF!</definedName>
    <definedName name="________MIX15150" localSheetId="5">'[3]Mix Design'!#REF!</definedName>
    <definedName name="________MIX15150">'[3]Mix Design'!#REF!</definedName>
    <definedName name="________MIX1540">'[3]Mix Design'!$P$11</definedName>
    <definedName name="________MIX1580" localSheetId="1">'[3]Mix Design'!#REF!</definedName>
    <definedName name="________MIX1580" localSheetId="8">'[3]Mix Design'!#REF!</definedName>
    <definedName name="________MIX1580" localSheetId="7">'[3]Mix Design'!#REF!</definedName>
    <definedName name="________MIX1580" localSheetId="3">'[3]Mix Design'!#REF!</definedName>
    <definedName name="________MIX1580" localSheetId="4">'[3]Mix Design'!#REF!</definedName>
    <definedName name="________MIX1580" localSheetId="5">'[3]Mix Design'!#REF!</definedName>
    <definedName name="________MIX1580">'[3]Mix Design'!#REF!</definedName>
    <definedName name="________MIX2">'[4]Mix Design'!$P$12</definedName>
    <definedName name="________MIX20" localSheetId="1">#REF!</definedName>
    <definedName name="________MIX20" localSheetId="8">#REF!</definedName>
    <definedName name="________MIX20" localSheetId="7">#REF!</definedName>
    <definedName name="________MIX20" localSheetId="3">#REF!</definedName>
    <definedName name="________MIX20" localSheetId="4">#REF!</definedName>
    <definedName name="________MIX20" localSheetId="5">#REF!</definedName>
    <definedName name="________MIX20">#REF!</definedName>
    <definedName name="________MIX2020">'[3]Mix Design'!$P$12</definedName>
    <definedName name="________MIX2040">'[3]Mix Design'!$P$13</definedName>
    <definedName name="________MIX25" localSheetId="1">#REF!</definedName>
    <definedName name="________MIX25" localSheetId="8">#REF!</definedName>
    <definedName name="________MIX25" localSheetId="7">#REF!</definedName>
    <definedName name="________MIX25" localSheetId="3">#REF!</definedName>
    <definedName name="________MIX25" localSheetId="4">#REF!</definedName>
    <definedName name="________MIX25" localSheetId="5">#REF!</definedName>
    <definedName name="________MIX25">#REF!</definedName>
    <definedName name="________MIX2540">'[3]Mix Design'!$P$15</definedName>
    <definedName name="________Mix255">'[5]Mix Design'!$P$13</definedName>
    <definedName name="________MIX30" localSheetId="1">#REF!</definedName>
    <definedName name="________MIX30" localSheetId="8">#REF!</definedName>
    <definedName name="________MIX30" localSheetId="7">#REF!</definedName>
    <definedName name="________MIX30" localSheetId="3">#REF!</definedName>
    <definedName name="________MIX30" localSheetId="4">#REF!</definedName>
    <definedName name="________MIX30" localSheetId="5">#REF!</definedName>
    <definedName name="________MIX30">#REF!</definedName>
    <definedName name="________MIX35" localSheetId="1">#REF!</definedName>
    <definedName name="________MIX35" localSheetId="8">#REF!</definedName>
    <definedName name="________MIX35" localSheetId="7">#REF!</definedName>
    <definedName name="________MIX35" localSheetId="3">#REF!</definedName>
    <definedName name="________MIX35" localSheetId="4">#REF!</definedName>
    <definedName name="________MIX35" localSheetId="5">#REF!</definedName>
    <definedName name="________MIX35">#REF!</definedName>
    <definedName name="________MIX40" localSheetId="1">#REF!</definedName>
    <definedName name="________MIX40" localSheetId="8">#REF!</definedName>
    <definedName name="________MIX40" localSheetId="7">#REF!</definedName>
    <definedName name="________MIX40" localSheetId="3">#REF!</definedName>
    <definedName name="________MIX40" localSheetId="4">#REF!</definedName>
    <definedName name="________MIX40" localSheetId="5">#REF!</definedName>
    <definedName name="________MIX40">#REF!</definedName>
    <definedName name="________MIX45" localSheetId="1">'[3]Mix Design'!#REF!</definedName>
    <definedName name="________MIX45" localSheetId="8">'[3]Mix Design'!#REF!</definedName>
    <definedName name="________MIX45" localSheetId="7">'[3]Mix Design'!#REF!</definedName>
    <definedName name="________MIX45" localSheetId="3">'[3]Mix Design'!#REF!</definedName>
    <definedName name="________MIX45" localSheetId="4">'[3]Mix Design'!#REF!</definedName>
    <definedName name="________MIX45" localSheetId="5">'[3]Mix Design'!#REF!</definedName>
    <definedName name="________MIX45">'[3]Mix Design'!#REF!</definedName>
    <definedName name="________mm1" localSheetId="1">#REF!</definedName>
    <definedName name="________mm1" localSheetId="8">#REF!</definedName>
    <definedName name="________mm1" localSheetId="7">#REF!</definedName>
    <definedName name="________mm1" localSheetId="3">#REF!</definedName>
    <definedName name="________mm1" localSheetId="4">#REF!</definedName>
    <definedName name="________mm1" localSheetId="5">#REF!</definedName>
    <definedName name="________mm1">#REF!</definedName>
    <definedName name="________mm2" localSheetId="1">#REF!</definedName>
    <definedName name="________mm2" localSheetId="8">#REF!</definedName>
    <definedName name="________mm2" localSheetId="7">#REF!</definedName>
    <definedName name="________mm2" localSheetId="3">#REF!</definedName>
    <definedName name="________mm2" localSheetId="4">#REF!</definedName>
    <definedName name="________mm2" localSheetId="5">#REF!</definedName>
    <definedName name="________mm2">#REF!</definedName>
    <definedName name="________mm3" localSheetId="1">#REF!</definedName>
    <definedName name="________mm3" localSheetId="8">#REF!</definedName>
    <definedName name="________mm3" localSheetId="7">#REF!</definedName>
    <definedName name="________mm3" localSheetId="3">#REF!</definedName>
    <definedName name="________mm3" localSheetId="4">#REF!</definedName>
    <definedName name="________mm3" localSheetId="5">#REF!</definedName>
    <definedName name="________mm3">#REF!</definedName>
    <definedName name="________MUR5" localSheetId="1">#REF!</definedName>
    <definedName name="________MUR5" localSheetId="8">#REF!</definedName>
    <definedName name="________MUR5" localSheetId="7">#REF!</definedName>
    <definedName name="________MUR5" localSheetId="3">#REF!</definedName>
    <definedName name="________MUR5" localSheetId="4">#REF!</definedName>
    <definedName name="________MUR5" localSheetId="5">#REF!</definedName>
    <definedName name="________MUR5">#REF!</definedName>
    <definedName name="________MUR8" localSheetId="1">#REF!</definedName>
    <definedName name="________MUR8" localSheetId="8">#REF!</definedName>
    <definedName name="________MUR8" localSheetId="7">#REF!</definedName>
    <definedName name="________MUR8" localSheetId="3">#REF!</definedName>
    <definedName name="________MUR8" localSheetId="4">#REF!</definedName>
    <definedName name="________MUR8" localSheetId="5">#REF!</definedName>
    <definedName name="________MUR8">#REF!</definedName>
    <definedName name="________OPC43" localSheetId="1">#REF!</definedName>
    <definedName name="________OPC43" localSheetId="8">#REF!</definedName>
    <definedName name="________OPC43" localSheetId="7">#REF!</definedName>
    <definedName name="________OPC43" localSheetId="3">#REF!</definedName>
    <definedName name="________OPC43" localSheetId="4">#REF!</definedName>
    <definedName name="________OPC43" localSheetId="5">#REF!</definedName>
    <definedName name="________OPC43">#REF!</definedName>
    <definedName name="________PPC53">'[22]21-Rate Analysis-1'!$E$19</definedName>
    <definedName name="________sh1">90</definedName>
    <definedName name="________sh2">120</definedName>
    <definedName name="________sh3">150</definedName>
    <definedName name="________sh4">180</definedName>
    <definedName name="________SLV10025" localSheetId="1">'[23]ANAL-PIPE LINE'!#REF!</definedName>
    <definedName name="________SLV10025" localSheetId="8">'[23]ANAL-PIPE LINE'!#REF!</definedName>
    <definedName name="________SLV10025" localSheetId="7">'[23]ANAL-PIPE LINE'!#REF!</definedName>
    <definedName name="________SLV10025" localSheetId="3">'[23]ANAL-PIPE LINE'!#REF!</definedName>
    <definedName name="________SLV10025" localSheetId="4">'[23]ANAL-PIPE LINE'!#REF!</definedName>
    <definedName name="________SLV10025" localSheetId="5">'[23]ANAL-PIPE LINE'!#REF!</definedName>
    <definedName name="________SLV10025">'[23]ANAL-PIPE LINE'!#REF!</definedName>
    <definedName name="________tab1" localSheetId="1">#REF!</definedName>
    <definedName name="________tab1" localSheetId="8">#REF!</definedName>
    <definedName name="________tab1" localSheetId="7">#REF!</definedName>
    <definedName name="________tab1" localSheetId="3">#REF!</definedName>
    <definedName name="________tab1" localSheetId="4">#REF!</definedName>
    <definedName name="________tab1" localSheetId="5">#REF!</definedName>
    <definedName name="________tab1">#REF!</definedName>
    <definedName name="________tab2" localSheetId="1">#REF!</definedName>
    <definedName name="________tab2" localSheetId="8">#REF!</definedName>
    <definedName name="________tab2" localSheetId="7">#REF!</definedName>
    <definedName name="________tab2" localSheetId="3">#REF!</definedName>
    <definedName name="________tab2" localSheetId="4">#REF!</definedName>
    <definedName name="________tab2" localSheetId="5">#REF!</definedName>
    <definedName name="________tab2">#REF!</definedName>
    <definedName name="________TIP1" localSheetId="1">#REF!</definedName>
    <definedName name="________TIP1" localSheetId="8">#REF!</definedName>
    <definedName name="________TIP1" localSheetId="7">#REF!</definedName>
    <definedName name="________TIP1" localSheetId="3">#REF!</definedName>
    <definedName name="________TIP1" localSheetId="4">#REF!</definedName>
    <definedName name="________TIP1" localSheetId="5">#REF!</definedName>
    <definedName name="________TIP1">#REF!</definedName>
    <definedName name="________TIP2" localSheetId="1">#REF!</definedName>
    <definedName name="________TIP2" localSheetId="8">#REF!</definedName>
    <definedName name="________TIP2" localSheetId="7">#REF!</definedName>
    <definedName name="________TIP2" localSheetId="3">#REF!</definedName>
    <definedName name="________TIP2" localSheetId="4">#REF!</definedName>
    <definedName name="________TIP2" localSheetId="5">#REF!</definedName>
    <definedName name="________TIP2">#REF!</definedName>
    <definedName name="________TIP3" localSheetId="1">#REF!</definedName>
    <definedName name="________TIP3" localSheetId="8">#REF!</definedName>
    <definedName name="________TIP3" localSheetId="7">#REF!</definedName>
    <definedName name="________TIP3" localSheetId="3">#REF!</definedName>
    <definedName name="________TIP3" localSheetId="4">#REF!</definedName>
    <definedName name="________TIP3" localSheetId="5">#REF!</definedName>
    <definedName name="________TIP3">#REF!</definedName>
    <definedName name="_______A65537" localSheetId="1">#REF!</definedName>
    <definedName name="_______A65537" localSheetId="8">#REF!</definedName>
    <definedName name="_______A65537" localSheetId="7">#REF!</definedName>
    <definedName name="_______A65537" localSheetId="3">#REF!</definedName>
    <definedName name="_______A65537" localSheetId="4">#REF!</definedName>
    <definedName name="_______A65537" localSheetId="5">#REF!</definedName>
    <definedName name="_______A65537">#REF!</definedName>
    <definedName name="_______ABM10" localSheetId="1">#REF!</definedName>
    <definedName name="_______ABM10" localSheetId="8">#REF!</definedName>
    <definedName name="_______ABM10" localSheetId="7">#REF!</definedName>
    <definedName name="_______ABM10" localSheetId="3">#REF!</definedName>
    <definedName name="_______ABM10" localSheetId="4">#REF!</definedName>
    <definedName name="_______ABM10" localSheetId="5">#REF!</definedName>
    <definedName name="_______ABM10">#REF!</definedName>
    <definedName name="_______ABM40" localSheetId="1">#REF!</definedName>
    <definedName name="_______ABM40" localSheetId="8">#REF!</definedName>
    <definedName name="_______ABM40" localSheetId="7">#REF!</definedName>
    <definedName name="_______ABM40" localSheetId="3">#REF!</definedName>
    <definedName name="_______ABM40" localSheetId="4">#REF!</definedName>
    <definedName name="_______ABM40" localSheetId="5">#REF!</definedName>
    <definedName name="_______ABM40">#REF!</definedName>
    <definedName name="_______ABM6" localSheetId="1">#REF!</definedName>
    <definedName name="_______ABM6" localSheetId="8">#REF!</definedName>
    <definedName name="_______ABM6" localSheetId="7">#REF!</definedName>
    <definedName name="_______ABM6" localSheetId="3">#REF!</definedName>
    <definedName name="_______ABM6" localSheetId="4">#REF!</definedName>
    <definedName name="_______ABM6" localSheetId="5">#REF!</definedName>
    <definedName name="_______ABM6">#REF!</definedName>
    <definedName name="_______ACB10" localSheetId="1">#REF!</definedName>
    <definedName name="_______ACB10" localSheetId="8">#REF!</definedName>
    <definedName name="_______ACB10" localSheetId="7">#REF!</definedName>
    <definedName name="_______ACB10" localSheetId="3">#REF!</definedName>
    <definedName name="_______ACB10" localSheetId="4">#REF!</definedName>
    <definedName name="_______ACB10" localSheetId="5">#REF!</definedName>
    <definedName name="_______ACB10">#REF!</definedName>
    <definedName name="_______ACB20" localSheetId="1">#REF!</definedName>
    <definedName name="_______ACB20" localSheetId="8">#REF!</definedName>
    <definedName name="_______ACB20" localSheetId="7">#REF!</definedName>
    <definedName name="_______ACB20" localSheetId="3">#REF!</definedName>
    <definedName name="_______ACB20" localSheetId="4">#REF!</definedName>
    <definedName name="_______ACB20" localSheetId="5">#REF!</definedName>
    <definedName name="_______ACB20">#REF!</definedName>
    <definedName name="_______ACR10" localSheetId="1">#REF!</definedName>
    <definedName name="_______ACR10" localSheetId="8">#REF!</definedName>
    <definedName name="_______ACR10" localSheetId="7">#REF!</definedName>
    <definedName name="_______ACR10" localSheetId="3">#REF!</definedName>
    <definedName name="_______ACR10" localSheetId="4">#REF!</definedName>
    <definedName name="_______ACR10" localSheetId="5">#REF!</definedName>
    <definedName name="_______ACR10">#REF!</definedName>
    <definedName name="_______ACR20" localSheetId="1">#REF!</definedName>
    <definedName name="_______ACR20" localSheetId="8">#REF!</definedName>
    <definedName name="_______ACR20" localSheetId="7">#REF!</definedName>
    <definedName name="_______ACR20" localSheetId="3">#REF!</definedName>
    <definedName name="_______ACR20" localSheetId="4">#REF!</definedName>
    <definedName name="_______ACR20" localSheetId="5">#REF!</definedName>
    <definedName name="_______ACR20">#REF!</definedName>
    <definedName name="_______AGG10">'[21]21-Rate Analysis-1'!$E$22</definedName>
    <definedName name="_______AGG40" localSheetId="1">#REF!</definedName>
    <definedName name="_______AGG40" localSheetId="8">#REF!</definedName>
    <definedName name="_______AGG40" localSheetId="7">#REF!</definedName>
    <definedName name="_______AGG40" localSheetId="3">#REF!</definedName>
    <definedName name="_______AGG40" localSheetId="4">#REF!</definedName>
    <definedName name="_______AGG40" localSheetId="5">#REF!</definedName>
    <definedName name="_______AGG40">#REF!</definedName>
    <definedName name="_______AGG6" localSheetId="1">#REF!</definedName>
    <definedName name="_______AGG6" localSheetId="8">#REF!</definedName>
    <definedName name="_______AGG6" localSheetId="7">#REF!</definedName>
    <definedName name="_______AGG6" localSheetId="3">#REF!</definedName>
    <definedName name="_______AGG6" localSheetId="4">#REF!</definedName>
    <definedName name="_______AGG6" localSheetId="5">#REF!</definedName>
    <definedName name="_______AGG6">#REF!</definedName>
    <definedName name="_______ARV8040">'[6]ANAL-PUMP HOUSE'!$I$55</definedName>
    <definedName name="_______ash1" localSheetId="1">[10]ANAL!#REF!</definedName>
    <definedName name="_______ash1" localSheetId="8">[10]ANAL!#REF!</definedName>
    <definedName name="_______ash1" localSheetId="7">[10]ANAL!#REF!</definedName>
    <definedName name="_______ash1" localSheetId="3">[10]ANAL!#REF!</definedName>
    <definedName name="_______ash1" localSheetId="4">[10]ANAL!#REF!</definedName>
    <definedName name="_______ash1" localSheetId="5">[10]ANAL!#REF!</definedName>
    <definedName name="_______ash1">[10]ANAL!#REF!</definedName>
    <definedName name="_______AWM10" localSheetId="1">#REF!</definedName>
    <definedName name="_______AWM10" localSheetId="8">#REF!</definedName>
    <definedName name="_______AWM10" localSheetId="7">#REF!</definedName>
    <definedName name="_______AWM10" localSheetId="3">#REF!</definedName>
    <definedName name="_______AWM10" localSheetId="4">#REF!</definedName>
    <definedName name="_______AWM10" localSheetId="5">#REF!</definedName>
    <definedName name="_______AWM10">#REF!</definedName>
    <definedName name="_______AWM40" localSheetId="1">#REF!</definedName>
    <definedName name="_______AWM40" localSheetId="8">#REF!</definedName>
    <definedName name="_______AWM40" localSheetId="7">#REF!</definedName>
    <definedName name="_______AWM40" localSheetId="3">#REF!</definedName>
    <definedName name="_______AWM40" localSheetId="4">#REF!</definedName>
    <definedName name="_______AWM40" localSheetId="5">#REF!</definedName>
    <definedName name="_______AWM40">#REF!</definedName>
    <definedName name="_______AWM6" localSheetId="1">#REF!</definedName>
    <definedName name="_______AWM6" localSheetId="8">#REF!</definedName>
    <definedName name="_______AWM6" localSheetId="7">#REF!</definedName>
    <definedName name="_______AWM6" localSheetId="3">#REF!</definedName>
    <definedName name="_______AWM6" localSheetId="4">#REF!</definedName>
    <definedName name="_______AWM6" localSheetId="5">#REF!</definedName>
    <definedName name="_______AWM6">#REF!</definedName>
    <definedName name="_______BTV300">'[6]ANAL-PUMP HOUSE'!$I$52</definedName>
    <definedName name="_______CAN112">13.42</definedName>
    <definedName name="_______CAN113">12.98</definedName>
    <definedName name="_______CAN117">12.7</definedName>
    <definedName name="_______CAN118">13.27</definedName>
    <definedName name="_______CAN120">11.72</definedName>
    <definedName name="_______CAN210">10.38</definedName>
    <definedName name="_______CAN211">10.58</definedName>
    <definedName name="_______CAN213">10.56</definedName>
    <definedName name="_______CAN215">10.22</definedName>
    <definedName name="_______CAN216">9.61</definedName>
    <definedName name="_______CAN217">10.47</definedName>
    <definedName name="_______CAN219">10.91</definedName>
    <definedName name="_______CAN220">11.09</definedName>
    <definedName name="_______CAN221">11.25</definedName>
    <definedName name="_______CAN222">10.17</definedName>
    <definedName name="_______CAN223">9.89</definedName>
    <definedName name="_______CAN230">10.79</definedName>
    <definedName name="_______can421">40.2</definedName>
    <definedName name="_______can422">41.57</definedName>
    <definedName name="_______can423">43.9</definedName>
    <definedName name="_______can424">41.19</definedName>
    <definedName name="_______can425">42.81</definedName>
    <definedName name="_______can426">40.77</definedName>
    <definedName name="_______can427">40.92</definedName>
    <definedName name="_______can428">39.29</definedName>
    <definedName name="_______can429">45.19</definedName>
    <definedName name="_______can430">40.73</definedName>
    <definedName name="_______can431">42.52</definedName>
    <definedName name="_______can432">42.53</definedName>
    <definedName name="_______can433">43.69</definedName>
    <definedName name="_______can434">40.43</definedName>
    <definedName name="_______can435">43.3</definedName>
    <definedName name="_______CAN458" localSheetId="1">[11]PROCTOR!#REF!</definedName>
    <definedName name="_______CAN458" localSheetId="8">[11]PROCTOR!#REF!</definedName>
    <definedName name="_______CAN458" localSheetId="7">[11]PROCTOR!#REF!</definedName>
    <definedName name="_______CAN458" localSheetId="3">[11]PROCTOR!#REF!</definedName>
    <definedName name="_______CAN458" localSheetId="4">[11]PROCTOR!#REF!</definedName>
    <definedName name="_______CAN458" localSheetId="5">[11]PROCTOR!#REF!</definedName>
    <definedName name="_______CAN458">[11]PROCTOR!#REF!</definedName>
    <definedName name="_______CAN486" localSheetId="1">[11]PROCTOR!#REF!</definedName>
    <definedName name="_______CAN486" localSheetId="8">[11]PROCTOR!#REF!</definedName>
    <definedName name="_______CAN486" localSheetId="7">[11]PROCTOR!#REF!</definedName>
    <definedName name="_______CAN486" localSheetId="3">[11]PROCTOR!#REF!</definedName>
    <definedName name="_______CAN486" localSheetId="4">[11]PROCTOR!#REF!</definedName>
    <definedName name="_______CAN486" localSheetId="5">[11]PROCTOR!#REF!</definedName>
    <definedName name="_______CAN486">[11]PROCTOR!#REF!</definedName>
    <definedName name="_______CAN487" localSheetId="1">[11]PROCTOR!#REF!</definedName>
    <definedName name="_______CAN487" localSheetId="8">[11]PROCTOR!#REF!</definedName>
    <definedName name="_______CAN487" localSheetId="7">[11]PROCTOR!#REF!</definedName>
    <definedName name="_______CAN487" localSheetId="3">[11]PROCTOR!#REF!</definedName>
    <definedName name="_______CAN487" localSheetId="4">[11]PROCTOR!#REF!</definedName>
    <definedName name="_______CAN487" localSheetId="5">[11]PROCTOR!#REF!</definedName>
    <definedName name="_______CAN487">[11]PROCTOR!#REF!</definedName>
    <definedName name="_______CAN488" localSheetId="1">[11]PROCTOR!#REF!</definedName>
    <definedName name="_______CAN488" localSheetId="8">[11]PROCTOR!#REF!</definedName>
    <definedName name="_______CAN488" localSheetId="7">[11]PROCTOR!#REF!</definedName>
    <definedName name="_______CAN488" localSheetId="3">[11]PROCTOR!#REF!</definedName>
    <definedName name="_______CAN488" localSheetId="4">[11]PROCTOR!#REF!</definedName>
    <definedName name="_______CAN488" localSheetId="5">[11]PROCTOR!#REF!</definedName>
    <definedName name="_______CAN488">[11]PROCTOR!#REF!</definedName>
    <definedName name="_______CAN489" localSheetId="1">[11]PROCTOR!#REF!</definedName>
    <definedName name="_______CAN489" localSheetId="8">[11]PROCTOR!#REF!</definedName>
    <definedName name="_______CAN489" localSheetId="7">[11]PROCTOR!#REF!</definedName>
    <definedName name="_______CAN489" localSheetId="3">[11]PROCTOR!#REF!</definedName>
    <definedName name="_______CAN489" localSheetId="4">[11]PROCTOR!#REF!</definedName>
    <definedName name="_______CAN489" localSheetId="5">[11]PROCTOR!#REF!</definedName>
    <definedName name="_______CAN489">[11]PROCTOR!#REF!</definedName>
    <definedName name="_______CAN490" localSheetId="1">[11]PROCTOR!#REF!</definedName>
    <definedName name="_______CAN490" localSheetId="8">[11]PROCTOR!#REF!</definedName>
    <definedName name="_______CAN490" localSheetId="7">[11]PROCTOR!#REF!</definedName>
    <definedName name="_______CAN490" localSheetId="3">[11]PROCTOR!#REF!</definedName>
    <definedName name="_______CAN490" localSheetId="4">[11]PROCTOR!#REF!</definedName>
    <definedName name="_______CAN490" localSheetId="5">[11]PROCTOR!#REF!</definedName>
    <definedName name="_______CAN490">[11]PROCTOR!#REF!</definedName>
    <definedName name="_______CAN491" localSheetId="1">[11]PROCTOR!#REF!</definedName>
    <definedName name="_______CAN491" localSheetId="8">[11]PROCTOR!#REF!</definedName>
    <definedName name="_______CAN491" localSheetId="7">[11]PROCTOR!#REF!</definedName>
    <definedName name="_______CAN491" localSheetId="3">[11]PROCTOR!#REF!</definedName>
    <definedName name="_______CAN491" localSheetId="4">[11]PROCTOR!#REF!</definedName>
    <definedName name="_______CAN491" localSheetId="5">[11]PROCTOR!#REF!</definedName>
    <definedName name="_______CAN491">[11]PROCTOR!#REF!</definedName>
    <definedName name="_______CAN492" localSheetId="1">[11]PROCTOR!#REF!</definedName>
    <definedName name="_______CAN492" localSheetId="8">[11]PROCTOR!#REF!</definedName>
    <definedName name="_______CAN492" localSheetId="7">[11]PROCTOR!#REF!</definedName>
    <definedName name="_______CAN492" localSheetId="3">[11]PROCTOR!#REF!</definedName>
    <definedName name="_______CAN492" localSheetId="4">[11]PROCTOR!#REF!</definedName>
    <definedName name="_______CAN492" localSheetId="5">[11]PROCTOR!#REF!</definedName>
    <definedName name="_______CAN492">[11]PROCTOR!#REF!</definedName>
    <definedName name="_______CAN493" localSheetId="1">[11]PROCTOR!#REF!</definedName>
    <definedName name="_______CAN493" localSheetId="8">[11]PROCTOR!#REF!</definedName>
    <definedName name="_______CAN493" localSheetId="7">[11]PROCTOR!#REF!</definedName>
    <definedName name="_______CAN493" localSheetId="3">[11]PROCTOR!#REF!</definedName>
    <definedName name="_______CAN493" localSheetId="4">[11]PROCTOR!#REF!</definedName>
    <definedName name="_______CAN493" localSheetId="5">[11]PROCTOR!#REF!</definedName>
    <definedName name="_______CAN493">[11]PROCTOR!#REF!</definedName>
    <definedName name="_______CAN494" localSheetId="1">[11]PROCTOR!#REF!</definedName>
    <definedName name="_______CAN494" localSheetId="8">[11]PROCTOR!#REF!</definedName>
    <definedName name="_______CAN494" localSheetId="7">[11]PROCTOR!#REF!</definedName>
    <definedName name="_______CAN494" localSheetId="3">[11]PROCTOR!#REF!</definedName>
    <definedName name="_______CAN494" localSheetId="4">[11]PROCTOR!#REF!</definedName>
    <definedName name="_______CAN494" localSheetId="5">[11]PROCTOR!#REF!</definedName>
    <definedName name="_______CAN494">[11]PROCTOR!#REF!</definedName>
    <definedName name="_______CAN495" localSheetId="1">[11]PROCTOR!#REF!</definedName>
    <definedName name="_______CAN495" localSheetId="8">[11]PROCTOR!#REF!</definedName>
    <definedName name="_______CAN495" localSheetId="7">[11]PROCTOR!#REF!</definedName>
    <definedName name="_______CAN495" localSheetId="3">[11]PROCTOR!#REF!</definedName>
    <definedName name="_______CAN495" localSheetId="4">[11]PROCTOR!#REF!</definedName>
    <definedName name="_______CAN495" localSheetId="5">[11]PROCTOR!#REF!</definedName>
    <definedName name="_______CAN495">[11]PROCTOR!#REF!</definedName>
    <definedName name="_______CAN496" localSheetId="1">[11]PROCTOR!#REF!</definedName>
    <definedName name="_______CAN496" localSheetId="8">[11]PROCTOR!#REF!</definedName>
    <definedName name="_______CAN496" localSheetId="7">[11]PROCTOR!#REF!</definedName>
    <definedName name="_______CAN496" localSheetId="3">[11]PROCTOR!#REF!</definedName>
    <definedName name="_______CAN496" localSheetId="4">[11]PROCTOR!#REF!</definedName>
    <definedName name="_______CAN496" localSheetId="5">[11]PROCTOR!#REF!</definedName>
    <definedName name="_______CAN496">[11]PROCTOR!#REF!</definedName>
    <definedName name="_______CAN497" localSheetId="1">[11]PROCTOR!#REF!</definedName>
    <definedName name="_______CAN497" localSheetId="8">[11]PROCTOR!#REF!</definedName>
    <definedName name="_______CAN497" localSheetId="7">[11]PROCTOR!#REF!</definedName>
    <definedName name="_______CAN497" localSheetId="3">[11]PROCTOR!#REF!</definedName>
    <definedName name="_______CAN497" localSheetId="4">[11]PROCTOR!#REF!</definedName>
    <definedName name="_______CAN497" localSheetId="5">[11]PROCTOR!#REF!</definedName>
    <definedName name="_______CAN497">[11]PROCTOR!#REF!</definedName>
    <definedName name="_______CAN498" localSheetId="1">[11]PROCTOR!#REF!</definedName>
    <definedName name="_______CAN498" localSheetId="8">[11]PROCTOR!#REF!</definedName>
    <definedName name="_______CAN498" localSheetId="7">[11]PROCTOR!#REF!</definedName>
    <definedName name="_______CAN498" localSheetId="3">[11]PROCTOR!#REF!</definedName>
    <definedName name="_______CAN498" localSheetId="4">[11]PROCTOR!#REF!</definedName>
    <definedName name="_______CAN498" localSheetId="5">[11]PROCTOR!#REF!</definedName>
    <definedName name="_______CAN498">[11]PROCTOR!#REF!</definedName>
    <definedName name="_______CAN499" localSheetId="1">[11]PROCTOR!#REF!</definedName>
    <definedName name="_______CAN499" localSheetId="8">[11]PROCTOR!#REF!</definedName>
    <definedName name="_______CAN499" localSheetId="7">[11]PROCTOR!#REF!</definedName>
    <definedName name="_______CAN499" localSheetId="3">[11]PROCTOR!#REF!</definedName>
    <definedName name="_______CAN499" localSheetId="4">[11]PROCTOR!#REF!</definedName>
    <definedName name="_______CAN499" localSheetId="5">[11]PROCTOR!#REF!</definedName>
    <definedName name="_______CAN499">[11]PROCTOR!#REF!</definedName>
    <definedName name="_______CAN500" localSheetId="1">[11]PROCTOR!#REF!</definedName>
    <definedName name="_______CAN500" localSheetId="8">[11]PROCTOR!#REF!</definedName>
    <definedName name="_______CAN500" localSheetId="7">[11]PROCTOR!#REF!</definedName>
    <definedName name="_______CAN500" localSheetId="3">[11]PROCTOR!#REF!</definedName>
    <definedName name="_______CAN500" localSheetId="4">[11]PROCTOR!#REF!</definedName>
    <definedName name="_______CAN500" localSheetId="5">[11]PROCTOR!#REF!</definedName>
    <definedName name="_______CAN500">[11]PROCTOR!#REF!</definedName>
    <definedName name="_______CDG100" localSheetId="1">#REF!</definedName>
    <definedName name="_______CDG100" localSheetId="8">#REF!</definedName>
    <definedName name="_______CDG100" localSheetId="7">#REF!</definedName>
    <definedName name="_______CDG100" localSheetId="3">#REF!</definedName>
    <definedName name="_______CDG100" localSheetId="4">#REF!</definedName>
    <definedName name="_______CDG100" localSheetId="5">#REF!</definedName>
    <definedName name="_______CDG100">#REF!</definedName>
    <definedName name="_______CDG250" localSheetId="1">#REF!</definedName>
    <definedName name="_______CDG250" localSheetId="8">#REF!</definedName>
    <definedName name="_______CDG250" localSheetId="7">#REF!</definedName>
    <definedName name="_______CDG250" localSheetId="3">#REF!</definedName>
    <definedName name="_______CDG250" localSheetId="4">#REF!</definedName>
    <definedName name="_______CDG250" localSheetId="5">#REF!</definedName>
    <definedName name="_______CDG250">#REF!</definedName>
    <definedName name="_______CDG50" localSheetId="1">#REF!</definedName>
    <definedName name="_______CDG50" localSheetId="8">#REF!</definedName>
    <definedName name="_______CDG50" localSheetId="7">#REF!</definedName>
    <definedName name="_______CDG50" localSheetId="3">#REF!</definedName>
    <definedName name="_______CDG50" localSheetId="4">#REF!</definedName>
    <definedName name="_______CDG50" localSheetId="5">#REF!</definedName>
    <definedName name="_______CDG50">#REF!</definedName>
    <definedName name="_______CDG500" localSheetId="1">#REF!</definedName>
    <definedName name="_______CDG500" localSheetId="8">#REF!</definedName>
    <definedName name="_______CDG500" localSheetId="7">#REF!</definedName>
    <definedName name="_______CDG500" localSheetId="3">#REF!</definedName>
    <definedName name="_______CDG500" localSheetId="4">#REF!</definedName>
    <definedName name="_______CDG500" localSheetId="5">#REF!</definedName>
    <definedName name="_______CDG500">#REF!</definedName>
    <definedName name="_______CEM53" localSheetId="1">#REF!</definedName>
    <definedName name="_______CEM53" localSheetId="8">#REF!</definedName>
    <definedName name="_______CEM53" localSheetId="7">#REF!</definedName>
    <definedName name="_______CEM53" localSheetId="3">#REF!</definedName>
    <definedName name="_______CEM53" localSheetId="4">#REF!</definedName>
    <definedName name="_______CEM53" localSheetId="5">#REF!</definedName>
    <definedName name="_______CEM53">#REF!</definedName>
    <definedName name="_______CRN3" localSheetId="1">#REF!</definedName>
    <definedName name="_______CRN3" localSheetId="8">#REF!</definedName>
    <definedName name="_______CRN3" localSheetId="7">#REF!</definedName>
    <definedName name="_______CRN3" localSheetId="3">#REF!</definedName>
    <definedName name="_______CRN3" localSheetId="4">#REF!</definedName>
    <definedName name="_______CRN3" localSheetId="5">#REF!</definedName>
    <definedName name="_______CRN3">#REF!</definedName>
    <definedName name="_______CRN35" localSheetId="1">#REF!</definedName>
    <definedName name="_______CRN35" localSheetId="8">#REF!</definedName>
    <definedName name="_______CRN35" localSheetId="7">#REF!</definedName>
    <definedName name="_______CRN35" localSheetId="3">#REF!</definedName>
    <definedName name="_______CRN35" localSheetId="4">#REF!</definedName>
    <definedName name="_______CRN35" localSheetId="5">#REF!</definedName>
    <definedName name="_______CRN35">#REF!</definedName>
    <definedName name="_______CRN80" localSheetId="1">#REF!</definedName>
    <definedName name="_______CRN80" localSheetId="8">#REF!</definedName>
    <definedName name="_______CRN80" localSheetId="7">#REF!</definedName>
    <definedName name="_______CRN80" localSheetId="3">#REF!</definedName>
    <definedName name="_______CRN80" localSheetId="4">#REF!</definedName>
    <definedName name="_______CRN80" localSheetId="5">#REF!</definedName>
    <definedName name="_______CRN80">#REF!</definedName>
    <definedName name="_______dec05" localSheetId="6" hidden="1">{"'Sheet1'!$A$4386:$N$4591"}</definedName>
    <definedName name="_______dec05" hidden="1">{"'Sheet1'!$A$4386:$N$4591"}</definedName>
    <definedName name="_______DOZ50" localSheetId="1">#REF!</definedName>
    <definedName name="_______DOZ50" localSheetId="8">#REF!</definedName>
    <definedName name="_______DOZ50" localSheetId="7">#REF!</definedName>
    <definedName name="_______DOZ50" localSheetId="3">#REF!</definedName>
    <definedName name="_______DOZ50" localSheetId="4">#REF!</definedName>
    <definedName name="_______DOZ50" localSheetId="5">#REF!</definedName>
    <definedName name="_______DOZ50">#REF!</definedName>
    <definedName name="_______DOZ80" localSheetId="1">#REF!</definedName>
    <definedName name="_______DOZ80" localSheetId="8">#REF!</definedName>
    <definedName name="_______DOZ80" localSheetId="7">#REF!</definedName>
    <definedName name="_______DOZ80" localSheetId="3">#REF!</definedName>
    <definedName name="_______DOZ80" localSheetId="4">#REF!</definedName>
    <definedName name="_______DOZ80" localSheetId="5">#REF!</definedName>
    <definedName name="_______DOZ80">#REF!</definedName>
    <definedName name="_______ExV200" localSheetId="1">#REF!</definedName>
    <definedName name="_______ExV200" localSheetId="8">#REF!</definedName>
    <definedName name="_______ExV200" localSheetId="7">#REF!</definedName>
    <definedName name="_______ExV200" localSheetId="3">#REF!</definedName>
    <definedName name="_______ExV200" localSheetId="4">#REF!</definedName>
    <definedName name="_______ExV200" localSheetId="5">#REF!</definedName>
    <definedName name="_______ExV200">#REF!</definedName>
    <definedName name="_______GEN100" localSheetId="1">#REF!</definedName>
    <definedName name="_______GEN100" localSheetId="8">#REF!</definedName>
    <definedName name="_______GEN100" localSheetId="7">#REF!</definedName>
    <definedName name="_______GEN100" localSheetId="3">#REF!</definedName>
    <definedName name="_______GEN100" localSheetId="4">#REF!</definedName>
    <definedName name="_______GEN100" localSheetId="5">#REF!</definedName>
    <definedName name="_______GEN100">#REF!</definedName>
    <definedName name="_______GEN250" localSheetId="1">#REF!</definedName>
    <definedName name="_______GEN250" localSheetId="8">#REF!</definedName>
    <definedName name="_______GEN250" localSheetId="7">#REF!</definedName>
    <definedName name="_______GEN250" localSheetId="3">#REF!</definedName>
    <definedName name="_______GEN250" localSheetId="4">#REF!</definedName>
    <definedName name="_______GEN250" localSheetId="5">#REF!</definedName>
    <definedName name="_______GEN250">#REF!</definedName>
    <definedName name="_______GEN325" localSheetId="1">#REF!</definedName>
    <definedName name="_______GEN325" localSheetId="8">#REF!</definedName>
    <definedName name="_______GEN325" localSheetId="7">#REF!</definedName>
    <definedName name="_______GEN325" localSheetId="3">#REF!</definedName>
    <definedName name="_______GEN325" localSheetId="4">#REF!</definedName>
    <definedName name="_______GEN325" localSheetId="5">#REF!</definedName>
    <definedName name="_______GEN325">#REF!</definedName>
    <definedName name="_______GEN380" localSheetId="1">#REF!</definedName>
    <definedName name="_______GEN380" localSheetId="8">#REF!</definedName>
    <definedName name="_______GEN380" localSheetId="7">#REF!</definedName>
    <definedName name="_______GEN380" localSheetId="3">#REF!</definedName>
    <definedName name="_______GEN380" localSheetId="4">#REF!</definedName>
    <definedName name="_______GEN380" localSheetId="5">#REF!</definedName>
    <definedName name="_______GEN380">#REF!</definedName>
    <definedName name="_______GSB1" localSheetId="1">#REF!</definedName>
    <definedName name="_______GSB1" localSheetId="8">#REF!</definedName>
    <definedName name="_______GSB1" localSheetId="7">#REF!</definedName>
    <definedName name="_______GSB1" localSheetId="3">#REF!</definedName>
    <definedName name="_______GSB1" localSheetId="4">#REF!</definedName>
    <definedName name="_______GSB1" localSheetId="5">#REF!</definedName>
    <definedName name="_______GSB1">#REF!</definedName>
    <definedName name="_______GSB2" localSheetId="1">#REF!</definedName>
    <definedName name="_______GSB2" localSheetId="8">#REF!</definedName>
    <definedName name="_______GSB2" localSheetId="7">#REF!</definedName>
    <definedName name="_______GSB2" localSheetId="3">#REF!</definedName>
    <definedName name="_______GSB2" localSheetId="4">#REF!</definedName>
    <definedName name="_______GSB2" localSheetId="5">#REF!</definedName>
    <definedName name="_______GSB2">#REF!</definedName>
    <definedName name="_______GSB3" localSheetId="1">#REF!</definedName>
    <definedName name="_______GSB3" localSheetId="8">#REF!</definedName>
    <definedName name="_______GSB3" localSheetId="7">#REF!</definedName>
    <definedName name="_______GSB3" localSheetId="3">#REF!</definedName>
    <definedName name="_______GSB3" localSheetId="4">#REF!</definedName>
    <definedName name="_______GSB3" localSheetId="5">#REF!</definedName>
    <definedName name="_______GSB3">#REF!</definedName>
    <definedName name="_______HMP1" localSheetId="1">#REF!</definedName>
    <definedName name="_______HMP1" localSheetId="8">#REF!</definedName>
    <definedName name="_______HMP1" localSheetId="7">#REF!</definedName>
    <definedName name="_______HMP1" localSheetId="3">#REF!</definedName>
    <definedName name="_______HMP1" localSheetId="4">#REF!</definedName>
    <definedName name="_______HMP1" localSheetId="5">#REF!</definedName>
    <definedName name="_______HMP1">#REF!</definedName>
    <definedName name="_______HMP2" localSheetId="1">#REF!</definedName>
    <definedName name="_______HMP2" localSheetId="8">#REF!</definedName>
    <definedName name="_______HMP2" localSheetId="7">#REF!</definedName>
    <definedName name="_______HMP2" localSheetId="3">#REF!</definedName>
    <definedName name="_______HMP2" localSheetId="4">#REF!</definedName>
    <definedName name="_______HMP2" localSheetId="5">#REF!</definedName>
    <definedName name="_______HMP2">#REF!</definedName>
    <definedName name="_______HMP3" localSheetId="1">#REF!</definedName>
    <definedName name="_______HMP3" localSheetId="8">#REF!</definedName>
    <definedName name="_______HMP3" localSheetId="7">#REF!</definedName>
    <definedName name="_______HMP3" localSheetId="3">#REF!</definedName>
    <definedName name="_______HMP3" localSheetId="4">#REF!</definedName>
    <definedName name="_______HMP3" localSheetId="5">#REF!</definedName>
    <definedName name="_______HMP3">#REF!</definedName>
    <definedName name="_______HMP4" localSheetId="1">#REF!</definedName>
    <definedName name="_______HMP4" localSheetId="8">#REF!</definedName>
    <definedName name="_______HMP4" localSheetId="7">#REF!</definedName>
    <definedName name="_______HMP4" localSheetId="3">#REF!</definedName>
    <definedName name="_______HMP4" localSheetId="4">#REF!</definedName>
    <definedName name="_______HMP4" localSheetId="5">#REF!</definedName>
    <definedName name="_______HMP4">#REF!</definedName>
    <definedName name="_______HRC1">'[6]Pipe trench'!$V$23</definedName>
    <definedName name="_______HRC2">'[6]Pipe trench'!$V$24</definedName>
    <definedName name="_______HSE1">'[6]Pipe trench'!$V$11</definedName>
    <definedName name="_______lb1" localSheetId="1">#REF!</definedName>
    <definedName name="_______lb1" localSheetId="8">#REF!</definedName>
    <definedName name="_______lb1" localSheetId="7">#REF!</definedName>
    <definedName name="_______lb1" localSheetId="3">#REF!</definedName>
    <definedName name="_______lb1" localSheetId="4">#REF!</definedName>
    <definedName name="_______lb1" localSheetId="5">#REF!</definedName>
    <definedName name="_______lb1">#REF!</definedName>
    <definedName name="_______lb2" localSheetId="1">#REF!</definedName>
    <definedName name="_______lb2" localSheetId="8">#REF!</definedName>
    <definedName name="_______lb2" localSheetId="7">#REF!</definedName>
    <definedName name="_______lb2" localSheetId="3">#REF!</definedName>
    <definedName name="_______lb2" localSheetId="4">#REF!</definedName>
    <definedName name="_______lb2" localSheetId="5">#REF!</definedName>
    <definedName name="_______lb2">#REF!</definedName>
    <definedName name="_______mac2">200</definedName>
    <definedName name="_______MIX10" localSheetId="1">#REF!</definedName>
    <definedName name="_______MIX10" localSheetId="8">#REF!</definedName>
    <definedName name="_______MIX10" localSheetId="7">#REF!</definedName>
    <definedName name="_______MIX10" localSheetId="3">#REF!</definedName>
    <definedName name="_______MIX10" localSheetId="4">#REF!</definedName>
    <definedName name="_______MIX10" localSheetId="5">#REF!</definedName>
    <definedName name="_______MIX10">#REF!</definedName>
    <definedName name="_______MIX15" localSheetId="1">#REF!</definedName>
    <definedName name="_______MIX15" localSheetId="8">#REF!</definedName>
    <definedName name="_______MIX15" localSheetId="7">#REF!</definedName>
    <definedName name="_______MIX15" localSheetId="3">#REF!</definedName>
    <definedName name="_______MIX15" localSheetId="4">#REF!</definedName>
    <definedName name="_______MIX15" localSheetId="5">#REF!</definedName>
    <definedName name="_______MIX15">#REF!</definedName>
    <definedName name="_______MIX15150" localSheetId="1">'[3]Mix Design'!#REF!</definedName>
    <definedName name="_______MIX15150" localSheetId="8">'[3]Mix Design'!#REF!</definedName>
    <definedName name="_______MIX15150" localSheetId="7">'[3]Mix Design'!#REF!</definedName>
    <definedName name="_______MIX15150" localSheetId="3">'[3]Mix Design'!#REF!</definedName>
    <definedName name="_______MIX15150" localSheetId="4">'[3]Mix Design'!#REF!</definedName>
    <definedName name="_______MIX15150" localSheetId="5">'[3]Mix Design'!#REF!</definedName>
    <definedName name="_______MIX15150">'[3]Mix Design'!#REF!</definedName>
    <definedName name="_______MIX1540">'[3]Mix Design'!$P$11</definedName>
    <definedName name="_______MIX1580" localSheetId="1">'[3]Mix Design'!#REF!</definedName>
    <definedName name="_______MIX1580" localSheetId="8">'[3]Mix Design'!#REF!</definedName>
    <definedName name="_______MIX1580" localSheetId="7">'[3]Mix Design'!#REF!</definedName>
    <definedName name="_______MIX1580" localSheetId="3">'[3]Mix Design'!#REF!</definedName>
    <definedName name="_______MIX1580" localSheetId="4">'[3]Mix Design'!#REF!</definedName>
    <definedName name="_______MIX1580" localSheetId="5">'[3]Mix Design'!#REF!</definedName>
    <definedName name="_______MIX1580">'[3]Mix Design'!#REF!</definedName>
    <definedName name="_______MIX2">'[4]Mix Design'!$P$12</definedName>
    <definedName name="_______MIX20" localSheetId="1">#REF!</definedName>
    <definedName name="_______MIX20" localSheetId="8">#REF!</definedName>
    <definedName name="_______MIX20" localSheetId="7">#REF!</definedName>
    <definedName name="_______MIX20" localSheetId="3">#REF!</definedName>
    <definedName name="_______MIX20" localSheetId="4">#REF!</definedName>
    <definedName name="_______MIX20" localSheetId="5">#REF!</definedName>
    <definedName name="_______MIX20">#REF!</definedName>
    <definedName name="_______MIX2020">'[3]Mix Design'!$P$12</definedName>
    <definedName name="_______MIX2040">'[3]Mix Design'!$P$13</definedName>
    <definedName name="_______MIX25" localSheetId="1">#REF!</definedName>
    <definedName name="_______MIX25" localSheetId="8">#REF!</definedName>
    <definedName name="_______MIX25" localSheetId="7">#REF!</definedName>
    <definedName name="_______MIX25" localSheetId="3">#REF!</definedName>
    <definedName name="_______MIX25" localSheetId="4">#REF!</definedName>
    <definedName name="_______MIX25" localSheetId="5">#REF!</definedName>
    <definedName name="_______MIX25">#REF!</definedName>
    <definedName name="_______MIX2540">'[3]Mix Design'!$P$15</definedName>
    <definedName name="_______Mix255">'[5]Mix Design'!$P$13</definedName>
    <definedName name="_______MIX30" localSheetId="1">#REF!</definedName>
    <definedName name="_______MIX30" localSheetId="8">#REF!</definedName>
    <definedName name="_______MIX30" localSheetId="7">#REF!</definedName>
    <definedName name="_______MIX30" localSheetId="3">#REF!</definedName>
    <definedName name="_______MIX30" localSheetId="4">#REF!</definedName>
    <definedName name="_______MIX30" localSheetId="5">#REF!</definedName>
    <definedName name="_______MIX30">#REF!</definedName>
    <definedName name="_______MIX35" localSheetId="1">#REF!</definedName>
    <definedName name="_______MIX35" localSheetId="8">#REF!</definedName>
    <definedName name="_______MIX35" localSheetId="7">#REF!</definedName>
    <definedName name="_______MIX35" localSheetId="3">#REF!</definedName>
    <definedName name="_______MIX35" localSheetId="4">#REF!</definedName>
    <definedName name="_______MIX35" localSheetId="5">#REF!</definedName>
    <definedName name="_______MIX35">#REF!</definedName>
    <definedName name="_______MIX40" localSheetId="1">#REF!</definedName>
    <definedName name="_______MIX40" localSheetId="8">#REF!</definedName>
    <definedName name="_______MIX40" localSheetId="7">#REF!</definedName>
    <definedName name="_______MIX40" localSheetId="3">#REF!</definedName>
    <definedName name="_______MIX40" localSheetId="4">#REF!</definedName>
    <definedName name="_______MIX40" localSheetId="5">#REF!</definedName>
    <definedName name="_______MIX40">#REF!</definedName>
    <definedName name="_______MIX45" localSheetId="1">'[3]Mix Design'!#REF!</definedName>
    <definedName name="_______MIX45" localSheetId="8">'[3]Mix Design'!#REF!</definedName>
    <definedName name="_______MIX45" localSheetId="7">'[3]Mix Design'!#REF!</definedName>
    <definedName name="_______MIX45" localSheetId="3">'[3]Mix Design'!#REF!</definedName>
    <definedName name="_______MIX45" localSheetId="4">'[3]Mix Design'!#REF!</definedName>
    <definedName name="_______MIX45" localSheetId="5">'[3]Mix Design'!#REF!</definedName>
    <definedName name="_______MIX45">'[3]Mix Design'!#REF!</definedName>
    <definedName name="_______mm1" localSheetId="1">#REF!</definedName>
    <definedName name="_______mm1" localSheetId="8">#REF!</definedName>
    <definedName name="_______mm1" localSheetId="7">#REF!</definedName>
    <definedName name="_______mm1" localSheetId="3">#REF!</definedName>
    <definedName name="_______mm1" localSheetId="4">#REF!</definedName>
    <definedName name="_______mm1" localSheetId="5">#REF!</definedName>
    <definedName name="_______mm1">#REF!</definedName>
    <definedName name="_______mm2" localSheetId="1">#REF!</definedName>
    <definedName name="_______mm2" localSheetId="8">#REF!</definedName>
    <definedName name="_______mm2" localSheetId="7">#REF!</definedName>
    <definedName name="_______mm2" localSheetId="3">#REF!</definedName>
    <definedName name="_______mm2" localSheetId="4">#REF!</definedName>
    <definedName name="_______mm2" localSheetId="5">#REF!</definedName>
    <definedName name="_______mm2">#REF!</definedName>
    <definedName name="_______mm3" localSheetId="1">#REF!</definedName>
    <definedName name="_______mm3" localSheetId="8">#REF!</definedName>
    <definedName name="_______mm3" localSheetId="7">#REF!</definedName>
    <definedName name="_______mm3" localSheetId="3">#REF!</definedName>
    <definedName name="_______mm3" localSheetId="4">#REF!</definedName>
    <definedName name="_______mm3" localSheetId="5">#REF!</definedName>
    <definedName name="_______mm3">#REF!</definedName>
    <definedName name="_______MUR5" localSheetId="1">#REF!</definedName>
    <definedName name="_______MUR5" localSheetId="8">#REF!</definedName>
    <definedName name="_______MUR5" localSheetId="7">#REF!</definedName>
    <definedName name="_______MUR5" localSheetId="3">#REF!</definedName>
    <definedName name="_______MUR5" localSheetId="4">#REF!</definedName>
    <definedName name="_______MUR5" localSheetId="5">#REF!</definedName>
    <definedName name="_______MUR5">#REF!</definedName>
    <definedName name="_______MUR8" localSheetId="1">#REF!</definedName>
    <definedName name="_______MUR8" localSheetId="8">#REF!</definedName>
    <definedName name="_______MUR8" localSheetId="7">#REF!</definedName>
    <definedName name="_______MUR8" localSheetId="3">#REF!</definedName>
    <definedName name="_______MUR8" localSheetId="4">#REF!</definedName>
    <definedName name="_______MUR8" localSheetId="5">#REF!</definedName>
    <definedName name="_______MUR8">#REF!</definedName>
    <definedName name="_______OPC43" localSheetId="1">#REF!</definedName>
    <definedName name="_______OPC43" localSheetId="8">#REF!</definedName>
    <definedName name="_______OPC43" localSheetId="7">#REF!</definedName>
    <definedName name="_______OPC43" localSheetId="3">#REF!</definedName>
    <definedName name="_______OPC43" localSheetId="4">#REF!</definedName>
    <definedName name="_______OPC43" localSheetId="5">#REF!</definedName>
    <definedName name="_______OPC43">#REF!</definedName>
    <definedName name="_______ORC1">'[6]Pipe trench'!$V$17</definedName>
    <definedName name="_______ORC2">'[6]Pipe trench'!$V$18</definedName>
    <definedName name="_______OSE1">'[6]Pipe trench'!$V$8</definedName>
    <definedName name="_______sh1">90</definedName>
    <definedName name="_______sh2">120</definedName>
    <definedName name="_______sh3">150</definedName>
    <definedName name="_______sh4">180</definedName>
    <definedName name="_______SLV10025" localSheetId="1">'[23]ANAL-PIPE LINE'!#REF!</definedName>
    <definedName name="_______SLV10025" localSheetId="8">'[23]ANAL-PIPE LINE'!#REF!</definedName>
    <definedName name="_______SLV10025" localSheetId="7">'[23]ANAL-PIPE LINE'!#REF!</definedName>
    <definedName name="_______SLV10025" localSheetId="3">'[23]ANAL-PIPE LINE'!#REF!</definedName>
    <definedName name="_______SLV10025" localSheetId="4">'[23]ANAL-PIPE LINE'!#REF!</definedName>
    <definedName name="_______SLV10025" localSheetId="5">'[23]ANAL-PIPE LINE'!#REF!</definedName>
    <definedName name="_______SLV10025">'[23]ANAL-PIPE LINE'!#REF!</definedName>
    <definedName name="_______SLV20025">'[6]ANAL-PUMP HOUSE'!$I$58</definedName>
    <definedName name="_______SLV80010">'[6]ANAL-PUMP HOUSE'!$I$60</definedName>
    <definedName name="_______tab1" localSheetId="1">#REF!</definedName>
    <definedName name="_______tab1" localSheetId="8">#REF!</definedName>
    <definedName name="_______tab1" localSheetId="7">#REF!</definedName>
    <definedName name="_______tab1" localSheetId="3">#REF!</definedName>
    <definedName name="_______tab1" localSheetId="4">#REF!</definedName>
    <definedName name="_______tab1" localSheetId="5">#REF!</definedName>
    <definedName name="_______tab1">#REF!</definedName>
    <definedName name="_______tab2" localSheetId="1">#REF!</definedName>
    <definedName name="_______tab2" localSheetId="8">#REF!</definedName>
    <definedName name="_______tab2" localSheetId="7">#REF!</definedName>
    <definedName name="_______tab2" localSheetId="3">#REF!</definedName>
    <definedName name="_______tab2" localSheetId="4">#REF!</definedName>
    <definedName name="_______tab2" localSheetId="5">#REF!</definedName>
    <definedName name="_______tab2">#REF!</definedName>
    <definedName name="_______TIP1" localSheetId="1">#REF!</definedName>
    <definedName name="_______TIP1" localSheetId="8">#REF!</definedName>
    <definedName name="_______TIP1" localSheetId="7">#REF!</definedName>
    <definedName name="_______TIP1" localSheetId="3">#REF!</definedName>
    <definedName name="_______TIP1" localSheetId="4">#REF!</definedName>
    <definedName name="_______TIP1" localSheetId="5">#REF!</definedName>
    <definedName name="_______TIP1">#REF!</definedName>
    <definedName name="_______TIP2" localSheetId="1">#REF!</definedName>
    <definedName name="_______TIP2" localSheetId="8">#REF!</definedName>
    <definedName name="_______TIP2" localSheetId="7">#REF!</definedName>
    <definedName name="_______TIP2" localSheetId="3">#REF!</definedName>
    <definedName name="_______TIP2" localSheetId="4">#REF!</definedName>
    <definedName name="_______TIP2" localSheetId="5">#REF!</definedName>
    <definedName name="_______TIP2">#REF!</definedName>
    <definedName name="_______TIP3" localSheetId="1">#REF!</definedName>
    <definedName name="_______TIP3" localSheetId="8">#REF!</definedName>
    <definedName name="_______TIP3" localSheetId="7">#REF!</definedName>
    <definedName name="_______TIP3" localSheetId="3">#REF!</definedName>
    <definedName name="_______TIP3" localSheetId="4">#REF!</definedName>
    <definedName name="_______TIP3" localSheetId="5">#REF!</definedName>
    <definedName name="_______TIP3">#REF!</definedName>
    <definedName name="______A65537" localSheetId="1">#REF!</definedName>
    <definedName name="______A65537" localSheetId="8">#REF!</definedName>
    <definedName name="______A65537" localSheetId="7">#REF!</definedName>
    <definedName name="______A65537" localSheetId="3">#REF!</definedName>
    <definedName name="______A65537" localSheetId="4">#REF!</definedName>
    <definedName name="______A65537" localSheetId="5">#REF!</definedName>
    <definedName name="______A65537">#REF!</definedName>
    <definedName name="______ABM10" localSheetId="1">#REF!</definedName>
    <definedName name="______ABM10" localSheetId="8">#REF!</definedName>
    <definedName name="______ABM10" localSheetId="7">#REF!</definedName>
    <definedName name="______ABM10" localSheetId="3">#REF!</definedName>
    <definedName name="______ABM10" localSheetId="4">#REF!</definedName>
    <definedName name="______ABM10" localSheetId="5">#REF!</definedName>
    <definedName name="______ABM10">#REF!</definedName>
    <definedName name="______ABM40" localSheetId="1">#REF!</definedName>
    <definedName name="______ABM40" localSheetId="8">#REF!</definedName>
    <definedName name="______ABM40" localSheetId="7">#REF!</definedName>
    <definedName name="______ABM40" localSheetId="3">#REF!</definedName>
    <definedName name="______ABM40" localSheetId="4">#REF!</definedName>
    <definedName name="______ABM40" localSheetId="5">#REF!</definedName>
    <definedName name="______ABM40">#REF!</definedName>
    <definedName name="______ABM6" localSheetId="1">#REF!</definedName>
    <definedName name="______ABM6" localSheetId="8">#REF!</definedName>
    <definedName name="______ABM6" localSheetId="7">#REF!</definedName>
    <definedName name="______ABM6" localSheetId="3">#REF!</definedName>
    <definedName name="______ABM6" localSheetId="4">#REF!</definedName>
    <definedName name="______ABM6" localSheetId="5">#REF!</definedName>
    <definedName name="______ABM6">#REF!</definedName>
    <definedName name="______ACB10" localSheetId="1">#REF!</definedName>
    <definedName name="______ACB10" localSheetId="8">#REF!</definedName>
    <definedName name="______ACB10" localSheetId="7">#REF!</definedName>
    <definedName name="______ACB10" localSheetId="3">#REF!</definedName>
    <definedName name="______ACB10" localSheetId="4">#REF!</definedName>
    <definedName name="______ACB10" localSheetId="5">#REF!</definedName>
    <definedName name="______ACB10">#REF!</definedName>
    <definedName name="______ACB20" localSheetId="1">#REF!</definedName>
    <definedName name="______ACB20" localSheetId="8">#REF!</definedName>
    <definedName name="______ACB20" localSheetId="7">#REF!</definedName>
    <definedName name="______ACB20" localSheetId="3">#REF!</definedName>
    <definedName name="______ACB20" localSheetId="4">#REF!</definedName>
    <definedName name="______ACB20" localSheetId="5">#REF!</definedName>
    <definedName name="______ACB20">#REF!</definedName>
    <definedName name="______ACR10" localSheetId="1">#REF!</definedName>
    <definedName name="______ACR10" localSheetId="8">#REF!</definedName>
    <definedName name="______ACR10" localSheetId="7">#REF!</definedName>
    <definedName name="______ACR10" localSheetId="3">#REF!</definedName>
    <definedName name="______ACR10" localSheetId="4">#REF!</definedName>
    <definedName name="______ACR10" localSheetId="5">#REF!</definedName>
    <definedName name="______ACR10">#REF!</definedName>
    <definedName name="______ACR20" localSheetId="1">#REF!</definedName>
    <definedName name="______ACR20" localSheetId="8">#REF!</definedName>
    <definedName name="______ACR20" localSheetId="7">#REF!</definedName>
    <definedName name="______ACR20" localSheetId="3">#REF!</definedName>
    <definedName name="______ACR20" localSheetId="4">#REF!</definedName>
    <definedName name="______ACR20" localSheetId="5">#REF!</definedName>
    <definedName name="______ACR20">#REF!</definedName>
    <definedName name="______AGG10">'[21]21-Rate Analysis-1'!$E$22</definedName>
    <definedName name="______AGG40" localSheetId="1">#REF!</definedName>
    <definedName name="______AGG40" localSheetId="8">#REF!</definedName>
    <definedName name="______AGG40" localSheetId="7">#REF!</definedName>
    <definedName name="______AGG40" localSheetId="3">#REF!</definedName>
    <definedName name="______AGG40" localSheetId="4">#REF!</definedName>
    <definedName name="______AGG40" localSheetId="5">#REF!</definedName>
    <definedName name="______AGG40">#REF!</definedName>
    <definedName name="______AGG6" localSheetId="1">#REF!</definedName>
    <definedName name="______AGG6" localSheetId="8">#REF!</definedName>
    <definedName name="______AGG6" localSheetId="7">#REF!</definedName>
    <definedName name="______AGG6" localSheetId="3">#REF!</definedName>
    <definedName name="______AGG6" localSheetId="4">#REF!</definedName>
    <definedName name="______AGG6" localSheetId="5">#REF!</definedName>
    <definedName name="______AGG6">#REF!</definedName>
    <definedName name="______ARV8040">'[6]ANAL-PUMP HOUSE'!$I$55</definedName>
    <definedName name="______ash1" localSheetId="1">[10]ANAL!#REF!</definedName>
    <definedName name="______ash1" localSheetId="8">[10]ANAL!#REF!</definedName>
    <definedName name="______ash1" localSheetId="7">[10]ANAL!#REF!</definedName>
    <definedName name="______ash1" localSheetId="3">[10]ANAL!#REF!</definedName>
    <definedName name="______ash1" localSheetId="4">[10]ANAL!#REF!</definedName>
    <definedName name="______ash1" localSheetId="5">[10]ANAL!#REF!</definedName>
    <definedName name="______ash1">[10]ANAL!#REF!</definedName>
    <definedName name="______AWM10" localSheetId="1">#REF!</definedName>
    <definedName name="______AWM10" localSheetId="8">#REF!</definedName>
    <definedName name="______AWM10" localSheetId="7">#REF!</definedName>
    <definedName name="______AWM10" localSheetId="3">#REF!</definedName>
    <definedName name="______AWM10" localSheetId="4">#REF!</definedName>
    <definedName name="______AWM10" localSheetId="5">#REF!</definedName>
    <definedName name="______AWM10">#REF!</definedName>
    <definedName name="______AWM40" localSheetId="1">#REF!</definedName>
    <definedName name="______AWM40" localSheetId="8">#REF!</definedName>
    <definedName name="______AWM40" localSheetId="7">#REF!</definedName>
    <definedName name="______AWM40" localSheetId="3">#REF!</definedName>
    <definedName name="______AWM40" localSheetId="4">#REF!</definedName>
    <definedName name="______AWM40" localSheetId="5">#REF!</definedName>
    <definedName name="______AWM40">#REF!</definedName>
    <definedName name="______AWM6" localSheetId="1">#REF!</definedName>
    <definedName name="______AWM6" localSheetId="8">#REF!</definedName>
    <definedName name="______AWM6" localSheetId="7">#REF!</definedName>
    <definedName name="______AWM6" localSheetId="3">#REF!</definedName>
    <definedName name="______AWM6" localSheetId="4">#REF!</definedName>
    <definedName name="______AWM6" localSheetId="5">#REF!</definedName>
    <definedName name="______AWM6">#REF!</definedName>
    <definedName name="______BTV300">'[6]ANAL-PUMP HOUSE'!$I$52</definedName>
    <definedName name="______CAN112">13.42</definedName>
    <definedName name="______CAN113">12.98</definedName>
    <definedName name="______CAN117">12.7</definedName>
    <definedName name="______CAN118">13.27</definedName>
    <definedName name="______CAN120">11.72</definedName>
    <definedName name="______CAN210">10.38</definedName>
    <definedName name="______CAN211">10.58</definedName>
    <definedName name="______CAN213">10.56</definedName>
    <definedName name="______CAN215">10.22</definedName>
    <definedName name="______CAN216">9.61</definedName>
    <definedName name="______CAN217">10.47</definedName>
    <definedName name="______CAN219">10.91</definedName>
    <definedName name="______CAN220">11.09</definedName>
    <definedName name="______CAN221">11.25</definedName>
    <definedName name="______CAN222">10.17</definedName>
    <definedName name="______CAN223">9.89</definedName>
    <definedName name="______CAN230">10.79</definedName>
    <definedName name="______can421">40.2</definedName>
    <definedName name="______can422">41.57</definedName>
    <definedName name="______can423">43.9</definedName>
    <definedName name="______can424">41.19</definedName>
    <definedName name="______can425">42.81</definedName>
    <definedName name="______can426">40.77</definedName>
    <definedName name="______can427">40.92</definedName>
    <definedName name="______can428">39.29</definedName>
    <definedName name="______can429">45.19</definedName>
    <definedName name="______can430">40.73</definedName>
    <definedName name="______can431">42.52</definedName>
    <definedName name="______can432">42.53</definedName>
    <definedName name="______can433">43.69</definedName>
    <definedName name="______can434">40.43</definedName>
    <definedName name="______can435">43.3</definedName>
    <definedName name="______CAN458" localSheetId="1">[11]PROCTOR!#REF!</definedName>
    <definedName name="______CAN458" localSheetId="8">[11]PROCTOR!#REF!</definedName>
    <definedName name="______CAN458" localSheetId="7">[11]PROCTOR!#REF!</definedName>
    <definedName name="______CAN458" localSheetId="3">[11]PROCTOR!#REF!</definedName>
    <definedName name="______CAN458" localSheetId="4">[11]PROCTOR!#REF!</definedName>
    <definedName name="______CAN458" localSheetId="5">[11]PROCTOR!#REF!</definedName>
    <definedName name="______CAN458">[11]PROCTOR!#REF!</definedName>
    <definedName name="______CAN486" localSheetId="1">[11]PROCTOR!#REF!</definedName>
    <definedName name="______CAN486" localSheetId="8">[11]PROCTOR!#REF!</definedName>
    <definedName name="______CAN486" localSheetId="7">[11]PROCTOR!#REF!</definedName>
    <definedName name="______CAN486" localSheetId="3">[11]PROCTOR!#REF!</definedName>
    <definedName name="______CAN486" localSheetId="4">[11]PROCTOR!#REF!</definedName>
    <definedName name="______CAN486" localSheetId="5">[11]PROCTOR!#REF!</definedName>
    <definedName name="______CAN486">[11]PROCTOR!#REF!</definedName>
    <definedName name="______CAN487" localSheetId="1">[11]PROCTOR!#REF!</definedName>
    <definedName name="______CAN487" localSheetId="8">[11]PROCTOR!#REF!</definedName>
    <definedName name="______CAN487" localSheetId="7">[11]PROCTOR!#REF!</definedName>
    <definedName name="______CAN487" localSheetId="3">[11]PROCTOR!#REF!</definedName>
    <definedName name="______CAN487" localSheetId="4">[11]PROCTOR!#REF!</definedName>
    <definedName name="______CAN487" localSheetId="5">[11]PROCTOR!#REF!</definedName>
    <definedName name="______CAN487">[11]PROCTOR!#REF!</definedName>
    <definedName name="______CAN488" localSheetId="1">[11]PROCTOR!#REF!</definedName>
    <definedName name="______CAN488" localSheetId="8">[11]PROCTOR!#REF!</definedName>
    <definedName name="______CAN488" localSheetId="7">[11]PROCTOR!#REF!</definedName>
    <definedName name="______CAN488" localSheetId="3">[11]PROCTOR!#REF!</definedName>
    <definedName name="______CAN488" localSheetId="4">[11]PROCTOR!#REF!</definedName>
    <definedName name="______CAN488" localSheetId="5">[11]PROCTOR!#REF!</definedName>
    <definedName name="______CAN488">[11]PROCTOR!#REF!</definedName>
    <definedName name="______CAN489" localSheetId="1">[11]PROCTOR!#REF!</definedName>
    <definedName name="______CAN489" localSheetId="8">[11]PROCTOR!#REF!</definedName>
    <definedName name="______CAN489" localSheetId="7">[11]PROCTOR!#REF!</definedName>
    <definedName name="______CAN489" localSheetId="3">[11]PROCTOR!#REF!</definedName>
    <definedName name="______CAN489" localSheetId="4">[11]PROCTOR!#REF!</definedName>
    <definedName name="______CAN489" localSheetId="5">[11]PROCTOR!#REF!</definedName>
    <definedName name="______CAN489">[11]PROCTOR!#REF!</definedName>
    <definedName name="______CAN490" localSheetId="1">[11]PROCTOR!#REF!</definedName>
    <definedName name="______CAN490" localSheetId="8">[11]PROCTOR!#REF!</definedName>
    <definedName name="______CAN490" localSheetId="7">[11]PROCTOR!#REF!</definedName>
    <definedName name="______CAN490" localSheetId="3">[11]PROCTOR!#REF!</definedName>
    <definedName name="______CAN490" localSheetId="4">[11]PROCTOR!#REF!</definedName>
    <definedName name="______CAN490" localSheetId="5">[11]PROCTOR!#REF!</definedName>
    <definedName name="______CAN490">[11]PROCTOR!#REF!</definedName>
    <definedName name="______CAN491" localSheetId="1">[11]PROCTOR!#REF!</definedName>
    <definedName name="______CAN491" localSheetId="8">[11]PROCTOR!#REF!</definedName>
    <definedName name="______CAN491" localSheetId="7">[11]PROCTOR!#REF!</definedName>
    <definedName name="______CAN491" localSheetId="3">[11]PROCTOR!#REF!</definedName>
    <definedName name="______CAN491" localSheetId="4">[11]PROCTOR!#REF!</definedName>
    <definedName name="______CAN491" localSheetId="5">[11]PROCTOR!#REF!</definedName>
    <definedName name="______CAN491">[11]PROCTOR!#REF!</definedName>
    <definedName name="______CAN492" localSheetId="1">[11]PROCTOR!#REF!</definedName>
    <definedName name="______CAN492" localSheetId="8">[11]PROCTOR!#REF!</definedName>
    <definedName name="______CAN492" localSheetId="7">[11]PROCTOR!#REF!</definedName>
    <definedName name="______CAN492" localSheetId="3">[11]PROCTOR!#REF!</definedName>
    <definedName name="______CAN492" localSheetId="4">[11]PROCTOR!#REF!</definedName>
    <definedName name="______CAN492" localSheetId="5">[11]PROCTOR!#REF!</definedName>
    <definedName name="______CAN492">[11]PROCTOR!#REF!</definedName>
    <definedName name="______CAN493" localSheetId="1">[11]PROCTOR!#REF!</definedName>
    <definedName name="______CAN493" localSheetId="8">[11]PROCTOR!#REF!</definedName>
    <definedName name="______CAN493" localSheetId="7">[11]PROCTOR!#REF!</definedName>
    <definedName name="______CAN493" localSheetId="3">[11]PROCTOR!#REF!</definedName>
    <definedName name="______CAN493" localSheetId="4">[11]PROCTOR!#REF!</definedName>
    <definedName name="______CAN493" localSheetId="5">[11]PROCTOR!#REF!</definedName>
    <definedName name="______CAN493">[11]PROCTOR!#REF!</definedName>
    <definedName name="______CAN494" localSheetId="1">[11]PROCTOR!#REF!</definedName>
    <definedName name="______CAN494" localSheetId="8">[11]PROCTOR!#REF!</definedName>
    <definedName name="______CAN494" localSheetId="7">[11]PROCTOR!#REF!</definedName>
    <definedName name="______CAN494" localSheetId="3">[11]PROCTOR!#REF!</definedName>
    <definedName name="______CAN494" localSheetId="4">[11]PROCTOR!#REF!</definedName>
    <definedName name="______CAN494" localSheetId="5">[11]PROCTOR!#REF!</definedName>
    <definedName name="______CAN494">[11]PROCTOR!#REF!</definedName>
    <definedName name="______CAN495" localSheetId="1">[11]PROCTOR!#REF!</definedName>
    <definedName name="______CAN495" localSheetId="8">[11]PROCTOR!#REF!</definedName>
    <definedName name="______CAN495" localSheetId="7">[11]PROCTOR!#REF!</definedName>
    <definedName name="______CAN495" localSheetId="3">[11]PROCTOR!#REF!</definedName>
    <definedName name="______CAN495" localSheetId="4">[11]PROCTOR!#REF!</definedName>
    <definedName name="______CAN495" localSheetId="5">[11]PROCTOR!#REF!</definedName>
    <definedName name="______CAN495">[11]PROCTOR!#REF!</definedName>
    <definedName name="______CAN496" localSheetId="1">[11]PROCTOR!#REF!</definedName>
    <definedName name="______CAN496" localSheetId="8">[11]PROCTOR!#REF!</definedName>
    <definedName name="______CAN496" localSheetId="7">[11]PROCTOR!#REF!</definedName>
    <definedName name="______CAN496" localSheetId="3">[11]PROCTOR!#REF!</definedName>
    <definedName name="______CAN496" localSheetId="4">[11]PROCTOR!#REF!</definedName>
    <definedName name="______CAN496" localSheetId="5">[11]PROCTOR!#REF!</definedName>
    <definedName name="______CAN496">[11]PROCTOR!#REF!</definedName>
    <definedName name="______CAN497" localSheetId="1">[11]PROCTOR!#REF!</definedName>
    <definedName name="______CAN497" localSheetId="8">[11]PROCTOR!#REF!</definedName>
    <definedName name="______CAN497" localSheetId="7">[11]PROCTOR!#REF!</definedName>
    <definedName name="______CAN497" localSheetId="3">[11]PROCTOR!#REF!</definedName>
    <definedName name="______CAN497" localSheetId="4">[11]PROCTOR!#REF!</definedName>
    <definedName name="______CAN497" localSheetId="5">[11]PROCTOR!#REF!</definedName>
    <definedName name="______CAN497">[11]PROCTOR!#REF!</definedName>
    <definedName name="______CAN498" localSheetId="1">[11]PROCTOR!#REF!</definedName>
    <definedName name="______CAN498" localSheetId="8">[11]PROCTOR!#REF!</definedName>
    <definedName name="______CAN498" localSheetId="7">[11]PROCTOR!#REF!</definedName>
    <definedName name="______CAN498" localSheetId="3">[11]PROCTOR!#REF!</definedName>
    <definedName name="______CAN498" localSheetId="4">[11]PROCTOR!#REF!</definedName>
    <definedName name="______CAN498" localSheetId="5">[11]PROCTOR!#REF!</definedName>
    <definedName name="______CAN498">[11]PROCTOR!#REF!</definedName>
    <definedName name="______CAN499" localSheetId="1">[11]PROCTOR!#REF!</definedName>
    <definedName name="______CAN499" localSheetId="8">[11]PROCTOR!#REF!</definedName>
    <definedName name="______CAN499" localSheetId="7">[11]PROCTOR!#REF!</definedName>
    <definedName name="______CAN499" localSheetId="3">[11]PROCTOR!#REF!</definedName>
    <definedName name="______CAN499" localSheetId="4">[11]PROCTOR!#REF!</definedName>
    <definedName name="______CAN499" localSheetId="5">[11]PROCTOR!#REF!</definedName>
    <definedName name="______CAN499">[11]PROCTOR!#REF!</definedName>
    <definedName name="______CAN500" localSheetId="1">[11]PROCTOR!#REF!</definedName>
    <definedName name="______CAN500" localSheetId="8">[11]PROCTOR!#REF!</definedName>
    <definedName name="______CAN500" localSheetId="7">[11]PROCTOR!#REF!</definedName>
    <definedName name="______CAN500" localSheetId="3">[11]PROCTOR!#REF!</definedName>
    <definedName name="______CAN500" localSheetId="4">[11]PROCTOR!#REF!</definedName>
    <definedName name="______CAN500" localSheetId="5">[11]PROCTOR!#REF!</definedName>
    <definedName name="______CAN500">[11]PROCTOR!#REF!</definedName>
    <definedName name="______CDG100" localSheetId="1">#REF!</definedName>
    <definedName name="______CDG100" localSheetId="8">#REF!</definedName>
    <definedName name="______CDG100" localSheetId="7">#REF!</definedName>
    <definedName name="______CDG100" localSheetId="3">#REF!</definedName>
    <definedName name="______CDG100" localSheetId="4">#REF!</definedName>
    <definedName name="______CDG100" localSheetId="5">#REF!</definedName>
    <definedName name="______CDG100">#REF!</definedName>
    <definedName name="______CDG250" localSheetId="1">#REF!</definedName>
    <definedName name="______CDG250" localSheetId="8">#REF!</definedName>
    <definedName name="______CDG250" localSheetId="7">#REF!</definedName>
    <definedName name="______CDG250" localSheetId="3">#REF!</definedName>
    <definedName name="______CDG250" localSheetId="4">#REF!</definedName>
    <definedName name="______CDG250" localSheetId="5">#REF!</definedName>
    <definedName name="______CDG250">#REF!</definedName>
    <definedName name="______CDG50" localSheetId="1">#REF!</definedName>
    <definedName name="______CDG50" localSheetId="8">#REF!</definedName>
    <definedName name="______CDG50" localSheetId="7">#REF!</definedName>
    <definedName name="______CDG50" localSheetId="3">#REF!</definedName>
    <definedName name="______CDG50" localSheetId="4">#REF!</definedName>
    <definedName name="______CDG50" localSheetId="5">#REF!</definedName>
    <definedName name="______CDG50">#REF!</definedName>
    <definedName name="______CDG500" localSheetId="1">#REF!</definedName>
    <definedName name="______CDG500" localSheetId="8">#REF!</definedName>
    <definedName name="______CDG500" localSheetId="7">#REF!</definedName>
    <definedName name="______CDG500" localSheetId="3">#REF!</definedName>
    <definedName name="______CDG500" localSheetId="4">#REF!</definedName>
    <definedName name="______CDG500" localSheetId="5">#REF!</definedName>
    <definedName name="______CDG500">#REF!</definedName>
    <definedName name="______CEM53" localSheetId="1">#REF!</definedName>
    <definedName name="______CEM53" localSheetId="8">#REF!</definedName>
    <definedName name="______CEM53" localSheetId="7">#REF!</definedName>
    <definedName name="______CEM53" localSheetId="3">#REF!</definedName>
    <definedName name="______CEM53" localSheetId="4">#REF!</definedName>
    <definedName name="______CEM53" localSheetId="5">#REF!</definedName>
    <definedName name="______CEM53">#REF!</definedName>
    <definedName name="______CRN3" localSheetId="1">#REF!</definedName>
    <definedName name="______CRN3" localSheetId="8">#REF!</definedName>
    <definedName name="______CRN3" localSheetId="7">#REF!</definedName>
    <definedName name="______CRN3" localSheetId="3">#REF!</definedName>
    <definedName name="______CRN3" localSheetId="4">#REF!</definedName>
    <definedName name="______CRN3" localSheetId="5">#REF!</definedName>
    <definedName name="______CRN3">#REF!</definedName>
    <definedName name="______CRN35" localSheetId="1">#REF!</definedName>
    <definedName name="______CRN35" localSheetId="8">#REF!</definedName>
    <definedName name="______CRN35" localSheetId="7">#REF!</definedName>
    <definedName name="______CRN35" localSheetId="3">#REF!</definedName>
    <definedName name="______CRN35" localSheetId="4">#REF!</definedName>
    <definedName name="______CRN35" localSheetId="5">#REF!</definedName>
    <definedName name="______CRN35">#REF!</definedName>
    <definedName name="______CRN80" localSheetId="1">#REF!</definedName>
    <definedName name="______CRN80" localSheetId="8">#REF!</definedName>
    <definedName name="______CRN80" localSheetId="7">#REF!</definedName>
    <definedName name="______CRN80" localSheetId="3">#REF!</definedName>
    <definedName name="______CRN80" localSheetId="4">#REF!</definedName>
    <definedName name="______CRN80" localSheetId="5">#REF!</definedName>
    <definedName name="______CRN80">#REF!</definedName>
    <definedName name="______dec05" localSheetId="6" hidden="1">{"'Sheet1'!$A$4386:$N$4591"}</definedName>
    <definedName name="______dec05" hidden="1">{"'Sheet1'!$A$4386:$N$4591"}</definedName>
    <definedName name="______DOZ50" localSheetId="1">#REF!</definedName>
    <definedName name="______DOZ50" localSheetId="8">#REF!</definedName>
    <definedName name="______DOZ50" localSheetId="7">#REF!</definedName>
    <definedName name="______DOZ50" localSheetId="3">#REF!</definedName>
    <definedName name="______DOZ50" localSheetId="4">#REF!</definedName>
    <definedName name="______DOZ50" localSheetId="5">#REF!</definedName>
    <definedName name="______DOZ50">#REF!</definedName>
    <definedName name="______DOZ80" localSheetId="1">#REF!</definedName>
    <definedName name="______DOZ80" localSheetId="8">#REF!</definedName>
    <definedName name="______DOZ80" localSheetId="7">#REF!</definedName>
    <definedName name="______DOZ80" localSheetId="3">#REF!</definedName>
    <definedName name="______DOZ80" localSheetId="4">#REF!</definedName>
    <definedName name="______DOZ80" localSheetId="5">#REF!</definedName>
    <definedName name="______DOZ80">#REF!</definedName>
    <definedName name="______EXC10">'[21]21-Rate Analysis-1'!$E$53</definedName>
    <definedName name="______EXC20">'[24]21-Rate Analysis '!$E$50</definedName>
    <definedName name="______EXC7">'[21]21-Rate Analysis-1'!$E$54</definedName>
    <definedName name="______ExV200" localSheetId="1">#REF!</definedName>
    <definedName name="______ExV200" localSheetId="8">#REF!</definedName>
    <definedName name="______ExV200" localSheetId="7">#REF!</definedName>
    <definedName name="______ExV200" localSheetId="3">#REF!</definedName>
    <definedName name="______ExV200" localSheetId="4">#REF!</definedName>
    <definedName name="______ExV200" localSheetId="5">#REF!</definedName>
    <definedName name="______ExV200">#REF!</definedName>
    <definedName name="______GEN100" localSheetId="1">#REF!</definedName>
    <definedName name="______GEN100" localSheetId="8">#REF!</definedName>
    <definedName name="______GEN100" localSheetId="7">#REF!</definedName>
    <definedName name="______GEN100" localSheetId="3">#REF!</definedName>
    <definedName name="______GEN100" localSheetId="4">#REF!</definedName>
    <definedName name="______GEN100" localSheetId="5">#REF!</definedName>
    <definedName name="______GEN100">#REF!</definedName>
    <definedName name="______GEN250" localSheetId="1">#REF!</definedName>
    <definedName name="______GEN250" localSheetId="8">#REF!</definedName>
    <definedName name="______GEN250" localSheetId="7">#REF!</definedName>
    <definedName name="______GEN250" localSheetId="3">#REF!</definedName>
    <definedName name="______GEN250" localSheetId="4">#REF!</definedName>
    <definedName name="______GEN250" localSheetId="5">#REF!</definedName>
    <definedName name="______GEN250">#REF!</definedName>
    <definedName name="______GEN325" localSheetId="1">#REF!</definedName>
    <definedName name="______GEN325" localSheetId="8">#REF!</definedName>
    <definedName name="______GEN325" localSheetId="7">#REF!</definedName>
    <definedName name="______GEN325" localSheetId="3">#REF!</definedName>
    <definedName name="______GEN325" localSheetId="4">#REF!</definedName>
    <definedName name="______GEN325" localSheetId="5">#REF!</definedName>
    <definedName name="______GEN325">#REF!</definedName>
    <definedName name="______GEN380" localSheetId="1">#REF!</definedName>
    <definedName name="______GEN380" localSheetId="8">#REF!</definedName>
    <definedName name="______GEN380" localSheetId="7">#REF!</definedName>
    <definedName name="______GEN380" localSheetId="3">#REF!</definedName>
    <definedName name="______GEN380" localSheetId="4">#REF!</definedName>
    <definedName name="______GEN380" localSheetId="5">#REF!</definedName>
    <definedName name="______GEN380">#REF!</definedName>
    <definedName name="______GSB1" localSheetId="1">#REF!</definedName>
    <definedName name="______GSB1" localSheetId="8">#REF!</definedName>
    <definedName name="______GSB1" localSheetId="7">#REF!</definedName>
    <definedName name="______GSB1" localSheetId="3">#REF!</definedName>
    <definedName name="______GSB1" localSheetId="4">#REF!</definedName>
    <definedName name="______GSB1" localSheetId="5">#REF!</definedName>
    <definedName name="______GSB1">#REF!</definedName>
    <definedName name="______GSB2" localSheetId="1">#REF!</definedName>
    <definedName name="______GSB2" localSheetId="8">#REF!</definedName>
    <definedName name="______GSB2" localSheetId="7">#REF!</definedName>
    <definedName name="______GSB2" localSheetId="3">#REF!</definedName>
    <definedName name="______GSB2" localSheetId="4">#REF!</definedName>
    <definedName name="______GSB2" localSheetId="5">#REF!</definedName>
    <definedName name="______GSB2">#REF!</definedName>
    <definedName name="______GSB3" localSheetId="1">#REF!</definedName>
    <definedName name="______GSB3" localSheetId="8">#REF!</definedName>
    <definedName name="______GSB3" localSheetId="7">#REF!</definedName>
    <definedName name="______GSB3" localSheetId="3">#REF!</definedName>
    <definedName name="______GSB3" localSheetId="4">#REF!</definedName>
    <definedName name="______GSB3" localSheetId="5">#REF!</definedName>
    <definedName name="______GSB3">#REF!</definedName>
    <definedName name="______HMP1" localSheetId="1">#REF!</definedName>
    <definedName name="______HMP1" localSheetId="8">#REF!</definedName>
    <definedName name="______HMP1" localSheetId="7">#REF!</definedName>
    <definedName name="______HMP1" localSheetId="3">#REF!</definedName>
    <definedName name="______HMP1" localSheetId="4">#REF!</definedName>
    <definedName name="______HMP1" localSheetId="5">#REF!</definedName>
    <definedName name="______HMP1">#REF!</definedName>
    <definedName name="______HMP2" localSheetId="1">#REF!</definedName>
    <definedName name="______HMP2" localSheetId="8">#REF!</definedName>
    <definedName name="______HMP2" localSheetId="7">#REF!</definedName>
    <definedName name="______HMP2" localSheetId="3">#REF!</definedName>
    <definedName name="______HMP2" localSheetId="4">#REF!</definedName>
    <definedName name="______HMP2" localSheetId="5">#REF!</definedName>
    <definedName name="______HMP2">#REF!</definedName>
    <definedName name="______HMP3" localSheetId="1">#REF!</definedName>
    <definedName name="______HMP3" localSheetId="8">#REF!</definedName>
    <definedName name="______HMP3" localSheetId="7">#REF!</definedName>
    <definedName name="______HMP3" localSheetId="3">#REF!</definedName>
    <definedName name="______HMP3" localSheetId="4">#REF!</definedName>
    <definedName name="______HMP3" localSheetId="5">#REF!</definedName>
    <definedName name="______HMP3">#REF!</definedName>
    <definedName name="______HMP4" localSheetId="1">#REF!</definedName>
    <definedName name="______HMP4" localSheetId="8">#REF!</definedName>
    <definedName name="______HMP4" localSheetId="7">#REF!</definedName>
    <definedName name="______HMP4" localSheetId="3">#REF!</definedName>
    <definedName name="______HMP4" localSheetId="4">#REF!</definedName>
    <definedName name="______HMP4" localSheetId="5">#REF!</definedName>
    <definedName name="______HMP4">#REF!</definedName>
    <definedName name="______HRC1">'[6]Pipe trench'!$V$23</definedName>
    <definedName name="______HRC2">'[6]Pipe trench'!$V$24</definedName>
    <definedName name="______HSE1">'[6]Pipe trench'!$V$11</definedName>
    <definedName name="______lb1" localSheetId="1">#REF!</definedName>
    <definedName name="______lb1" localSheetId="8">#REF!</definedName>
    <definedName name="______lb1" localSheetId="7">#REF!</definedName>
    <definedName name="______lb1" localSheetId="3">#REF!</definedName>
    <definedName name="______lb1" localSheetId="4">#REF!</definedName>
    <definedName name="______lb1" localSheetId="5">#REF!</definedName>
    <definedName name="______lb1">#REF!</definedName>
    <definedName name="______lb2" localSheetId="1">#REF!</definedName>
    <definedName name="______lb2" localSheetId="8">#REF!</definedName>
    <definedName name="______lb2" localSheetId="7">#REF!</definedName>
    <definedName name="______lb2" localSheetId="3">#REF!</definedName>
    <definedName name="______lb2" localSheetId="4">#REF!</definedName>
    <definedName name="______lb2" localSheetId="5">#REF!</definedName>
    <definedName name="______lb2">#REF!</definedName>
    <definedName name="______mac2">200</definedName>
    <definedName name="______MIX10" localSheetId="1">#REF!</definedName>
    <definedName name="______MIX10" localSheetId="8">#REF!</definedName>
    <definedName name="______MIX10" localSheetId="7">#REF!</definedName>
    <definedName name="______MIX10" localSheetId="3">#REF!</definedName>
    <definedName name="______MIX10" localSheetId="4">#REF!</definedName>
    <definedName name="______MIX10" localSheetId="5">#REF!</definedName>
    <definedName name="______MIX10">#REF!</definedName>
    <definedName name="______MIX15" localSheetId="1">#REF!</definedName>
    <definedName name="______MIX15" localSheetId="8">#REF!</definedName>
    <definedName name="______MIX15" localSheetId="7">#REF!</definedName>
    <definedName name="______MIX15" localSheetId="3">#REF!</definedName>
    <definedName name="______MIX15" localSheetId="4">#REF!</definedName>
    <definedName name="______MIX15" localSheetId="5">#REF!</definedName>
    <definedName name="______MIX15">#REF!</definedName>
    <definedName name="______MIX15150" localSheetId="1">'[3]Mix Design'!#REF!</definedName>
    <definedName name="______MIX15150" localSheetId="8">'[3]Mix Design'!#REF!</definedName>
    <definedName name="______MIX15150" localSheetId="7">'[3]Mix Design'!#REF!</definedName>
    <definedName name="______MIX15150" localSheetId="3">'[3]Mix Design'!#REF!</definedName>
    <definedName name="______MIX15150" localSheetId="4">'[3]Mix Design'!#REF!</definedName>
    <definedName name="______MIX15150" localSheetId="5">'[3]Mix Design'!#REF!</definedName>
    <definedName name="______MIX15150">'[3]Mix Design'!#REF!</definedName>
    <definedName name="______MIX1540">'[3]Mix Design'!$P$11</definedName>
    <definedName name="______MIX1580" localSheetId="1">'[3]Mix Design'!#REF!</definedName>
    <definedName name="______MIX1580" localSheetId="8">'[3]Mix Design'!#REF!</definedName>
    <definedName name="______MIX1580" localSheetId="7">'[3]Mix Design'!#REF!</definedName>
    <definedName name="______MIX1580" localSheetId="3">'[3]Mix Design'!#REF!</definedName>
    <definedName name="______MIX1580" localSheetId="4">'[3]Mix Design'!#REF!</definedName>
    <definedName name="______MIX1580" localSheetId="5">'[3]Mix Design'!#REF!</definedName>
    <definedName name="______MIX1580">'[3]Mix Design'!#REF!</definedName>
    <definedName name="______MIX2">'[4]Mix Design'!$P$12</definedName>
    <definedName name="______MIX20" localSheetId="1">#REF!</definedName>
    <definedName name="______MIX20" localSheetId="8">#REF!</definedName>
    <definedName name="______MIX20" localSheetId="7">#REF!</definedName>
    <definedName name="______MIX20" localSheetId="3">#REF!</definedName>
    <definedName name="______MIX20" localSheetId="4">#REF!</definedName>
    <definedName name="______MIX20" localSheetId="5">#REF!</definedName>
    <definedName name="______MIX20">#REF!</definedName>
    <definedName name="______MIX2020">'[3]Mix Design'!$P$12</definedName>
    <definedName name="______MIX2040">'[3]Mix Design'!$P$13</definedName>
    <definedName name="______MIX25" localSheetId="1">#REF!</definedName>
    <definedName name="______MIX25" localSheetId="8">#REF!</definedName>
    <definedName name="______MIX25" localSheetId="7">#REF!</definedName>
    <definedName name="______MIX25" localSheetId="3">#REF!</definedName>
    <definedName name="______MIX25" localSheetId="4">#REF!</definedName>
    <definedName name="______MIX25" localSheetId="5">#REF!</definedName>
    <definedName name="______MIX25">#REF!</definedName>
    <definedName name="______MIX2540">'[3]Mix Design'!$P$15</definedName>
    <definedName name="______Mix255">'[5]Mix Design'!$P$13</definedName>
    <definedName name="______MIX30" localSheetId="1">#REF!</definedName>
    <definedName name="______MIX30" localSheetId="8">#REF!</definedName>
    <definedName name="______MIX30" localSheetId="7">#REF!</definedName>
    <definedName name="______MIX30" localSheetId="3">#REF!</definedName>
    <definedName name="______MIX30" localSheetId="4">#REF!</definedName>
    <definedName name="______MIX30" localSheetId="5">#REF!</definedName>
    <definedName name="______MIX30">#REF!</definedName>
    <definedName name="______MIX35" localSheetId="1">#REF!</definedName>
    <definedName name="______MIX35" localSheetId="8">#REF!</definedName>
    <definedName name="______MIX35" localSheetId="7">#REF!</definedName>
    <definedName name="______MIX35" localSheetId="3">#REF!</definedName>
    <definedName name="______MIX35" localSheetId="4">#REF!</definedName>
    <definedName name="______MIX35" localSheetId="5">#REF!</definedName>
    <definedName name="______MIX35">#REF!</definedName>
    <definedName name="______MIX40" localSheetId="1">#REF!</definedName>
    <definedName name="______MIX40" localSheetId="8">#REF!</definedName>
    <definedName name="______MIX40" localSheetId="7">#REF!</definedName>
    <definedName name="______MIX40" localSheetId="3">#REF!</definedName>
    <definedName name="______MIX40" localSheetId="4">#REF!</definedName>
    <definedName name="______MIX40" localSheetId="5">#REF!</definedName>
    <definedName name="______MIX40">#REF!</definedName>
    <definedName name="______MIX45" localSheetId="1">'[3]Mix Design'!#REF!</definedName>
    <definedName name="______MIX45" localSheetId="8">'[3]Mix Design'!#REF!</definedName>
    <definedName name="______MIX45" localSheetId="7">'[3]Mix Design'!#REF!</definedName>
    <definedName name="______MIX45" localSheetId="3">'[3]Mix Design'!#REF!</definedName>
    <definedName name="______MIX45" localSheetId="4">'[3]Mix Design'!#REF!</definedName>
    <definedName name="______MIX45" localSheetId="5">'[3]Mix Design'!#REF!</definedName>
    <definedName name="______MIX45">'[3]Mix Design'!#REF!</definedName>
    <definedName name="______mm1" localSheetId="1">#REF!</definedName>
    <definedName name="______mm1" localSheetId="8">#REF!</definedName>
    <definedName name="______mm1" localSheetId="7">#REF!</definedName>
    <definedName name="______mm1" localSheetId="3">#REF!</definedName>
    <definedName name="______mm1" localSheetId="4">#REF!</definedName>
    <definedName name="______mm1" localSheetId="5">#REF!</definedName>
    <definedName name="______mm1">#REF!</definedName>
    <definedName name="______mm2" localSheetId="1">#REF!</definedName>
    <definedName name="______mm2" localSheetId="8">#REF!</definedName>
    <definedName name="______mm2" localSheetId="7">#REF!</definedName>
    <definedName name="______mm2" localSheetId="3">#REF!</definedName>
    <definedName name="______mm2" localSheetId="4">#REF!</definedName>
    <definedName name="______mm2" localSheetId="5">#REF!</definedName>
    <definedName name="______mm2">#REF!</definedName>
    <definedName name="______mm3" localSheetId="1">#REF!</definedName>
    <definedName name="______mm3" localSheetId="8">#REF!</definedName>
    <definedName name="______mm3" localSheetId="7">#REF!</definedName>
    <definedName name="______mm3" localSheetId="3">#REF!</definedName>
    <definedName name="______mm3" localSheetId="4">#REF!</definedName>
    <definedName name="______mm3" localSheetId="5">#REF!</definedName>
    <definedName name="______mm3">#REF!</definedName>
    <definedName name="______MUR5" localSheetId="1">#REF!</definedName>
    <definedName name="______MUR5" localSheetId="8">#REF!</definedName>
    <definedName name="______MUR5" localSheetId="7">#REF!</definedName>
    <definedName name="______MUR5" localSheetId="3">#REF!</definedName>
    <definedName name="______MUR5" localSheetId="4">#REF!</definedName>
    <definedName name="______MUR5" localSheetId="5">#REF!</definedName>
    <definedName name="______MUR5">#REF!</definedName>
    <definedName name="______MUR8" localSheetId="1">#REF!</definedName>
    <definedName name="______MUR8" localSheetId="8">#REF!</definedName>
    <definedName name="______MUR8" localSheetId="7">#REF!</definedName>
    <definedName name="______MUR8" localSheetId="3">#REF!</definedName>
    <definedName name="______MUR8" localSheetId="4">#REF!</definedName>
    <definedName name="______MUR8" localSheetId="5">#REF!</definedName>
    <definedName name="______MUR8">#REF!</definedName>
    <definedName name="______OPC43" localSheetId="1">#REF!</definedName>
    <definedName name="______OPC43" localSheetId="8">#REF!</definedName>
    <definedName name="______OPC43" localSheetId="7">#REF!</definedName>
    <definedName name="______OPC43" localSheetId="3">#REF!</definedName>
    <definedName name="______OPC43" localSheetId="4">#REF!</definedName>
    <definedName name="______OPC43" localSheetId="5">#REF!</definedName>
    <definedName name="______OPC43">#REF!</definedName>
    <definedName name="______ORC1">'[6]Pipe trench'!$V$17</definedName>
    <definedName name="______ORC2">'[6]Pipe trench'!$V$18</definedName>
    <definedName name="______OSE1">'[6]Pipe trench'!$V$8</definedName>
    <definedName name="______PPC53">'[24]21-Rate Analysis '!$E$19</definedName>
    <definedName name="______sh1">90</definedName>
    <definedName name="______sh2">120</definedName>
    <definedName name="______sh3">150</definedName>
    <definedName name="______sh4">180</definedName>
    <definedName name="______SLV10025" localSheetId="1">'[25]ANAL-PIPE LINE'!#REF!</definedName>
    <definedName name="______SLV10025" localSheetId="8">'[25]ANAL-PIPE LINE'!#REF!</definedName>
    <definedName name="______SLV10025" localSheetId="7">'[25]ANAL-PIPE LINE'!#REF!</definedName>
    <definedName name="______SLV10025" localSheetId="3">'[25]ANAL-PIPE LINE'!#REF!</definedName>
    <definedName name="______SLV10025" localSheetId="4">'[25]ANAL-PIPE LINE'!#REF!</definedName>
    <definedName name="______SLV10025" localSheetId="5">'[25]ANAL-PIPE LINE'!#REF!</definedName>
    <definedName name="______SLV10025">'[25]ANAL-PIPE LINE'!#REF!</definedName>
    <definedName name="______SLV20025">'[6]ANAL-PUMP HOUSE'!$I$58</definedName>
    <definedName name="______SLV80010">'[6]ANAL-PUMP HOUSE'!$I$60</definedName>
    <definedName name="______tab1" localSheetId="1">#REF!</definedName>
    <definedName name="______tab1" localSheetId="8">#REF!</definedName>
    <definedName name="______tab1" localSheetId="7">#REF!</definedName>
    <definedName name="______tab1" localSheetId="3">#REF!</definedName>
    <definedName name="______tab1" localSheetId="4">#REF!</definedName>
    <definedName name="______tab1" localSheetId="5">#REF!</definedName>
    <definedName name="______tab1">#REF!</definedName>
    <definedName name="______tab2" localSheetId="1">#REF!</definedName>
    <definedName name="______tab2" localSheetId="8">#REF!</definedName>
    <definedName name="______tab2" localSheetId="7">#REF!</definedName>
    <definedName name="______tab2" localSheetId="3">#REF!</definedName>
    <definedName name="______tab2" localSheetId="4">#REF!</definedName>
    <definedName name="______tab2" localSheetId="5">#REF!</definedName>
    <definedName name="______tab2">#REF!</definedName>
    <definedName name="______TIP1" localSheetId="1">#REF!</definedName>
    <definedName name="______TIP1" localSheetId="8">#REF!</definedName>
    <definedName name="______TIP1" localSheetId="7">#REF!</definedName>
    <definedName name="______TIP1" localSheetId="3">#REF!</definedName>
    <definedName name="______TIP1" localSheetId="4">#REF!</definedName>
    <definedName name="______TIP1" localSheetId="5">#REF!</definedName>
    <definedName name="______TIP1">#REF!</definedName>
    <definedName name="______TIP2" localSheetId="1">#REF!</definedName>
    <definedName name="______TIP2" localSheetId="8">#REF!</definedName>
    <definedName name="______TIP2" localSheetId="7">#REF!</definedName>
    <definedName name="______TIP2" localSheetId="3">#REF!</definedName>
    <definedName name="______TIP2" localSheetId="4">#REF!</definedName>
    <definedName name="______TIP2" localSheetId="5">#REF!</definedName>
    <definedName name="______TIP2">#REF!</definedName>
    <definedName name="______TIP3" localSheetId="1">#REF!</definedName>
    <definedName name="______TIP3" localSheetId="8">#REF!</definedName>
    <definedName name="______TIP3" localSheetId="7">#REF!</definedName>
    <definedName name="______TIP3" localSheetId="3">#REF!</definedName>
    <definedName name="______TIP3" localSheetId="4">#REF!</definedName>
    <definedName name="______TIP3" localSheetId="5">#REF!</definedName>
    <definedName name="______TIP3">#REF!</definedName>
    <definedName name="_____A65537" localSheetId="1">#REF!</definedName>
    <definedName name="_____A65537" localSheetId="8">#REF!</definedName>
    <definedName name="_____A65537" localSheetId="7">#REF!</definedName>
    <definedName name="_____A65537" localSheetId="3">#REF!</definedName>
    <definedName name="_____A65537" localSheetId="4">#REF!</definedName>
    <definedName name="_____A65537" localSheetId="5">#REF!</definedName>
    <definedName name="_____A65537">#REF!</definedName>
    <definedName name="_____ABM10" localSheetId="1">#REF!</definedName>
    <definedName name="_____ABM10" localSheetId="8">#REF!</definedName>
    <definedName name="_____ABM10" localSheetId="7">#REF!</definedName>
    <definedName name="_____ABM10" localSheetId="3">#REF!</definedName>
    <definedName name="_____ABM10" localSheetId="4">#REF!</definedName>
    <definedName name="_____ABM10" localSheetId="5">#REF!</definedName>
    <definedName name="_____ABM10">#REF!</definedName>
    <definedName name="_____ABM40" localSheetId="1">#REF!</definedName>
    <definedName name="_____ABM40" localSheetId="8">#REF!</definedName>
    <definedName name="_____ABM40" localSheetId="7">#REF!</definedName>
    <definedName name="_____ABM40" localSheetId="3">#REF!</definedName>
    <definedName name="_____ABM40" localSheetId="4">#REF!</definedName>
    <definedName name="_____ABM40" localSheetId="5">#REF!</definedName>
    <definedName name="_____ABM40">#REF!</definedName>
    <definedName name="_____ABM6" localSheetId="1">#REF!</definedName>
    <definedName name="_____ABM6" localSheetId="8">#REF!</definedName>
    <definedName name="_____ABM6" localSheetId="7">#REF!</definedName>
    <definedName name="_____ABM6" localSheetId="3">#REF!</definedName>
    <definedName name="_____ABM6" localSheetId="4">#REF!</definedName>
    <definedName name="_____ABM6" localSheetId="5">#REF!</definedName>
    <definedName name="_____ABM6">#REF!</definedName>
    <definedName name="_____ACB10" localSheetId="1">#REF!</definedName>
    <definedName name="_____ACB10" localSheetId="8">#REF!</definedName>
    <definedName name="_____ACB10" localSheetId="7">#REF!</definedName>
    <definedName name="_____ACB10" localSheetId="3">#REF!</definedName>
    <definedName name="_____ACB10" localSheetId="4">#REF!</definedName>
    <definedName name="_____ACB10" localSheetId="5">#REF!</definedName>
    <definedName name="_____ACB10">#REF!</definedName>
    <definedName name="_____ACB20" localSheetId="1">#REF!</definedName>
    <definedName name="_____ACB20" localSheetId="8">#REF!</definedName>
    <definedName name="_____ACB20" localSheetId="7">#REF!</definedName>
    <definedName name="_____ACB20" localSheetId="3">#REF!</definedName>
    <definedName name="_____ACB20" localSheetId="4">#REF!</definedName>
    <definedName name="_____ACB20" localSheetId="5">#REF!</definedName>
    <definedName name="_____ACB20">#REF!</definedName>
    <definedName name="_____ACR10" localSheetId="1">#REF!</definedName>
    <definedName name="_____ACR10" localSheetId="8">#REF!</definedName>
    <definedName name="_____ACR10" localSheetId="7">#REF!</definedName>
    <definedName name="_____ACR10" localSheetId="3">#REF!</definedName>
    <definedName name="_____ACR10" localSheetId="4">#REF!</definedName>
    <definedName name="_____ACR10" localSheetId="5">#REF!</definedName>
    <definedName name="_____ACR10">#REF!</definedName>
    <definedName name="_____ACR20" localSheetId="1">#REF!</definedName>
    <definedName name="_____ACR20" localSheetId="8">#REF!</definedName>
    <definedName name="_____ACR20" localSheetId="7">#REF!</definedName>
    <definedName name="_____ACR20" localSheetId="3">#REF!</definedName>
    <definedName name="_____ACR20" localSheetId="4">#REF!</definedName>
    <definedName name="_____ACR20" localSheetId="5">#REF!</definedName>
    <definedName name="_____ACR20">#REF!</definedName>
    <definedName name="_____AGG10" localSheetId="1">#REF!</definedName>
    <definedName name="_____AGG10" localSheetId="8">#REF!</definedName>
    <definedName name="_____AGG10" localSheetId="7">#REF!</definedName>
    <definedName name="_____AGG10" localSheetId="3">#REF!</definedName>
    <definedName name="_____AGG10" localSheetId="4">#REF!</definedName>
    <definedName name="_____AGG10" localSheetId="5">#REF!</definedName>
    <definedName name="_____AGG10">#REF!</definedName>
    <definedName name="_____AGG40" localSheetId="1">#REF!</definedName>
    <definedName name="_____AGG40" localSheetId="8">#REF!</definedName>
    <definedName name="_____AGG40" localSheetId="7">#REF!</definedName>
    <definedName name="_____AGG40" localSheetId="3">#REF!</definedName>
    <definedName name="_____AGG40" localSheetId="4">#REF!</definedName>
    <definedName name="_____AGG40" localSheetId="5">#REF!</definedName>
    <definedName name="_____AGG40">#REF!</definedName>
    <definedName name="_____AGG6" localSheetId="1">#REF!</definedName>
    <definedName name="_____AGG6" localSheetId="8">#REF!</definedName>
    <definedName name="_____AGG6" localSheetId="7">#REF!</definedName>
    <definedName name="_____AGG6" localSheetId="3">#REF!</definedName>
    <definedName name="_____AGG6" localSheetId="4">#REF!</definedName>
    <definedName name="_____AGG6" localSheetId="5">#REF!</definedName>
    <definedName name="_____AGG6">#REF!</definedName>
    <definedName name="_____ARV8040">'[6]ANAL-PUMP HOUSE'!$I$55</definedName>
    <definedName name="_____ash1" localSheetId="1">[10]ANAL!#REF!</definedName>
    <definedName name="_____ash1" localSheetId="8">[10]ANAL!#REF!</definedName>
    <definedName name="_____ash1" localSheetId="7">[10]ANAL!#REF!</definedName>
    <definedName name="_____ash1" localSheetId="3">[10]ANAL!#REF!</definedName>
    <definedName name="_____ash1" localSheetId="4">[10]ANAL!#REF!</definedName>
    <definedName name="_____ash1" localSheetId="5">[10]ANAL!#REF!</definedName>
    <definedName name="_____ash1">[10]ANAL!#REF!</definedName>
    <definedName name="_____AWM10" localSheetId="1">#REF!</definedName>
    <definedName name="_____AWM10" localSheetId="8">#REF!</definedName>
    <definedName name="_____AWM10" localSheetId="7">#REF!</definedName>
    <definedName name="_____AWM10" localSheetId="3">#REF!</definedName>
    <definedName name="_____AWM10" localSheetId="4">#REF!</definedName>
    <definedName name="_____AWM10" localSheetId="5">#REF!</definedName>
    <definedName name="_____AWM10">#REF!</definedName>
    <definedName name="_____AWM40" localSheetId="1">#REF!</definedName>
    <definedName name="_____AWM40" localSheetId="8">#REF!</definedName>
    <definedName name="_____AWM40" localSheetId="7">#REF!</definedName>
    <definedName name="_____AWM40" localSheetId="3">#REF!</definedName>
    <definedName name="_____AWM40" localSheetId="4">#REF!</definedName>
    <definedName name="_____AWM40" localSheetId="5">#REF!</definedName>
    <definedName name="_____AWM40">#REF!</definedName>
    <definedName name="_____AWM6" localSheetId="1">#REF!</definedName>
    <definedName name="_____AWM6" localSheetId="8">#REF!</definedName>
    <definedName name="_____AWM6" localSheetId="7">#REF!</definedName>
    <definedName name="_____AWM6" localSheetId="3">#REF!</definedName>
    <definedName name="_____AWM6" localSheetId="4">#REF!</definedName>
    <definedName name="_____AWM6" localSheetId="5">#REF!</definedName>
    <definedName name="_____AWM6">#REF!</definedName>
    <definedName name="_____BTV300">'[6]ANAL-PUMP HOUSE'!$I$52</definedName>
    <definedName name="_____CAN112">13.42</definedName>
    <definedName name="_____CAN113">12.98</definedName>
    <definedName name="_____CAN117">12.7</definedName>
    <definedName name="_____CAN118">13.27</definedName>
    <definedName name="_____CAN120">11.72</definedName>
    <definedName name="_____CAN210">10.38</definedName>
    <definedName name="_____CAN211">10.58</definedName>
    <definedName name="_____CAN213">10.56</definedName>
    <definedName name="_____CAN215">10.22</definedName>
    <definedName name="_____CAN216">9.61</definedName>
    <definedName name="_____CAN217">10.47</definedName>
    <definedName name="_____CAN219">10.91</definedName>
    <definedName name="_____CAN220">11.09</definedName>
    <definedName name="_____CAN221">11.25</definedName>
    <definedName name="_____CAN222">10.17</definedName>
    <definedName name="_____CAN223">9.89</definedName>
    <definedName name="_____CAN230">10.79</definedName>
    <definedName name="_____can421">40.2</definedName>
    <definedName name="_____can422">41.57</definedName>
    <definedName name="_____can423">43.9</definedName>
    <definedName name="_____can424">41.19</definedName>
    <definedName name="_____can425">42.81</definedName>
    <definedName name="_____can426">40.77</definedName>
    <definedName name="_____can427">40.92</definedName>
    <definedName name="_____can428">39.29</definedName>
    <definedName name="_____can429">45.19</definedName>
    <definedName name="_____can430">40.73</definedName>
    <definedName name="_____can431">42.52</definedName>
    <definedName name="_____can432">42.53</definedName>
    <definedName name="_____can433">43.69</definedName>
    <definedName name="_____can434">40.43</definedName>
    <definedName name="_____can435">43.3</definedName>
    <definedName name="_____CAN458" localSheetId="1">[11]PROCTOR!#REF!</definedName>
    <definedName name="_____CAN458" localSheetId="8">[11]PROCTOR!#REF!</definedName>
    <definedName name="_____CAN458" localSheetId="7">[11]PROCTOR!#REF!</definedName>
    <definedName name="_____CAN458" localSheetId="3">[11]PROCTOR!#REF!</definedName>
    <definedName name="_____CAN458" localSheetId="4">[11]PROCTOR!#REF!</definedName>
    <definedName name="_____CAN458" localSheetId="5">[11]PROCTOR!#REF!</definedName>
    <definedName name="_____CAN458">[11]PROCTOR!#REF!</definedName>
    <definedName name="_____CAN486" localSheetId="1">[11]PROCTOR!#REF!</definedName>
    <definedName name="_____CAN486" localSheetId="8">[11]PROCTOR!#REF!</definedName>
    <definedName name="_____CAN486" localSheetId="7">[11]PROCTOR!#REF!</definedName>
    <definedName name="_____CAN486" localSheetId="3">[11]PROCTOR!#REF!</definedName>
    <definedName name="_____CAN486" localSheetId="4">[11]PROCTOR!#REF!</definedName>
    <definedName name="_____CAN486" localSheetId="5">[11]PROCTOR!#REF!</definedName>
    <definedName name="_____CAN486">[11]PROCTOR!#REF!</definedName>
    <definedName name="_____CAN487" localSheetId="1">[11]PROCTOR!#REF!</definedName>
    <definedName name="_____CAN487" localSheetId="8">[11]PROCTOR!#REF!</definedName>
    <definedName name="_____CAN487" localSheetId="7">[11]PROCTOR!#REF!</definedName>
    <definedName name="_____CAN487" localSheetId="3">[11]PROCTOR!#REF!</definedName>
    <definedName name="_____CAN487" localSheetId="4">[11]PROCTOR!#REF!</definedName>
    <definedName name="_____CAN487" localSheetId="5">[11]PROCTOR!#REF!</definedName>
    <definedName name="_____CAN487">[11]PROCTOR!#REF!</definedName>
    <definedName name="_____CAN488" localSheetId="1">[11]PROCTOR!#REF!</definedName>
    <definedName name="_____CAN488" localSheetId="8">[11]PROCTOR!#REF!</definedName>
    <definedName name="_____CAN488" localSheetId="7">[11]PROCTOR!#REF!</definedName>
    <definedName name="_____CAN488" localSheetId="3">[11]PROCTOR!#REF!</definedName>
    <definedName name="_____CAN488" localSheetId="4">[11]PROCTOR!#REF!</definedName>
    <definedName name="_____CAN488" localSheetId="5">[11]PROCTOR!#REF!</definedName>
    <definedName name="_____CAN488">[11]PROCTOR!#REF!</definedName>
    <definedName name="_____CAN489" localSheetId="1">[11]PROCTOR!#REF!</definedName>
    <definedName name="_____CAN489" localSheetId="8">[11]PROCTOR!#REF!</definedName>
    <definedName name="_____CAN489" localSheetId="7">[11]PROCTOR!#REF!</definedName>
    <definedName name="_____CAN489" localSheetId="3">[11]PROCTOR!#REF!</definedName>
    <definedName name="_____CAN489" localSheetId="4">[11]PROCTOR!#REF!</definedName>
    <definedName name="_____CAN489" localSheetId="5">[11]PROCTOR!#REF!</definedName>
    <definedName name="_____CAN489">[11]PROCTOR!#REF!</definedName>
    <definedName name="_____CAN490" localSheetId="1">[11]PROCTOR!#REF!</definedName>
    <definedName name="_____CAN490" localSheetId="8">[11]PROCTOR!#REF!</definedName>
    <definedName name="_____CAN490" localSheetId="7">[11]PROCTOR!#REF!</definedName>
    <definedName name="_____CAN490" localSheetId="3">[11]PROCTOR!#REF!</definedName>
    <definedName name="_____CAN490" localSheetId="4">[11]PROCTOR!#REF!</definedName>
    <definedName name="_____CAN490" localSheetId="5">[11]PROCTOR!#REF!</definedName>
    <definedName name="_____CAN490">[11]PROCTOR!#REF!</definedName>
    <definedName name="_____CAN491" localSheetId="1">[11]PROCTOR!#REF!</definedName>
    <definedName name="_____CAN491" localSheetId="8">[11]PROCTOR!#REF!</definedName>
    <definedName name="_____CAN491" localSheetId="7">[11]PROCTOR!#REF!</definedName>
    <definedName name="_____CAN491" localSheetId="3">[11]PROCTOR!#REF!</definedName>
    <definedName name="_____CAN491" localSheetId="4">[11]PROCTOR!#REF!</definedName>
    <definedName name="_____CAN491" localSheetId="5">[11]PROCTOR!#REF!</definedName>
    <definedName name="_____CAN491">[11]PROCTOR!#REF!</definedName>
    <definedName name="_____CAN492" localSheetId="1">[11]PROCTOR!#REF!</definedName>
    <definedName name="_____CAN492" localSheetId="8">[11]PROCTOR!#REF!</definedName>
    <definedName name="_____CAN492" localSheetId="7">[11]PROCTOR!#REF!</definedName>
    <definedName name="_____CAN492" localSheetId="3">[11]PROCTOR!#REF!</definedName>
    <definedName name="_____CAN492" localSheetId="4">[11]PROCTOR!#REF!</definedName>
    <definedName name="_____CAN492" localSheetId="5">[11]PROCTOR!#REF!</definedName>
    <definedName name="_____CAN492">[11]PROCTOR!#REF!</definedName>
    <definedName name="_____CAN493" localSheetId="1">[11]PROCTOR!#REF!</definedName>
    <definedName name="_____CAN493" localSheetId="8">[11]PROCTOR!#REF!</definedName>
    <definedName name="_____CAN493" localSheetId="7">[11]PROCTOR!#REF!</definedName>
    <definedName name="_____CAN493" localSheetId="3">[11]PROCTOR!#REF!</definedName>
    <definedName name="_____CAN493" localSheetId="4">[11]PROCTOR!#REF!</definedName>
    <definedName name="_____CAN493" localSheetId="5">[11]PROCTOR!#REF!</definedName>
    <definedName name="_____CAN493">[11]PROCTOR!#REF!</definedName>
    <definedName name="_____CAN494" localSheetId="1">[11]PROCTOR!#REF!</definedName>
    <definedName name="_____CAN494" localSheetId="8">[11]PROCTOR!#REF!</definedName>
    <definedName name="_____CAN494" localSheetId="7">[11]PROCTOR!#REF!</definedName>
    <definedName name="_____CAN494" localSheetId="3">[11]PROCTOR!#REF!</definedName>
    <definedName name="_____CAN494" localSheetId="4">[11]PROCTOR!#REF!</definedName>
    <definedName name="_____CAN494" localSheetId="5">[11]PROCTOR!#REF!</definedName>
    <definedName name="_____CAN494">[11]PROCTOR!#REF!</definedName>
    <definedName name="_____CAN495" localSheetId="1">[11]PROCTOR!#REF!</definedName>
    <definedName name="_____CAN495" localSheetId="8">[11]PROCTOR!#REF!</definedName>
    <definedName name="_____CAN495" localSheetId="7">[11]PROCTOR!#REF!</definedName>
    <definedName name="_____CAN495" localSheetId="3">[11]PROCTOR!#REF!</definedName>
    <definedName name="_____CAN495" localSheetId="4">[11]PROCTOR!#REF!</definedName>
    <definedName name="_____CAN495" localSheetId="5">[11]PROCTOR!#REF!</definedName>
    <definedName name="_____CAN495">[11]PROCTOR!#REF!</definedName>
    <definedName name="_____CAN496" localSheetId="1">[11]PROCTOR!#REF!</definedName>
    <definedName name="_____CAN496" localSheetId="8">[11]PROCTOR!#REF!</definedName>
    <definedName name="_____CAN496" localSheetId="7">[11]PROCTOR!#REF!</definedName>
    <definedName name="_____CAN496" localSheetId="3">[11]PROCTOR!#REF!</definedName>
    <definedName name="_____CAN496" localSheetId="4">[11]PROCTOR!#REF!</definedName>
    <definedName name="_____CAN496" localSheetId="5">[11]PROCTOR!#REF!</definedName>
    <definedName name="_____CAN496">[11]PROCTOR!#REF!</definedName>
    <definedName name="_____CAN497" localSheetId="1">[11]PROCTOR!#REF!</definedName>
    <definedName name="_____CAN497" localSheetId="8">[11]PROCTOR!#REF!</definedName>
    <definedName name="_____CAN497" localSheetId="7">[11]PROCTOR!#REF!</definedName>
    <definedName name="_____CAN497" localSheetId="3">[11]PROCTOR!#REF!</definedName>
    <definedName name="_____CAN497" localSheetId="4">[11]PROCTOR!#REF!</definedName>
    <definedName name="_____CAN497" localSheetId="5">[11]PROCTOR!#REF!</definedName>
    <definedName name="_____CAN497">[11]PROCTOR!#REF!</definedName>
    <definedName name="_____CAN498" localSheetId="1">[11]PROCTOR!#REF!</definedName>
    <definedName name="_____CAN498" localSheetId="8">[11]PROCTOR!#REF!</definedName>
    <definedName name="_____CAN498" localSheetId="7">[11]PROCTOR!#REF!</definedName>
    <definedName name="_____CAN498" localSheetId="3">[11]PROCTOR!#REF!</definedName>
    <definedName name="_____CAN498" localSheetId="4">[11]PROCTOR!#REF!</definedName>
    <definedName name="_____CAN498" localSheetId="5">[11]PROCTOR!#REF!</definedName>
    <definedName name="_____CAN498">[11]PROCTOR!#REF!</definedName>
    <definedName name="_____CAN499" localSheetId="1">[11]PROCTOR!#REF!</definedName>
    <definedName name="_____CAN499" localSheetId="8">[11]PROCTOR!#REF!</definedName>
    <definedName name="_____CAN499" localSheetId="7">[11]PROCTOR!#REF!</definedName>
    <definedName name="_____CAN499" localSheetId="3">[11]PROCTOR!#REF!</definedName>
    <definedName name="_____CAN499" localSheetId="4">[11]PROCTOR!#REF!</definedName>
    <definedName name="_____CAN499" localSheetId="5">[11]PROCTOR!#REF!</definedName>
    <definedName name="_____CAN499">[11]PROCTOR!#REF!</definedName>
    <definedName name="_____CAN500" localSheetId="1">[11]PROCTOR!#REF!</definedName>
    <definedName name="_____CAN500" localSheetId="8">[11]PROCTOR!#REF!</definedName>
    <definedName name="_____CAN500" localSheetId="7">[11]PROCTOR!#REF!</definedName>
    <definedName name="_____CAN500" localSheetId="3">[11]PROCTOR!#REF!</definedName>
    <definedName name="_____CAN500" localSheetId="4">[11]PROCTOR!#REF!</definedName>
    <definedName name="_____CAN500" localSheetId="5">[11]PROCTOR!#REF!</definedName>
    <definedName name="_____CAN500">[11]PROCTOR!#REF!</definedName>
    <definedName name="_____CDG100" localSheetId="1">#REF!</definedName>
    <definedName name="_____CDG100" localSheetId="8">#REF!</definedName>
    <definedName name="_____CDG100" localSheetId="7">#REF!</definedName>
    <definedName name="_____CDG100" localSheetId="3">#REF!</definedName>
    <definedName name="_____CDG100" localSheetId="4">#REF!</definedName>
    <definedName name="_____CDG100" localSheetId="5">#REF!</definedName>
    <definedName name="_____CDG100">#REF!</definedName>
    <definedName name="_____CDG250" localSheetId="1">#REF!</definedName>
    <definedName name="_____CDG250" localSheetId="8">#REF!</definedName>
    <definedName name="_____CDG250" localSheetId="7">#REF!</definedName>
    <definedName name="_____CDG250" localSheetId="3">#REF!</definedName>
    <definedName name="_____CDG250" localSheetId="4">#REF!</definedName>
    <definedName name="_____CDG250" localSheetId="5">#REF!</definedName>
    <definedName name="_____CDG250">#REF!</definedName>
    <definedName name="_____CDG50" localSheetId="1">#REF!</definedName>
    <definedName name="_____CDG50" localSheetId="8">#REF!</definedName>
    <definedName name="_____CDG50" localSheetId="7">#REF!</definedName>
    <definedName name="_____CDG50" localSheetId="3">#REF!</definedName>
    <definedName name="_____CDG50" localSheetId="4">#REF!</definedName>
    <definedName name="_____CDG50" localSheetId="5">#REF!</definedName>
    <definedName name="_____CDG50">#REF!</definedName>
    <definedName name="_____CDG500" localSheetId="1">#REF!</definedName>
    <definedName name="_____CDG500" localSheetId="8">#REF!</definedName>
    <definedName name="_____CDG500" localSheetId="7">#REF!</definedName>
    <definedName name="_____CDG500" localSheetId="3">#REF!</definedName>
    <definedName name="_____CDG500" localSheetId="4">#REF!</definedName>
    <definedName name="_____CDG500" localSheetId="5">#REF!</definedName>
    <definedName name="_____CDG500">#REF!</definedName>
    <definedName name="_____CEM53" localSheetId="1">#REF!</definedName>
    <definedName name="_____CEM53" localSheetId="8">#REF!</definedName>
    <definedName name="_____CEM53" localSheetId="7">#REF!</definedName>
    <definedName name="_____CEM53" localSheetId="3">#REF!</definedName>
    <definedName name="_____CEM53" localSheetId="4">#REF!</definedName>
    <definedName name="_____CEM53" localSheetId="5">#REF!</definedName>
    <definedName name="_____CEM53">#REF!</definedName>
    <definedName name="_____CRN3" localSheetId="1">#REF!</definedName>
    <definedName name="_____CRN3" localSheetId="8">#REF!</definedName>
    <definedName name="_____CRN3" localSheetId="7">#REF!</definedName>
    <definedName name="_____CRN3" localSheetId="3">#REF!</definedName>
    <definedName name="_____CRN3" localSheetId="4">#REF!</definedName>
    <definedName name="_____CRN3" localSheetId="5">#REF!</definedName>
    <definedName name="_____CRN3">#REF!</definedName>
    <definedName name="_____CRN35" localSheetId="1">#REF!</definedName>
    <definedName name="_____CRN35" localSheetId="8">#REF!</definedName>
    <definedName name="_____CRN35" localSheetId="7">#REF!</definedName>
    <definedName name="_____CRN35" localSheetId="3">#REF!</definedName>
    <definedName name="_____CRN35" localSheetId="4">#REF!</definedName>
    <definedName name="_____CRN35" localSheetId="5">#REF!</definedName>
    <definedName name="_____CRN35">#REF!</definedName>
    <definedName name="_____CRN80" localSheetId="1">#REF!</definedName>
    <definedName name="_____CRN80" localSheetId="8">#REF!</definedName>
    <definedName name="_____CRN80" localSheetId="7">#REF!</definedName>
    <definedName name="_____CRN80" localSheetId="3">#REF!</definedName>
    <definedName name="_____CRN80" localSheetId="4">#REF!</definedName>
    <definedName name="_____CRN80" localSheetId="5">#REF!</definedName>
    <definedName name="_____CRN80">#REF!</definedName>
    <definedName name="_____dec05" localSheetId="6" hidden="1">{"'Sheet1'!$A$4386:$N$4591"}</definedName>
    <definedName name="_____dec05" hidden="1">{"'Sheet1'!$A$4386:$N$4591"}</definedName>
    <definedName name="_____DOZ50" localSheetId="1">#REF!</definedName>
    <definedName name="_____DOZ50" localSheetId="8">#REF!</definedName>
    <definedName name="_____DOZ50" localSheetId="7">#REF!</definedName>
    <definedName name="_____DOZ50" localSheetId="3">#REF!</definedName>
    <definedName name="_____DOZ50" localSheetId="4">#REF!</definedName>
    <definedName name="_____DOZ50" localSheetId="5">#REF!</definedName>
    <definedName name="_____DOZ50">#REF!</definedName>
    <definedName name="_____DOZ80" localSheetId="1">#REF!</definedName>
    <definedName name="_____DOZ80" localSheetId="8">#REF!</definedName>
    <definedName name="_____DOZ80" localSheetId="7">#REF!</definedName>
    <definedName name="_____DOZ80" localSheetId="3">#REF!</definedName>
    <definedName name="_____DOZ80" localSheetId="4">#REF!</definedName>
    <definedName name="_____DOZ80" localSheetId="5">#REF!</definedName>
    <definedName name="_____DOZ80">#REF!</definedName>
    <definedName name="_____EXC10">'[21]21-Rate Analysis-1'!$E$53</definedName>
    <definedName name="_____EXC20">'[24]21-Rate Analysis '!$E$50</definedName>
    <definedName name="_____EXC7">'[21]21-Rate Analysis-1'!$E$54</definedName>
    <definedName name="_____ExV200" localSheetId="1">#REF!</definedName>
    <definedName name="_____ExV200" localSheetId="8">#REF!</definedName>
    <definedName name="_____ExV200" localSheetId="7">#REF!</definedName>
    <definedName name="_____ExV200" localSheetId="3">#REF!</definedName>
    <definedName name="_____ExV200" localSheetId="4">#REF!</definedName>
    <definedName name="_____ExV200" localSheetId="5">#REF!</definedName>
    <definedName name="_____ExV200">#REF!</definedName>
    <definedName name="_____GEN100" localSheetId="1">#REF!</definedName>
    <definedName name="_____GEN100" localSheetId="8">#REF!</definedName>
    <definedName name="_____GEN100" localSheetId="7">#REF!</definedName>
    <definedName name="_____GEN100" localSheetId="3">#REF!</definedName>
    <definedName name="_____GEN100" localSheetId="4">#REF!</definedName>
    <definedName name="_____GEN100" localSheetId="5">#REF!</definedName>
    <definedName name="_____GEN100">#REF!</definedName>
    <definedName name="_____GEN250" localSheetId="1">#REF!</definedName>
    <definedName name="_____GEN250" localSheetId="8">#REF!</definedName>
    <definedName name="_____GEN250" localSheetId="7">#REF!</definedName>
    <definedName name="_____GEN250" localSheetId="3">#REF!</definedName>
    <definedName name="_____GEN250" localSheetId="4">#REF!</definedName>
    <definedName name="_____GEN250" localSheetId="5">#REF!</definedName>
    <definedName name="_____GEN250">#REF!</definedName>
    <definedName name="_____GEN325" localSheetId="1">#REF!</definedName>
    <definedName name="_____GEN325" localSheetId="8">#REF!</definedName>
    <definedName name="_____GEN325" localSheetId="7">#REF!</definedName>
    <definedName name="_____GEN325" localSheetId="3">#REF!</definedName>
    <definedName name="_____GEN325" localSheetId="4">#REF!</definedName>
    <definedName name="_____GEN325" localSheetId="5">#REF!</definedName>
    <definedName name="_____GEN325">#REF!</definedName>
    <definedName name="_____GEN380" localSheetId="1">#REF!</definedName>
    <definedName name="_____GEN380" localSheetId="8">#REF!</definedName>
    <definedName name="_____GEN380" localSheetId="7">#REF!</definedName>
    <definedName name="_____GEN380" localSheetId="3">#REF!</definedName>
    <definedName name="_____GEN380" localSheetId="4">#REF!</definedName>
    <definedName name="_____GEN380" localSheetId="5">#REF!</definedName>
    <definedName name="_____GEN380">#REF!</definedName>
    <definedName name="_____GSB1" localSheetId="1">#REF!</definedName>
    <definedName name="_____GSB1" localSheetId="8">#REF!</definedName>
    <definedName name="_____GSB1" localSheetId="7">#REF!</definedName>
    <definedName name="_____GSB1" localSheetId="3">#REF!</definedName>
    <definedName name="_____GSB1" localSheetId="4">#REF!</definedName>
    <definedName name="_____GSB1" localSheetId="5">#REF!</definedName>
    <definedName name="_____GSB1">#REF!</definedName>
    <definedName name="_____GSB2" localSheetId="1">#REF!</definedName>
    <definedName name="_____GSB2" localSheetId="8">#REF!</definedName>
    <definedName name="_____GSB2" localSheetId="7">#REF!</definedName>
    <definedName name="_____GSB2" localSheetId="3">#REF!</definedName>
    <definedName name="_____GSB2" localSheetId="4">#REF!</definedName>
    <definedName name="_____GSB2" localSheetId="5">#REF!</definedName>
    <definedName name="_____GSB2">#REF!</definedName>
    <definedName name="_____GSB3" localSheetId="1">#REF!</definedName>
    <definedName name="_____GSB3" localSheetId="8">#REF!</definedName>
    <definedName name="_____GSB3" localSheetId="7">#REF!</definedName>
    <definedName name="_____GSB3" localSheetId="3">#REF!</definedName>
    <definedName name="_____GSB3" localSheetId="4">#REF!</definedName>
    <definedName name="_____GSB3" localSheetId="5">#REF!</definedName>
    <definedName name="_____GSB3">#REF!</definedName>
    <definedName name="_____HMP1" localSheetId="1">#REF!</definedName>
    <definedName name="_____HMP1" localSheetId="8">#REF!</definedName>
    <definedName name="_____HMP1" localSheetId="7">#REF!</definedName>
    <definedName name="_____HMP1" localSheetId="3">#REF!</definedName>
    <definedName name="_____HMP1" localSheetId="4">#REF!</definedName>
    <definedName name="_____HMP1" localSheetId="5">#REF!</definedName>
    <definedName name="_____HMP1">#REF!</definedName>
    <definedName name="_____HMP2" localSheetId="1">#REF!</definedName>
    <definedName name="_____HMP2" localSheetId="8">#REF!</definedName>
    <definedName name="_____HMP2" localSheetId="7">#REF!</definedName>
    <definedName name="_____HMP2" localSheetId="3">#REF!</definedName>
    <definedName name="_____HMP2" localSheetId="4">#REF!</definedName>
    <definedName name="_____HMP2" localSheetId="5">#REF!</definedName>
    <definedName name="_____HMP2">#REF!</definedName>
    <definedName name="_____HMP3" localSheetId="1">#REF!</definedName>
    <definedName name="_____HMP3" localSheetId="8">#REF!</definedName>
    <definedName name="_____HMP3" localSheetId="7">#REF!</definedName>
    <definedName name="_____HMP3" localSheetId="3">#REF!</definedName>
    <definedName name="_____HMP3" localSheetId="4">#REF!</definedName>
    <definedName name="_____HMP3" localSheetId="5">#REF!</definedName>
    <definedName name="_____HMP3">#REF!</definedName>
    <definedName name="_____HMP4" localSheetId="1">#REF!</definedName>
    <definedName name="_____HMP4" localSheetId="8">#REF!</definedName>
    <definedName name="_____HMP4" localSheetId="7">#REF!</definedName>
    <definedName name="_____HMP4" localSheetId="3">#REF!</definedName>
    <definedName name="_____HMP4" localSheetId="4">#REF!</definedName>
    <definedName name="_____HMP4" localSheetId="5">#REF!</definedName>
    <definedName name="_____HMP4">#REF!</definedName>
    <definedName name="_____HRC1">'[6]Pipe trench'!$V$23</definedName>
    <definedName name="_____HRC2">'[6]Pipe trench'!$V$24</definedName>
    <definedName name="_____HSE1">'[6]Pipe trench'!$V$11</definedName>
    <definedName name="_____lb1" localSheetId="1">#REF!</definedName>
    <definedName name="_____lb1" localSheetId="8">#REF!</definedName>
    <definedName name="_____lb1" localSheetId="7">#REF!</definedName>
    <definedName name="_____lb1" localSheetId="3">#REF!</definedName>
    <definedName name="_____lb1" localSheetId="4">#REF!</definedName>
    <definedName name="_____lb1" localSheetId="5">#REF!</definedName>
    <definedName name="_____lb1">#REF!</definedName>
    <definedName name="_____lb2" localSheetId="1">#REF!</definedName>
    <definedName name="_____lb2" localSheetId="8">#REF!</definedName>
    <definedName name="_____lb2" localSheetId="7">#REF!</definedName>
    <definedName name="_____lb2" localSheetId="3">#REF!</definedName>
    <definedName name="_____lb2" localSheetId="4">#REF!</definedName>
    <definedName name="_____lb2" localSheetId="5">#REF!</definedName>
    <definedName name="_____lb2">#REF!</definedName>
    <definedName name="_____mac2">200</definedName>
    <definedName name="_____MIX10" localSheetId="1">#REF!</definedName>
    <definedName name="_____MIX10" localSheetId="8">#REF!</definedName>
    <definedName name="_____MIX10" localSheetId="7">#REF!</definedName>
    <definedName name="_____MIX10" localSheetId="3">#REF!</definedName>
    <definedName name="_____MIX10" localSheetId="4">#REF!</definedName>
    <definedName name="_____MIX10" localSheetId="5">#REF!</definedName>
    <definedName name="_____MIX10">#REF!</definedName>
    <definedName name="_____MIX15" localSheetId="1">#REF!</definedName>
    <definedName name="_____MIX15" localSheetId="8">#REF!</definedName>
    <definedName name="_____MIX15" localSheetId="7">#REF!</definedName>
    <definedName name="_____MIX15" localSheetId="3">#REF!</definedName>
    <definedName name="_____MIX15" localSheetId="4">#REF!</definedName>
    <definedName name="_____MIX15" localSheetId="5">#REF!</definedName>
    <definedName name="_____MIX15">#REF!</definedName>
    <definedName name="_____MIX15150" localSheetId="1">'[3]Mix Design'!#REF!</definedName>
    <definedName name="_____MIX15150" localSheetId="8">'[3]Mix Design'!#REF!</definedName>
    <definedName name="_____MIX15150" localSheetId="7">'[3]Mix Design'!#REF!</definedName>
    <definedName name="_____MIX15150" localSheetId="3">'[3]Mix Design'!#REF!</definedName>
    <definedName name="_____MIX15150" localSheetId="4">'[3]Mix Design'!#REF!</definedName>
    <definedName name="_____MIX15150" localSheetId="5">'[3]Mix Design'!#REF!</definedName>
    <definedName name="_____MIX15150">'[3]Mix Design'!#REF!</definedName>
    <definedName name="_____MIX1540">'[3]Mix Design'!$P$11</definedName>
    <definedName name="_____MIX1580" localSheetId="1">'[3]Mix Design'!#REF!</definedName>
    <definedName name="_____MIX1580" localSheetId="8">'[3]Mix Design'!#REF!</definedName>
    <definedName name="_____MIX1580" localSheetId="7">'[3]Mix Design'!#REF!</definedName>
    <definedName name="_____MIX1580" localSheetId="3">'[3]Mix Design'!#REF!</definedName>
    <definedName name="_____MIX1580" localSheetId="4">'[3]Mix Design'!#REF!</definedName>
    <definedName name="_____MIX1580" localSheetId="5">'[3]Mix Design'!#REF!</definedName>
    <definedName name="_____MIX1580">'[3]Mix Design'!#REF!</definedName>
    <definedName name="_____MIX2">'[4]Mix Design'!$P$12</definedName>
    <definedName name="_____MIX20" localSheetId="1">#REF!</definedName>
    <definedName name="_____MIX20" localSheetId="8">#REF!</definedName>
    <definedName name="_____MIX20" localSheetId="7">#REF!</definedName>
    <definedName name="_____MIX20" localSheetId="3">#REF!</definedName>
    <definedName name="_____MIX20" localSheetId="4">#REF!</definedName>
    <definedName name="_____MIX20" localSheetId="5">#REF!</definedName>
    <definedName name="_____MIX20">#REF!</definedName>
    <definedName name="_____MIX2020">'[3]Mix Design'!$P$12</definedName>
    <definedName name="_____MIX2040">'[3]Mix Design'!$P$13</definedName>
    <definedName name="_____MIX25" localSheetId="1">#REF!</definedName>
    <definedName name="_____MIX25" localSheetId="8">#REF!</definedName>
    <definedName name="_____MIX25" localSheetId="7">#REF!</definedName>
    <definedName name="_____MIX25" localSheetId="3">#REF!</definedName>
    <definedName name="_____MIX25" localSheetId="4">#REF!</definedName>
    <definedName name="_____MIX25" localSheetId="5">#REF!</definedName>
    <definedName name="_____MIX25">#REF!</definedName>
    <definedName name="_____MIX2540">'[3]Mix Design'!$P$15</definedName>
    <definedName name="_____Mix255">'[5]Mix Design'!$P$13</definedName>
    <definedName name="_____MIX30" localSheetId="1">#REF!</definedName>
    <definedName name="_____MIX30" localSheetId="8">#REF!</definedName>
    <definedName name="_____MIX30" localSheetId="7">#REF!</definedName>
    <definedName name="_____MIX30" localSheetId="3">#REF!</definedName>
    <definedName name="_____MIX30" localSheetId="4">#REF!</definedName>
    <definedName name="_____MIX30" localSheetId="5">#REF!</definedName>
    <definedName name="_____MIX30">#REF!</definedName>
    <definedName name="_____MIX35" localSheetId="1">#REF!</definedName>
    <definedName name="_____MIX35" localSheetId="8">#REF!</definedName>
    <definedName name="_____MIX35" localSheetId="7">#REF!</definedName>
    <definedName name="_____MIX35" localSheetId="3">#REF!</definedName>
    <definedName name="_____MIX35" localSheetId="4">#REF!</definedName>
    <definedName name="_____MIX35" localSheetId="5">#REF!</definedName>
    <definedName name="_____MIX35">#REF!</definedName>
    <definedName name="_____MIX40" localSheetId="1">#REF!</definedName>
    <definedName name="_____MIX40" localSheetId="8">#REF!</definedName>
    <definedName name="_____MIX40" localSheetId="7">#REF!</definedName>
    <definedName name="_____MIX40" localSheetId="3">#REF!</definedName>
    <definedName name="_____MIX40" localSheetId="4">#REF!</definedName>
    <definedName name="_____MIX40" localSheetId="5">#REF!</definedName>
    <definedName name="_____MIX40">#REF!</definedName>
    <definedName name="_____MIX45" localSheetId="1">'[3]Mix Design'!#REF!</definedName>
    <definedName name="_____MIX45" localSheetId="8">'[3]Mix Design'!#REF!</definedName>
    <definedName name="_____MIX45" localSheetId="7">'[3]Mix Design'!#REF!</definedName>
    <definedName name="_____MIX45" localSheetId="3">'[3]Mix Design'!#REF!</definedName>
    <definedName name="_____MIX45" localSheetId="4">'[3]Mix Design'!#REF!</definedName>
    <definedName name="_____MIX45" localSheetId="5">'[3]Mix Design'!#REF!</definedName>
    <definedName name="_____MIX45">'[3]Mix Design'!#REF!</definedName>
    <definedName name="_____mm1" localSheetId="1">#REF!</definedName>
    <definedName name="_____mm1" localSheetId="8">#REF!</definedName>
    <definedName name="_____mm1" localSheetId="7">#REF!</definedName>
    <definedName name="_____mm1" localSheetId="3">#REF!</definedName>
    <definedName name="_____mm1" localSheetId="4">#REF!</definedName>
    <definedName name="_____mm1" localSheetId="5">#REF!</definedName>
    <definedName name="_____mm1">#REF!</definedName>
    <definedName name="_____mm2" localSheetId="1">#REF!</definedName>
    <definedName name="_____mm2" localSheetId="8">#REF!</definedName>
    <definedName name="_____mm2" localSheetId="7">#REF!</definedName>
    <definedName name="_____mm2" localSheetId="3">#REF!</definedName>
    <definedName name="_____mm2" localSheetId="4">#REF!</definedName>
    <definedName name="_____mm2" localSheetId="5">#REF!</definedName>
    <definedName name="_____mm2">#REF!</definedName>
    <definedName name="_____mm3" localSheetId="1">#REF!</definedName>
    <definedName name="_____mm3" localSheetId="8">#REF!</definedName>
    <definedName name="_____mm3" localSheetId="7">#REF!</definedName>
    <definedName name="_____mm3" localSheetId="3">#REF!</definedName>
    <definedName name="_____mm3" localSheetId="4">#REF!</definedName>
    <definedName name="_____mm3" localSheetId="5">#REF!</definedName>
    <definedName name="_____mm3">#REF!</definedName>
    <definedName name="_____MUR5" localSheetId="1">#REF!</definedName>
    <definedName name="_____MUR5" localSheetId="8">#REF!</definedName>
    <definedName name="_____MUR5" localSheetId="7">#REF!</definedName>
    <definedName name="_____MUR5" localSheetId="3">#REF!</definedName>
    <definedName name="_____MUR5" localSheetId="4">#REF!</definedName>
    <definedName name="_____MUR5" localSheetId="5">#REF!</definedName>
    <definedName name="_____MUR5">#REF!</definedName>
    <definedName name="_____MUR8" localSheetId="1">#REF!</definedName>
    <definedName name="_____MUR8" localSheetId="8">#REF!</definedName>
    <definedName name="_____MUR8" localSheetId="7">#REF!</definedName>
    <definedName name="_____MUR8" localSheetId="3">#REF!</definedName>
    <definedName name="_____MUR8" localSheetId="4">#REF!</definedName>
    <definedName name="_____MUR8" localSheetId="5">#REF!</definedName>
    <definedName name="_____MUR8">#REF!</definedName>
    <definedName name="_____OPC43" localSheetId="1">#REF!</definedName>
    <definedName name="_____OPC43" localSheetId="8">#REF!</definedName>
    <definedName name="_____OPC43" localSheetId="7">#REF!</definedName>
    <definedName name="_____OPC43" localSheetId="3">#REF!</definedName>
    <definedName name="_____OPC43" localSheetId="4">#REF!</definedName>
    <definedName name="_____OPC43" localSheetId="5">#REF!</definedName>
    <definedName name="_____OPC43">#REF!</definedName>
    <definedName name="_____ORC1">'[6]Pipe trench'!$V$17</definedName>
    <definedName name="_____ORC2">'[6]Pipe trench'!$V$18</definedName>
    <definedName name="_____OSE1">'[6]Pipe trench'!$V$8</definedName>
    <definedName name="_____PPC53">'[24]21-Rate Analysis '!$E$19</definedName>
    <definedName name="_____sh1">90</definedName>
    <definedName name="_____sh2">120</definedName>
    <definedName name="_____sh3">150</definedName>
    <definedName name="_____sh4">180</definedName>
    <definedName name="_____SLV20025">'[6]ANAL-PUMP HOUSE'!$I$58</definedName>
    <definedName name="_____SLV80010">'[6]ANAL-PUMP HOUSE'!$I$60</definedName>
    <definedName name="_____tab1" localSheetId="1">#REF!</definedName>
    <definedName name="_____tab1" localSheetId="8">#REF!</definedName>
    <definedName name="_____tab1" localSheetId="7">#REF!</definedName>
    <definedName name="_____tab1" localSheetId="3">#REF!</definedName>
    <definedName name="_____tab1" localSheetId="4">#REF!</definedName>
    <definedName name="_____tab1" localSheetId="5">#REF!</definedName>
    <definedName name="_____tab1">#REF!</definedName>
    <definedName name="_____tab2" localSheetId="1">#REF!</definedName>
    <definedName name="_____tab2" localSheetId="8">#REF!</definedName>
    <definedName name="_____tab2" localSheetId="7">#REF!</definedName>
    <definedName name="_____tab2" localSheetId="3">#REF!</definedName>
    <definedName name="_____tab2" localSheetId="4">#REF!</definedName>
    <definedName name="_____tab2" localSheetId="5">#REF!</definedName>
    <definedName name="_____tab2">#REF!</definedName>
    <definedName name="_____TIP1" localSheetId="1">#REF!</definedName>
    <definedName name="_____TIP1" localSheetId="8">#REF!</definedName>
    <definedName name="_____TIP1" localSheetId="7">#REF!</definedName>
    <definedName name="_____TIP1" localSheetId="3">#REF!</definedName>
    <definedName name="_____TIP1" localSheetId="4">#REF!</definedName>
    <definedName name="_____TIP1" localSheetId="5">#REF!</definedName>
    <definedName name="_____TIP1">#REF!</definedName>
    <definedName name="_____TIP2" localSheetId="1">#REF!</definedName>
    <definedName name="_____TIP2" localSheetId="8">#REF!</definedName>
    <definedName name="_____TIP2" localSheetId="7">#REF!</definedName>
    <definedName name="_____TIP2" localSheetId="3">#REF!</definedName>
    <definedName name="_____TIP2" localSheetId="4">#REF!</definedName>
    <definedName name="_____TIP2" localSheetId="5">#REF!</definedName>
    <definedName name="_____TIP2">#REF!</definedName>
    <definedName name="_____TIP3" localSheetId="1">#REF!</definedName>
    <definedName name="_____TIP3" localSheetId="8">#REF!</definedName>
    <definedName name="_____TIP3" localSheetId="7">#REF!</definedName>
    <definedName name="_____TIP3" localSheetId="3">#REF!</definedName>
    <definedName name="_____TIP3" localSheetId="4">#REF!</definedName>
    <definedName name="_____TIP3" localSheetId="5">#REF!</definedName>
    <definedName name="_____TIP3">#REF!</definedName>
    <definedName name="____A65537" localSheetId="1">#REF!</definedName>
    <definedName name="____A65537" localSheetId="8">#REF!</definedName>
    <definedName name="____A65537" localSheetId="7">#REF!</definedName>
    <definedName name="____A65537" localSheetId="3">#REF!</definedName>
    <definedName name="____A65537" localSheetId="4">#REF!</definedName>
    <definedName name="____A65537" localSheetId="5">#REF!</definedName>
    <definedName name="____A65537">#REF!</definedName>
    <definedName name="____ABM10" localSheetId="1">#REF!</definedName>
    <definedName name="____ABM10" localSheetId="8">#REF!</definedName>
    <definedName name="____ABM10" localSheetId="7">#REF!</definedName>
    <definedName name="____ABM10" localSheetId="3">#REF!</definedName>
    <definedName name="____ABM10" localSheetId="4">#REF!</definedName>
    <definedName name="____ABM10" localSheetId="5">#REF!</definedName>
    <definedName name="____ABM10">#REF!</definedName>
    <definedName name="____ABM40" localSheetId="1">#REF!</definedName>
    <definedName name="____ABM40" localSheetId="8">#REF!</definedName>
    <definedName name="____ABM40" localSheetId="7">#REF!</definedName>
    <definedName name="____ABM40" localSheetId="3">#REF!</definedName>
    <definedName name="____ABM40" localSheetId="4">#REF!</definedName>
    <definedName name="____ABM40" localSheetId="5">#REF!</definedName>
    <definedName name="____ABM40">#REF!</definedName>
    <definedName name="____ABM6" localSheetId="1">#REF!</definedName>
    <definedName name="____ABM6" localSheetId="8">#REF!</definedName>
    <definedName name="____ABM6" localSheetId="7">#REF!</definedName>
    <definedName name="____ABM6" localSheetId="3">#REF!</definedName>
    <definedName name="____ABM6" localSheetId="4">#REF!</definedName>
    <definedName name="____ABM6" localSheetId="5">#REF!</definedName>
    <definedName name="____ABM6">#REF!</definedName>
    <definedName name="____ACB10" localSheetId="1">#REF!</definedName>
    <definedName name="____ACB10" localSheetId="8">#REF!</definedName>
    <definedName name="____ACB10" localSheetId="7">#REF!</definedName>
    <definedName name="____ACB10" localSheetId="3">#REF!</definedName>
    <definedName name="____ACB10" localSheetId="4">#REF!</definedName>
    <definedName name="____ACB10" localSheetId="5">#REF!</definedName>
    <definedName name="____ACB10">#REF!</definedName>
    <definedName name="____ACB20" localSheetId="1">#REF!</definedName>
    <definedName name="____ACB20" localSheetId="8">#REF!</definedName>
    <definedName name="____ACB20" localSheetId="7">#REF!</definedName>
    <definedName name="____ACB20" localSheetId="3">#REF!</definedName>
    <definedName name="____ACB20" localSheetId="4">#REF!</definedName>
    <definedName name="____ACB20" localSheetId="5">#REF!</definedName>
    <definedName name="____ACB20">#REF!</definedName>
    <definedName name="____ACR10" localSheetId="1">#REF!</definedName>
    <definedName name="____ACR10" localSheetId="8">#REF!</definedName>
    <definedName name="____ACR10" localSheetId="7">#REF!</definedName>
    <definedName name="____ACR10" localSheetId="3">#REF!</definedName>
    <definedName name="____ACR10" localSheetId="4">#REF!</definedName>
    <definedName name="____ACR10" localSheetId="5">#REF!</definedName>
    <definedName name="____ACR10">#REF!</definedName>
    <definedName name="____ACR20" localSheetId="1">#REF!</definedName>
    <definedName name="____ACR20" localSheetId="8">#REF!</definedName>
    <definedName name="____ACR20" localSheetId="7">#REF!</definedName>
    <definedName name="____ACR20" localSheetId="3">#REF!</definedName>
    <definedName name="____ACR20" localSheetId="4">#REF!</definedName>
    <definedName name="____ACR20" localSheetId="5">#REF!</definedName>
    <definedName name="____ACR20">#REF!</definedName>
    <definedName name="____AGG10" localSheetId="1">#REF!</definedName>
    <definedName name="____AGG10" localSheetId="8">#REF!</definedName>
    <definedName name="____AGG10" localSheetId="7">#REF!</definedName>
    <definedName name="____AGG10" localSheetId="3">#REF!</definedName>
    <definedName name="____AGG10" localSheetId="4">#REF!</definedName>
    <definedName name="____AGG10" localSheetId="5">#REF!</definedName>
    <definedName name="____AGG10">#REF!</definedName>
    <definedName name="____AGG40" localSheetId="1">#REF!</definedName>
    <definedName name="____AGG40" localSheetId="8">#REF!</definedName>
    <definedName name="____AGG40" localSheetId="7">#REF!</definedName>
    <definedName name="____AGG40" localSheetId="3">#REF!</definedName>
    <definedName name="____AGG40" localSheetId="4">#REF!</definedName>
    <definedName name="____AGG40" localSheetId="5">#REF!</definedName>
    <definedName name="____AGG40">#REF!</definedName>
    <definedName name="____AGG6" localSheetId="1">#REF!</definedName>
    <definedName name="____AGG6" localSheetId="8">#REF!</definedName>
    <definedName name="____AGG6" localSheetId="7">#REF!</definedName>
    <definedName name="____AGG6" localSheetId="3">#REF!</definedName>
    <definedName name="____AGG6" localSheetId="4">#REF!</definedName>
    <definedName name="____AGG6" localSheetId="5">#REF!</definedName>
    <definedName name="____AGG6">#REF!</definedName>
    <definedName name="____ARV8040">'[6]ANAL-PUMP HOUSE'!$I$55</definedName>
    <definedName name="____ash1" localSheetId="1">[10]ANAL!#REF!</definedName>
    <definedName name="____ash1" localSheetId="8">[10]ANAL!#REF!</definedName>
    <definedName name="____ash1" localSheetId="7">[10]ANAL!#REF!</definedName>
    <definedName name="____ash1" localSheetId="3">[10]ANAL!#REF!</definedName>
    <definedName name="____ash1" localSheetId="4">[10]ANAL!#REF!</definedName>
    <definedName name="____ash1" localSheetId="5">[10]ANAL!#REF!</definedName>
    <definedName name="____ash1">[10]ANAL!#REF!</definedName>
    <definedName name="____AWM10" localSheetId="1">#REF!</definedName>
    <definedName name="____AWM10" localSheetId="8">#REF!</definedName>
    <definedName name="____AWM10" localSheetId="7">#REF!</definedName>
    <definedName name="____AWM10" localSheetId="3">#REF!</definedName>
    <definedName name="____AWM10" localSheetId="4">#REF!</definedName>
    <definedName name="____AWM10" localSheetId="5">#REF!</definedName>
    <definedName name="____AWM10">#REF!</definedName>
    <definedName name="____AWM40" localSheetId="1">#REF!</definedName>
    <definedName name="____AWM40" localSheetId="8">#REF!</definedName>
    <definedName name="____AWM40" localSheetId="7">#REF!</definedName>
    <definedName name="____AWM40" localSheetId="3">#REF!</definedName>
    <definedName name="____AWM40" localSheetId="4">#REF!</definedName>
    <definedName name="____AWM40" localSheetId="5">#REF!</definedName>
    <definedName name="____AWM40">#REF!</definedName>
    <definedName name="____AWM6" localSheetId="1">#REF!</definedName>
    <definedName name="____AWM6" localSheetId="8">#REF!</definedName>
    <definedName name="____AWM6" localSheetId="7">#REF!</definedName>
    <definedName name="____AWM6" localSheetId="3">#REF!</definedName>
    <definedName name="____AWM6" localSheetId="4">#REF!</definedName>
    <definedName name="____AWM6" localSheetId="5">#REF!</definedName>
    <definedName name="____AWM6">#REF!</definedName>
    <definedName name="____BTV300">'[6]ANAL-PUMP HOUSE'!$I$52</definedName>
    <definedName name="____CAN112">13.42</definedName>
    <definedName name="____CAN113">12.98</definedName>
    <definedName name="____CAN117">12.7</definedName>
    <definedName name="____CAN118">13.27</definedName>
    <definedName name="____CAN120">11.72</definedName>
    <definedName name="____CAN210">10.38</definedName>
    <definedName name="____CAN211">10.58</definedName>
    <definedName name="____CAN213">10.56</definedName>
    <definedName name="____CAN215">10.22</definedName>
    <definedName name="____CAN216">9.61</definedName>
    <definedName name="____CAN217">10.47</definedName>
    <definedName name="____CAN219">10.91</definedName>
    <definedName name="____CAN220">11.09</definedName>
    <definedName name="____CAN221">11.25</definedName>
    <definedName name="____CAN222">10.17</definedName>
    <definedName name="____CAN223">9.89</definedName>
    <definedName name="____CAN230">10.79</definedName>
    <definedName name="____can421">40.2</definedName>
    <definedName name="____can422">41.57</definedName>
    <definedName name="____can423">43.9</definedName>
    <definedName name="____can424">41.19</definedName>
    <definedName name="____can425">42.81</definedName>
    <definedName name="____can426">40.77</definedName>
    <definedName name="____can427">40.92</definedName>
    <definedName name="____can428">39.29</definedName>
    <definedName name="____can429">45.19</definedName>
    <definedName name="____can430">40.73</definedName>
    <definedName name="____can431">42.52</definedName>
    <definedName name="____can432">42.53</definedName>
    <definedName name="____can433">43.69</definedName>
    <definedName name="____can434">40.43</definedName>
    <definedName name="____can435">43.3</definedName>
    <definedName name="____CAN458" localSheetId="1">[11]PROCTOR!#REF!</definedName>
    <definedName name="____CAN458" localSheetId="8">[11]PROCTOR!#REF!</definedName>
    <definedName name="____CAN458" localSheetId="7">[11]PROCTOR!#REF!</definedName>
    <definedName name="____CAN458" localSheetId="3">[11]PROCTOR!#REF!</definedName>
    <definedName name="____CAN458" localSheetId="4">[11]PROCTOR!#REF!</definedName>
    <definedName name="____CAN458" localSheetId="5">[11]PROCTOR!#REF!</definedName>
    <definedName name="____CAN458">[11]PROCTOR!#REF!</definedName>
    <definedName name="____CAN486" localSheetId="1">[11]PROCTOR!#REF!</definedName>
    <definedName name="____CAN486" localSheetId="8">[11]PROCTOR!#REF!</definedName>
    <definedName name="____CAN486" localSheetId="7">[11]PROCTOR!#REF!</definedName>
    <definedName name="____CAN486" localSheetId="3">[11]PROCTOR!#REF!</definedName>
    <definedName name="____CAN486" localSheetId="4">[11]PROCTOR!#REF!</definedName>
    <definedName name="____CAN486" localSheetId="5">[11]PROCTOR!#REF!</definedName>
    <definedName name="____CAN486">[11]PROCTOR!#REF!</definedName>
    <definedName name="____CAN487" localSheetId="1">[11]PROCTOR!#REF!</definedName>
    <definedName name="____CAN487" localSheetId="8">[11]PROCTOR!#REF!</definedName>
    <definedName name="____CAN487" localSheetId="7">[11]PROCTOR!#REF!</definedName>
    <definedName name="____CAN487" localSheetId="3">[11]PROCTOR!#REF!</definedName>
    <definedName name="____CAN487" localSheetId="4">[11]PROCTOR!#REF!</definedName>
    <definedName name="____CAN487" localSheetId="5">[11]PROCTOR!#REF!</definedName>
    <definedName name="____CAN487">[11]PROCTOR!#REF!</definedName>
    <definedName name="____CAN488" localSheetId="1">[11]PROCTOR!#REF!</definedName>
    <definedName name="____CAN488" localSheetId="8">[11]PROCTOR!#REF!</definedName>
    <definedName name="____CAN488" localSheetId="7">[11]PROCTOR!#REF!</definedName>
    <definedName name="____CAN488" localSheetId="3">[11]PROCTOR!#REF!</definedName>
    <definedName name="____CAN488" localSheetId="4">[11]PROCTOR!#REF!</definedName>
    <definedName name="____CAN488" localSheetId="5">[11]PROCTOR!#REF!</definedName>
    <definedName name="____CAN488">[11]PROCTOR!#REF!</definedName>
    <definedName name="____CAN489" localSheetId="1">[11]PROCTOR!#REF!</definedName>
    <definedName name="____CAN489" localSheetId="8">[11]PROCTOR!#REF!</definedName>
    <definedName name="____CAN489" localSheetId="7">[11]PROCTOR!#REF!</definedName>
    <definedName name="____CAN489" localSheetId="3">[11]PROCTOR!#REF!</definedName>
    <definedName name="____CAN489" localSheetId="4">[11]PROCTOR!#REF!</definedName>
    <definedName name="____CAN489" localSheetId="5">[11]PROCTOR!#REF!</definedName>
    <definedName name="____CAN489">[11]PROCTOR!#REF!</definedName>
    <definedName name="____CAN490" localSheetId="1">[11]PROCTOR!#REF!</definedName>
    <definedName name="____CAN490" localSheetId="8">[11]PROCTOR!#REF!</definedName>
    <definedName name="____CAN490" localSheetId="7">[11]PROCTOR!#REF!</definedName>
    <definedName name="____CAN490" localSheetId="3">[11]PROCTOR!#REF!</definedName>
    <definedName name="____CAN490" localSheetId="4">[11]PROCTOR!#REF!</definedName>
    <definedName name="____CAN490" localSheetId="5">[11]PROCTOR!#REF!</definedName>
    <definedName name="____CAN490">[11]PROCTOR!#REF!</definedName>
    <definedName name="____CAN491" localSheetId="1">[11]PROCTOR!#REF!</definedName>
    <definedName name="____CAN491" localSheetId="8">[11]PROCTOR!#REF!</definedName>
    <definedName name="____CAN491" localSheetId="7">[11]PROCTOR!#REF!</definedName>
    <definedName name="____CAN491" localSheetId="3">[11]PROCTOR!#REF!</definedName>
    <definedName name="____CAN491" localSheetId="4">[11]PROCTOR!#REF!</definedName>
    <definedName name="____CAN491" localSheetId="5">[11]PROCTOR!#REF!</definedName>
    <definedName name="____CAN491">[11]PROCTOR!#REF!</definedName>
    <definedName name="____CAN492" localSheetId="1">[11]PROCTOR!#REF!</definedName>
    <definedName name="____CAN492" localSheetId="8">[11]PROCTOR!#REF!</definedName>
    <definedName name="____CAN492" localSheetId="7">[11]PROCTOR!#REF!</definedName>
    <definedName name="____CAN492" localSheetId="3">[11]PROCTOR!#REF!</definedName>
    <definedName name="____CAN492" localSheetId="4">[11]PROCTOR!#REF!</definedName>
    <definedName name="____CAN492" localSheetId="5">[11]PROCTOR!#REF!</definedName>
    <definedName name="____CAN492">[11]PROCTOR!#REF!</definedName>
    <definedName name="____CAN493" localSheetId="1">[11]PROCTOR!#REF!</definedName>
    <definedName name="____CAN493" localSheetId="8">[11]PROCTOR!#REF!</definedName>
    <definedName name="____CAN493" localSheetId="7">[11]PROCTOR!#REF!</definedName>
    <definedName name="____CAN493" localSheetId="3">[11]PROCTOR!#REF!</definedName>
    <definedName name="____CAN493" localSheetId="4">[11]PROCTOR!#REF!</definedName>
    <definedName name="____CAN493" localSheetId="5">[11]PROCTOR!#REF!</definedName>
    <definedName name="____CAN493">[11]PROCTOR!#REF!</definedName>
    <definedName name="____CAN494" localSheetId="1">[11]PROCTOR!#REF!</definedName>
    <definedName name="____CAN494" localSheetId="8">[11]PROCTOR!#REF!</definedName>
    <definedName name="____CAN494" localSheetId="7">[11]PROCTOR!#REF!</definedName>
    <definedName name="____CAN494" localSheetId="3">[11]PROCTOR!#REF!</definedName>
    <definedName name="____CAN494" localSheetId="4">[11]PROCTOR!#REF!</definedName>
    <definedName name="____CAN494" localSheetId="5">[11]PROCTOR!#REF!</definedName>
    <definedName name="____CAN494">[11]PROCTOR!#REF!</definedName>
    <definedName name="____CAN495" localSheetId="1">[11]PROCTOR!#REF!</definedName>
    <definedName name="____CAN495" localSheetId="8">[11]PROCTOR!#REF!</definedName>
    <definedName name="____CAN495" localSheetId="7">[11]PROCTOR!#REF!</definedName>
    <definedName name="____CAN495" localSheetId="3">[11]PROCTOR!#REF!</definedName>
    <definedName name="____CAN495" localSheetId="4">[11]PROCTOR!#REF!</definedName>
    <definedName name="____CAN495" localSheetId="5">[11]PROCTOR!#REF!</definedName>
    <definedName name="____CAN495">[11]PROCTOR!#REF!</definedName>
    <definedName name="____CAN496" localSheetId="1">[11]PROCTOR!#REF!</definedName>
    <definedName name="____CAN496" localSheetId="8">[11]PROCTOR!#REF!</definedName>
    <definedName name="____CAN496" localSheetId="7">[11]PROCTOR!#REF!</definedName>
    <definedName name="____CAN496" localSheetId="3">[11]PROCTOR!#REF!</definedName>
    <definedName name="____CAN496" localSheetId="4">[11]PROCTOR!#REF!</definedName>
    <definedName name="____CAN496" localSheetId="5">[11]PROCTOR!#REF!</definedName>
    <definedName name="____CAN496">[11]PROCTOR!#REF!</definedName>
    <definedName name="____CAN497" localSheetId="1">[11]PROCTOR!#REF!</definedName>
    <definedName name="____CAN497" localSheetId="8">[11]PROCTOR!#REF!</definedName>
    <definedName name="____CAN497" localSheetId="7">[11]PROCTOR!#REF!</definedName>
    <definedName name="____CAN497" localSheetId="3">[11]PROCTOR!#REF!</definedName>
    <definedName name="____CAN497" localSheetId="4">[11]PROCTOR!#REF!</definedName>
    <definedName name="____CAN497" localSheetId="5">[11]PROCTOR!#REF!</definedName>
    <definedName name="____CAN497">[11]PROCTOR!#REF!</definedName>
    <definedName name="____CAN498" localSheetId="1">[11]PROCTOR!#REF!</definedName>
    <definedName name="____CAN498" localSheetId="8">[11]PROCTOR!#REF!</definedName>
    <definedName name="____CAN498" localSheetId="7">[11]PROCTOR!#REF!</definedName>
    <definedName name="____CAN498" localSheetId="3">[11]PROCTOR!#REF!</definedName>
    <definedName name="____CAN498" localSheetId="4">[11]PROCTOR!#REF!</definedName>
    <definedName name="____CAN498" localSheetId="5">[11]PROCTOR!#REF!</definedName>
    <definedName name="____CAN498">[11]PROCTOR!#REF!</definedName>
    <definedName name="____CAN499" localSheetId="1">[11]PROCTOR!#REF!</definedName>
    <definedName name="____CAN499" localSheetId="8">[11]PROCTOR!#REF!</definedName>
    <definedName name="____CAN499" localSheetId="7">[11]PROCTOR!#REF!</definedName>
    <definedName name="____CAN499" localSheetId="3">[11]PROCTOR!#REF!</definedName>
    <definedName name="____CAN499" localSheetId="4">[11]PROCTOR!#REF!</definedName>
    <definedName name="____CAN499" localSheetId="5">[11]PROCTOR!#REF!</definedName>
    <definedName name="____CAN499">[11]PROCTOR!#REF!</definedName>
    <definedName name="____CAN500" localSheetId="1">[11]PROCTOR!#REF!</definedName>
    <definedName name="____CAN500" localSheetId="8">[11]PROCTOR!#REF!</definedName>
    <definedName name="____CAN500" localSheetId="7">[11]PROCTOR!#REF!</definedName>
    <definedName name="____CAN500" localSheetId="3">[11]PROCTOR!#REF!</definedName>
    <definedName name="____CAN500" localSheetId="4">[11]PROCTOR!#REF!</definedName>
    <definedName name="____CAN500" localSheetId="5">[11]PROCTOR!#REF!</definedName>
    <definedName name="____CAN500">[11]PROCTOR!#REF!</definedName>
    <definedName name="____CDG100" localSheetId="1">#REF!</definedName>
    <definedName name="____CDG100" localSheetId="8">#REF!</definedName>
    <definedName name="____CDG100" localSheetId="7">#REF!</definedName>
    <definedName name="____CDG100" localSheetId="3">#REF!</definedName>
    <definedName name="____CDG100" localSheetId="4">#REF!</definedName>
    <definedName name="____CDG100" localSheetId="5">#REF!</definedName>
    <definedName name="____CDG100">#REF!</definedName>
    <definedName name="____CDG250" localSheetId="1">#REF!</definedName>
    <definedName name="____CDG250" localSheetId="8">#REF!</definedName>
    <definedName name="____CDG250" localSheetId="7">#REF!</definedName>
    <definedName name="____CDG250" localSheetId="3">#REF!</definedName>
    <definedName name="____CDG250" localSheetId="4">#REF!</definedName>
    <definedName name="____CDG250" localSheetId="5">#REF!</definedName>
    <definedName name="____CDG250">#REF!</definedName>
    <definedName name="____CDG50" localSheetId="1">#REF!</definedName>
    <definedName name="____CDG50" localSheetId="8">#REF!</definedName>
    <definedName name="____CDG50" localSheetId="7">#REF!</definedName>
    <definedName name="____CDG50" localSheetId="3">#REF!</definedName>
    <definedName name="____CDG50" localSheetId="4">#REF!</definedName>
    <definedName name="____CDG50" localSheetId="5">#REF!</definedName>
    <definedName name="____CDG50">#REF!</definedName>
    <definedName name="____CDG500" localSheetId="1">#REF!</definedName>
    <definedName name="____CDG500" localSheetId="8">#REF!</definedName>
    <definedName name="____CDG500" localSheetId="7">#REF!</definedName>
    <definedName name="____CDG500" localSheetId="3">#REF!</definedName>
    <definedName name="____CDG500" localSheetId="4">#REF!</definedName>
    <definedName name="____CDG500" localSheetId="5">#REF!</definedName>
    <definedName name="____CDG500">#REF!</definedName>
    <definedName name="____CEM53" localSheetId="1">#REF!</definedName>
    <definedName name="____CEM53" localSheetId="8">#REF!</definedName>
    <definedName name="____CEM53" localSheetId="7">#REF!</definedName>
    <definedName name="____CEM53" localSheetId="3">#REF!</definedName>
    <definedName name="____CEM53" localSheetId="4">#REF!</definedName>
    <definedName name="____CEM53" localSheetId="5">#REF!</definedName>
    <definedName name="____CEM53">#REF!</definedName>
    <definedName name="____CRN3" localSheetId="1">#REF!</definedName>
    <definedName name="____CRN3" localSheetId="8">#REF!</definedName>
    <definedName name="____CRN3" localSheetId="7">#REF!</definedName>
    <definedName name="____CRN3" localSheetId="3">#REF!</definedName>
    <definedName name="____CRN3" localSheetId="4">#REF!</definedName>
    <definedName name="____CRN3" localSheetId="5">#REF!</definedName>
    <definedName name="____CRN3">#REF!</definedName>
    <definedName name="____CRN35" localSheetId="1">#REF!</definedName>
    <definedName name="____CRN35" localSheetId="8">#REF!</definedName>
    <definedName name="____CRN35" localSheetId="7">#REF!</definedName>
    <definedName name="____CRN35" localSheetId="3">#REF!</definedName>
    <definedName name="____CRN35" localSheetId="4">#REF!</definedName>
    <definedName name="____CRN35" localSheetId="5">#REF!</definedName>
    <definedName name="____CRN35">#REF!</definedName>
    <definedName name="____CRN80" localSheetId="1">#REF!</definedName>
    <definedName name="____CRN80" localSheetId="8">#REF!</definedName>
    <definedName name="____CRN80" localSheetId="7">#REF!</definedName>
    <definedName name="____CRN80" localSheetId="3">#REF!</definedName>
    <definedName name="____CRN80" localSheetId="4">#REF!</definedName>
    <definedName name="____CRN80" localSheetId="5">#REF!</definedName>
    <definedName name="____CRN80">#REF!</definedName>
    <definedName name="____dec05" localSheetId="6" hidden="1">{"'Sheet1'!$A$4386:$N$4591"}</definedName>
    <definedName name="____dec05" hidden="1">{"'Sheet1'!$A$4386:$N$4591"}</definedName>
    <definedName name="____DOZ50" localSheetId="1">#REF!</definedName>
    <definedName name="____DOZ50" localSheetId="8">#REF!</definedName>
    <definedName name="____DOZ50" localSheetId="7">#REF!</definedName>
    <definedName name="____DOZ50" localSheetId="3">#REF!</definedName>
    <definedName name="____DOZ50" localSheetId="4">#REF!</definedName>
    <definedName name="____DOZ50" localSheetId="5">#REF!</definedName>
    <definedName name="____DOZ50">#REF!</definedName>
    <definedName name="____DOZ80" localSheetId="1">#REF!</definedName>
    <definedName name="____DOZ80" localSheetId="8">#REF!</definedName>
    <definedName name="____DOZ80" localSheetId="7">#REF!</definedName>
    <definedName name="____DOZ80" localSheetId="3">#REF!</definedName>
    <definedName name="____DOZ80" localSheetId="4">#REF!</definedName>
    <definedName name="____DOZ80" localSheetId="5">#REF!</definedName>
    <definedName name="____DOZ80">#REF!</definedName>
    <definedName name="____EXC10">'[21]21-Rate Analysis-1'!$E$53</definedName>
    <definedName name="____EXC20">'[26]21-Rate Analysis-1'!$E$50</definedName>
    <definedName name="____EXC7">'[21]21-Rate Analysis-1'!$E$54</definedName>
    <definedName name="____ExV200" localSheetId="1">#REF!</definedName>
    <definedName name="____ExV200" localSheetId="8">#REF!</definedName>
    <definedName name="____ExV200" localSheetId="7">#REF!</definedName>
    <definedName name="____ExV200" localSheetId="3">#REF!</definedName>
    <definedName name="____ExV200" localSheetId="4">#REF!</definedName>
    <definedName name="____ExV200" localSheetId="5">#REF!</definedName>
    <definedName name="____ExV200">#REF!</definedName>
    <definedName name="____GEN100" localSheetId="1">#REF!</definedName>
    <definedName name="____GEN100" localSheetId="8">#REF!</definedName>
    <definedName name="____GEN100" localSheetId="7">#REF!</definedName>
    <definedName name="____GEN100" localSheetId="3">#REF!</definedName>
    <definedName name="____GEN100" localSheetId="4">#REF!</definedName>
    <definedName name="____GEN100" localSheetId="5">#REF!</definedName>
    <definedName name="____GEN100">#REF!</definedName>
    <definedName name="____GEN250" localSheetId="1">#REF!</definedName>
    <definedName name="____GEN250" localSheetId="8">#REF!</definedName>
    <definedName name="____GEN250" localSheetId="7">#REF!</definedName>
    <definedName name="____GEN250" localSheetId="3">#REF!</definedName>
    <definedName name="____GEN250" localSheetId="4">#REF!</definedName>
    <definedName name="____GEN250" localSheetId="5">#REF!</definedName>
    <definedName name="____GEN250">#REF!</definedName>
    <definedName name="____GEN325" localSheetId="1">#REF!</definedName>
    <definedName name="____GEN325" localSheetId="8">#REF!</definedName>
    <definedName name="____GEN325" localSheetId="7">#REF!</definedName>
    <definedName name="____GEN325" localSheetId="3">#REF!</definedName>
    <definedName name="____GEN325" localSheetId="4">#REF!</definedName>
    <definedName name="____GEN325" localSheetId="5">#REF!</definedName>
    <definedName name="____GEN325">#REF!</definedName>
    <definedName name="____GEN380" localSheetId="1">#REF!</definedName>
    <definedName name="____GEN380" localSheetId="8">#REF!</definedName>
    <definedName name="____GEN380" localSheetId="7">#REF!</definedName>
    <definedName name="____GEN380" localSheetId="3">#REF!</definedName>
    <definedName name="____GEN380" localSheetId="4">#REF!</definedName>
    <definedName name="____GEN380" localSheetId="5">#REF!</definedName>
    <definedName name="____GEN380">#REF!</definedName>
    <definedName name="____GSB1" localSheetId="1">#REF!</definedName>
    <definedName name="____GSB1" localSheetId="8">#REF!</definedName>
    <definedName name="____GSB1" localSheetId="7">#REF!</definedName>
    <definedName name="____GSB1" localSheetId="3">#REF!</definedName>
    <definedName name="____GSB1" localSheetId="4">#REF!</definedName>
    <definedName name="____GSB1" localSheetId="5">#REF!</definedName>
    <definedName name="____GSB1">#REF!</definedName>
    <definedName name="____GSB2" localSheetId="1">#REF!</definedName>
    <definedName name="____GSB2" localSheetId="8">#REF!</definedName>
    <definedName name="____GSB2" localSheetId="7">#REF!</definedName>
    <definedName name="____GSB2" localSheetId="3">#REF!</definedName>
    <definedName name="____GSB2" localSheetId="4">#REF!</definedName>
    <definedName name="____GSB2" localSheetId="5">#REF!</definedName>
    <definedName name="____GSB2">#REF!</definedName>
    <definedName name="____GSB3" localSheetId="1">#REF!</definedName>
    <definedName name="____GSB3" localSheetId="8">#REF!</definedName>
    <definedName name="____GSB3" localSheetId="7">#REF!</definedName>
    <definedName name="____GSB3" localSheetId="3">#REF!</definedName>
    <definedName name="____GSB3" localSheetId="4">#REF!</definedName>
    <definedName name="____GSB3" localSheetId="5">#REF!</definedName>
    <definedName name="____GSB3">#REF!</definedName>
    <definedName name="____HMP1" localSheetId="1">#REF!</definedName>
    <definedName name="____HMP1" localSheetId="8">#REF!</definedName>
    <definedName name="____HMP1" localSheetId="7">#REF!</definedName>
    <definedName name="____HMP1" localSheetId="3">#REF!</definedName>
    <definedName name="____HMP1" localSheetId="4">#REF!</definedName>
    <definedName name="____HMP1" localSheetId="5">#REF!</definedName>
    <definedName name="____HMP1">#REF!</definedName>
    <definedName name="____HMP2" localSheetId="1">#REF!</definedName>
    <definedName name="____HMP2" localSheetId="8">#REF!</definedName>
    <definedName name="____HMP2" localSheetId="7">#REF!</definedName>
    <definedName name="____HMP2" localSheetId="3">#REF!</definedName>
    <definedName name="____HMP2" localSheetId="4">#REF!</definedName>
    <definedName name="____HMP2" localSheetId="5">#REF!</definedName>
    <definedName name="____HMP2">#REF!</definedName>
    <definedName name="____HMP3" localSheetId="1">#REF!</definedName>
    <definedName name="____HMP3" localSheetId="8">#REF!</definedName>
    <definedName name="____HMP3" localSheetId="7">#REF!</definedName>
    <definedName name="____HMP3" localSheetId="3">#REF!</definedName>
    <definedName name="____HMP3" localSheetId="4">#REF!</definedName>
    <definedName name="____HMP3" localSheetId="5">#REF!</definedName>
    <definedName name="____HMP3">#REF!</definedName>
    <definedName name="____HMP4" localSheetId="1">#REF!</definedName>
    <definedName name="____HMP4" localSheetId="8">#REF!</definedName>
    <definedName name="____HMP4" localSheetId="7">#REF!</definedName>
    <definedName name="____HMP4" localSheetId="3">#REF!</definedName>
    <definedName name="____HMP4" localSheetId="4">#REF!</definedName>
    <definedName name="____HMP4" localSheetId="5">#REF!</definedName>
    <definedName name="____HMP4">#REF!</definedName>
    <definedName name="____HRC1">'[6]Pipe trench'!$V$23</definedName>
    <definedName name="____HRC2">'[6]Pipe trench'!$V$24</definedName>
    <definedName name="____HSE1">'[6]Pipe trench'!$V$11</definedName>
    <definedName name="____lb1" localSheetId="1">#REF!</definedName>
    <definedName name="____lb1" localSheetId="8">#REF!</definedName>
    <definedName name="____lb1" localSheetId="7">#REF!</definedName>
    <definedName name="____lb1" localSheetId="3">#REF!</definedName>
    <definedName name="____lb1" localSheetId="4">#REF!</definedName>
    <definedName name="____lb1" localSheetId="5">#REF!</definedName>
    <definedName name="____lb1">#REF!</definedName>
    <definedName name="____lb2" localSheetId="1">#REF!</definedName>
    <definedName name="____lb2" localSheetId="8">#REF!</definedName>
    <definedName name="____lb2" localSheetId="7">#REF!</definedName>
    <definedName name="____lb2" localSheetId="3">#REF!</definedName>
    <definedName name="____lb2" localSheetId="4">#REF!</definedName>
    <definedName name="____lb2" localSheetId="5">#REF!</definedName>
    <definedName name="____lb2">#REF!</definedName>
    <definedName name="____mac2">200</definedName>
    <definedName name="____MIX10" localSheetId="1">#REF!</definedName>
    <definedName name="____MIX10" localSheetId="8">#REF!</definedName>
    <definedName name="____MIX10" localSheetId="7">#REF!</definedName>
    <definedName name="____MIX10" localSheetId="3">#REF!</definedName>
    <definedName name="____MIX10" localSheetId="4">#REF!</definedName>
    <definedName name="____MIX10" localSheetId="5">#REF!</definedName>
    <definedName name="____MIX10">#REF!</definedName>
    <definedName name="____MIX15" localSheetId="1">#REF!</definedName>
    <definedName name="____MIX15" localSheetId="8">#REF!</definedName>
    <definedName name="____MIX15" localSheetId="7">#REF!</definedName>
    <definedName name="____MIX15" localSheetId="3">#REF!</definedName>
    <definedName name="____MIX15" localSheetId="4">#REF!</definedName>
    <definedName name="____MIX15" localSheetId="5">#REF!</definedName>
    <definedName name="____MIX15">#REF!</definedName>
    <definedName name="____MIX15150" localSheetId="1">'[3]Mix Design'!#REF!</definedName>
    <definedName name="____MIX15150" localSheetId="8">'[3]Mix Design'!#REF!</definedName>
    <definedName name="____MIX15150" localSheetId="7">'[3]Mix Design'!#REF!</definedName>
    <definedName name="____MIX15150" localSheetId="3">'[3]Mix Design'!#REF!</definedName>
    <definedName name="____MIX15150" localSheetId="4">'[3]Mix Design'!#REF!</definedName>
    <definedName name="____MIX15150" localSheetId="5">'[3]Mix Design'!#REF!</definedName>
    <definedName name="____MIX15150">'[3]Mix Design'!#REF!</definedName>
    <definedName name="____MIX1540">'[3]Mix Design'!$P$11</definedName>
    <definedName name="____MIX1580" localSheetId="1">'[3]Mix Design'!#REF!</definedName>
    <definedName name="____MIX1580" localSheetId="8">'[3]Mix Design'!#REF!</definedName>
    <definedName name="____MIX1580" localSheetId="7">'[3]Mix Design'!#REF!</definedName>
    <definedName name="____MIX1580" localSheetId="3">'[3]Mix Design'!#REF!</definedName>
    <definedName name="____MIX1580" localSheetId="4">'[3]Mix Design'!#REF!</definedName>
    <definedName name="____MIX1580" localSheetId="5">'[3]Mix Design'!#REF!</definedName>
    <definedName name="____MIX1580">'[3]Mix Design'!#REF!</definedName>
    <definedName name="____MIX2">'[4]Mix Design'!$P$12</definedName>
    <definedName name="____MIX20" localSheetId="1">#REF!</definedName>
    <definedName name="____MIX20" localSheetId="8">#REF!</definedName>
    <definedName name="____MIX20" localSheetId="7">#REF!</definedName>
    <definedName name="____MIX20" localSheetId="3">#REF!</definedName>
    <definedName name="____MIX20" localSheetId="4">#REF!</definedName>
    <definedName name="____MIX20" localSheetId="5">#REF!</definedName>
    <definedName name="____MIX20">#REF!</definedName>
    <definedName name="____MIX2020">'[3]Mix Design'!$P$12</definedName>
    <definedName name="____MIX2040">'[3]Mix Design'!$P$13</definedName>
    <definedName name="____MIX25" localSheetId="1">#REF!</definedName>
    <definedName name="____MIX25" localSheetId="8">#REF!</definedName>
    <definedName name="____MIX25" localSheetId="7">#REF!</definedName>
    <definedName name="____MIX25" localSheetId="3">#REF!</definedName>
    <definedName name="____MIX25" localSheetId="4">#REF!</definedName>
    <definedName name="____MIX25" localSheetId="5">#REF!</definedName>
    <definedName name="____MIX25">#REF!</definedName>
    <definedName name="____MIX2540">'[3]Mix Design'!$P$15</definedName>
    <definedName name="____Mix255">'[5]Mix Design'!$P$13</definedName>
    <definedName name="____MIX30" localSheetId="1">#REF!</definedName>
    <definedName name="____MIX30" localSheetId="8">#REF!</definedName>
    <definedName name="____MIX30" localSheetId="7">#REF!</definedName>
    <definedName name="____MIX30" localSheetId="3">#REF!</definedName>
    <definedName name="____MIX30" localSheetId="4">#REF!</definedName>
    <definedName name="____MIX30" localSheetId="5">#REF!</definedName>
    <definedName name="____MIX30">#REF!</definedName>
    <definedName name="____MIX35" localSheetId="1">#REF!</definedName>
    <definedName name="____MIX35" localSheetId="8">#REF!</definedName>
    <definedName name="____MIX35" localSheetId="7">#REF!</definedName>
    <definedName name="____MIX35" localSheetId="3">#REF!</definedName>
    <definedName name="____MIX35" localSheetId="4">#REF!</definedName>
    <definedName name="____MIX35" localSheetId="5">#REF!</definedName>
    <definedName name="____MIX35">#REF!</definedName>
    <definedName name="____MIX40" localSheetId="1">#REF!</definedName>
    <definedName name="____MIX40" localSheetId="8">#REF!</definedName>
    <definedName name="____MIX40" localSheetId="7">#REF!</definedName>
    <definedName name="____MIX40" localSheetId="3">#REF!</definedName>
    <definedName name="____MIX40" localSheetId="4">#REF!</definedName>
    <definedName name="____MIX40" localSheetId="5">#REF!</definedName>
    <definedName name="____MIX40">#REF!</definedName>
    <definedName name="____MIX45" localSheetId="1">'[3]Mix Design'!#REF!</definedName>
    <definedName name="____MIX45" localSheetId="8">'[3]Mix Design'!#REF!</definedName>
    <definedName name="____MIX45" localSheetId="7">'[3]Mix Design'!#REF!</definedName>
    <definedName name="____MIX45" localSheetId="3">'[3]Mix Design'!#REF!</definedName>
    <definedName name="____MIX45" localSheetId="4">'[3]Mix Design'!#REF!</definedName>
    <definedName name="____MIX45" localSheetId="5">'[3]Mix Design'!#REF!</definedName>
    <definedName name="____MIX45">'[3]Mix Design'!#REF!</definedName>
    <definedName name="____mm1" localSheetId="1">#REF!</definedName>
    <definedName name="____mm1" localSheetId="8">#REF!</definedName>
    <definedName name="____mm1" localSheetId="7">#REF!</definedName>
    <definedName name="____mm1" localSheetId="3">#REF!</definedName>
    <definedName name="____mm1" localSheetId="4">#REF!</definedName>
    <definedName name="____mm1" localSheetId="5">#REF!</definedName>
    <definedName name="____mm1">#REF!</definedName>
    <definedName name="____mm2" localSheetId="1">#REF!</definedName>
    <definedName name="____mm2" localSheetId="8">#REF!</definedName>
    <definedName name="____mm2" localSheetId="7">#REF!</definedName>
    <definedName name="____mm2" localSheetId="3">#REF!</definedName>
    <definedName name="____mm2" localSheetId="4">#REF!</definedName>
    <definedName name="____mm2" localSheetId="5">#REF!</definedName>
    <definedName name="____mm2">#REF!</definedName>
    <definedName name="____mm3" localSheetId="1">#REF!</definedName>
    <definedName name="____mm3" localSheetId="8">#REF!</definedName>
    <definedName name="____mm3" localSheetId="7">#REF!</definedName>
    <definedName name="____mm3" localSheetId="3">#REF!</definedName>
    <definedName name="____mm3" localSheetId="4">#REF!</definedName>
    <definedName name="____mm3" localSheetId="5">#REF!</definedName>
    <definedName name="____mm3">#REF!</definedName>
    <definedName name="____MUR5" localSheetId="1">#REF!</definedName>
    <definedName name="____MUR5" localSheetId="8">#REF!</definedName>
    <definedName name="____MUR5" localSheetId="7">#REF!</definedName>
    <definedName name="____MUR5" localSheetId="3">#REF!</definedName>
    <definedName name="____MUR5" localSheetId="4">#REF!</definedName>
    <definedName name="____MUR5" localSheetId="5">#REF!</definedName>
    <definedName name="____MUR5">#REF!</definedName>
    <definedName name="____MUR8" localSheetId="1">#REF!</definedName>
    <definedName name="____MUR8" localSheetId="8">#REF!</definedName>
    <definedName name="____MUR8" localSheetId="7">#REF!</definedName>
    <definedName name="____MUR8" localSheetId="3">#REF!</definedName>
    <definedName name="____MUR8" localSheetId="4">#REF!</definedName>
    <definedName name="____MUR8" localSheetId="5">#REF!</definedName>
    <definedName name="____MUR8">#REF!</definedName>
    <definedName name="____OPC43" localSheetId="1">#REF!</definedName>
    <definedName name="____OPC43" localSheetId="8">#REF!</definedName>
    <definedName name="____OPC43" localSheetId="7">#REF!</definedName>
    <definedName name="____OPC43" localSheetId="3">#REF!</definedName>
    <definedName name="____OPC43" localSheetId="4">#REF!</definedName>
    <definedName name="____OPC43" localSheetId="5">#REF!</definedName>
    <definedName name="____OPC43">#REF!</definedName>
    <definedName name="____ORC1">'[6]Pipe trench'!$V$17</definedName>
    <definedName name="____ORC2">'[6]Pipe trench'!$V$18</definedName>
    <definedName name="____OSE1">'[6]Pipe trench'!$V$8</definedName>
    <definedName name="____PPC53">'[26]21-Rate Analysis-1'!$E$19</definedName>
    <definedName name="____sh1">90</definedName>
    <definedName name="____sh2">120</definedName>
    <definedName name="____sh3">150</definedName>
    <definedName name="____sh4">180</definedName>
    <definedName name="____SLV20025">'[6]ANAL-PUMP HOUSE'!$I$58</definedName>
    <definedName name="____SLV80010">'[6]ANAL-PUMP HOUSE'!$I$60</definedName>
    <definedName name="____tab1" localSheetId="1">#REF!</definedName>
    <definedName name="____tab1" localSheetId="8">#REF!</definedName>
    <definedName name="____tab1" localSheetId="7">#REF!</definedName>
    <definedName name="____tab1" localSheetId="3">#REF!</definedName>
    <definedName name="____tab1" localSheetId="4">#REF!</definedName>
    <definedName name="____tab1" localSheetId="5">#REF!</definedName>
    <definedName name="____tab1">#REF!</definedName>
    <definedName name="____tab2" localSheetId="1">#REF!</definedName>
    <definedName name="____tab2" localSheetId="8">#REF!</definedName>
    <definedName name="____tab2" localSheetId="7">#REF!</definedName>
    <definedName name="____tab2" localSheetId="3">#REF!</definedName>
    <definedName name="____tab2" localSheetId="4">#REF!</definedName>
    <definedName name="____tab2" localSheetId="5">#REF!</definedName>
    <definedName name="____tab2">#REF!</definedName>
    <definedName name="____TIP1" localSheetId="1">#REF!</definedName>
    <definedName name="____TIP1" localSheetId="8">#REF!</definedName>
    <definedName name="____TIP1" localSheetId="7">#REF!</definedName>
    <definedName name="____TIP1" localSheetId="3">#REF!</definedName>
    <definedName name="____TIP1" localSheetId="4">#REF!</definedName>
    <definedName name="____TIP1" localSheetId="5">#REF!</definedName>
    <definedName name="____TIP1">#REF!</definedName>
    <definedName name="____TIP2" localSheetId="1">#REF!</definedName>
    <definedName name="____TIP2" localSheetId="8">#REF!</definedName>
    <definedName name="____TIP2" localSheetId="7">#REF!</definedName>
    <definedName name="____TIP2" localSheetId="3">#REF!</definedName>
    <definedName name="____TIP2" localSheetId="4">#REF!</definedName>
    <definedName name="____TIP2" localSheetId="5">#REF!</definedName>
    <definedName name="____TIP2">#REF!</definedName>
    <definedName name="____TIP3" localSheetId="1">#REF!</definedName>
    <definedName name="____TIP3" localSheetId="8">#REF!</definedName>
    <definedName name="____TIP3" localSheetId="7">#REF!</definedName>
    <definedName name="____TIP3" localSheetId="3">#REF!</definedName>
    <definedName name="____TIP3" localSheetId="4">#REF!</definedName>
    <definedName name="____TIP3" localSheetId="5">#REF!</definedName>
    <definedName name="____TIP3">#REF!</definedName>
    <definedName name="___A1" localSheetId="1">#REF!</definedName>
    <definedName name="___A1" localSheetId="8">#REF!</definedName>
    <definedName name="___A1" localSheetId="7">#REF!</definedName>
    <definedName name="___A1" localSheetId="3">#REF!</definedName>
    <definedName name="___A1" localSheetId="4">#REF!</definedName>
    <definedName name="___A1" localSheetId="5">#REF!</definedName>
    <definedName name="___A1">#REF!</definedName>
    <definedName name="___A65537" localSheetId="1">#REF!</definedName>
    <definedName name="___A65537" localSheetId="8">#REF!</definedName>
    <definedName name="___A65537" localSheetId="7">#REF!</definedName>
    <definedName name="___A65537" localSheetId="3">#REF!</definedName>
    <definedName name="___A65537" localSheetId="4">#REF!</definedName>
    <definedName name="___A65537" localSheetId="5">#REF!</definedName>
    <definedName name="___A65537">#REF!</definedName>
    <definedName name="___A8" localSheetId="1">#REF!</definedName>
    <definedName name="___A8" localSheetId="8">#REF!</definedName>
    <definedName name="___A8" localSheetId="7">#REF!</definedName>
    <definedName name="___A8" localSheetId="3">#REF!</definedName>
    <definedName name="___A8" localSheetId="4">#REF!</definedName>
    <definedName name="___A8" localSheetId="5">#REF!</definedName>
    <definedName name="___A8">#REF!</definedName>
    <definedName name="___ABM10" localSheetId="1">#REF!</definedName>
    <definedName name="___ABM10" localSheetId="8">#REF!</definedName>
    <definedName name="___ABM10" localSheetId="7">#REF!</definedName>
    <definedName name="___ABM10" localSheetId="3">#REF!</definedName>
    <definedName name="___ABM10" localSheetId="4">#REF!</definedName>
    <definedName name="___ABM10" localSheetId="5">#REF!</definedName>
    <definedName name="___ABM10">#REF!</definedName>
    <definedName name="___ABM40" localSheetId="1">#REF!</definedName>
    <definedName name="___ABM40" localSheetId="8">#REF!</definedName>
    <definedName name="___ABM40" localSheetId="7">#REF!</definedName>
    <definedName name="___ABM40" localSheetId="3">#REF!</definedName>
    <definedName name="___ABM40" localSheetId="4">#REF!</definedName>
    <definedName name="___ABM40" localSheetId="5">#REF!</definedName>
    <definedName name="___ABM40">#REF!</definedName>
    <definedName name="___ABM6" localSheetId="1">#REF!</definedName>
    <definedName name="___ABM6" localSheetId="8">#REF!</definedName>
    <definedName name="___ABM6" localSheetId="7">#REF!</definedName>
    <definedName name="___ABM6" localSheetId="3">#REF!</definedName>
    <definedName name="___ABM6" localSheetId="4">#REF!</definedName>
    <definedName name="___ABM6" localSheetId="5">#REF!</definedName>
    <definedName name="___ABM6">#REF!</definedName>
    <definedName name="___ACB10" localSheetId="1">#REF!</definedName>
    <definedName name="___ACB10" localSheetId="8">#REF!</definedName>
    <definedName name="___ACB10" localSheetId="7">#REF!</definedName>
    <definedName name="___ACB10" localSheetId="3">#REF!</definedName>
    <definedName name="___ACB10" localSheetId="4">#REF!</definedName>
    <definedName name="___ACB10" localSheetId="5">#REF!</definedName>
    <definedName name="___ACB10">#REF!</definedName>
    <definedName name="___ACB20" localSheetId="1">#REF!</definedName>
    <definedName name="___ACB20" localSheetId="8">#REF!</definedName>
    <definedName name="___ACB20" localSheetId="7">#REF!</definedName>
    <definedName name="___ACB20" localSheetId="3">#REF!</definedName>
    <definedName name="___ACB20" localSheetId="4">#REF!</definedName>
    <definedName name="___ACB20" localSheetId="5">#REF!</definedName>
    <definedName name="___ACB20">#REF!</definedName>
    <definedName name="___ACR10" localSheetId="1">#REF!</definedName>
    <definedName name="___ACR10" localSheetId="8">#REF!</definedName>
    <definedName name="___ACR10" localSheetId="7">#REF!</definedName>
    <definedName name="___ACR10" localSheetId="3">#REF!</definedName>
    <definedName name="___ACR10" localSheetId="4">#REF!</definedName>
    <definedName name="___ACR10" localSheetId="5">#REF!</definedName>
    <definedName name="___ACR10">#REF!</definedName>
    <definedName name="___ACR20" localSheetId="1">#REF!</definedName>
    <definedName name="___ACR20" localSheetId="8">#REF!</definedName>
    <definedName name="___ACR20" localSheetId="7">#REF!</definedName>
    <definedName name="___ACR20" localSheetId="3">#REF!</definedName>
    <definedName name="___ACR20" localSheetId="4">#REF!</definedName>
    <definedName name="___ACR20" localSheetId="5">#REF!</definedName>
    <definedName name="___ACR20">#REF!</definedName>
    <definedName name="___AGG10" localSheetId="1">#REF!</definedName>
    <definedName name="___AGG10" localSheetId="8">#REF!</definedName>
    <definedName name="___AGG10" localSheetId="7">#REF!</definedName>
    <definedName name="___AGG10" localSheetId="3">#REF!</definedName>
    <definedName name="___AGG10" localSheetId="4">#REF!</definedName>
    <definedName name="___AGG10" localSheetId="5">#REF!</definedName>
    <definedName name="___AGG10">#REF!</definedName>
    <definedName name="___AGG40" localSheetId="1">#REF!</definedName>
    <definedName name="___AGG40" localSheetId="8">#REF!</definedName>
    <definedName name="___AGG40" localSheetId="7">#REF!</definedName>
    <definedName name="___AGG40" localSheetId="3">#REF!</definedName>
    <definedName name="___AGG40" localSheetId="4">#REF!</definedName>
    <definedName name="___AGG40" localSheetId="5">#REF!</definedName>
    <definedName name="___AGG40">#REF!</definedName>
    <definedName name="___AGG6" localSheetId="1">#REF!</definedName>
    <definedName name="___AGG6" localSheetId="8">#REF!</definedName>
    <definedName name="___AGG6" localSheetId="7">#REF!</definedName>
    <definedName name="___AGG6" localSheetId="3">#REF!</definedName>
    <definedName name="___AGG6" localSheetId="4">#REF!</definedName>
    <definedName name="___AGG6" localSheetId="5">#REF!</definedName>
    <definedName name="___AGG6">#REF!</definedName>
    <definedName name="___ARV8040">'[6]ANAL-PUMP HOUSE'!$I$55</definedName>
    <definedName name="___ash1" localSheetId="1">[10]ANAL!#REF!</definedName>
    <definedName name="___ash1" localSheetId="8">[10]ANAL!#REF!</definedName>
    <definedName name="___ash1" localSheetId="7">[10]ANAL!#REF!</definedName>
    <definedName name="___ash1" localSheetId="3">[10]ANAL!#REF!</definedName>
    <definedName name="___ash1" localSheetId="4">[10]ANAL!#REF!</definedName>
    <definedName name="___ash1" localSheetId="5">[10]ANAL!#REF!</definedName>
    <definedName name="___ash1">[10]ANAL!#REF!</definedName>
    <definedName name="___AWM10" localSheetId="1">#REF!</definedName>
    <definedName name="___AWM10" localSheetId="8">#REF!</definedName>
    <definedName name="___AWM10" localSheetId="7">#REF!</definedName>
    <definedName name="___AWM10" localSheetId="3">#REF!</definedName>
    <definedName name="___AWM10" localSheetId="4">#REF!</definedName>
    <definedName name="___AWM10" localSheetId="5">#REF!</definedName>
    <definedName name="___AWM10">#REF!</definedName>
    <definedName name="___AWM40" localSheetId="1">#REF!</definedName>
    <definedName name="___AWM40" localSheetId="8">#REF!</definedName>
    <definedName name="___AWM40" localSheetId="7">#REF!</definedName>
    <definedName name="___AWM40" localSheetId="3">#REF!</definedName>
    <definedName name="___AWM40" localSheetId="4">#REF!</definedName>
    <definedName name="___AWM40" localSheetId="5">#REF!</definedName>
    <definedName name="___AWM40">#REF!</definedName>
    <definedName name="___AWM6" localSheetId="1">#REF!</definedName>
    <definedName name="___AWM6" localSheetId="8">#REF!</definedName>
    <definedName name="___AWM6" localSheetId="7">#REF!</definedName>
    <definedName name="___AWM6" localSheetId="3">#REF!</definedName>
    <definedName name="___AWM6" localSheetId="4">#REF!</definedName>
    <definedName name="___AWM6" localSheetId="5">#REF!</definedName>
    <definedName name="___AWM6">#REF!</definedName>
    <definedName name="___BTV300">'[6]ANAL-PUMP HOUSE'!$I$52</definedName>
    <definedName name="___CAN112">13.42</definedName>
    <definedName name="___CAN113">12.98</definedName>
    <definedName name="___CAN117">12.7</definedName>
    <definedName name="___CAN118">13.27</definedName>
    <definedName name="___CAN120">11.72</definedName>
    <definedName name="___CAN210">10.38</definedName>
    <definedName name="___CAN211">10.58</definedName>
    <definedName name="___CAN213">10.56</definedName>
    <definedName name="___CAN215">10.22</definedName>
    <definedName name="___CAN216">9.61</definedName>
    <definedName name="___CAN217">10.47</definedName>
    <definedName name="___CAN219">10.91</definedName>
    <definedName name="___CAN220">11.09</definedName>
    <definedName name="___CAN221">11.25</definedName>
    <definedName name="___CAN222">10.17</definedName>
    <definedName name="___CAN223">9.89</definedName>
    <definedName name="___CAN230">10.79</definedName>
    <definedName name="___can421">40.2</definedName>
    <definedName name="___can422">41.57</definedName>
    <definedName name="___can423">43.9</definedName>
    <definedName name="___can424">41.19</definedName>
    <definedName name="___can425">42.81</definedName>
    <definedName name="___can426">40.77</definedName>
    <definedName name="___can427">40.92</definedName>
    <definedName name="___can428">39.29</definedName>
    <definedName name="___can429">45.19</definedName>
    <definedName name="___can430">40.73</definedName>
    <definedName name="___can431">42.52</definedName>
    <definedName name="___can432">42.53</definedName>
    <definedName name="___can433">43.69</definedName>
    <definedName name="___can434">40.43</definedName>
    <definedName name="___can435">43.3</definedName>
    <definedName name="___CAN458" localSheetId="1">[11]PROCTOR!#REF!</definedName>
    <definedName name="___CAN458" localSheetId="8">[11]PROCTOR!#REF!</definedName>
    <definedName name="___CAN458" localSheetId="7">[11]PROCTOR!#REF!</definedName>
    <definedName name="___CAN458" localSheetId="3">[11]PROCTOR!#REF!</definedName>
    <definedName name="___CAN458" localSheetId="4">[11]PROCTOR!#REF!</definedName>
    <definedName name="___CAN458" localSheetId="5">[11]PROCTOR!#REF!</definedName>
    <definedName name="___CAN458">[11]PROCTOR!#REF!</definedName>
    <definedName name="___CAN486" localSheetId="1">[11]PROCTOR!#REF!</definedName>
    <definedName name="___CAN486" localSheetId="8">[11]PROCTOR!#REF!</definedName>
    <definedName name="___CAN486" localSheetId="7">[11]PROCTOR!#REF!</definedName>
    <definedName name="___CAN486" localSheetId="3">[11]PROCTOR!#REF!</definedName>
    <definedName name="___CAN486" localSheetId="4">[11]PROCTOR!#REF!</definedName>
    <definedName name="___CAN486" localSheetId="5">[11]PROCTOR!#REF!</definedName>
    <definedName name="___CAN486">[11]PROCTOR!#REF!</definedName>
    <definedName name="___CAN487" localSheetId="1">[11]PROCTOR!#REF!</definedName>
    <definedName name="___CAN487" localSheetId="8">[11]PROCTOR!#REF!</definedName>
    <definedName name="___CAN487" localSheetId="7">[11]PROCTOR!#REF!</definedName>
    <definedName name="___CAN487" localSheetId="3">[11]PROCTOR!#REF!</definedName>
    <definedName name="___CAN487" localSheetId="4">[11]PROCTOR!#REF!</definedName>
    <definedName name="___CAN487" localSheetId="5">[11]PROCTOR!#REF!</definedName>
    <definedName name="___CAN487">[11]PROCTOR!#REF!</definedName>
    <definedName name="___CAN488" localSheetId="1">[11]PROCTOR!#REF!</definedName>
    <definedName name="___CAN488" localSheetId="8">[11]PROCTOR!#REF!</definedName>
    <definedName name="___CAN488" localSheetId="7">[11]PROCTOR!#REF!</definedName>
    <definedName name="___CAN488" localSheetId="3">[11]PROCTOR!#REF!</definedName>
    <definedName name="___CAN488" localSheetId="4">[11]PROCTOR!#REF!</definedName>
    <definedName name="___CAN488" localSheetId="5">[11]PROCTOR!#REF!</definedName>
    <definedName name="___CAN488">[11]PROCTOR!#REF!</definedName>
    <definedName name="___CAN489" localSheetId="1">[11]PROCTOR!#REF!</definedName>
    <definedName name="___CAN489" localSheetId="8">[11]PROCTOR!#REF!</definedName>
    <definedName name="___CAN489" localSheetId="7">[11]PROCTOR!#REF!</definedName>
    <definedName name="___CAN489" localSheetId="3">[11]PROCTOR!#REF!</definedName>
    <definedName name="___CAN489" localSheetId="4">[11]PROCTOR!#REF!</definedName>
    <definedName name="___CAN489" localSheetId="5">[11]PROCTOR!#REF!</definedName>
    <definedName name="___CAN489">[11]PROCTOR!#REF!</definedName>
    <definedName name="___CAN490" localSheetId="1">[11]PROCTOR!#REF!</definedName>
    <definedName name="___CAN490" localSheetId="8">[11]PROCTOR!#REF!</definedName>
    <definedName name="___CAN490" localSheetId="7">[11]PROCTOR!#REF!</definedName>
    <definedName name="___CAN490" localSheetId="3">[11]PROCTOR!#REF!</definedName>
    <definedName name="___CAN490" localSheetId="4">[11]PROCTOR!#REF!</definedName>
    <definedName name="___CAN490" localSheetId="5">[11]PROCTOR!#REF!</definedName>
    <definedName name="___CAN490">[11]PROCTOR!#REF!</definedName>
    <definedName name="___CAN491" localSheetId="1">[11]PROCTOR!#REF!</definedName>
    <definedName name="___CAN491" localSheetId="8">[11]PROCTOR!#REF!</definedName>
    <definedName name="___CAN491" localSheetId="7">[11]PROCTOR!#REF!</definedName>
    <definedName name="___CAN491" localSheetId="3">[11]PROCTOR!#REF!</definedName>
    <definedName name="___CAN491" localSheetId="4">[11]PROCTOR!#REF!</definedName>
    <definedName name="___CAN491" localSheetId="5">[11]PROCTOR!#REF!</definedName>
    <definedName name="___CAN491">[11]PROCTOR!#REF!</definedName>
    <definedName name="___CAN492" localSheetId="1">[11]PROCTOR!#REF!</definedName>
    <definedName name="___CAN492" localSheetId="8">[11]PROCTOR!#REF!</definedName>
    <definedName name="___CAN492" localSheetId="7">[11]PROCTOR!#REF!</definedName>
    <definedName name="___CAN492" localSheetId="3">[11]PROCTOR!#REF!</definedName>
    <definedName name="___CAN492" localSheetId="4">[11]PROCTOR!#REF!</definedName>
    <definedName name="___CAN492" localSheetId="5">[11]PROCTOR!#REF!</definedName>
    <definedName name="___CAN492">[11]PROCTOR!#REF!</definedName>
    <definedName name="___CAN493" localSheetId="1">[11]PROCTOR!#REF!</definedName>
    <definedName name="___CAN493" localSheetId="8">[11]PROCTOR!#REF!</definedName>
    <definedName name="___CAN493" localSheetId="7">[11]PROCTOR!#REF!</definedName>
    <definedName name="___CAN493" localSheetId="3">[11]PROCTOR!#REF!</definedName>
    <definedName name="___CAN493" localSheetId="4">[11]PROCTOR!#REF!</definedName>
    <definedName name="___CAN493" localSheetId="5">[11]PROCTOR!#REF!</definedName>
    <definedName name="___CAN493">[11]PROCTOR!#REF!</definedName>
    <definedName name="___CAN494" localSheetId="1">[11]PROCTOR!#REF!</definedName>
    <definedName name="___CAN494" localSheetId="8">[11]PROCTOR!#REF!</definedName>
    <definedName name="___CAN494" localSheetId="7">[11]PROCTOR!#REF!</definedName>
    <definedName name="___CAN494" localSheetId="3">[11]PROCTOR!#REF!</definedName>
    <definedName name="___CAN494" localSheetId="4">[11]PROCTOR!#REF!</definedName>
    <definedName name="___CAN494" localSheetId="5">[11]PROCTOR!#REF!</definedName>
    <definedName name="___CAN494">[11]PROCTOR!#REF!</definedName>
    <definedName name="___CAN495" localSheetId="1">[11]PROCTOR!#REF!</definedName>
    <definedName name="___CAN495" localSheetId="8">[11]PROCTOR!#REF!</definedName>
    <definedName name="___CAN495" localSheetId="7">[11]PROCTOR!#REF!</definedName>
    <definedName name="___CAN495" localSheetId="3">[11]PROCTOR!#REF!</definedName>
    <definedName name="___CAN495" localSheetId="4">[11]PROCTOR!#REF!</definedName>
    <definedName name="___CAN495" localSheetId="5">[11]PROCTOR!#REF!</definedName>
    <definedName name="___CAN495">[11]PROCTOR!#REF!</definedName>
    <definedName name="___CAN496" localSheetId="1">[11]PROCTOR!#REF!</definedName>
    <definedName name="___CAN496" localSheetId="8">[11]PROCTOR!#REF!</definedName>
    <definedName name="___CAN496" localSheetId="7">[11]PROCTOR!#REF!</definedName>
    <definedName name="___CAN496" localSheetId="3">[11]PROCTOR!#REF!</definedName>
    <definedName name="___CAN496" localSheetId="4">[11]PROCTOR!#REF!</definedName>
    <definedName name="___CAN496" localSheetId="5">[11]PROCTOR!#REF!</definedName>
    <definedName name="___CAN496">[11]PROCTOR!#REF!</definedName>
    <definedName name="___CAN497" localSheetId="1">[11]PROCTOR!#REF!</definedName>
    <definedName name="___CAN497" localSheetId="8">[11]PROCTOR!#REF!</definedName>
    <definedName name="___CAN497" localSheetId="7">[11]PROCTOR!#REF!</definedName>
    <definedName name="___CAN497" localSheetId="3">[11]PROCTOR!#REF!</definedName>
    <definedName name="___CAN497" localSheetId="4">[11]PROCTOR!#REF!</definedName>
    <definedName name="___CAN497" localSheetId="5">[11]PROCTOR!#REF!</definedName>
    <definedName name="___CAN497">[11]PROCTOR!#REF!</definedName>
    <definedName name="___CAN498" localSheetId="1">[11]PROCTOR!#REF!</definedName>
    <definedName name="___CAN498" localSheetId="8">[11]PROCTOR!#REF!</definedName>
    <definedName name="___CAN498" localSheetId="7">[11]PROCTOR!#REF!</definedName>
    <definedName name="___CAN498" localSheetId="3">[11]PROCTOR!#REF!</definedName>
    <definedName name="___CAN498" localSheetId="4">[11]PROCTOR!#REF!</definedName>
    <definedName name="___CAN498" localSheetId="5">[11]PROCTOR!#REF!</definedName>
    <definedName name="___CAN498">[11]PROCTOR!#REF!</definedName>
    <definedName name="___CAN499" localSheetId="1">[11]PROCTOR!#REF!</definedName>
    <definedName name="___CAN499" localSheetId="8">[11]PROCTOR!#REF!</definedName>
    <definedName name="___CAN499" localSheetId="7">[11]PROCTOR!#REF!</definedName>
    <definedName name="___CAN499" localSheetId="3">[11]PROCTOR!#REF!</definedName>
    <definedName name="___CAN499" localSheetId="4">[11]PROCTOR!#REF!</definedName>
    <definedName name="___CAN499" localSheetId="5">[11]PROCTOR!#REF!</definedName>
    <definedName name="___CAN499">[11]PROCTOR!#REF!</definedName>
    <definedName name="___CAN500" localSheetId="1">[11]PROCTOR!#REF!</definedName>
    <definedName name="___CAN500" localSheetId="8">[11]PROCTOR!#REF!</definedName>
    <definedName name="___CAN500" localSheetId="7">[11]PROCTOR!#REF!</definedName>
    <definedName name="___CAN500" localSheetId="3">[11]PROCTOR!#REF!</definedName>
    <definedName name="___CAN500" localSheetId="4">[11]PROCTOR!#REF!</definedName>
    <definedName name="___CAN500" localSheetId="5">[11]PROCTOR!#REF!</definedName>
    <definedName name="___CAN500">[11]PROCTOR!#REF!</definedName>
    <definedName name="___CDG100" localSheetId="1">#REF!</definedName>
    <definedName name="___CDG100" localSheetId="8">#REF!</definedName>
    <definedName name="___CDG100" localSheetId="7">#REF!</definedName>
    <definedName name="___CDG100" localSheetId="3">#REF!</definedName>
    <definedName name="___CDG100" localSheetId="4">#REF!</definedName>
    <definedName name="___CDG100" localSheetId="5">#REF!</definedName>
    <definedName name="___CDG100">#REF!</definedName>
    <definedName name="___CDG250" localSheetId="1">#REF!</definedName>
    <definedName name="___CDG250" localSheetId="8">#REF!</definedName>
    <definedName name="___CDG250" localSheetId="7">#REF!</definedName>
    <definedName name="___CDG250" localSheetId="3">#REF!</definedName>
    <definedName name="___CDG250" localSheetId="4">#REF!</definedName>
    <definedName name="___CDG250" localSheetId="5">#REF!</definedName>
    <definedName name="___CDG250">#REF!</definedName>
    <definedName name="___CDG50" localSheetId="1">#REF!</definedName>
    <definedName name="___CDG50" localSheetId="8">#REF!</definedName>
    <definedName name="___CDG50" localSheetId="7">#REF!</definedName>
    <definedName name="___CDG50" localSheetId="3">#REF!</definedName>
    <definedName name="___CDG50" localSheetId="4">#REF!</definedName>
    <definedName name="___CDG50" localSheetId="5">#REF!</definedName>
    <definedName name="___CDG50">#REF!</definedName>
    <definedName name="___CDG500" localSheetId="1">#REF!</definedName>
    <definedName name="___CDG500" localSheetId="8">#REF!</definedName>
    <definedName name="___CDG500" localSheetId="7">#REF!</definedName>
    <definedName name="___CDG500" localSheetId="3">#REF!</definedName>
    <definedName name="___CDG500" localSheetId="4">#REF!</definedName>
    <definedName name="___CDG500" localSheetId="5">#REF!</definedName>
    <definedName name="___CDG500">#REF!</definedName>
    <definedName name="___CEM53" localSheetId="1">#REF!</definedName>
    <definedName name="___CEM53" localSheetId="8">#REF!</definedName>
    <definedName name="___CEM53" localSheetId="7">#REF!</definedName>
    <definedName name="___CEM53" localSheetId="3">#REF!</definedName>
    <definedName name="___CEM53" localSheetId="4">#REF!</definedName>
    <definedName name="___CEM53" localSheetId="5">#REF!</definedName>
    <definedName name="___CEM53">#REF!</definedName>
    <definedName name="___CRN3" localSheetId="1">#REF!</definedName>
    <definedName name="___CRN3" localSheetId="8">#REF!</definedName>
    <definedName name="___CRN3" localSheetId="7">#REF!</definedName>
    <definedName name="___CRN3" localSheetId="3">#REF!</definedName>
    <definedName name="___CRN3" localSheetId="4">#REF!</definedName>
    <definedName name="___CRN3" localSheetId="5">#REF!</definedName>
    <definedName name="___CRN3">#REF!</definedName>
    <definedName name="___CRN35" localSheetId="1">#REF!</definedName>
    <definedName name="___CRN35" localSheetId="8">#REF!</definedName>
    <definedName name="___CRN35" localSheetId="7">#REF!</definedName>
    <definedName name="___CRN35" localSheetId="3">#REF!</definedName>
    <definedName name="___CRN35" localSheetId="4">#REF!</definedName>
    <definedName name="___CRN35" localSheetId="5">#REF!</definedName>
    <definedName name="___CRN35">#REF!</definedName>
    <definedName name="___CRN80" localSheetId="1">#REF!</definedName>
    <definedName name="___CRN80" localSheetId="8">#REF!</definedName>
    <definedName name="___CRN80" localSheetId="7">#REF!</definedName>
    <definedName name="___CRN80" localSheetId="3">#REF!</definedName>
    <definedName name="___CRN80" localSheetId="4">#REF!</definedName>
    <definedName name="___CRN80" localSheetId="5">#REF!</definedName>
    <definedName name="___CRN80">#REF!</definedName>
    <definedName name="___dec05" localSheetId="6" hidden="1">{"'Sheet1'!$A$4386:$N$4591"}</definedName>
    <definedName name="___dec05" hidden="1">{"'Sheet1'!$A$4386:$N$4591"}</definedName>
    <definedName name="___DIN217" localSheetId="1">#REF!</definedName>
    <definedName name="___DIN217" localSheetId="8">#REF!</definedName>
    <definedName name="___DIN217" localSheetId="7">#REF!</definedName>
    <definedName name="___DIN217" localSheetId="3">#REF!</definedName>
    <definedName name="___DIN217" localSheetId="4">#REF!</definedName>
    <definedName name="___DIN217" localSheetId="5">#REF!</definedName>
    <definedName name="___DIN217">#REF!</definedName>
    <definedName name="___DOZ50" localSheetId="1">#REF!</definedName>
    <definedName name="___DOZ50" localSheetId="8">#REF!</definedName>
    <definedName name="___DOZ50" localSheetId="7">#REF!</definedName>
    <definedName name="___DOZ50" localSheetId="3">#REF!</definedName>
    <definedName name="___DOZ50" localSheetId="4">#REF!</definedName>
    <definedName name="___DOZ50" localSheetId="5">#REF!</definedName>
    <definedName name="___DOZ50">#REF!</definedName>
    <definedName name="___DOZ80" localSheetId="1">#REF!</definedName>
    <definedName name="___DOZ80" localSheetId="8">#REF!</definedName>
    <definedName name="___DOZ80" localSheetId="7">#REF!</definedName>
    <definedName name="___DOZ80" localSheetId="3">#REF!</definedName>
    <definedName name="___DOZ80" localSheetId="4">#REF!</definedName>
    <definedName name="___DOZ80" localSheetId="5">#REF!</definedName>
    <definedName name="___DOZ80">#REF!</definedName>
    <definedName name="___EXC10">'[21]21-Rate Analysis-1'!$E$53</definedName>
    <definedName name="___EXC20">'[21]21-Rate Analysis-1'!$E$51</definedName>
    <definedName name="___EXC7">'[21]21-Rate Analysis-1'!$E$54</definedName>
    <definedName name="___ExV200" localSheetId="1">#REF!</definedName>
    <definedName name="___ExV200" localSheetId="8">#REF!</definedName>
    <definedName name="___ExV200" localSheetId="7">#REF!</definedName>
    <definedName name="___ExV200" localSheetId="3">#REF!</definedName>
    <definedName name="___ExV200" localSheetId="4">#REF!</definedName>
    <definedName name="___ExV200" localSheetId="5">#REF!</definedName>
    <definedName name="___ExV200">#REF!</definedName>
    <definedName name="___GEN100" localSheetId="1">#REF!</definedName>
    <definedName name="___GEN100" localSheetId="8">#REF!</definedName>
    <definedName name="___GEN100" localSheetId="7">#REF!</definedName>
    <definedName name="___GEN100" localSheetId="3">#REF!</definedName>
    <definedName name="___GEN100" localSheetId="4">#REF!</definedName>
    <definedName name="___GEN100" localSheetId="5">#REF!</definedName>
    <definedName name="___GEN100">#REF!</definedName>
    <definedName name="___GEN250" localSheetId="1">#REF!</definedName>
    <definedName name="___GEN250" localSheetId="8">#REF!</definedName>
    <definedName name="___GEN250" localSheetId="7">#REF!</definedName>
    <definedName name="___GEN250" localSheetId="3">#REF!</definedName>
    <definedName name="___GEN250" localSheetId="4">#REF!</definedName>
    <definedName name="___GEN250" localSheetId="5">#REF!</definedName>
    <definedName name="___GEN250">#REF!</definedName>
    <definedName name="___GEN325" localSheetId="1">#REF!</definedName>
    <definedName name="___GEN325" localSheetId="8">#REF!</definedName>
    <definedName name="___GEN325" localSheetId="7">#REF!</definedName>
    <definedName name="___GEN325" localSheetId="3">#REF!</definedName>
    <definedName name="___GEN325" localSheetId="4">#REF!</definedName>
    <definedName name="___GEN325" localSheetId="5">#REF!</definedName>
    <definedName name="___GEN325">#REF!</definedName>
    <definedName name="___GEN380" localSheetId="1">#REF!</definedName>
    <definedName name="___GEN380" localSheetId="8">#REF!</definedName>
    <definedName name="___GEN380" localSheetId="7">#REF!</definedName>
    <definedName name="___GEN380" localSheetId="3">#REF!</definedName>
    <definedName name="___GEN380" localSheetId="4">#REF!</definedName>
    <definedName name="___GEN380" localSheetId="5">#REF!</definedName>
    <definedName name="___GEN380">#REF!</definedName>
    <definedName name="___GSB1" localSheetId="1">#REF!</definedName>
    <definedName name="___GSB1" localSheetId="8">#REF!</definedName>
    <definedName name="___GSB1" localSheetId="7">#REF!</definedName>
    <definedName name="___GSB1" localSheetId="3">#REF!</definedName>
    <definedName name="___GSB1" localSheetId="4">#REF!</definedName>
    <definedName name="___GSB1" localSheetId="5">#REF!</definedName>
    <definedName name="___GSB1">#REF!</definedName>
    <definedName name="___GSB2" localSheetId="1">#REF!</definedName>
    <definedName name="___GSB2" localSheetId="8">#REF!</definedName>
    <definedName name="___GSB2" localSheetId="7">#REF!</definedName>
    <definedName name="___GSB2" localSheetId="3">#REF!</definedName>
    <definedName name="___GSB2" localSheetId="4">#REF!</definedName>
    <definedName name="___GSB2" localSheetId="5">#REF!</definedName>
    <definedName name="___GSB2">#REF!</definedName>
    <definedName name="___GSB3" localSheetId="1">#REF!</definedName>
    <definedName name="___GSB3" localSheetId="8">#REF!</definedName>
    <definedName name="___GSB3" localSheetId="7">#REF!</definedName>
    <definedName name="___GSB3" localSheetId="3">#REF!</definedName>
    <definedName name="___GSB3" localSheetId="4">#REF!</definedName>
    <definedName name="___GSB3" localSheetId="5">#REF!</definedName>
    <definedName name="___GSB3">#REF!</definedName>
    <definedName name="___HMP1" localSheetId="1">#REF!</definedName>
    <definedName name="___HMP1" localSheetId="8">#REF!</definedName>
    <definedName name="___HMP1" localSheetId="7">#REF!</definedName>
    <definedName name="___HMP1" localSheetId="3">#REF!</definedName>
    <definedName name="___HMP1" localSheetId="4">#REF!</definedName>
    <definedName name="___HMP1" localSheetId="5">#REF!</definedName>
    <definedName name="___HMP1">#REF!</definedName>
    <definedName name="___HMP2" localSheetId="1">#REF!</definedName>
    <definedName name="___HMP2" localSheetId="8">#REF!</definedName>
    <definedName name="___HMP2" localSheetId="7">#REF!</definedName>
    <definedName name="___HMP2" localSheetId="3">#REF!</definedName>
    <definedName name="___HMP2" localSheetId="4">#REF!</definedName>
    <definedName name="___HMP2" localSheetId="5">#REF!</definedName>
    <definedName name="___HMP2">#REF!</definedName>
    <definedName name="___HMP3" localSheetId="1">#REF!</definedName>
    <definedName name="___HMP3" localSheetId="8">#REF!</definedName>
    <definedName name="___HMP3" localSheetId="7">#REF!</definedName>
    <definedName name="___HMP3" localSheetId="3">#REF!</definedName>
    <definedName name="___HMP3" localSheetId="4">#REF!</definedName>
    <definedName name="___HMP3" localSheetId="5">#REF!</definedName>
    <definedName name="___HMP3">#REF!</definedName>
    <definedName name="___HMP4" localSheetId="1">#REF!</definedName>
    <definedName name="___HMP4" localSheetId="8">#REF!</definedName>
    <definedName name="___HMP4" localSheetId="7">#REF!</definedName>
    <definedName name="___HMP4" localSheetId="3">#REF!</definedName>
    <definedName name="___HMP4" localSheetId="4">#REF!</definedName>
    <definedName name="___HMP4" localSheetId="5">#REF!</definedName>
    <definedName name="___HMP4">#REF!</definedName>
    <definedName name="___HRC1">'[6]Pipe trench'!$V$23</definedName>
    <definedName name="___HRC2">'[6]Pipe trench'!$V$24</definedName>
    <definedName name="___HSE1">'[6]Pipe trench'!$V$11</definedName>
    <definedName name="___lb1" localSheetId="1">#REF!</definedName>
    <definedName name="___lb1" localSheetId="8">#REF!</definedName>
    <definedName name="___lb1" localSheetId="7">#REF!</definedName>
    <definedName name="___lb1" localSheetId="3">#REF!</definedName>
    <definedName name="___lb1" localSheetId="4">#REF!</definedName>
    <definedName name="___lb1" localSheetId="5">#REF!</definedName>
    <definedName name="___lb1">#REF!</definedName>
    <definedName name="___lb2" localSheetId="1">#REF!</definedName>
    <definedName name="___lb2" localSheetId="8">#REF!</definedName>
    <definedName name="___lb2" localSheetId="7">#REF!</definedName>
    <definedName name="___lb2" localSheetId="3">#REF!</definedName>
    <definedName name="___lb2" localSheetId="4">#REF!</definedName>
    <definedName name="___lb2" localSheetId="5">#REF!</definedName>
    <definedName name="___lb2">#REF!</definedName>
    <definedName name="___mac2">200</definedName>
    <definedName name="___MIX10" localSheetId="1">#REF!</definedName>
    <definedName name="___MIX10" localSheetId="8">#REF!</definedName>
    <definedName name="___MIX10" localSheetId="7">#REF!</definedName>
    <definedName name="___MIX10" localSheetId="3">#REF!</definedName>
    <definedName name="___MIX10" localSheetId="4">#REF!</definedName>
    <definedName name="___MIX10" localSheetId="5">#REF!</definedName>
    <definedName name="___MIX10">#REF!</definedName>
    <definedName name="___MIX15" localSheetId="1">#REF!</definedName>
    <definedName name="___MIX15" localSheetId="8">#REF!</definedName>
    <definedName name="___MIX15" localSheetId="7">#REF!</definedName>
    <definedName name="___MIX15" localSheetId="3">#REF!</definedName>
    <definedName name="___MIX15" localSheetId="4">#REF!</definedName>
    <definedName name="___MIX15" localSheetId="5">#REF!</definedName>
    <definedName name="___MIX15">#REF!</definedName>
    <definedName name="___MIX15150" localSheetId="1">'[3]Mix Design'!#REF!</definedName>
    <definedName name="___MIX15150" localSheetId="8">'[3]Mix Design'!#REF!</definedName>
    <definedName name="___MIX15150" localSheetId="7">'[3]Mix Design'!#REF!</definedName>
    <definedName name="___MIX15150" localSheetId="3">'[3]Mix Design'!#REF!</definedName>
    <definedName name="___MIX15150" localSheetId="4">'[3]Mix Design'!#REF!</definedName>
    <definedName name="___MIX15150" localSheetId="5">'[3]Mix Design'!#REF!</definedName>
    <definedName name="___MIX15150">'[3]Mix Design'!#REF!</definedName>
    <definedName name="___MIX1540">'[3]Mix Design'!$P$11</definedName>
    <definedName name="___MIX1580" localSheetId="1">'[3]Mix Design'!#REF!</definedName>
    <definedName name="___MIX1580" localSheetId="8">'[3]Mix Design'!#REF!</definedName>
    <definedName name="___MIX1580" localSheetId="7">'[3]Mix Design'!#REF!</definedName>
    <definedName name="___MIX1580" localSheetId="3">'[3]Mix Design'!#REF!</definedName>
    <definedName name="___MIX1580" localSheetId="4">'[3]Mix Design'!#REF!</definedName>
    <definedName name="___MIX1580" localSheetId="5">'[3]Mix Design'!#REF!</definedName>
    <definedName name="___MIX1580">'[3]Mix Design'!#REF!</definedName>
    <definedName name="___MIX2">'[4]Mix Design'!$P$12</definedName>
    <definedName name="___MIX20" localSheetId="1">#REF!</definedName>
    <definedName name="___MIX20" localSheetId="8">#REF!</definedName>
    <definedName name="___MIX20" localSheetId="7">#REF!</definedName>
    <definedName name="___MIX20" localSheetId="3">#REF!</definedName>
    <definedName name="___MIX20" localSheetId="4">#REF!</definedName>
    <definedName name="___MIX20" localSheetId="5">#REF!</definedName>
    <definedName name="___MIX20">#REF!</definedName>
    <definedName name="___MIX2020">'[3]Mix Design'!$P$12</definedName>
    <definedName name="___MIX2040">'[3]Mix Design'!$P$13</definedName>
    <definedName name="___MIX25" localSheetId="1">#REF!</definedName>
    <definedName name="___MIX25" localSheetId="8">#REF!</definedName>
    <definedName name="___MIX25" localSheetId="7">#REF!</definedName>
    <definedName name="___MIX25" localSheetId="3">#REF!</definedName>
    <definedName name="___MIX25" localSheetId="4">#REF!</definedName>
    <definedName name="___MIX25" localSheetId="5">#REF!</definedName>
    <definedName name="___MIX25">#REF!</definedName>
    <definedName name="___MIX2540">'[3]Mix Design'!$P$15</definedName>
    <definedName name="___Mix255">'[5]Mix Design'!$P$13</definedName>
    <definedName name="___MIX30" localSheetId="1">#REF!</definedName>
    <definedName name="___MIX30" localSheetId="8">#REF!</definedName>
    <definedName name="___MIX30" localSheetId="7">#REF!</definedName>
    <definedName name="___MIX30" localSheetId="3">#REF!</definedName>
    <definedName name="___MIX30" localSheetId="4">#REF!</definedName>
    <definedName name="___MIX30" localSheetId="5">#REF!</definedName>
    <definedName name="___MIX30">#REF!</definedName>
    <definedName name="___MIX35" localSheetId="1">#REF!</definedName>
    <definedName name="___MIX35" localSheetId="8">#REF!</definedName>
    <definedName name="___MIX35" localSheetId="7">#REF!</definedName>
    <definedName name="___MIX35" localSheetId="3">#REF!</definedName>
    <definedName name="___MIX35" localSheetId="4">#REF!</definedName>
    <definedName name="___MIX35" localSheetId="5">#REF!</definedName>
    <definedName name="___MIX35">#REF!</definedName>
    <definedName name="___MIX40" localSheetId="1">#REF!</definedName>
    <definedName name="___MIX40" localSheetId="8">#REF!</definedName>
    <definedName name="___MIX40" localSheetId="7">#REF!</definedName>
    <definedName name="___MIX40" localSheetId="3">#REF!</definedName>
    <definedName name="___MIX40" localSheetId="4">#REF!</definedName>
    <definedName name="___MIX40" localSheetId="5">#REF!</definedName>
    <definedName name="___MIX40">#REF!</definedName>
    <definedName name="___MIX45" localSheetId="1">'[3]Mix Design'!#REF!</definedName>
    <definedName name="___MIX45" localSheetId="8">'[3]Mix Design'!#REF!</definedName>
    <definedName name="___MIX45" localSheetId="7">'[3]Mix Design'!#REF!</definedName>
    <definedName name="___MIX45" localSheetId="3">'[3]Mix Design'!#REF!</definedName>
    <definedName name="___MIX45" localSheetId="4">'[3]Mix Design'!#REF!</definedName>
    <definedName name="___MIX45" localSheetId="5">'[3]Mix Design'!#REF!</definedName>
    <definedName name="___MIX45">'[3]Mix Design'!#REF!</definedName>
    <definedName name="___mm1" localSheetId="1">#REF!</definedName>
    <definedName name="___mm1" localSheetId="8">#REF!</definedName>
    <definedName name="___mm1" localSheetId="7">#REF!</definedName>
    <definedName name="___mm1" localSheetId="3">#REF!</definedName>
    <definedName name="___mm1" localSheetId="4">#REF!</definedName>
    <definedName name="___mm1" localSheetId="5">#REF!</definedName>
    <definedName name="___mm1">#REF!</definedName>
    <definedName name="___mm2" localSheetId="1">#REF!</definedName>
    <definedName name="___mm2" localSheetId="8">#REF!</definedName>
    <definedName name="___mm2" localSheetId="7">#REF!</definedName>
    <definedName name="___mm2" localSheetId="3">#REF!</definedName>
    <definedName name="___mm2" localSheetId="4">#REF!</definedName>
    <definedName name="___mm2" localSheetId="5">#REF!</definedName>
    <definedName name="___mm2">#REF!</definedName>
    <definedName name="___mm3" localSheetId="1">#REF!</definedName>
    <definedName name="___mm3" localSheetId="8">#REF!</definedName>
    <definedName name="___mm3" localSheetId="7">#REF!</definedName>
    <definedName name="___mm3" localSheetId="3">#REF!</definedName>
    <definedName name="___mm3" localSheetId="4">#REF!</definedName>
    <definedName name="___mm3" localSheetId="5">#REF!</definedName>
    <definedName name="___mm3">#REF!</definedName>
    <definedName name="___MUR5" localSheetId="1">#REF!</definedName>
    <definedName name="___MUR5" localSheetId="8">#REF!</definedName>
    <definedName name="___MUR5" localSheetId="7">#REF!</definedName>
    <definedName name="___MUR5" localSheetId="3">#REF!</definedName>
    <definedName name="___MUR5" localSheetId="4">#REF!</definedName>
    <definedName name="___MUR5" localSheetId="5">#REF!</definedName>
    <definedName name="___MUR5">#REF!</definedName>
    <definedName name="___MUR8" localSheetId="1">#REF!</definedName>
    <definedName name="___MUR8" localSheetId="8">#REF!</definedName>
    <definedName name="___MUR8" localSheetId="7">#REF!</definedName>
    <definedName name="___MUR8" localSheetId="3">#REF!</definedName>
    <definedName name="___MUR8" localSheetId="4">#REF!</definedName>
    <definedName name="___MUR8" localSheetId="5">#REF!</definedName>
    <definedName name="___MUR8">#REF!</definedName>
    <definedName name="___OPC43" localSheetId="1">#REF!</definedName>
    <definedName name="___OPC43" localSheetId="8">#REF!</definedName>
    <definedName name="___OPC43" localSheetId="7">#REF!</definedName>
    <definedName name="___OPC43" localSheetId="3">#REF!</definedName>
    <definedName name="___OPC43" localSheetId="4">#REF!</definedName>
    <definedName name="___OPC43" localSheetId="5">#REF!</definedName>
    <definedName name="___OPC43">#REF!</definedName>
    <definedName name="___ORC1">'[6]Pipe trench'!$V$17</definedName>
    <definedName name="___ORC2">'[6]Pipe trench'!$V$18</definedName>
    <definedName name="___OSE1">'[6]Pipe trench'!$V$8</definedName>
    <definedName name="___PPC53">'[21]21-Rate Analysis-1'!$E$19</definedName>
    <definedName name="___sh1">90</definedName>
    <definedName name="___sh2">120</definedName>
    <definedName name="___sh3">150</definedName>
    <definedName name="___sh4">180</definedName>
    <definedName name="___SLV20025">'[6]ANAL-PUMP HOUSE'!$I$58</definedName>
    <definedName name="___SLV80010">'[6]ANAL-PUMP HOUSE'!$I$60</definedName>
    <definedName name="___tab1" localSheetId="1">#REF!</definedName>
    <definedName name="___tab1" localSheetId="8">#REF!</definedName>
    <definedName name="___tab1" localSheetId="7">#REF!</definedName>
    <definedName name="___tab1" localSheetId="3">#REF!</definedName>
    <definedName name="___tab1" localSheetId="4">#REF!</definedName>
    <definedName name="___tab1" localSheetId="5">#REF!</definedName>
    <definedName name="___tab1">#REF!</definedName>
    <definedName name="___tab2" localSheetId="1">#REF!</definedName>
    <definedName name="___tab2" localSheetId="8">#REF!</definedName>
    <definedName name="___tab2" localSheetId="7">#REF!</definedName>
    <definedName name="___tab2" localSheetId="3">#REF!</definedName>
    <definedName name="___tab2" localSheetId="4">#REF!</definedName>
    <definedName name="___tab2" localSheetId="5">#REF!</definedName>
    <definedName name="___tab2">#REF!</definedName>
    <definedName name="___TIP1" localSheetId="1">#REF!</definedName>
    <definedName name="___TIP1" localSheetId="8">#REF!</definedName>
    <definedName name="___TIP1" localSheetId="7">#REF!</definedName>
    <definedName name="___TIP1" localSheetId="3">#REF!</definedName>
    <definedName name="___TIP1" localSheetId="4">#REF!</definedName>
    <definedName name="___TIP1" localSheetId="5">#REF!</definedName>
    <definedName name="___TIP1">#REF!</definedName>
    <definedName name="___TIP2" localSheetId="1">#REF!</definedName>
    <definedName name="___TIP2" localSheetId="8">#REF!</definedName>
    <definedName name="___TIP2" localSheetId="7">#REF!</definedName>
    <definedName name="___TIP2" localSheetId="3">#REF!</definedName>
    <definedName name="___TIP2" localSheetId="4">#REF!</definedName>
    <definedName name="___TIP2" localSheetId="5">#REF!</definedName>
    <definedName name="___TIP2">#REF!</definedName>
    <definedName name="___TIP3" localSheetId="1">#REF!</definedName>
    <definedName name="___TIP3" localSheetId="8">#REF!</definedName>
    <definedName name="___TIP3" localSheetId="7">#REF!</definedName>
    <definedName name="___TIP3" localSheetId="3">#REF!</definedName>
    <definedName name="___TIP3" localSheetId="4">#REF!</definedName>
    <definedName name="___TIP3" localSheetId="5">#REF!</definedName>
    <definedName name="___TIP3">#REF!</definedName>
    <definedName name="__123Graph_B" localSheetId="1" hidden="1">'[27]P-Ins &amp; Bonds'!#REF!</definedName>
    <definedName name="__123Graph_B" localSheetId="8" hidden="1">'[27]P-Ins &amp; Bonds'!#REF!</definedName>
    <definedName name="__123Graph_B" localSheetId="7" hidden="1">'[27]P-Ins &amp; Bonds'!#REF!</definedName>
    <definedName name="__123Graph_B" localSheetId="3" hidden="1">'[27]P-Ins &amp; Bonds'!#REF!</definedName>
    <definedName name="__123Graph_B" localSheetId="4" hidden="1">'[27]P-Ins &amp; Bonds'!#REF!</definedName>
    <definedName name="__123Graph_B" localSheetId="5" hidden="1">'[27]P-Ins &amp; Bonds'!#REF!</definedName>
    <definedName name="__123Graph_B" hidden="1">'[27]P-Ins &amp; Bonds'!#REF!</definedName>
    <definedName name="__123Graph_D" localSheetId="1" hidden="1">'[27]P-Ins &amp; Bonds'!#REF!</definedName>
    <definedName name="__123Graph_D" localSheetId="8" hidden="1">'[27]P-Ins &amp; Bonds'!#REF!</definedName>
    <definedName name="__123Graph_D" localSheetId="7" hidden="1">'[27]P-Ins &amp; Bonds'!#REF!</definedName>
    <definedName name="__123Graph_D" localSheetId="3" hidden="1">'[27]P-Ins &amp; Bonds'!#REF!</definedName>
    <definedName name="__123Graph_D" localSheetId="4" hidden="1">'[27]P-Ins &amp; Bonds'!#REF!</definedName>
    <definedName name="__123Graph_D" localSheetId="5" hidden="1">'[27]P-Ins &amp; Bonds'!#REF!</definedName>
    <definedName name="__123Graph_D" hidden="1">'[27]P-Ins &amp; Bonds'!#REF!</definedName>
    <definedName name="__123Graph_E" localSheetId="1" hidden="1">'[27]P-Ins &amp; Bonds'!#REF!</definedName>
    <definedName name="__123Graph_E" localSheetId="8" hidden="1">'[27]P-Ins &amp; Bonds'!#REF!</definedName>
    <definedName name="__123Graph_E" localSheetId="7" hidden="1">'[27]P-Ins &amp; Bonds'!#REF!</definedName>
    <definedName name="__123Graph_E" localSheetId="3" hidden="1">'[27]P-Ins &amp; Bonds'!#REF!</definedName>
    <definedName name="__123Graph_E" localSheetId="4" hidden="1">'[27]P-Ins &amp; Bonds'!#REF!</definedName>
    <definedName name="__123Graph_E" localSheetId="5" hidden="1">'[27]P-Ins &amp; Bonds'!#REF!</definedName>
    <definedName name="__123Graph_E" hidden="1">'[27]P-Ins &amp; Bonds'!#REF!</definedName>
    <definedName name="__123Graph_F" localSheetId="1" hidden="1">'[27]P-Ins &amp; Bonds'!#REF!</definedName>
    <definedName name="__123Graph_F" localSheetId="8" hidden="1">'[27]P-Ins &amp; Bonds'!#REF!</definedName>
    <definedName name="__123Graph_F" localSheetId="7" hidden="1">'[27]P-Ins &amp; Bonds'!#REF!</definedName>
    <definedName name="__123Graph_F" localSheetId="3" hidden="1">'[27]P-Ins &amp; Bonds'!#REF!</definedName>
    <definedName name="__123Graph_F" localSheetId="4" hidden="1">'[27]P-Ins &amp; Bonds'!#REF!</definedName>
    <definedName name="__123Graph_F" localSheetId="5" hidden="1">'[27]P-Ins &amp; Bonds'!#REF!</definedName>
    <definedName name="__123Graph_F" hidden="1">'[27]P-Ins &amp; Bonds'!#REF!</definedName>
    <definedName name="__A1" localSheetId="1">#REF!</definedName>
    <definedName name="__A1" localSheetId="8">#REF!</definedName>
    <definedName name="__A1" localSheetId="7">#REF!</definedName>
    <definedName name="__A1" localSheetId="3">#REF!</definedName>
    <definedName name="__A1" localSheetId="4">#REF!</definedName>
    <definedName name="__A1" localSheetId="5">#REF!</definedName>
    <definedName name="__A1">#REF!</definedName>
    <definedName name="__A65537" localSheetId="1">#REF!</definedName>
    <definedName name="__A65537" localSheetId="8">#REF!</definedName>
    <definedName name="__A65537" localSheetId="7">#REF!</definedName>
    <definedName name="__A65537" localSheetId="3">#REF!</definedName>
    <definedName name="__A65537" localSheetId="4">#REF!</definedName>
    <definedName name="__A65537" localSheetId="5">#REF!</definedName>
    <definedName name="__A65537">#REF!</definedName>
    <definedName name="__A8" localSheetId="1">#REF!</definedName>
    <definedName name="__A8" localSheetId="8">#REF!</definedName>
    <definedName name="__A8" localSheetId="7">#REF!</definedName>
    <definedName name="__A8" localSheetId="3">#REF!</definedName>
    <definedName name="__A8" localSheetId="4">#REF!</definedName>
    <definedName name="__A8" localSheetId="5">#REF!</definedName>
    <definedName name="__A8">#REF!</definedName>
    <definedName name="__ABM10" localSheetId="1">#REF!</definedName>
    <definedName name="__ABM10" localSheetId="8">#REF!</definedName>
    <definedName name="__ABM10" localSheetId="7">#REF!</definedName>
    <definedName name="__ABM10" localSheetId="3">#REF!</definedName>
    <definedName name="__ABM10" localSheetId="4">#REF!</definedName>
    <definedName name="__ABM10" localSheetId="5">#REF!</definedName>
    <definedName name="__ABM10">#REF!</definedName>
    <definedName name="__ABM40" localSheetId="1">#REF!</definedName>
    <definedName name="__ABM40" localSheetId="8">#REF!</definedName>
    <definedName name="__ABM40" localSheetId="7">#REF!</definedName>
    <definedName name="__ABM40" localSheetId="3">#REF!</definedName>
    <definedName name="__ABM40" localSheetId="4">#REF!</definedName>
    <definedName name="__ABM40" localSheetId="5">#REF!</definedName>
    <definedName name="__ABM40">#REF!</definedName>
    <definedName name="__ABM6" localSheetId="1">#REF!</definedName>
    <definedName name="__ABM6" localSheetId="8">#REF!</definedName>
    <definedName name="__ABM6" localSheetId="7">#REF!</definedName>
    <definedName name="__ABM6" localSheetId="3">#REF!</definedName>
    <definedName name="__ABM6" localSheetId="4">#REF!</definedName>
    <definedName name="__ABM6" localSheetId="5">#REF!</definedName>
    <definedName name="__ABM6">#REF!</definedName>
    <definedName name="__ACB10" localSheetId="1">#REF!</definedName>
    <definedName name="__ACB10" localSheetId="8">#REF!</definedName>
    <definedName name="__ACB10" localSheetId="7">#REF!</definedName>
    <definedName name="__ACB10" localSheetId="3">#REF!</definedName>
    <definedName name="__ACB10" localSheetId="4">#REF!</definedName>
    <definedName name="__ACB10" localSheetId="5">#REF!</definedName>
    <definedName name="__ACB10">#REF!</definedName>
    <definedName name="__ACB20" localSheetId="1">#REF!</definedName>
    <definedName name="__ACB20" localSheetId="8">#REF!</definedName>
    <definedName name="__ACB20" localSheetId="7">#REF!</definedName>
    <definedName name="__ACB20" localSheetId="3">#REF!</definedName>
    <definedName name="__ACB20" localSheetId="4">#REF!</definedName>
    <definedName name="__ACB20" localSheetId="5">#REF!</definedName>
    <definedName name="__ACB20">#REF!</definedName>
    <definedName name="__ACR10" localSheetId="1">#REF!</definedName>
    <definedName name="__ACR10" localSheetId="8">#REF!</definedName>
    <definedName name="__ACR10" localSheetId="7">#REF!</definedName>
    <definedName name="__ACR10" localSheetId="3">#REF!</definedName>
    <definedName name="__ACR10" localSheetId="4">#REF!</definedName>
    <definedName name="__ACR10" localSheetId="5">#REF!</definedName>
    <definedName name="__ACR10">#REF!</definedName>
    <definedName name="__ACR20" localSheetId="1">#REF!</definedName>
    <definedName name="__ACR20" localSheetId="8">#REF!</definedName>
    <definedName name="__ACR20" localSheetId="7">#REF!</definedName>
    <definedName name="__ACR20" localSheetId="3">#REF!</definedName>
    <definedName name="__ACR20" localSheetId="4">#REF!</definedName>
    <definedName name="__ACR20" localSheetId="5">#REF!</definedName>
    <definedName name="__ACR20">#REF!</definedName>
    <definedName name="__AGG10" localSheetId="1">#REF!</definedName>
    <definedName name="__AGG10" localSheetId="8">#REF!</definedName>
    <definedName name="__AGG10" localSheetId="7">#REF!</definedName>
    <definedName name="__AGG10" localSheetId="3">#REF!</definedName>
    <definedName name="__AGG10" localSheetId="4">#REF!</definedName>
    <definedName name="__AGG10" localSheetId="5">#REF!</definedName>
    <definedName name="__AGG10">#REF!</definedName>
    <definedName name="__AGG40" localSheetId="1">#REF!</definedName>
    <definedName name="__AGG40" localSheetId="8">#REF!</definedName>
    <definedName name="__AGG40" localSheetId="7">#REF!</definedName>
    <definedName name="__AGG40" localSheetId="3">#REF!</definedName>
    <definedName name="__AGG40" localSheetId="4">#REF!</definedName>
    <definedName name="__AGG40" localSheetId="5">#REF!</definedName>
    <definedName name="__AGG40">#REF!</definedName>
    <definedName name="__AGG6" localSheetId="1">#REF!</definedName>
    <definedName name="__AGG6" localSheetId="8">#REF!</definedName>
    <definedName name="__AGG6" localSheetId="7">#REF!</definedName>
    <definedName name="__AGG6" localSheetId="3">#REF!</definedName>
    <definedName name="__AGG6" localSheetId="4">#REF!</definedName>
    <definedName name="__AGG6" localSheetId="5">#REF!</definedName>
    <definedName name="__AGG6">#REF!</definedName>
    <definedName name="__am1" localSheetId="1">[28]Costcal!#REF!</definedName>
    <definedName name="__am1" localSheetId="8">[28]Costcal!#REF!</definedName>
    <definedName name="__am1" localSheetId="7">[28]Costcal!#REF!</definedName>
    <definedName name="__am1" localSheetId="3">[28]Costcal!#REF!</definedName>
    <definedName name="__am1" localSheetId="4">[28]Costcal!#REF!</definedName>
    <definedName name="__am1" localSheetId="5">[28]Costcal!#REF!</definedName>
    <definedName name="__am1">[28]Costcal!#REF!</definedName>
    <definedName name="__ARV8040">'[6]ANAL-PUMP HOUSE'!$I$55</definedName>
    <definedName name="__ash1" localSheetId="1">[10]ANAL!#REF!</definedName>
    <definedName name="__ash1" localSheetId="8">[10]ANAL!#REF!</definedName>
    <definedName name="__ash1" localSheetId="7">[10]ANAL!#REF!</definedName>
    <definedName name="__ash1" localSheetId="3">[10]ANAL!#REF!</definedName>
    <definedName name="__ash1" localSheetId="4">[10]ANAL!#REF!</definedName>
    <definedName name="__ash1" localSheetId="5">[10]ANAL!#REF!</definedName>
    <definedName name="__ash1">[10]ANAL!#REF!</definedName>
    <definedName name="__AWM10" localSheetId="1">#REF!</definedName>
    <definedName name="__AWM10" localSheetId="8">#REF!</definedName>
    <definedName name="__AWM10" localSheetId="7">#REF!</definedName>
    <definedName name="__AWM10" localSheetId="3">#REF!</definedName>
    <definedName name="__AWM10" localSheetId="4">#REF!</definedName>
    <definedName name="__AWM10" localSheetId="5">#REF!</definedName>
    <definedName name="__AWM10">#REF!</definedName>
    <definedName name="__AWM40" localSheetId="1">#REF!</definedName>
    <definedName name="__AWM40" localSheetId="8">#REF!</definedName>
    <definedName name="__AWM40" localSheetId="7">#REF!</definedName>
    <definedName name="__AWM40" localSheetId="3">#REF!</definedName>
    <definedName name="__AWM40" localSheetId="4">#REF!</definedName>
    <definedName name="__AWM40" localSheetId="5">#REF!</definedName>
    <definedName name="__AWM40">#REF!</definedName>
    <definedName name="__AWM6" localSheetId="1">#REF!</definedName>
    <definedName name="__AWM6" localSheetId="8">#REF!</definedName>
    <definedName name="__AWM6" localSheetId="7">#REF!</definedName>
    <definedName name="__AWM6" localSheetId="3">#REF!</definedName>
    <definedName name="__AWM6" localSheetId="4">#REF!</definedName>
    <definedName name="__AWM6" localSheetId="5">#REF!</definedName>
    <definedName name="__AWM6">#REF!</definedName>
    <definedName name="__BTV300">'[6]ANAL-PUMP HOUSE'!$I$52</definedName>
    <definedName name="__CAN112">13.42</definedName>
    <definedName name="__CAN113">12.98</definedName>
    <definedName name="__CAN117">12.7</definedName>
    <definedName name="__CAN118">13.27</definedName>
    <definedName name="__CAN120">11.72</definedName>
    <definedName name="__CAN210">10.38</definedName>
    <definedName name="__CAN211">10.58</definedName>
    <definedName name="__CAN213">10.56</definedName>
    <definedName name="__CAN215">10.22</definedName>
    <definedName name="__CAN216">9.61</definedName>
    <definedName name="__CAN217">10.47</definedName>
    <definedName name="__CAN219">10.91</definedName>
    <definedName name="__CAN220">11.09</definedName>
    <definedName name="__CAN221">11.25</definedName>
    <definedName name="__CAN222">10.17</definedName>
    <definedName name="__CAN223">9.89</definedName>
    <definedName name="__CAN230">10.79</definedName>
    <definedName name="__can421">40.2</definedName>
    <definedName name="__can422">41.57</definedName>
    <definedName name="__can423">43.9</definedName>
    <definedName name="__can424">41.19</definedName>
    <definedName name="__can425">42.81</definedName>
    <definedName name="__can426">40.77</definedName>
    <definedName name="__can427">40.92</definedName>
    <definedName name="__can428">39.29</definedName>
    <definedName name="__can429">45.19</definedName>
    <definedName name="__can430">40.73</definedName>
    <definedName name="__can431">42.52</definedName>
    <definedName name="__can432">42.53</definedName>
    <definedName name="__can433">43.69</definedName>
    <definedName name="__can434">40.43</definedName>
    <definedName name="__can435">43.3</definedName>
    <definedName name="__CAN458" localSheetId="1">[11]PROCTOR!#REF!</definedName>
    <definedName name="__CAN458" localSheetId="8">[11]PROCTOR!#REF!</definedName>
    <definedName name="__CAN458" localSheetId="7">[11]PROCTOR!#REF!</definedName>
    <definedName name="__CAN458" localSheetId="3">[11]PROCTOR!#REF!</definedName>
    <definedName name="__CAN458" localSheetId="4">[11]PROCTOR!#REF!</definedName>
    <definedName name="__CAN458" localSheetId="5">[11]PROCTOR!#REF!</definedName>
    <definedName name="__CAN458">[11]PROCTOR!#REF!</definedName>
    <definedName name="__CAN486" localSheetId="1">[11]PROCTOR!#REF!</definedName>
    <definedName name="__CAN486" localSheetId="8">[11]PROCTOR!#REF!</definedName>
    <definedName name="__CAN486" localSheetId="7">[11]PROCTOR!#REF!</definedName>
    <definedName name="__CAN486" localSheetId="3">[11]PROCTOR!#REF!</definedName>
    <definedName name="__CAN486" localSheetId="4">[11]PROCTOR!#REF!</definedName>
    <definedName name="__CAN486" localSheetId="5">[11]PROCTOR!#REF!</definedName>
    <definedName name="__CAN486">[11]PROCTOR!#REF!</definedName>
    <definedName name="__CAN487" localSheetId="1">[11]PROCTOR!#REF!</definedName>
    <definedName name="__CAN487" localSheetId="8">[11]PROCTOR!#REF!</definedName>
    <definedName name="__CAN487" localSheetId="7">[11]PROCTOR!#REF!</definedName>
    <definedName name="__CAN487" localSheetId="3">[11]PROCTOR!#REF!</definedName>
    <definedName name="__CAN487" localSheetId="4">[11]PROCTOR!#REF!</definedName>
    <definedName name="__CAN487" localSheetId="5">[11]PROCTOR!#REF!</definedName>
    <definedName name="__CAN487">[11]PROCTOR!#REF!</definedName>
    <definedName name="__CAN488" localSheetId="1">[11]PROCTOR!#REF!</definedName>
    <definedName name="__CAN488" localSheetId="8">[11]PROCTOR!#REF!</definedName>
    <definedName name="__CAN488" localSheetId="7">[11]PROCTOR!#REF!</definedName>
    <definedName name="__CAN488" localSheetId="3">[11]PROCTOR!#REF!</definedName>
    <definedName name="__CAN488" localSheetId="4">[11]PROCTOR!#REF!</definedName>
    <definedName name="__CAN488" localSheetId="5">[11]PROCTOR!#REF!</definedName>
    <definedName name="__CAN488">[11]PROCTOR!#REF!</definedName>
    <definedName name="__CAN489" localSheetId="1">[11]PROCTOR!#REF!</definedName>
    <definedName name="__CAN489" localSheetId="8">[11]PROCTOR!#REF!</definedName>
    <definedName name="__CAN489" localSheetId="7">[11]PROCTOR!#REF!</definedName>
    <definedName name="__CAN489" localSheetId="3">[11]PROCTOR!#REF!</definedName>
    <definedName name="__CAN489" localSheetId="4">[11]PROCTOR!#REF!</definedName>
    <definedName name="__CAN489" localSheetId="5">[11]PROCTOR!#REF!</definedName>
    <definedName name="__CAN489">[11]PROCTOR!#REF!</definedName>
    <definedName name="__CAN490" localSheetId="1">[11]PROCTOR!#REF!</definedName>
    <definedName name="__CAN490" localSheetId="8">[11]PROCTOR!#REF!</definedName>
    <definedName name="__CAN490" localSheetId="7">[11]PROCTOR!#REF!</definedName>
    <definedName name="__CAN490" localSheetId="3">[11]PROCTOR!#REF!</definedName>
    <definedName name="__CAN490" localSheetId="4">[11]PROCTOR!#REF!</definedName>
    <definedName name="__CAN490" localSheetId="5">[11]PROCTOR!#REF!</definedName>
    <definedName name="__CAN490">[11]PROCTOR!#REF!</definedName>
    <definedName name="__CAN491" localSheetId="1">[11]PROCTOR!#REF!</definedName>
    <definedName name="__CAN491" localSheetId="8">[11]PROCTOR!#REF!</definedName>
    <definedName name="__CAN491" localSheetId="7">[11]PROCTOR!#REF!</definedName>
    <definedName name="__CAN491" localSheetId="3">[11]PROCTOR!#REF!</definedName>
    <definedName name="__CAN491" localSheetId="4">[11]PROCTOR!#REF!</definedName>
    <definedName name="__CAN491" localSheetId="5">[11]PROCTOR!#REF!</definedName>
    <definedName name="__CAN491">[11]PROCTOR!#REF!</definedName>
    <definedName name="__CAN492" localSheetId="1">[11]PROCTOR!#REF!</definedName>
    <definedName name="__CAN492" localSheetId="8">[11]PROCTOR!#REF!</definedName>
    <definedName name="__CAN492" localSheetId="7">[11]PROCTOR!#REF!</definedName>
    <definedName name="__CAN492" localSheetId="3">[11]PROCTOR!#REF!</definedName>
    <definedName name="__CAN492" localSheetId="4">[11]PROCTOR!#REF!</definedName>
    <definedName name="__CAN492" localSheetId="5">[11]PROCTOR!#REF!</definedName>
    <definedName name="__CAN492">[11]PROCTOR!#REF!</definedName>
    <definedName name="__CAN493" localSheetId="1">[11]PROCTOR!#REF!</definedName>
    <definedName name="__CAN493" localSheetId="8">[11]PROCTOR!#REF!</definedName>
    <definedName name="__CAN493" localSheetId="7">[11]PROCTOR!#REF!</definedName>
    <definedName name="__CAN493" localSheetId="3">[11]PROCTOR!#REF!</definedName>
    <definedName name="__CAN493" localSheetId="4">[11]PROCTOR!#REF!</definedName>
    <definedName name="__CAN493" localSheetId="5">[11]PROCTOR!#REF!</definedName>
    <definedName name="__CAN493">[11]PROCTOR!#REF!</definedName>
    <definedName name="__CAN494" localSheetId="1">[11]PROCTOR!#REF!</definedName>
    <definedName name="__CAN494" localSheetId="8">[11]PROCTOR!#REF!</definedName>
    <definedName name="__CAN494" localSheetId="7">[11]PROCTOR!#REF!</definedName>
    <definedName name="__CAN494" localSheetId="3">[11]PROCTOR!#REF!</definedName>
    <definedName name="__CAN494" localSheetId="4">[11]PROCTOR!#REF!</definedName>
    <definedName name="__CAN494" localSheetId="5">[11]PROCTOR!#REF!</definedName>
    <definedName name="__CAN494">[11]PROCTOR!#REF!</definedName>
    <definedName name="__CAN495" localSheetId="1">[11]PROCTOR!#REF!</definedName>
    <definedName name="__CAN495" localSheetId="8">[11]PROCTOR!#REF!</definedName>
    <definedName name="__CAN495" localSheetId="7">[11]PROCTOR!#REF!</definedName>
    <definedName name="__CAN495" localSheetId="3">[11]PROCTOR!#REF!</definedName>
    <definedName name="__CAN495" localSheetId="4">[11]PROCTOR!#REF!</definedName>
    <definedName name="__CAN495" localSheetId="5">[11]PROCTOR!#REF!</definedName>
    <definedName name="__CAN495">[11]PROCTOR!#REF!</definedName>
    <definedName name="__CAN496" localSheetId="1">[11]PROCTOR!#REF!</definedName>
    <definedName name="__CAN496" localSheetId="8">[11]PROCTOR!#REF!</definedName>
    <definedName name="__CAN496" localSheetId="7">[11]PROCTOR!#REF!</definedName>
    <definedName name="__CAN496" localSheetId="3">[11]PROCTOR!#REF!</definedName>
    <definedName name="__CAN496" localSheetId="4">[11]PROCTOR!#REF!</definedName>
    <definedName name="__CAN496" localSheetId="5">[11]PROCTOR!#REF!</definedName>
    <definedName name="__CAN496">[11]PROCTOR!#REF!</definedName>
    <definedName name="__CAN497" localSheetId="1">[11]PROCTOR!#REF!</definedName>
    <definedName name="__CAN497" localSheetId="8">[11]PROCTOR!#REF!</definedName>
    <definedName name="__CAN497" localSheetId="7">[11]PROCTOR!#REF!</definedName>
    <definedName name="__CAN497" localSheetId="3">[11]PROCTOR!#REF!</definedName>
    <definedName name="__CAN497" localSheetId="4">[11]PROCTOR!#REF!</definedName>
    <definedName name="__CAN497" localSheetId="5">[11]PROCTOR!#REF!</definedName>
    <definedName name="__CAN497">[11]PROCTOR!#REF!</definedName>
    <definedName name="__CAN498" localSheetId="1">[11]PROCTOR!#REF!</definedName>
    <definedName name="__CAN498" localSheetId="8">[11]PROCTOR!#REF!</definedName>
    <definedName name="__CAN498" localSheetId="7">[11]PROCTOR!#REF!</definedName>
    <definedName name="__CAN498" localSheetId="3">[11]PROCTOR!#REF!</definedName>
    <definedName name="__CAN498" localSheetId="4">[11]PROCTOR!#REF!</definedName>
    <definedName name="__CAN498" localSheetId="5">[11]PROCTOR!#REF!</definedName>
    <definedName name="__CAN498">[11]PROCTOR!#REF!</definedName>
    <definedName name="__CAN499" localSheetId="1">[11]PROCTOR!#REF!</definedName>
    <definedName name="__CAN499" localSheetId="8">[11]PROCTOR!#REF!</definedName>
    <definedName name="__CAN499" localSheetId="7">[11]PROCTOR!#REF!</definedName>
    <definedName name="__CAN499" localSheetId="3">[11]PROCTOR!#REF!</definedName>
    <definedName name="__CAN499" localSheetId="4">[11]PROCTOR!#REF!</definedName>
    <definedName name="__CAN499" localSheetId="5">[11]PROCTOR!#REF!</definedName>
    <definedName name="__CAN499">[11]PROCTOR!#REF!</definedName>
    <definedName name="__CAN500" localSheetId="1">[11]PROCTOR!#REF!</definedName>
    <definedName name="__CAN500" localSheetId="8">[11]PROCTOR!#REF!</definedName>
    <definedName name="__CAN500" localSheetId="7">[11]PROCTOR!#REF!</definedName>
    <definedName name="__CAN500" localSheetId="3">[11]PROCTOR!#REF!</definedName>
    <definedName name="__CAN500" localSheetId="4">[11]PROCTOR!#REF!</definedName>
    <definedName name="__CAN500" localSheetId="5">[11]PROCTOR!#REF!</definedName>
    <definedName name="__CAN500">[11]PROCTOR!#REF!</definedName>
    <definedName name="__CDG100" localSheetId="1">#REF!</definedName>
    <definedName name="__CDG100" localSheetId="8">#REF!</definedName>
    <definedName name="__CDG100" localSheetId="7">#REF!</definedName>
    <definedName name="__CDG100" localSheetId="3">#REF!</definedName>
    <definedName name="__CDG100" localSheetId="4">#REF!</definedName>
    <definedName name="__CDG100" localSheetId="5">#REF!</definedName>
    <definedName name="__CDG100">#REF!</definedName>
    <definedName name="__CDG250" localSheetId="1">#REF!</definedName>
    <definedName name="__CDG250" localSheetId="8">#REF!</definedName>
    <definedName name="__CDG250" localSheetId="7">#REF!</definedName>
    <definedName name="__CDG250" localSheetId="3">#REF!</definedName>
    <definedName name="__CDG250" localSheetId="4">#REF!</definedName>
    <definedName name="__CDG250" localSheetId="5">#REF!</definedName>
    <definedName name="__CDG250">#REF!</definedName>
    <definedName name="__CDG50" localSheetId="1">#REF!</definedName>
    <definedName name="__CDG50" localSheetId="8">#REF!</definedName>
    <definedName name="__CDG50" localSheetId="7">#REF!</definedName>
    <definedName name="__CDG50" localSheetId="3">#REF!</definedName>
    <definedName name="__CDG50" localSheetId="4">#REF!</definedName>
    <definedName name="__CDG50" localSheetId="5">#REF!</definedName>
    <definedName name="__CDG50">#REF!</definedName>
    <definedName name="__CDG500" localSheetId="1">#REF!</definedName>
    <definedName name="__CDG500" localSheetId="8">#REF!</definedName>
    <definedName name="__CDG500" localSheetId="7">#REF!</definedName>
    <definedName name="__CDG500" localSheetId="3">#REF!</definedName>
    <definedName name="__CDG500" localSheetId="4">#REF!</definedName>
    <definedName name="__CDG500" localSheetId="5">#REF!</definedName>
    <definedName name="__CDG500">#REF!</definedName>
    <definedName name="__CEM53" localSheetId="1">#REF!</definedName>
    <definedName name="__CEM53" localSheetId="8">#REF!</definedName>
    <definedName name="__CEM53" localSheetId="7">#REF!</definedName>
    <definedName name="__CEM53" localSheetId="3">#REF!</definedName>
    <definedName name="__CEM53" localSheetId="4">#REF!</definedName>
    <definedName name="__CEM53" localSheetId="5">#REF!</definedName>
    <definedName name="__CEM53">#REF!</definedName>
    <definedName name="__CRN3" localSheetId="1">#REF!</definedName>
    <definedName name="__CRN3" localSheetId="8">#REF!</definedName>
    <definedName name="__CRN3" localSheetId="7">#REF!</definedName>
    <definedName name="__CRN3" localSheetId="3">#REF!</definedName>
    <definedName name="__CRN3" localSheetId="4">#REF!</definedName>
    <definedName name="__CRN3" localSheetId="5">#REF!</definedName>
    <definedName name="__CRN3">#REF!</definedName>
    <definedName name="__CRN35" localSheetId="1">#REF!</definedName>
    <definedName name="__CRN35" localSheetId="8">#REF!</definedName>
    <definedName name="__CRN35" localSheetId="7">#REF!</definedName>
    <definedName name="__CRN35" localSheetId="3">#REF!</definedName>
    <definedName name="__CRN35" localSheetId="4">#REF!</definedName>
    <definedName name="__CRN35" localSheetId="5">#REF!</definedName>
    <definedName name="__CRN35">#REF!</definedName>
    <definedName name="__CRN80" localSheetId="1">#REF!</definedName>
    <definedName name="__CRN80" localSheetId="8">#REF!</definedName>
    <definedName name="__CRN80" localSheetId="7">#REF!</definedName>
    <definedName name="__CRN80" localSheetId="3">#REF!</definedName>
    <definedName name="__CRN80" localSheetId="4">#REF!</definedName>
    <definedName name="__CRN80" localSheetId="5">#REF!</definedName>
    <definedName name="__CRN80">#REF!</definedName>
    <definedName name="__crp2" localSheetId="1">[29]Costcal!#REF!</definedName>
    <definedName name="__crp2" localSheetId="8">[29]Costcal!#REF!</definedName>
    <definedName name="__crp2" localSheetId="7">[29]Costcal!#REF!</definedName>
    <definedName name="__crp2" localSheetId="3">[29]Costcal!#REF!</definedName>
    <definedName name="__crp2" localSheetId="4">[29]Costcal!#REF!</definedName>
    <definedName name="__crp2" localSheetId="5">[29]Costcal!#REF!</definedName>
    <definedName name="__crp2">[29]Costcal!#REF!</definedName>
    <definedName name="__dec05" localSheetId="6" hidden="1">{"'Sheet1'!$A$4386:$N$4591"}</definedName>
    <definedName name="__dec05" hidden="1">{"'Sheet1'!$A$4386:$N$4591"}</definedName>
    <definedName name="__DIN217" localSheetId="1">#REF!</definedName>
    <definedName name="__DIN217" localSheetId="8">#REF!</definedName>
    <definedName name="__DIN217" localSheetId="7">#REF!</definedName>
    <definedName name="__DIN217" localSheetId="3">#REF!</definedName>
    <definedName name="__DIN217" localSheetId="4">#REF!</definedName>
    <definedName name="__DIN217" localSheetId="5">#REF!</definedName>
    <definedName name="__DIN217">#REF!</definedName>
    <definedName name="__DOZ50" localSheetId="1">#REF!</definedName>
    <definedName name="__DOZ50" localSheetId="8">#REF!</definedName>
    <definedName name="__DOZ50" localSheetId="7">#REF!</definedName>
    <definedName name="__DOZ50" localSheetId="3">#REF!</definedName>
    <definedName name="__DOZ50" localSheetId="4">#REF!</definedName>
    <definedName name="__DOZ50" localSheetId="5">#REF!</definedName>
    <definedName name="__DOZ50">#REF!</definedName>
    <definedName name="__DOZ80" localSheetId="1">#REF!</definedName>
    <definedName name="__DOZ80" localSheetId="8">#REF!</definedName>
    <definedName name="__DOZ80" localSheetId="7">#REF!</definedName>
    <definedName name="__DOZ80" localSheetId="3">#REF!</definedName>
    <definedName name="__DOZ80" localSheetId="4">#REF!</definedName>
    <definedName name="__DOZ80" localSheetId="5">#REF!</definedName>
    <definedName name="__DOZ80">#REF!</definedName>
    <definedName name="__EXC20">'[30]Rate Analysis '!$E$50</definedName>
    <definedName name="__ExV200" localSheetId="1">#REF!</definedName>
    <definedName name="__ExV200" localSheetId="8">#REF!</definedName>
    <definedName name="__ExV200" localSheetId="7">#REF!</definedName>
    <definedName name="__ExV200" localSheetId="3">#REF!</definedName>
    <definedName name="__ExV200" localSheetId="4">#REF!</definedName>
    <definedName name="__ExV200" localSheetId="5">#REF!</definedName>
    <definedName name="__ExV200">#REF!</definedName>
    <definedName name="__GEN100" localSheetId="1">#REF!</definedName>
    <definedName name="__GEN100" localSheetId="8">#REF!</definedName>
    <definedName name="__GEN100" localSheetId="7">#REF!</definedName>
    <definedName name="__GEN100" localSheetId="3">#REF!</definedName>
    <definedName name="__GEN100" localSheetId="4">#REF!</definedName>
    <definedName name="__GEN100" localSheetId="5">#REF!</definedName>
    <definedName name="__GEN100">#REF!</definedName>
    <definedName name="__GEN250" localSheetId="1">#REF!</definedName>
    <definedName name="__GEN250" localSheetId="8">#REF!</definedName>
    <definedName name="__GEN250" localSheetId="7">#REF!</definedName>
    <definedName name="__GEN250" localSheetId="3">#REF!</definedName>
    <definedName name="__GEN250" localSheetId="4">#REF!</definedName>
    <definedName name="__GEN250" localSheetId="5">#REF!</definedName>
    <definedName name="__GEN250">#REF!</definedName>
    <definedName name="__GEN325" localSheetId="1">#REF!</definedName>
    <definedName name="__GEN325" localSheetId="8">#REF!</definedName>
    <definedName name="__GEN325" localSheetId="7">#REF!</definedName>
    <definedName name="__GEN325" localSheetId="3">#REF!</definedName>
    <definedName name="__GEN325" localSheetId="4">#REF!</definedName>
    <definedName name="__GEN325" localSheetId="5">#REF!</definedName>
    <definedName name="__GEN325">#REF!</definedName>
    <definedName name="__GEN380" localSheetId="1">#REF!</definedName>
    <definedName name="__GEN380" localSheetId="8">#REF!</definedName>
    <definedName name="__GEN380" localSheetId="7">#REF!</definedName>
    <definedName name="__GEN380" localSheetId="3">#REF!</definedName>
    <definedName name="__GEN380" localSheetId="4">#REF!</definedName>
    <definedName name="__GEN380" localSheetId="5">#REF!</definedName>
    <definedName name="__GEN380">#REF!</definedName>
    <definedName name="__GSB1" localSheetId="1">#REF!</definedName>
    <definedName name="__GSB1" localSheetId="8">#REF!</definedName>
    <definedName name="__GSB1" localSheetId="7">#REF!</definedName>
    <definedName name="__GSB1" localSheetId="3">#REF!</definedName>
    <definedName name="__GSB1" localSheetId="4">#REF!</definedName>
    <definedName name="__GSB1" localSheetId="5">#REF!</definedName>
    <definedName name="__GSB1">#REF!</definedName>
    <definedName name="__GSB2" localSheetId="1">#REF!</definedName>
    <definedName name="__GSB2" localSheetId="8">#REF!</definedName>
    <definedName name="__GSB2" localSheetId="7">#REF!</definedName>
    <definedName name="__GSB2" localSheetId="3">#REF!</definedName>
    <definedName name="__GSB2" localSheetId="4">#REF!</definedName>
    <definedName name="__GSB2" localSheetId="5">#REF!</definedName>
    <definedName name="__GSB2">#REF!</definedName>
    <definedName name="__GSB3" localSheetId="1">#REF!</definedName>
    <definedName name="__GSB3" localSheetId="8">#REF!</definedName>
    <definedName name="__GSB3" localSheetId="7">#REF!</definedName>
    <definedName name="__GSB3" localSheetId="3">#REF!</definedName>
    <definedName name="__GSB3" localSheetId="4">#REF!</definedName>
    <definedName name="__GSB3" localSheetId="5">#REF!</definedName>
    <definedName name="__GSB3">#REF!</definedName>
    <definedName name="__HMP1" localSheetId="1">#REF!</definedName>
    <definedName name="__HMP1" localSheetId="8">#REF!</definedName>
    <definedName name="__HMP1" localSheetId="7">#REF!</definedName>
    <definedName name="__HMP1" localSheetId="3">#REF!</definedName>
    <definedName name="__HMP1" localSheetId="4">#REF!</definedName>
    <definedName name="__HMP1" localSheetId="5">#REF!</definedName>
    <definedName name="__HMP1">#REF!</definedName>
    <definedName name="__HMP2" localSheetId="1">#REF!</definedName>
    <definedName name="__HMP2" localSheetId="8">#REF!</definedName>
    <definedName name="__HMP2" localSheetId="7">#REF!</definedName>
    <definedName name="__HMP2" localSheetId="3">#REF!</definedName>
    <definedName name="__HMP2" localSheetId="4">#REF!</definedName>
    <definedName name="__HMP2" localSheetId="5">#REF!</definedName>
    <definedName name="__HMP2">#REF!</definedName>
    <definedName name="__HMP3" localSheetId="1">#REF!</definedName>
    <definedName name="__HMP3" localSheetId="8">#REF!</definedName>
    <definedName name="__HMP3" localSheetId="7">#REF!</definedName>
    <definedName name="__HMP3" localSheetId="3">#REF!</definedName>
    <definedName name="__HMP3" localSheetId="4">#REF!</definedName>
    <definedName name="__HMP3" localSheetId="5">#REF!</definedName>
    <definedName name="__HMP3">#REF!</definedName>
    <definedName name="__HMP4" localSheetId="1">#REF!</definedName>
    <definedName name="__HMP4" localSheetId="8">#REF!</definedName>
    <definedName name="__HMP4" localSheetId="7">#REF!</definedName>
    <definedName name="__HMP4" localSheetId="3">#REF!</definedName>
    <definedName name="__HMP4" localSheetId="4">#REF!</definedName>
    <definedName name="__HMP4" localSheetId="5">#REF!</definedName>
    <definedName name="__HMP4">#REF!</definedName>
    <definedName name="__HRC1">'[6]Pipe trench'!$V$23</definedName>
    <definedName name="__HRC2">'[6]Pipe trench'!$V$24</definedName>
    <definedName name="__HSE1">'[6]Pipe trench'!$V$11</definedName>
    <definedName name="__lb1" localSheetId="1">#REF!</definedName>
    <definedName name="__lb1" localSheetId="8">#REF!</definedName>
    <definedName name="__lb1" localSheetId="7">#REF!</definedName>
    <definedName name="__lb1" localSheetId="3">#REF!</definedName>
    <definedName name="__lb1" localSheetId="4">#REF!</definedName>
    <definedName name="__lb1" localSheetId="5">#REF!</definedName>
    <definedName name="__lb1">#REF!</definedName>
    <definedName name="__lb2" localSheetId="1">#REF!</definedName>
    <definedName name="__lb2" localSheetId="8">#REF!</definedName>
    <definedName name="__lb2" localSheetId="7">#REF!</definedName>
    <definedName name="__lb2" localSheetId="3">#REF!</definedName>
    <definedName name="__lb2" localSheetId="4">#REF!</definedName>
    <definedName name="__lb2" localSheetId="5">#REF!</definedName>
    <definedName name="__lb2">#REF!</definedName>
    <definedName name="__mac2">200</definedName>
    <definedName name="__MIX10" localSheetId="1">#REF!</definedName>
    <definedName name="__MIX10" localSheetId="8">#REF!</definedName>
    <definedName name="__MIX10" localSheetId="7">#REF!</definedName>
    <definedName name="__MIX10" localSheetId="3">#REF!</definedName>
    <definedName name="__MIX10" localSheetId="4">#REF!</definedName>
    <definedName name="__MIX10" localSheetId="5">#REF!</definedName>
    <definedName name="__MIX10">#REF!</definedName>
    <definedName name="__MIX15" localSheetId="1">#REF!</definedName>
    <definedName name="__MIX15" localSheetId="8">#REF!</definedName>
    <definedName name="__MIX15" localSheetId="7">#REF!</definedName>
    <definedName name="__MIX15" localSheetId="3">#REF!</definedName>
    <definedName name="__MIX15" localSheetId="4">#REF!</definedName>
    <definedName name="__MIX15" localSheetId="5">#REF!</definedName>
    <definedName name="__MIX15">#REF!</definedName>
    <definedName name="__MIX15150" localSheetId="1">'[3]Mix Design'!#REF!</definedName>
    <definedName name="__MIX15150" localSheetId="8">'[3]Mix Design'!#REF!</definedName>
    <definedName name="__MIX15150" localSheetId="7">'[3]Mix Design'!#REF!</definedName>
    <definedName name="__MIX15150" localSheetId="3">'[3]Mix Design'!#REF!</definedName>
    <definedName name="__MIX15150" localSheetId="4">'[3]Mix Design'!#REF!</definedName>
    <definedName name="__MIX15150" localSheetId="5">'[3]Mix Design'!#REF!</definedName>
    <definedName name="__MIX15150">'[3]Mix Design'!#REF!</definedName>
    <definedName name="__MIX1540">'[3]Mix Design'!$P$11</definedName>
    <definedName name="__MIX1580" localSheetId="1">'[3]Mix Design'!#REF!</definedName>
    <definedName name="__MIX1580" localSheetId="8">'[3]Mix Design'!#REF!</definedName>
    <definedName name="__MIX1580" localSheetId="7">'[3]Mix Design'!#REF!</definedName>
    <definedName name="__MIX1580" localSheetId="3">'[3]Mix Design'!#REF!</definedName>
    <definedName name="__MIX1580" localSheetId="4">'[3]Mix Design'!#REF!</definedName>
    <definedName name="__MIX1580" localSheetId="5">'[3]Mix Design'!#REF!</definedName>
    <definedName name="__MIX1580">'[3]Mix Design'!#REF!</definedName>
    <definedName name="__MIX2">'[4]Mix Design'!$P$12</definedName>
    <definedName name="__MIX20" localSheetId="1">#REF!</definedName>
    <definedName name="__MIX20" localSheetId="8">#REF!</definedName>
    <definedName name="__MIX20" localSheetId="7">#REF!</definedName>
    <definedName name="__MIX20" localSheetId="3">#REF!</definedName>
    <definedName name="__MIX20" localSheetId="4">#REF!</definedName>
    <definedName name="__MIX20" localSheetId="5">#REF!</definedName>
    <definedName name="__MIX20">#REF!</definedName>
    <definedName name="__MIX2020">'[3]Mix Design'!$P$12</definedName>
    <definedName name="__MIX2040">'[3]Mix Design'!$P$13</definedName>
    <definedName name="__MIX25" localSheetId="1">#REF!</definedName>
    <definedName name="__MIX25" localSheetId="8">#REF!</definedName>
    <definedName name="__MIX25" localSheetId="7">#REF!</definedName>
    <definedName name="__MIX25" localSheetId="3">#REF!</definedName>
    <definedName name="__MIX25" localSheetId="4">#REF!</definedName>
    <definedName name="__MIX25" localSheetId="5">#REF!</definedName>
    <definedName name="__MIX25">#REF!</definedName>
    <definedName name="__MIX2540">'[3]Mix Design'!$P$15</definedName>
    <definedName name="__Mix255">'[5]Mix Design'!$P$13</definedName>
    <definedName name="__MIX30" localSheetId="1">#REF!</definedName>
    <definedName name="__MIX30" localSheetId="8">#REF!</definedName>
    <definedName name="__MIX30" localSheetId="7">#REF!</definedName>
    <definedName name="__MIX30" localSheetId="3">#REF!</definedName>
    <definedName name="__MIX30" localSheetId="4">#REF!</definedName>
    <definedName name="__MIX30" localSheetId="5">#REF!</definedName>
    <definedName name="__MIX30">#REF!</definedName>
    <definedName name="__MIX35" localSheetId="1">#REF!</definedName>
    <definedName name="__MIX35" localSheetId="8">#REF!</definedName>
    <definedName name="__MIX35" localSheetId="7">#REF!</definedName>
    <definedName name="__MIX35" localSheetId="3">#REF!</definedName>
    <definedName name="__MIX35" localSheetId="4">#REF!</definedName>
    <definedName name="__MIX35" localSheetId="5">#REF!</definedName>
    <definedName name="__MIX35">#REF!</definedName>
    <definedName name="__MIX40" localSheetId="1">#REF!</definedName>
    <definedName name="__MIX40" localSheetId="8">#REF!</definedName>
    <definedName name="__MIX40" localSheetId="7">#REF!</definedName>
    <definedName name="__MIX40" localSheetId="3">#REF!</definedName>
    <definedName name="__MIX40" localSheetId="4">#REF!</definedName>
    <definedName name="__MIX40" localSheetId="5">#REF!</definedName>
    <definedName name="__MIX40">#REF!</definedName>
    <definedName name="__MIX45" localSheetId="1">'[3]Mix Design'!#REF!</definedName>
    <definedName name="__MIX45" localSheetId="8">'[3]Mix Design'!#REF!</definedName>
    <definedName name="__MIX45" localSheetId="7">'[3]Mix Design'!#REF!</definedName>
    <definedName name="__MIX45" localSheetId="3">'[3]Mix Design'!#REF!</definedName>
    <definedName name="__MIX45" localSheetId="4">'[3]Mix Design'!#REF!</definedName>
    <definedName name="__MIX45" localSheetId="5">'[3]Mix Design'!#REF!</definedName>
    <definedName name="__MIX45">'[3]Mix Design'!#REF!</definedName>
    <definedName name="__mm1" localSheetId="1">#REF!</definedName>
    <definedName name="__mm1" localSheetId="8">#REF!</definedName>
    <definedName name="__mm1" localSheetId="7">#REF!</definedName>
    <definedName name="__mm1" localSheetId="3">#REF!</definedName>
    <definedName name="__mm1" localSheetId="4">#REF!</definedName>
    <definedName name="__mm1" localSheetId="5">#REF!</definedName>
    <definedName name="__mm1">#REF!</definedName>
    <definedName name="__mm2" localSheetId="1">#REF!</definedName>
    <definedName name="__mm2" localSheetId="8">#REF!</definedName>
    <definedName name="__mm2" localSheetId="7">#REF!</definedName>
    <definedName name="__mm2" localSheetId="3">#REF!</definedName>
    <definedName name="__mm2" localSheetId="4">#REF!</definedName>
    <definedName name="__mm2" localSheetId="5">#REF!</definedName>
    <definedName name="__mm2">#REF!</definedName>
    <definedName name="__mm3" localSheetId="1">#REF!</definedName>
    <definedName name="__mm3" localSheetId="8">#REF!</definedName>
    <definedName name="__mm3" localSheetId="7">#REF!</definedName>
    <definedName name="__mm3" localSheetId="3">#REF!</definedName>
    <definedName name="__mm3" localSheetId="4">#REF!</definedName>
    <definedName name="__mm3" localSheetId="5">#REF!</definedName>
    <definedName name="__mm3">#REF!</definedName>
    <definedName name="__MUR5" localSheetId="1">#REF!</definedName>
    <definedName name="__MUR5" localSheetId="8">#REF!</definedName>
    <definedName name="__MUR5" localSheetId="7">#REF!</definedName>
    <definedName name="__MUR5" localSheetId="3">#REF!</definedName>
    <definedName name="__MUR5" localSheetId="4">#REF!</definedName>
    <definedName name="__MUR5" localSheetId="5">#REF!</definedName>
    <definedName name="__MUR5">#REF!</definedName>
    <definedName name="__MUR8" localSheetId="1">#REF!</definedName>
    <definedName name="__MUR8" localSheetId="8">#REF!</definedName>
    <definedName name="__MUR8" localSheetId="7">#REF!</definedName>
    <definedName name="__MUR8" localSheetId="3">#REF!</definedName>
    <definedName name="__MUR8" localSheetId="4">#REF!</definedName>
    <definedName name="__MUR8" localSheetId="5">#REF!</definedName>
    <definedName name="__MUR8">#REF!</definedName>
    <definedName name="__OPC43" localSheetId="1">#REF!</definedName>
    <definedName name="__OPC43" localSheetId="8">#REF!</definedName>
    <definedName name="__OPC43" localSheetId="7">#REF!</definedName>
    <definedName name="__OPC43" localSheetId="3">#REF!</definedName>
    <definedName name="__OPC43" localSheetId="4">#REF!</definedName>
    <definedName name="__OPC43" localSheetId="5">#REF!</definedName>
    <definedName name="__OPC43">#REF!</definedName>
    <definedName name="__ORC1">'[6]Pipe trench'!$V$17</definedName>
    <definedName name="__ORC2">'[6]Pipe trench'!$V$18</definedName>
    <definedName name="__OSE1">'[6]Pipe trench'!$V$8</definedName>
    <definedName name="__PPC53">'[31]Rate Analysis '!$E$19</definedName>
    <definedName name="__sh1">90</definedName>
    <definedName name="__sh2">120</definedName>
    <definedName name="__sh3">150</definedName>
    <definedName name="__sh4">180</definedName>
    <definedName name="__SLV20025">'[6]ANAL-PUMP HOUSE'!$I$58</definedName>
    <definedName name="__SLV80010">'[6]ANAL-PUMP HOUSE'!$I$60</definedName>
    <definedName name="__tab1" localSheetId="1">#REF!</definedName>
    <definedName name="__tab1" localSheetId="8">#REF!</definedName>
    <definedName name="__tab1" localSheetId="7">#REF!</definedName>
    <definedName name="__tab1" localSheetId="3">#REF!</definedName>
    <definedName name="__tab1" localSheetId="4">#REF!</definedName>
    <definedName name="__tab1" localSheetId="5">#REF!</definedName>
    <definedName name="__tab1">#REF!</definedName>
    <definedName name="__tab2" localSheetId="1">#REF!</definedName>
    <definedName name="__tab2" localSheetId="8">#REF!</definedName>
    <definedName name="__tab2" localSheetId="7">#REF!</definedName>
    <definedName name="__tab2" localSheetId="3">#REF!</definedName>
    <definedName name="__tab2" localSheetId="4">#REF!</definedName>
    <definedName name="__tab2" localSheetId="5">#REF!</definedName>
    <definedName name="__tab2">#REF!</definedName>
    <definedName name="__TIP1" localSheetId="1">#REF!</definedName>
    <definedName name="__TIP1" localSheetId="8">#REF!</definedName>
    <definedName name="__TIP1" localSheetId="7">#REF!</definedName>
    <definedName name="__TIP1" localSheetId="3">#REF!</definedName>
    <definedName name="__TIP1" localSheetId="4">#REF!</definedName>
    <definedName name="__TIP1" localSheetId="5">#REF!</definedName>
    <definedName name="__TIP1">#REF!</definedName>
    <definedName name="__TIP2" localSheetId="1">#REF!</definedName>
    <definedName name="__TIP2" localSheetId="8">#REF!</definedName>
    <definedName name="__TIP2" localSheetId="7">#REF!</definedName>
    <definedName name="__TIP2" localSheetId="3">#REF!</definedName>
    <definedName name="__TIP2" localSheetId="4">#REF!</definedName>
    <definedName name="__TIP2" localSheetId="5">#REF!</definedName>
    <definedName name="__TIP2">#REF!</definedName>
    <definedName name="__TIP3" localSheetId="1">#REF!</definedName>
    <definedName name="__TIP3" localSheetId="8">#REF!</definedName>
    <definedName name="__TIP3" localSheetId="7">#REF!</definedName>
    <definedName name="__TIP3" localSheetId="3">#REF!</definedName>
    <definedName name="__TIP3" localSheetId="4">#REF!</definedName>
    <definedName name="__TIP3" localSheetId="5">#REF!</definedName>
    <definedName name="__TIP3">#REF!</definedName>
    <definedName name="_0" localSheetId="1">#REF!</definedName>
    <definedName name="_0" localSheetId="8">#REF!</definedName>
    <definedName name="_0" localSheetId="7">#REF!</definedName>
    <definedName name="_0" localSheetId="3">#REF!</definedName>
    <definedName name="_0" localSheetId="4">#REF!</definedName>
    <definedName name="_0" localSheetId="5">#REF!</definedName>
    <definedName name="_0">#REF!</definedName>
    <definedName name="_2A1" localSheetId="1">'[27]P-Site fac'!#REF!</definedName>
    <definedName name="_2A1" localSheetId="8">'[27]P-Site fac'!#REF!</definedName>
    <definedName name="_2A1" localSheetId="7">'[27]P-Site fac'!#REF!</definedName>
    <definedName name="_2A1" localSheetId="3">'[27]P-Site fac'!#REF!</definedName>
    <definedName name="_2A1" localSheetId="4">'[27]P-Site fac'!#REF!</definedName>
    <definedName name="_2A1" localSheetId="5">'[27]P-Site fac'!#REF!</definedName>
    <definedName name="_2A1">'[27]P-Site fac'!#REF!</definedName>
    <definedName name="_2A3" localSheetId="1">'[27]P-Site fac'!#REF!</definedName>
    <definedName name="_2A3" localSheetId="8">'[27]P-Site fac'!#REF!</definedName>
    <definedName name="_2A3" localSheetId="7">'[27]P-Site fac'!#REF!</definedName>
    <definedName name="_2A3" localSheetId="3">'[27]P-Site fac'!#REF!</definedName>
    <definedName name="_2A3" localSheetId="4">'[27]P-Site fac'!#REF!</definedName>
    <definedName name="_2A3" localSheetId="5">'[27]P-Site fac'!#REF!</definedName>
    <definedName name="_2A3">'[27]P-Site fac'!#REF!</definedName>
    <definedName name="_2A4" localSheetId="1">'[27]P-Site fac'!#REF!</definedName>
    <definedName name="_2A4" localSheetId="8">'[27]P-Site fac'!#REF!</definedName>
    <definedName name="_2A4" localSheetId="7">'[27]P-Site fac'!#REF!</definedName>
    <definedName name="_2A4" localSheetId="3">'[27]P-Site fac'!#REF!</definedName>
    <definedName name="_2A4" localSheetId="4">'[27]P-Site fac'!#REF!</definedName>
    <definedName name="_2A4" localSheetId="5">'[27]P-Site fac'!#REF!</definedName>
    <definedName name="_2A4">'[27]P-Site fac'!#REF!</definedName>
    <definedName name="_3B1" localSheetId="1">'[27]P-Ins &amp; Bonds'!#REF!</definedName>
    <definedName name="_3B1" localSheetId="8">'[27]P-Ins &amp; Bonds'!#REF!</definedName>
    <definedName name="_3B1" localSheetId="7">'[27]P-Ins &amp; Bonds'!#REF!</definedName>
    <definedName name="_3B1" localSheetId="3">'[27]P-Ins &amp; Bonds'!#REF!</definedName>
    <definedName name="_3B1" localSheetId="4">'[27]P-Ins &amp; Bonds'!#REF!</definedName>
    <definedName name="_3B1" localSheetId="5">'[27]P-Ins &amp; Bonds'!#REF!</definedName>
    <definedName name="_3B1">'[27]P-Ins &amp; Bonds'!#REF!</definedName>
    <definedName name="_3B2" localSheetId="1">'[27]P-Ins &amp; Bonds'!#REF!</definedName>
    <definedName name="_3B2" localSheetId="8">'[27]P-Ins &amp; Bonds'!#REF!</definedName>
    <definedName name="_3B2" localSheetId="7">'[27]P-Ins &amp; Bonds'!#REF!</definedName>
    <definedName name="_3B2" localSheetId="3">'[27]P-Ins &amp; Bonds'!#REF!</definedName>
    <definedName name="_3B2" localSheetId="4">'[27]P-Ins &amp; Bonds'!#REF!</definedName>
    <definedName name="_3B2" localSheetId="5">'[27]P-Ins &amp; Bonds'!#REF!</definedName>
    <definedName name="_3B2">'[27]P-Ins &amp; Bonds'!#REF!</definedName>
    <definedName name="_3B3">[32]PRELIM5!$F$17</definedName>
    <definedName name="_5.0_Hire_and_running_charges_of_winch___grab" localSheetId="1">[33]SOR!#REF!</definedName>
    <definedName name="_5.0_Hire_and_running_charges_of_winch___grab" localSheetId="8">[33]SOR!#REF!</definedName>
    <definedName name="_5.0_Hire_and_running_charges_of_winch___grab" localSheetId="7">[33]SOR!#REF!</definedName>
    <definedName name="_5.0_Hire_and_running_charges_of_winch___grab" localSheetId="3">[33]SOR!#REF!</definedName>
    <definedName name="_5.0_Hire_and_running_charges_of_winch___grab" localSheetId="4">[33]SOR!#REF!</definedName>
    <definedName name="_5.0_Hire_and_running_charges_of_winch___grab" localSheetId="5">[33]SOR!#REF!</definedName>
    <definedName name="_5.0_Hire_and_running_charges_of_winch___grab">[33]SOR!#REF!</definedName>
    <definedName name="_5B5" localSheetId="1">'[27]P-Clients fac'!#REF!</definedName>
    <definedName name="_5B5" localSheetId="8">'[27]P-Clients fac'!#REF!</definedName>
    <definedName name="_5B5" localSheetId="7">'[27]P-Clients fac'!#REF!</definedName>
    <definedName name="_5B5" localSheetId="3">'[27]P-Clients fac'!#REF!</definedName>
    <definedName name="_5B5" localSheetId="4">'[27]P-Clients fac'!#REF!</definedName>
    <definedName name="_5B5" localSheetId="5">'[27]P-Clients fac'!#REF!</definedName>
    <definedName name="_5B5">'[27]P-Clients fac'!#REF!</definedName>
    <definedName name="_5B6" localSheetId="1">'[27]P-Clients fac'!#REF!</definedName>
    <definedName name="_5B6" localSheetId="8">'[27]P-Clients fac'!#REF!</definedName>
    <definedName name="_5B6" localSheetId="7">'[27]P-Clients fac'!#REF!</definedName>
    <definedName name="_5B6" localSheetId="3">'[27]P-Clients fac'!#REF!</definedName>
    <definedName name="_5B6" localSheetId="4">'[27]P-Clients fac'!#REF!</definedName>
    <definedName name="_5B6" localSheetId="5">'[27]P-Clients fac'!#REF!</definedName>
    <definedName name="_5B6">'[27]P-Clients fac'!#REF!</definedName>
    <definedName name="_5B7" localSheetId="1">'[27]P-Clients fac'!#REF!</definedName>
    <definedName name="_5B7" localSheetId="8">'[27]P-Clients fac'!#REF!</definedName>
    <definedName name="_5B7" localSheetId="7">'[27]P-Clients fac'!#REF!</definedName>
    <definedName name="_5B7" localSheetId="3">'[27]P-Clients fac'!#REF!</definedName>
    <definedName name="_5B7" localSheetId="4">'[27]P-Clients fac'!#REF!</definedName>
    <definedName name="_5B7" localSheetId="5">'[27]P-Clients fac'!#REF!</definedName>
    <definedName name="_5B7">'[27]P-Clients fac'!#REF!</definedName>
    <definedName name="_6B8" localSheetId="1">#REF!</definedName>
    <definedName name="_6B8" localSheetId="8">#REF!</definedName>
    <definedName name="_6B8" localSheetId="7">#REF!</definedName>
    <definedName name="_6B8" localSheetId="3">#REF!</definedName>
    <definedName name="_6B8" localSheetId="4">#REF!</definedName>
    <definedName name="_6B8" localSheetId="5">#REF!</definedName>
    <definedName name="_6B8">#REF!</definedName>
    <definedName name="_6B9" localSheetId="1">#REF!</definedName>
    <definedName name="_6B9" localSheetId="8">#REF!</definedName>
    <definedName name="_6B9" localSheetId="7">#REF!</definedName>
    <definedName name="_6B9" localSheetId="3">#REF!</definedName>
    <definedName name="_6B9" localSheetId="4">#REF!</definedName>
    <definedName name="_6B9" localSheetId="5">#REF!</definedName>
    <definedName name="_6B9">#REF!</definedName>
    <definedName name="_7C1" localSheetId="1">#REF!</definedName>
    <definedName name="_7C1" localSheetId="8">#REF!</definedName>
    <definedName name="_7C1" localSheetId="7">#REF!</definedName>
    <definedName name="_7C1" localSheetId="3">#REF!</definedName>
    <definedName name="_7C1" localSheetId="4">#REF!</definedName>
    <definedName name="_7C1" localSheetId="5">#REF!</definedName>
    <definedName name="_7C1">#REF!</definedName>
    <definedName name="_7C2" localSheetId="1">#REF!</definedName>
    <definedName name="_7C2" localSheetId="8">#REF!</definedName>
    <definedName name="_7C2" localSheetId="7">#REF!</definedName>
    <definedName name="_7C2" localSheetId="3">#REF!</definedName>
    <definedName name="_7C2" localSheetId="4">#REF!</definedName>
    <definedName name="_7C2" localSheetId="5">#REF!</definedName>
    <definedName name="_7C2">#REF!</definedName>
    <definedName name="_7C3" localSheetId="1">#REF!</definedName>
    <definedName name="_7C3" localSheetId="8">#REF!</definedName>
    <definedName name="_7C3" localSheetId="7">#REF!</definedName>
    <definedName name="_7C3" localSheetId="3">#REF!</definedName>
    <definedName name="_7C3" localSheetId="4">#REF!</definedName>
    <definedName name="_7C3" localSheetId="5">#REF!</definedName>
    <definedName name="_7C3">#REF!</definedName>
    <definedName name="_7D1" localSheetId="1">#REF!</definedName>
    <definedName name="_7D1" localSheetId="8">#REF!</definedName>
    <definedName name="_7D1" localSheetId="7">#REF!</definedName>
    <definedName name="_7D1" localSheetId="3">#REF!</definedName>
    <definedName name="_7D1" localSheetId="4">#REF!</definedName>
    <definedName name="_7D1" localSheetId="5">#REF!</definedName>
    <definedName name="_7D1">#REF!</definedName>
    <definedName name="_7D2" localSheetId="1">#REF!</definedName>
    <definedName name="_7D2" localSheetId="8">#REF!</definedName>
    <definedName name="_7D2" localSheetId="7">#REF!</definedName>
    <definedName name="_7D2" localSheetId="3">#REF!</definedName>
    <definedName name="_7D2" localSheetId="4">#REF!</definedName>
    <definedName name="_7D2" localSheetId="5">#REF!</definedName>
    <definedName name="_7D2">#REF!</definedName>
    <definedName name="_7D3" localSheetId="1">#REF!</definedName>
    <definedName name="_7D3" localSheetId="8">#REF!</definedName>
    <definedName name="_7D3" localSheetId="7">#REF!</definedName>
    <definedName name="_7D3" localSheetId="3">#REF!</definedName>
    <definedName name="_7D3" localSheetId="4">#REF!</definedName>
    <definedName name="_7D3" localSheetId="5">#REF!</definedName>
    <definedName name="_7D3">#REF!</definedName>
    <definedName name="_7D4" localSheetId="1">#REF!</definedName>
    <definedName name="_7D4" localSheetId="8">#REF!</definedName>
    <definedName name="_7D4" localSheetId="7">#REF!</definedName>
    <definedName name="_7D4" localSheetId="3">#REF!</definedName>
    <definedName name="_7D4" localSheetId="4">#REF!</definedName>
    <definedName name="_7D4" localSheetId="5">#REF!</definedName>
    <definedName name="_7D4">#REF!</definedName>
    <definedName name="_7D5" localSheetId="1">#REF!</definedName>
    <definedName name="_7D5" localSheetId="8">#REF!</definedName>
    <definedName name="_7D5" localSheetId="7">#REF!</definedName>
    <definedName name="_7D5" localSheetId="3">#REF!</definedName>
    <definedName name="_7D5" localSheetId="4">#REF!</definedName>
    <definedName name="_7D5" localSheetId="5">#REF!</definedName>
    <definedName name="_7D5">#REF!</definedName>
    <definedName name="_A">#N/A</definedName>
    <definedName name="_A1" localSheetId="1">#REF!</definedName>
    <definedName name="_A1" localSheetId="8">#REF!</definedName>
    <definedName name="_A1" localSheetId="7">#REF!</definedName>
    <definedName name="_A1" localSheetId="3">#REF!</definedName>
    <definedName name="_A1" localSheetId="4">#REF!</definedName>
    <definedName name="_A1" localSheetId="5">#REF!</definedName>
    <definedName name="_A1">#REF!</definedName>
    <definedName name="_A65537" localSheetId="1">#REF!</definedName>
    <definedName name="_A65537" localSheetId="8">#REF!</definedName>
    <definedName name="_A65537" localSheetId="7">#REF!</definedName>
    <definedName name="_A65537" localSheetId="3">#REF!</definedName>
    <definedName name="_A65537" localSheetId="4">#REF!</definedName>
    <definedName name="_A65537" localSheetId="5">#REF!</definedName>
    <definedName name="_A65537">#REF!</definedName>
    <definedName name="_A8" localSheetId="1">#REF!</definedName>
    <definedName name="_A8" localSheetId="8">#REF!</definedName>
    <definedName name="_A8" localSheetId="7">#REF!</definedName>
    <definedName name="_A8" localSheetId="3">#REF!</definedName>
    <definedName name="_A8" localSheetId="4">#REF!</definedName>
    <definedName name="_A8" localSheetId="5">#REF!</definedName>
    <definedName name="_A8">#REF!</definedName>
    <definedName name="_ABM10" localSheetId="1">#REF!</definedName>
    <definedName name="_ABM10" localSheetId="8">#REF!</definedName>
    <definedName name="_ABM10" localSheetId="7">#REF!</definedName>
    <definedName name="_ABM10" localSheetId="3">#REF!</definedName>
    <definedName name="_ABM10" localSheetId="4">#REF!</definedName>
    <definedName name="_ABM10" localSheetId="5">#REF!</definedName>
    <definedName name="_ABM10">#REF!</definedName>
    <definedName name="_ABM40" localSheetId="1">#REF!</definedName>
    <definedName name="_ABM40" localSheetId="8">#REF!</definedName>
    <definedName name="_ABM40" localSheetId="7">#REF!</definedName>
    <definedName name="_ABM40" localSheetId="3">#REF!</definedName>
    <definedName name="_ABM40" localSheetId="4">#REF!</definedName>
    <definedName name="_ABM40" localSheetId="5">#REF!</definedName>
    <definedName name="_ABM40">#REF!</definedName>
    <definedName name="_ABM6" localSheetId="1">#REF!</definedName>
    <definedName name="_ABM6" localSheetId="8">#REF!</definedName>
    <definedName name="_ABM6" localSheetId="7">#REF!</definedName>
    <definedName name="_ABM6" localSheetId="3">#REF!</definedName>
    <definedName name="_ABM6" localSheetId="4">#REF!</definedName>
    <definedName name="_ABM6" localSheetId="5">#REF!</definedName>
    <definedName name="_ABM6">#REF!</definedName>
    <definedName name="_ACB10" localSheetId="1">#REF!</definedName>
    <definedName name="_ACB10" localSheetId="8">#REF!</definedName>
    <definedName name="_ACB10" localSheetId="7">#REF!</definedName>
    <definedName name="_ACB10" localSheetId="3">#REF!</definedName>
    <definedName name="_ACB10" localSheetId="4">#REF!</definedName>
    <definedName name="_ACB10" localSheetId="5">#REF!</definedName>
    <definedName name="_ACB10">#REF!</definedName>
    <definedName name="_ACB20" localSheetId="1">#REF!</definedName>
    <definedName name="_ACB20" localSheetId="8">#REF!</definedName>
    <definedName name="_ACB20" localSheetId="7">#REF!</definedName>
    <definedName name="_ACB20" localSheetId="3">#REF!</definedName>
    <definedName name="_ACB20" localSheetId="4">#REF!</definedName>
    <definedName name="_ACB20" localSheetId="5">#REF!</definedName>
    <definedName name="_ACB20">#REF!</definedName>
    <definedName name="_ACR10" localSheetId="1">#REF!</definedName>
    <definedName name="_ACR10" localSheetId="8">#REF!</definedName>
    <definedName name="_ACR10" localSheetId="7">#REF!</definedName>
    <definedName name="_ACR10" localSheetId="3">#REF!</definedName>
    <definedName name="_ACR10" localSheetId="4">#REF!</definedName>
    <definedName name="_ACR10" localSheetId="5">#REF!</definedName>
    <definedName name="_ACR10">#REF!</definedName>
    <definedName name="_ACR20" localSheetId="1">#REF!</definedName>
    <definedName name="_ACR20" localSheetId="8">#REF!</definedName>
    <definedName name="_ACR20" localSheetId="7">#REF!</definedName>
    <definedName name="_ACR20" localSheetId="3">#REF!</definedName>
    <definedName name="_ACR20" localSheetId="4">#REF!</definedName>
    <definedName name="_ACR20" localSheetId="5">#REF!</definedName>
    <definedName name="_ACR20">#REF!</definedName>
    <definedName name="_AGG6" localSheetId="1">#REF!</definedName>
    <definedName name="_AGG6" localSheetId="8">#REF!</definedName>
    <definedName name="_AGG6" localSheetId="7">#REF!</definedName>
    <definedName name="_AGG6" localSheetId="3">#REF!</definedName>
    <definedName name="_AGG6" localSheetId="4">#REF!</definedName>
    <definedName name="_AGG6" localSheetId="5">#REF!</definedName>
    <definedName name="_AGG6">#REF!</definedName>
    <definedName name="_am1" localSheetId="1">[28]Costcal!#REF!</definedName>
    <definedName name="_am1" localSheetId="8">[28]Costcal!#REF!</definedName>
    <definedName name="_am1" localSheetId="7">[28]Costcal!#REF!</definedName>
    <definedName name="_am1" localSheetId="3">[28]Costcal!#REF!</definedName>
    <definedName name="_am1" localSheetId="4">[28]Costcal!#REF!</definedName>
    <definedName name="_am1" localSheetId="5">[28]Costcal!#REF!</definedName>
    <definedName name="_am1">[28]Costcal!#REF!</definedName>
    <definedName name="_ARV8040">'[6]ANAL-PUMP HOUSE'!$I$55</definedName>
    <definedName name="_ash1" localSheetId="1">[10]ANAL!#REF!</definedName>
    <definedName name="_ash1" localSheetId="8">[10]ANAL!#REF!</definedName>
    <definedName name="_ash1" localSheetId="7">[10]ANAL!#REF!</definedName>
    <definedName name="_ash1" localSheetId="3">[10]ANAL!#REF!</definedName>
    <definedName name="_ash1" localSheetId="4">[10]ANAL!#REF!</definedName>
    <definedName name="_ash1" localSheetId="5">[10]ANAL!#REF!</definedName>
    <definedName name="_ash1">[10]ANAL!#REF!</definedName>
    <definedName name="_AWM10" localSheetId="1">#REF!</definedName>
    <definedName name="_AWM10" localSheetId="8">#REF!</definedName>
    <definedName name="_AWM10" localSheetId="7">#REF!</definedName>
    <definedName name="_AWM10" localSheetId="3">#REF!</definedName>
    <definedName name="_AWM10" localSheetId="4">#REF!</definedName>
    <definedName name="_AWM10" localSheetId="5">#REF!</definedName>
    <definedName name="_AWM10">#REF!</definedName>
    <definedName name="_AWM40" localSheetId="1">#REF!</definedName>
    <definedName name="_AWM40" localSheetId="8">#REF!</definedName>
    <definedName name="_AWM40" localSheetId="7">#REF!</definedName>
    <definedName name="_AWM40" localSheetId="3">#REF!</definedName>
    <definedName name="_AWM40" localSheetId="4">#REF!</definedName>
    <definedName name="_AWM40" localSheetId="5">#REF!</definedName>
    <definedName name="_AWM40">#REF!</definedName>
    <definedName name="_AWM6" localSheetId="1">#REF!</definedName>
    <definedName name="_AWM6" localSheetId="8">#REF!</definedName>
    <definedName name="_AWM6" localSheetId="7">#REF!</definedName>
    <definedName name="_AWM6" localSheetId="3">#REF!</definedName>
    <definedName name="_AWM6" localSheetId="4">#REF!</definedName>
    <definedName name="_AWM6" localSheetId="5">#REF!</definedName>
    <definedName name="_AWM6">#REF!</definedName>
    <definedName name="_AXX4" localSheetId="1">[34]Sheet1!#REF!</definedName>
    <definedName name="_AXX4" localSheetId="8">[34]Sheet1!#REF!</definedName>
    <definedName name="_AXX4" localSheetId="7">[34]Sheet1!#REF!</definedName>
    <definedName name="_AXX4" localSheetId="3">[34]Sheet1!#REF!</definedName>
    <definedName name="_AXX4" localSheetId="4">[34]Sheet1!#REF!</definedName>
    <definedName name="_AXX4" localSheetId="5">[34]Sheet1!#REF!</definedName>
    <definedName name="_AXX4">[34]Sheet1!#REF!</definedName>
    <definedName name="_axx5" localSheetId="1">[34]Sheet1!#REF!</definedName>
    <definedName name="_axx5" localSheetId="8">[34]Sheet1!#REF!</definedName>
    <definedName name="_axx5" localSheetId="7">[34]Sheet1!#REF!</definedName>
    <definedName name="_axx5" localSheetId="3">[34]Sheet1!#REF!</definedName>
    <definedName name="_axx5" localSheetId="4">[34]Sheet1!#REF!</definedName>
    <definedName name="_axx5" localSheetId="5">[34]Sheet1!#REF!</definedName>
    <definedName name="_axx5">[34]Sheet1!#REF!</definedName>
    <definedName name="_axx6" localSheetId="1">[34]Sheet1!#REF!</definedName>
    <definedName name="_axx6" localSheetId="8">[34]Sheet1!#REF!</definedName>
    <definedName name="_axx6" localSheetId="7">[34]Sheet1!#REF!</definedName>
    <definedName name="_axx6" localSheetId="3">[34]Sheet1!#REF!</definedName>
    <definedName name="_axx6" localSheetId="4">[34]Sheet1!#REF!</definedName>
    <definedName name="_axx6" localSheetId="5">[34]Sheet1!#REF!</definedName>
    <definedName name="_axx6">[34]Sheet1!#REF!</definedName>
    <definedName name="_AXX7" localSheetId="1">[34]Sheet1!#REF!</definedName>
    <definedName name="_AXX7" localSheetId="8">[34]Sheet1!#REF!</definedName>
    <definedName name="_AXX7" localSheetId="7">[34]Sheet1!#REF!</definedName>
    <definedName name="_AXX7" localSheetId="3">[34]Sheet1!#REF!</definedName>
    <definedName name="_AXX7" localSheetId="4">[34]Sheet1!#REF!</definedName>
    <definedName name="_AXX7" localSheetId="5">[34]Sheet1!#REF!</definedName>
    <definedName name="_AXX7">[34]Sheet1!#REF!</definedName>
    <definedName name="_axx8" localSheetId="1">[34]Sheet1!#REF!</definedName>
    <definedName name="_axx8" localSheetId="8">[34]Sheet1!#REF!</definedName>
    <definedName name="_axx8" localSheetId="7">[34]Sheet1!#REF!</definedName>
    <definedName name="_axx8" localSheetId="3">[34]Sheet1!#REF!</definedName>
    <definedName name="_axx8" localSheetId="4">[34]Sheet1!#REF!</definedName>
    <definedName name="_axx8" localSheetId="5">[34]Sheet1!#REF!</definedName>
    <definedName name="_axx8">[34]Sheet1!#REF!</definedName>
    <definedName name="_B">#N/A</definedName>
    <definedName name="_b17000" localSheetId="1">#REF!</definedName>
    <definedName name="_b17000" localSheetId="8">#REF!</definedName>
    <definedName name="_b17000" localSheetId="7">#REF!</definedName>
    <definedName name="_b17000" localSheetId="3">#REF!</definedName>
    <definedName name="_b17000" localSheetId="4">#REF!</definedName>
    <definedName name="_b17000" localSheetId="5">#REF!</definedName>
    <definedName name="_b17000">#REF!</definedName>
    <definedName name="_b18000" localSheetId="1">#REF!</definedName>
    <definedName name="_b18000" localSheetId="8">#REF!</definedName>
    <definedName name="_b18000" localSheetId="7">#REF!</definedName>
    <definedName name="_b18000" localSheetId="3">#REF!</definedName>
    <definedName name="_b18000" localSheetId="4">#REF!</definedName>
    <definedName name="_b18000" localSheetId="5">#REF!</definedName>
    <definedName name="_b18000">#REF!</definedName>
    <definedName name="_b19536" localSheetId="1">#REF!</definedName>
    <definedName name="_b19536" localSheetId="8">#REF!</definedName>
    <definedName name="_b19536" localSheetId="7">#REF!</definedName>
    <definedName name="_b19536" localSheetId="3">#REF!</definedName>
    <definedName name="_b19536" localSheetId="4">#REF!</definedName>
    <definedName name="_b19536" localSheetId="5">#REF!</definedName>
    <definedName name="_b19536">#REF!</definedName>
    <definedName name="_BTV300">'[6]ANAL-PUMP HOUSE'!$I$52</definedName>
    <definedName name="_CAN112">13.42</definedName>
    <definedName name="_CAN113">12.98</definedName>
    <definedName name="_CAN117">12.7</definedName>
    <definedName name="_CAN118">13.27</definedName>
    <definedName name="_CAN120">11.72</definedName>
    <definedName name="_CAN210">10.38</definedName>
    <definedName name="_CAN211">10.58</definedName>
    <definedName name="_CAN213">10.56</definedName>
    <definedName name="_CAN215">10.22</definedName>
    <definedName name="_CAN216">9.61</definedName>
    <definedName name="_CAN217">10.47</definedName>
    <definedName name="_CAN219">10.91</definedName>
    <definedName name="_CAN220">11.09</definedName>
    <definedName name="_CAN221">11.25</definedName>
    <definedName name="_CAN222">10.17</definedName>
    <definedName name="_CAN223">9.89</definedName>
    <definedName name="_CAN230">10.79</definedName>
    <definedName name="_can421">40.2</definedName>
    <definedName name="_can422">41.57</definedName>
    <definedName name="_can423">43.9</definedName>
    <definedName name="_can424">41.19</definedName>
    <definedName name="_can425">42.81</definedName>
    <definedName name="_can426">40.77</definedName>
    <definedName name="_can427">40.92</definedName>
    <definedName name="_can428">39.29</definedName>
    <definedName name="_can429">45.19</definedName>
    <definedName name="_can430">40.73</definedName>
    <definedName name="_can431">42.52</definedName>
    <definedName name="_can432">42.53</definedName>
    <definedName name="_can433">43.69</definedName>
    <definedName name="_can434">40.43</definedName>
    <definedName name="_can435">43.3</definedName>
    <definedName name="_CAN458" localSheetId="1">[11]PROCTOR!#REF!</definedName>
    <definedName name="_CAN458" localSheetId="8">[11]PROCTOR!#REF!</definedName>
    <definedName name="_CAN458" localSheetId="7">[11]PROCTOR!#REF!</definedName>
    <definedName name="_CAN458" localSheetId="3">[11]PROCTOR!#REF!</definedName>
    <definedName name="_CAN458" localSheetId="4">[11]PROCTOR!#REF!</definedName>
    <definedName name="_CAN458" localSheetId="5">[11]PROCTOR!#REF!</definedName>
    <definedName name="_CAN458">[11]PROCTOR!#REF!</definedName>
    <definedName name="_CAN486" localSheetId="1">[11]PROCTOR!#REF!</definedName>
    <definedName name="_CAN486" localSheetId="8">[11]PROCTOR!#REF!</definedName>
    <definedName name="_CAN486" localSheetId="7">[11]PROCTOR!#REF!</definedName>
    <definedName name="_CAN486" localSheetId="3">[11]PROCTOR!#REF!</definedName>
    <definedName name="_CAN486" localSheetId="4">[11]PROCTOR!#REF!</definedName>
    <definedName name="_CAN486" localSheetId="5">[11]PROCTOR!#REF!</definedName>
    <definedName name="_CAN486">[11]PROCTOR!#REF!</definedName>
    <definedName name="_CAN487" localSheetId="1">[11]PROCTOR!#REF!</definedName>
    <definedName name="_CAN487" localSheetId="8">[11]PROCTOR!#REF!</definedName>
    <definedName name="_CAN487" localSheetId="7">[11]PROCTOR!#REF!</definedName>
    <definedName name="_CAN487" localSheetId="3">[11]PROCTOR!#REF!</definedName>
    <definedName name="_CAN487" localSheetId="4">[11]PROCTOR!#REF!</definedName>
    <definedName name="_CAN487" localSheetId="5">[11]PROCTOR!#REF!</definedName>
    <definedName name="_CAN487">[11]PROCTOR!#REF!</definedName>
    <definedName name="_CAN488" localSheetId="1">[11]PROCTOR!#REF!</definedName>
    <definedName name="_CAN488" localSheetId="8">[11]PROCTOR!#REF!</definedName>
    <definedName name="_CAN488" localSheetId="7">[11]PROCTOR!#REF!</definedName>
    <definedName name="_CAN488" localSheetId="3">[11]PROCTOR!#REF!</definedName>
    <definedName name="_CAN488" localSheetId="4">[11]PROCTOR!#REF!</definedName>
    <definedName name="_CAN488" localSheetId="5">[11]PROCTOR!#REF!</definedName>
    <definedName name="_CAN488">[11]PROCTOR!#REF!</definedName>
    <definedName name="_CAN489" localSheetId="1">[11]PROCTOR!#REF!</definedName>
    <definedName name="_CAN489" localSheetId="8">[11]PROCTOR!#REF!</definedName>
    <definedName name="_CAN489" localSheetId="7">[11]PROCTOR!#REF!</definedName>
    <definedName name="_CAN489" localSheetId="3">[11]PROCTOR!#REF!</definedName>
    <definedName name="_CAN489" localSheetId="4">[11]PROCTOR!#REF!</definedName>
    <definedName name="_CAN489" localSheetId="5">[11]PROCTOR!#REF!</definedName>
    <definedName name="_CAN489">[11]PROCTOR!#REF!</definedName>
    <definedName name="_CAN490" localSheetId="1">[11]PROCTOR!#REF!</definedName>
    <definedName name="_CAN490" localSheetId="8">[11]PROCTOR!#REF!</definedName>
    <definedName name="_CAN490" localSheetId="7">[11]PROCTOR!#REF!</definedName>
    <definedName name="_CAN490" localSheetId="3">[11]PROCTOR!#REF!</definedName>
    <definedName name="_CAN490" localSheetId="4">[11]PROCTOR!#REF!</definedName>
    <definedName name="_CAN490" localSheetId="5">[11]PROCTOR!#REF!</definedName>
    <definedName name="_CAN490">[11]PROCTOR!#REF!</definedName>
    <definedName name="_CAN491" localSheetId="1">[11]PROCTOR!#REF!</definedName>
    <definedName name="_CAN491" localSheetId="8">[11]PROCTOR!#REF!</definedName>
    <definedName name="_CAN491" localSheetId="7">[11]PROCTOR!#REF!</definedName>
    <definedName name="_CAN491" localSheetId="3">[11]PROCTOR!#REF!</definedName>
    <definedName name="_CAN491" localSheetId="4">[11]PROCTOR!#REF!</definedName>
    <definedName name="_CAN491" localSheetId="5">[11]PROCTOR!#REF!</definedName>
    <definedName name="_CAN491">[11]PROCTOR!#REF!</definedName>
    <definedName name="_CAN492" localSheetId="1">[11]PROCTOR!#REF!</definedName>
    <definedName name="_CAN492" localSheetId="8">[11]PROCTOR!#REF!</definedName>
    <definedName name="_CAN492" localSheetId="7">[11]PROCTOR!#REF!</definedName>
    <definedName name="_CAN492" localSheetId="3">[11]PROCTOR!#REF!</definedName>
    <definedName name="_CAN492" localSheetId="4">[11]PROCTOR!#REF!</definedName>
    <definedName name="_CAN492" localSheetId="5">[11]PROCTOR!#REF!</definedName>
    <definedName name="_CAN492">[11]PROCTOR!#REF!</definedName>
    <definedName name="_CAN493" localSheetId="1">[11]PROCTOR!#REF!</definedName>
    <definedName name="_CAN493" localSheetId="8">[11]PROCTOR!#REF!</definedName>
    <definedName name="_CAN493" localSheetId="7">[11]PROCTOR!#REF!</definedName>
    <definedName name="_CAN493" localSheetId="3">[11]PROCTOR!#REF!</definedName>
    <definedName name="_CAN493" localSheetId="4">[11]PROCTOR!#REF!</definedName>
    <definedName name="_CAN493" localSheetId="5">[11]PROCTOR!#REF!</definedName>
    <definedName name="_CAN493">[11]PROCTOR!#REF!</definedName>
    <definedName name="_CAN494" localSheetId="1">[11]PROCTOR!#REF!</definedName>
    <definedName name="_CAN494" localSheetId="8">[11]PROCTOR!#REF!</definedName>
    <definedName name="_CAN494" localSheetId="7">[11]PROCTOR!#REF!</definedName>
    <definedName name="_CAN494" localSheetId="3">[11]PROCTOR!#REF!</definedName>
    <definedName name="_CAN494" localSheetId="4">[11]PROCTOR!#REF!</definedName>
    <definedName name="_CAN494" localSheetId="5">[11]PROCTOR!#REF!</definedName>
    <definedName name="_CAN494">[11]PROCTOR!#REF!</definedName>
    <definedName name="_CAN495" localSheetId="1">[11]PROCTOR!#REF!</definedName>
    <definedName name="_CAN495" localSheetId="8">[11]PROCTOR!#REF!</definedName>
    <definedName name="_CAN495" localSheetId="7">[11]PROCTOR!#REF!</definedName>
    <definedName name="_CAN495" localSheetId="3">[11]PROCTOR!#REF!</definedName>
    <definedName name="_CAN495" localSheetId="4">[11]PROCTOR!#REF!</definedName>
    <definedName name="_CAN495" localSheetId="5">[11]PROCTOR!#REF!</definedName>
    <definedName name="_CAN495">[11]PROCTOR!#REF!</definedName>
    <definedName name="_CAN496" localSheetId="1">[11]PROCTOR!#REF!</definedName>
    <definedName name="_CAN496" localSheetId="8">[11]PROCTOR!#REF!</definedName>
    <definedName name="_CAN496" localSheetId="7">[11]PROCTOR!#REF!</definedName>
    <definedName name="_CAN496" localSheetId="3">[11]PROCTOR!#REF!</definedName>
    <definedName name="_CAN496" localSheetId="4">[11]PROCTOR!#REF!</definedName>
    <definedName name="_CAN496" localSheetId="5">[11]PROCTOR!#REF!</definedName>
    <definedName name="_CAN496">[11]PROCTOR!#REF!</definedName>
    <definedName name="_CAN497" localSheetId="1">[11]PROCTOR!#REF!</definedName>
    <definedName name="_CAN497" localSheetId="8">[11]PROCTOR!#REF!</definedName>
    <definedName name="_CAN497" localSheetId="7">[11]PROCTOR!#REF!</definedName>
    <definedName name="_CAN497" localSheetId="3">[11]PROCTOR!#REF!</definedName>
    <definedName name="_CAN497" localSheetId="4">[11]PROCTOR!#REF!</definedName>
    <definedName name="_CAN497" localSheetId="5">[11]PROCTOR!#REF!</definedName>
    <definedName name="_CAN497">[11]PROCTOR!#REF!</definedName>
    <definedName name="_CAN498" localSheetId="1">[11]PROCTOR!#REF!</definedName>
    <definedName name="_CAN498" localSheetId="8">[11]PROCTOR!#REF!</definedName>
    <definedName name="_CAN498" localSheetId="7">[11]PROCTOR!#REF!</definedName>
    <definedName name="_CAN498" localSheetId="3">[11]PROCTOR!#REF!</definedName>
    <definedName name="_CAN498" localSheetId="4">[11]PROCTOR!#REF!</definedName>
    <definedName name="_CAN498" localSheetId="5">[11]PROCTOR!#REF!</definedName>
    <definedName name="_CAN498">[11]PROCTOR!#REF!</definedName>
    <definedName name="_CAN499" localSheetId="1">[11]PROCTOR!#REF!</definedName>
    <definedName name="_CAN499" localSheetId="8">[11]PROCTOR!#REF!</definedName>
    <definedName name="_CAN499" localSheetId="7">[11]PROCTOR!#REF!</definedName>
    <definedName name="_CAN499" localSheetId="3">[11]PROCTOR!#REF!</definedName>
    <definedName name="_CAN499" localSheetId="4">[11]PROCTOR!#REF!</definedName>
    <definedName name="_CAN499" localSheetId="5">[11]PROCTOR!#REF!</definedName>
    <definedName name="_CAN499">[11]PROCTOR!#REF!</definedName>
    <definedName name="_CAN500" localSheetId="1">[11]PROCTOR!#REF!</definedName>
    <definedName name="_CAN500" localSheetId="8">[11]PROCTOR!#REF!</definedName>
    <definedName name="_CAN500" localSheetId="7">[11]PROCTOR!#REF!</definedName>
    <definedName name="_CAN500" localSheetId="3">[11]PROCTOR!#REF!</definedName>
    <definedName name="_CAN500" localSheetId="4">[11]PROCTOR!#REF!</definedName>
    <definedName name="_CAN500" localSheetId="5">[11]PROCTOR!#REF!</definedName>
    <definedName name="_CAN500">[11]PROCTOR!#REF!</definedName>
    <definedName name="_CDG100" localSheetId="1">#REF!</definedName>
    <definedName name="_CDG100" localSheetId="8">#REF!</definedName>
    <definedName name="_CDG100" localSheetId="7">#REF!</definedName>
    <definedName name="_CDG100" localSheetId="3">#REF!</definedName>
    <definedName name="_CDG100" localSheetId="4">#REF!</definedName>
    <definedName name="_CDG100" localSheetId="5">#REF!</definedName>
    <definedName name="_CDG100">#REF!</definedName>
    <definedName name="_CDG250" localSheetId="1">#REF!</definedName>
    <definedName name="_CDG250" localSheetId="8">#REF!</definedName>
    <definedName name="_CDG250" localSheetId="7">#REF!</definedName>
    <definedName name="_CDG250" localSheetId="3">#REF!</definedName>
    <definedName name="_CDG250" localSheetId="4">#REF!</definedName>
    <definedName name="_CDG250" localSheetId="5">#REF!</definedName>
    <definedName name="_CDG250">#REF!</definedName>
    <definedName name="_CDG50" localSheetId="1">#REF!</definedName>
    <definedName name="_CDG50" localSheetId="8">#REF!</definedName>
    <definedName name="_CDG50" localSheetId="7">#REF!</definedName>
    <definedName name="_CDG50" localSheetId="3">#REF!</definedName>
    <definedName name="_CDG50" localSheetId="4">#REF!</definedName>
    <definedName name="_CDG50" localSheetId="5">#REF!</definedName>
    <definedName name="_CDG50">#REF!</definedName>
    <definedName name="_CDG500" localSheetId="1">#REF!</definedName>
    <definedName name="_CDG500" localSheetId="8">#REF!</definedName>
    <definedName name="_CDG500" localSheetId="7">#REF!</definedName>
    <definedName name="_CDG500" localSheetId="3">#REF!</definedName>
    <definedName name="_CDG500" localSheetId="4">#REF!</definedName>
    <definedName name="_CDG500" localSheetId="5">#REF!</definedName>
    <definedName name="_CDG500">#REF!</definedName>
    <definedName name="_CEM53" localSheetId="1">#REF!</definedName>
    <definedName name="_CEM53" localSheetId="8">#REF!</definedName>
    <definedName name="_CEM53" localSheetId="7">#REF!</definedName>
    <definedName name="_CEM53" localSheetId="3">#REF!</definedName>
    <definedName name="_CEM53" localSheetId="4">#REF!</definedName>
    <definedName name="_CEM53" localSheetId="5">#REF!</definedName>
    <definedName name="_CEM53">#REF!</definedName>
    <definedName name="_CRN3" localSheetId="1">#REF!</definedName>
    <definedName name="_CRN3" localSheetId="8">#REF!</definedName>
    <definedName name="_CRN3" localSheetId="7">#REF!</definedName>
    <definedName name="_CRN3" localSheetId="3">#REF!</definedName>
    <definedName name="_CRN3" localSheetId="4">#REF!</definedName>
    <definedName name="_CRN3" localSheetId="5">#REF!</definedName>
    <definedName name="_CRN3">#REF!</definedName>
    <definedName name="_CRN35" localSheetId="1">#REF!</definedName>
    <definedName name="_CRN35" localSheetId="8">#REF!</definedName>
    <definedName name="_CRN35" localSheetId="7">#REF!</definedName>
    <definedName name="_CRN35" localSheetId="3">#REF!</definedName>
    <definedName name="_CRN35" localSheetId="4">#REF!</definedName>
    <definedName name="_CRN35" localSheetId="5">#REF!</definedName>
    <definedName name="_CRN35">#REF!</definedName>
    <definedName name="_CRN80" localSheetId="1">#REF!</definedName>
    <definedName name="_CRN80" localSheetId="8">#REF!</definedName>
    <definedName name="_CRN80" localSheetId="7">#REF!</definedName>
    <definedName name="_CRN80" localSheetId="3">#REF!</definedName>
    <definedName name="_CRN80" localSheetId="4">#REF!</definedName>
    <definedName name="_CRN80" localSheetId="5">#REF!</definedName>
    <definedName name="_CRN80">#REF!</definedName>
    <definedName name="_crp2" localSheetId="1">[29]Costcal!#REF!</definedName>
    <definedName name="_crp2" localSheetId="8">[29]Costcal!#REF!</definedName>
    <definedName name="_crp2" localSheetId="7">[29]Costcal!#REF!</definedName>
    <definedName name="_crp2" localSheetId="3">[29]Costcal!#REF!</definedName>
    <definedName name="_crp2" localSheetId="4">[29]Costcal!#REF!</definedName>
    <definedName name="_crp2" localSheetId="5">[29]Costcal!#REF!</definedName>
    <definedName name="_crp2">[29]Costcal!#REF!</definedName>
    <definedName name="_dec05" localSheetId="6" hidden="1">{"'Sheet1'!$A$4386:$N$4591"}</definedName>
    <definedName name="_dec05" hidden="1">{"'Sheet1'!$A$4386:$N$4591"}</definedName>
    <definedName name="_DIN217" localSheetId="1">#REF!</definedName>
    <definedName name="_DIN217" localSheetId="8">#REF!</definedName>
    <definedName name="_DIN217" localSheetId="7">#REF!</definedName>
    <definedName name="_DIN217" localSheetId="3">#REF!</definedName>
    <definedName name="_DIN217" localSheetId="4">#REF!</definedName>
    <definedName name="_DIN217" localSheetId="5">#REF!</definedName>
    <definedName name="_DIN217">#REF!</definedName>
    <definedName name="_DOZ50" localSheetId="1">#REF!</definedName>
    <definedName name="_DOZ50" localSheetId="8">#REF!</definedName>
    <definedName name="_DOZ50" localSheetId="7">#REF!</definedName>
    <definedName name="_DOZ50" localSheetId="3">#REF!</definedName>
    <definedName name="_DOZ50" localSheetId="4">#REF!</definedName>
    <definedName name="_DOZ50" localSheetId="5">#REF!</definedName>
    <definedName name="_DOZ50">#REF!</definedName>
    <definedName name="_DOZ80" localSheetId="1">#REF!</definedName>
    <definedName name="_DOZ80" localSheetId="8">#REF!</definedName>
    <definedName name="_DOZ80" localSheetId="7">#REF!</definedName>
    <definedName name="_DOZ80" localSheetId="3">#REF!</definedName>
    <definedName name="_DOZ80" localSheetId="4">#REF!</definedName>
    <definedName name="_DOZ80" localSheetId="5">#REF!</definedName>
    <definedName name="_DOZ80">#REF!</definedName>
    <definedName name="_EXC20">'[35]RA Civil'!$E$50</definedName>
    <definedName name="_ExV200" localSheetId="1">#REF!</definedName>
    <definedName name="_ExV200" localSheetId="8">#REF!</definedName>
    <definedName name="_ExV200" localSheetId="7">#REF!</definedName>
    <definedName name="_ExV200" localSheetId="3">#REF!</definedName>
    <definedName name="_ExV200" localSheetId="4">#REF!</definedName>
    <definedName name="_ExV200" localSheetId="5">#REF!</definedName>
    <definedName name="_ExV200">#REF!</definedName>
    <definedName name="_fcl1" localSheetId="1">[1]LD!#REF!</definedName>
    <definedName name="_fcl1" localSheetId="8">[1]LD!#REF!</definedName>
    <definedName name="_fcl1" localSheetId="7">[1]LD!#REF!</definedName>
    <definedName name="_fcl1" localSheetId="3">[1]LD!#REF!</definedName>
    <definedName name="_fcl1" localSheetId="4">[1]LD!#REF!</definedName>
    <definedName name="_fcl1" localSheetId="5">[1]LD!#REF!</definedName>
    <definedName name="_fcl1">[1]LD!#REF!</definedName>
    <definedName name="_Fill" localSheetId="1" hidden="1">[36]BHANDUP!#REF!</definedName>
    <definedName name="_Fill" localSheetId="8" hidden="1">[36]BHANDUP!#REF!</definedName>
    <definedName name="_Fill" localSheetId="7" hidden="1">[36]BHANDUP!#REF!</definedName>
    <definedName name="_Fill" localSheetId="3" hidden="1">[36]BHANDUP!#REF!</definedName>
    <definedName name="_Fill" localSheetId="4" hidden="1">[36]BHANDUP!#REF!</definedName>
    <definedName name="_Fill" localSheetId="5" hidden="1">[36]BHANDUP!#REF!</definedName>
    <definedName name="_Fill" hidden="1">[36]BHANDUP!#REF!</definedName>
    <definedName name="_Fill1" localSheetId="1" hidden="1">[36]BHANDUP!#REF!</definedName>
    <definedName name="_Fill1" localSheetId="8" hidden="1">[36]BHANDUP!#REF!</definedName>
    <definedName name="_Fill1" localSheetId="7" hidden="1">[36]BHANDUP!#REF!</definedName>
    <definedName name="_Fill1" localSheetId="3" hidden="1">[36]BHANDUP!#REF!</definedName>
    <definedName name="_Fill1" localSheetId="4" hidden="1">[36]BHANDUP!#REF!</definedName>
    <definedName name="_Fill1" localSheetId="5" hidden="1">[36]BHANDUP!#REF!</definedName>
    <definedName name="_Fill1" hidden="1">[36]BHANDUP!#REF!</definedName>
    <definedName name="_GEN100" localSheetId="1">#REF!</definedName>
    <definedName name="_GEN100" localSheetId="8">#REF!</definedName>
    <definedName name="_GEN100" localSheetId="7">#REF!</definedName>
    <definedName name="_GEN100" localSheetId="3">#REF!</definedName>
    <definedName name="_GEN100" localSheetId="4">#REF!</definedName>
    <definedName name="_GEN100" localSheetId="5">#REF!</definedName>
    <definedName name="_GEN100">#REF!</definedName>
    <definedName name="_GEN250" localSheetId="1">#REF!</definedName>
    <definedName name="_GEN250" localSheetId="8">#REF!</definedName>
    <definedName name="_GEN250" localSheetId="7">#REF!</definedName>
    <definedName name="_GEN250" localSheetId="3">#REF!</definedName>
    <definedName name="_GEN250" localSheetId="4">#REF!</definedName>
    <definedName name="_GEN250" localSheetId="5">#REF!</definedName>
    <definedName name="_GEN250">#REF!</definedName>
    <definedName name="_GEN325" localSheetId="1">#REF!</definedName>
    <definedName name="_GEN325" localSheetId="8">#REF!</definedName>
    <definedName name="_GEN325" localSheetId="7">#REF!</definedName>
    <definedName name="_GEN325" localSheetId="3">#REF!</definedName>
    <definedName name="_GEN325" localSheetId="4">#REF!</definedName>
    <definedName name="_GEN325" localSheetId="5">#REF!</definedName>
    <definedName name="_GEN325">#REF!</definedName>
    <definedName name="_GEN380" localSheetId="1">#REF!</definedName>
    <definedName name="_GEN380" localSheetId="8">#REF!</definedName>
    <definedName name="_GEN380" localSheetId="7">#REF!</definedName>
    <definedName name="_GEN380" localSheetId="3">#REF!</definedName>
    <definedName name="_GEN380" localSheetId="4">#REF!</definedName>
    <definedName name="_GEN380" localSheetId="5">#REF!</definedName>
    <definedName name="_GEN380">#REF!</definedName>
    <definedName name="_GSB1" localSheetId="1">#REF!</definedName>
    <definedName name="_GSB1" localSheetId="8">#REF!</definedName>
    <definedName name="_GSB1" localSheetId="7">#REF!</definedName>
    <definedName name="_GSB1" localSheetId="3">#REF!</definedName>
    <definedName name="_GSB1" localSheetId="4">#REF!</definedName>
    <definedName name="_GSB1" localSheetId="5">#REF!</definedName>
    <definedName name="_GSB1">#REF!</definedName>
    <definedName name="_GSB2" localSheetId="1">#REF!</definedName>
    <definedName name="_GSB2" localSheetId="8">#REF!</definedName>
    <definedName name="_GSB2" localSheetId="7">#REF!</definedName>
    <definedName name="_GSB2" localSheetId="3">#REF!</definedName>
    <definedName name="_GSB2" localSheetId="4">#REF!</definedName>
    <definedName name="_GSB2" localSheetId="5">#REF!</definedName>
    <definedName name="_GSB2">#REF!</definedName>
    <definedName name="_GSB3" localSheetId="1">#REF!</definedName>
    <definedName name="_GSB3" localSheetId="8">#REF!</definedName>
    <definedName name="_GSB3" localSheetId="7">#REF!</definedName>
    <definedName name="_GSB3" localSheetId="3">#REF!</definedName>
    <definedName name="_GSB3" localSheetId="4">#REF!</definedName>
    <definedName name="_GSB3" localSheetId="5">#REF!</definedName>
    <definedName name="_GSB3">#REF!</definedName>
    <definedName name="_HED1" localSheetId="1">#REF!</definedName>
    <definedName name="_HED1" localSheetId="8">#REF!</definedName>
    <definedName name="_HED1" localSheetId="7">#REF!</definedName>
    <definedName name="_HED1" localSheetId="3">#REF!</definedName>
    <definedName name="_HED1" localSheetId="4">#REF!</definedName>
    <definedName name="_HED1" localSheetId="5">#REF!</definedName>
    <definedName name="_HED1">#REF!</definedName>
    <definedName name="_HED2" localSheetId="1">#REF!</definedName>
    <definedName name="_HED2" localSheetId="8">#REF!</definedName>
    <definedName name="_HED2" localSheetId="7">#REF!</definedName>
    <definedName name="_HED2" localSheetId="3">#REF!</definedName>
    <definedName name="_HED2" localSheetId="4">#REF!</definedName>
    <definedName name="_HED2" localSheetId="5">#REF!</definedName>
    <definedName name="_HED2">#REF!</definedName>
    <definedName name="_hfi2" localSheetId="1">[34]Sheet1!#REF!</definedName>
    <definedName name="_hfi2" localSheetId="8">[34]Sheet1!#REF!</definedName>
    <definedName name="_hfi2" localSheetId="7">[34]Sheet1!#REF!</definedName>
    <definedName name="_hfi2" localSheetId="3">[34]Sheet1!#REF!</definedName>
    <definedName name="_hfi2" localSheetId="4">[34]Sheet1!#REF!</definedName>
    <definedName name="_hfi2" localSheetId="5">[34]Sheet1!#REF!</definedName>
    <definedName name="_hfi2">[34]Sheet1!#REF!</definedName>
    <definedName name="_hfi4" localSheetId="1">[34]Sheet1!#REF!</definedName>
    <definedName name="_hfi4" localSheetId="8">[34]Sheet1!#REF!</definedName>
    <definedName name="_hfi4" localSheetId="7">[34]Sheet1!#REF!</definedName>
    <definedName name="_hfi4" localSheetId="3">[34]Sheet1!#REF!</definedName>
    <definedName name="_hfi4" localSheetId="4">[34]Sheet1!#REF!</definedName>
    <definedName name="_hfi4" localSheetId="5">[34]Sheet1!#REF!</definedName>
    <definedName name="_hfi4">[34]Sheet1!#REF!</definedName>
    <definedName name="_hfi5" localSheetId="1">[34]Sheet1!#REF!</definedName>
    <definedName name="_hfi5" localSheetId="8">[34]Sheet1!#REF!</definedName>
    <definedName name="_hfi5" localSheetId="7">[34]Sheet1!#REF!</definedName>
    <definedName name="_hfi5" localSheetId="3">[34]Sheet1!#REF!</definedName>
    <definedName name="_hfi5" localSheetId="4">[34]Sheet1!#REF!</definedName>
    <definedName name="_hfi5" localSheetId="5">[34]Sheet1!#REF!</definedName>
    <definedName name="_hfi5">[34]Sheet1!#REF!</definedName>
    <definedName name="_hfi6" localSheetId="1">[34]Sheet1!#REF!</definedName>
    <definedName name="_hfi6" localSheetId="8">[34]Sheet1!#REF!</definedName>
    <definedName name="_hfi6" localSheetId="7">[34]Sheet1!#REF!</definedName>
    <definedName name="_hfi6" localSheetId="3">[34]Sheet1!#REF!</definedName>
    <definedName name="_hfi6" localSheetId="4">[34]Sheet1!#REF!</definedName>
    <definedName name="_hfi6" localSheetId="5">[34]Sheet1!#REF!</definedName>
    <definedName name="_hfi6">[34]Sheet1!#REF!</definedName>
    <definedName name="_HFI7" localSheetId="1">[34]Sheet1!#REF!</definedName>
    <definedName name="_HFI7" localSheetId="8">[34]Sheet1!#REF!</definedName>
    <definedName name="_HFI7" localSheetId="7">[34]Sheet1!#REF!</definedName>
    <definedName name="_HFI7" localSheetId="3">[34]Sheet1!#REF!</definedName>
    <definedName name="_HFI7" localSheetId="4">[34]Sheet1!#REF!</definedName>
    <definedName name="_HFI7" localSheetId="5">[34]Sheet1!#REF!</definedName>
    <definedName name="_HFI7">[34]Sheet1!#REF!</definedName>
    <definedName name="_hfi8" localSheetId="1">[34]Sheet1!#REF!</definedName>
    <definedName name="_hfi8" localSheetId="8">[34]Sheet1!#REF!</definedName>
    <definedName name="_hfi8" localSheetId="7">[34]Sheet1!#REF!</definedName>
    <definedName name="_hfi8" localSheetId="3">[34]Sheet1!#REF!</definedName>
    <definedName name="_hfi8" localSheetId="4">[34]Sheet1!#REF!</definedName>
    <definedName name="_hfi8" localSheetId="5">[34]Sheet1!#REF!</definedName>
    <definedName name="_hfi8">[34]Sheet1!#REF!</definedName>
    <definedName name="_HMP1" localSheetId="1">#REF!</definedName>
    <definedName name="_HMP1" localSheetId="8">#REF!</definedName>
    <definedName name="_HMP1" localSheetId="7">#REF!</definedName>
    <definedName name="_HMP1" localSheetId="3">#REF!</definedName>
    <definedName name="_HMP1" localSheetId="4">#REF!</definedName>
    <definedName name="_HMP1" localSheetId="5">#REF!</definedName>
    <definedName name="_HMP1">#REF!</definedName>
    <definedName name="_HMP2" localSheetId="1">#REF!</definedName>
    <definedName name="_HMP2" localSheetId="8">#REF!</definedName>
    <definedName name="_HMP2" localSheetId="7">#REF!</definedName>
    <definedName name="_HMP2" localSheetId="3">#REF!</definedName>
    <definedName name="_HMP2" localSheetId="4">#REF!</definedName>
    <definedName name="_HMP2" localSheetId="5">#REF!</definedName>
    <definedName name="_HMP2">#REF!</definedName>
    <definedName name="_HMP3" localSheetId="1">#REF!</definedName>
    <definedName name="_HMP3" localSheetId="8">#REF!</definedName>
    <definedName name="_HMP3" localSheetId="7">#REF!</definedName>
    <definedName name="_HMP3" localSheetId="3">#REF!</definedName>
    <definedName name="_HMP3" localSheetId="4">#REF!</definedName>
    <definedName name="_HMP3" localSheetId="5">#REF!</definedName>
    <definedName name="_HMP3">#REF!</definedName>
    <definedName name="_HMP4" localSheetId="1">#REF!</definedName>
    <definedName name="_HMP4" localSheetId="8">#REF!</definedName>
    <definedName name="_HMP4" localSheetId="7">#REF!</definedName>
    <definedName name="_HMP4" localSheetId="3">#REF!</definedName>
    <definedName name="_HMP4" localSheetId="4">#REF!</definedName>
    <definedName name="_HMP4" localSheetId="5">#REF!</definedName>
    <definedName name="_HMP4">#REF!</definedName>
    <definedName name="_HRC1">'[6]Pipe trench'!$V$23</definedName>
    <definedName name="_HRC2">'[6]Pipe trench'!$V$24</definedName>
    <definedName name="_HSE1">'[6]Pipe trench'!$V$11</definedName>
    <definedName name="_lb1" localSheetId="1">#REF!</definedName>
    <definedName name="_lb1" localSheetId="8">#REF!</definedName>
    <definedName name="_lb1" localSheetId="7">#REF!</definedName>
    <definedName name="_lb1" localSheetId="3">#REF!</definedName>
    <definedName name="_lb1" localSheetId="4">#REF!</definedName>
    <definedName name="_lb1" localSheetId="5">#REF!</definedName>
    <definedName name="_lb1">#REF!</definedName>
    <definedName name="_lb2" localSheetId="1">#REF!</definedName>
    <definedName name="_lb2" localSheetId="8">#REF!</definedName>
    <definedName name="_lb2" localSheetId="7">#REF!</definedName>
    <definedName name="_lb2" localSheetId="3">#REF!</definedName>
    <definedName name="_lb2" localSheetId="4">#REF!</definedName>
    <definedName name="_lb2" localSheetId="5">#REF!</definedName>
    <definedName name="_lb2">#REF!</definedName>
    <definedName name="_lm1" localSheetId="1">#REF!</definedName>
    <definedName name="_lm1" localSheetId="8">#REF!</definedName>
    <definedName name="_lm1" localSheetId="7">#REF!</definedName>
    <definedName name="_lm1" localSheetId="3">#REF!</definedName>
    <definedName name="_lm1" localSheetId="4">#REF!</definedName>
    <definedName name="_lm1" localSheetId="5">#REF!</definedName>
    <definedName name="_lm1">#REF!</definedName>
    <definedName name="_LNK1" localSheetId="1">#REF!</definedName>
    <definedName name="_LNK1" localSheetId="8">#REF!</definedName>
    <definedName name="_LNK1" localSheetId="7">#REF!</definedName>
    <definedName name="_LNK1" localSheetId="3">#REF!</definedName>
    <definedName name="_LNK1" localSheetId="4">#REF!</definedName>
    <definedName name="_LNK1" localSheetId="5">#REF!</definedName>
    <definedName name="_LNK1">#REF!</definedName>
    <definedName name="_LNK10" localSheetId="1">#REF!</definedName>
    <definedName name="_LNK10" localSheetId="8">#REF!</definedName>
    <definedName name="_LNK10" localSheetId="7">#REF!</definedName>
    <definedName name="_LNK10" localSheetId="3">#REF!</definedName>
    <definedName name="_LNK10" localSheetId="4">#REF!</definedName>
    <definedName name="_LNK10" localSheetId="5">#REF!</definedName>
    <definedName name="_LNK10">#REF!</definedName>
    <definedName name="_LNK11" localSheetId="1">#REF!</definedName>
    <definedName name="_LNK11" localSheetId="8">#REF!</definedName>
    <definedName name="_LNK11" localSheetId="7">#REF!</definedName>
    <definedName name="_LNK11" localSheetId="3">#REF!</definedName>
    <definedName name="_LNK11" localSheetId="4">#REF!</definedName>
    <definedName name="_LNK11" localSheetId="5">#REF!</definedName>
    <definedName name="_LNK11">#REF!</definedName>
    <definedName name="_LNK12" localSheetId="1">#REF!</definedName>
    <definedName name="_LNK12" localSheetId="8">#REF!</definedName>
    <definedName name="_LNK12" localSheetId="7">#REF!</definedName>
    <definedName name="_LNK12" localSheetId="3">#REF!</definedName>
    <definedName name="_LNK12" localSheetId="4">#REF!</definedName>
    <definedName name="_LNK12" localSheetId="5">#REF!</definedName>
    <definedName name="_LNK12">#REF!</definedName>
    <definedName name="_LNK13" localSheetId="1">#REF!</definedName>
    <definedName name="_LNK13" localSheetId="8">#REF!</definedName>
    <definedName name="_LNK13" localSheetId="7">#REF!</definedName>
    <definedName name="_LNK13" localSheetId="3">#REF!</definedName>
    <definedName name="_LNK13" localSheetId="4">#REF!</definedName>
    <definedName name="_LNK13" localSheetId="5">#REF!</definedName>
    <definedName name="_LNK13">#REF!</definedName>
    <definedName name="_LNK136">[37]SHEET6!$G$49</definedName>
    <definedName name="_LNK137">[37]SHEET6!$G$50</definedName>
    <definedName name="_LNK14" localSheetId="1">#REF!</definedName>
    <definedName name="_LNK14" localSheetId="8">#REF!</definedName>
    <definedName name="_LNK14" localSheetId="7">#REF!</definedName>
    <definedName name="_LNK14" localSheetId="3">#REF!</definedName>
    <definedName name="_LNK14" localSheetId="4">#REF!</definedName>
    <definedName name="_LNK14" localSheetId="5">#REF!</definedName>
    <definedName name="_LNK14">#REF!</definedName>
    <definedName name="_LNK15" localSheetId="1">#REF!</definedName>
    <definedName name="_LNK15" localSheetId="8">#REF!</definedName>
    <definedName name="_LNK15" localSheetId="7">#REF!</definedName>
    <definedName name="_LNK15" localSheetId="3">#REF!</definedName>
    <definedName name="_LNK15" localSheetId="4">#REF!</definedName>
    <definedName name="_LNK15" localSheetId="5">#REF!</definedName>
    <definedName name="_LNK15">#REF!</definedName>
    <definedName name="_LNK16" localSheetId="1">#REF!</definedName>
    <definedName name="_LNK16" localSheetId="8">#REF!</definedName>
    <definedName name="_LNK16" localSheetId="7">#REF!</definedName>
    <definedName name="_LNK16" localSheetId="3">#REF!</definedName>
    <definedName name="_LNK16" localSheetId="4">#REF!</definedName>
    <definedName name="_LNK16" localSheetId="5">#REF!</definedName>
    <definedName name="_LNK16">#REF!</definedName>
    <definedName name="_LNK17" localSheetId="1">#REF!</definedName>
    <definedName name="_LNK17" localSheetId="8">#REF!</definedName>
    <definedName name="_LNK17" localSheetId="7">#REF!</definedName>
    <definedName name="_LNK17" localSheetId="3">#REF!</definedName>
    <definedName name="_LNK17" localSheetId="4">#REF!</definedName>
    <definedName name="_LNK17" localSheetId="5">#REF!</definedName>
    <definedName name="_LNK17">#REF!</definedName>
    <definedName name="_LNK18" localSheetId="1">#REF!</definedName>
    <definedName name="_LNK18" localSheetId="8">#REF!</definedName>
    <definedName name="_LNK18" localSheetId="7">#REF!</definedName>
    <definedName name="_LNK18" localSheetId="3">#REF!</definedName>
    <definedName name="_LNK18" localSheetId="4">#REF!</definedName>
    <definedName name="_LNK18" localSheetId="5">#REF!</definedName>
    <definedName name="_LNK18">#REF!</definedName>
    <definedName name="_LNK19" localSheetId="1">#REF!</definedName>
    <definedName name="_LNK19" localSheetId="8">#REF!</definedName>
    <definedName name="_LNK19" localSheetId="7">#REF!</definedName>
    <definedName name="_LNK19" localSheetId="3">#REF!</definedName>
    <definedName name="_LNK19" localSheetId="4">#REF!</definedName>
    <definedName name="_LNK19" localSheetId="5">#REF!</definedName>
    <definedName name="_LNK19">#REF!</definedName>
    <definedName name="_LNK2" localSheetId="1">#REF!</definedName>
    <definedName name="_LNK2" localSheetId="8">#REF!</definedName>
    <definedName name="_LNK2" localSheetId="7">#REF!</definedName>
    <definedName name="_LNK2" localSheetId="3">#REF!</definedName>
    <definedName name="_LNK2" localSheetId="4">#REF!</definedName>
    <definedName name="_LNK2" localSheetId="5">#REF!</definedName>
    <definedName name="_LNK2">#REF!</definedName>
    <definedName name="_LNK20" localSheetId="1">#REF!</definedName>
    <definedName name="_LNK20" localSheetId="8">#REF!</definedName>
    <definedName name="_LNK20" localSheetId="7">#REF!</definedName>
    <definedName name="_LNK20" localSheetId="3">#REF!</definedName>
    <definedName name="_LNK20" localSheetId="4">#REF!</definedName>
    <definedName name="_LNK20" localSheetId="5">#REF!</definedName>
    <definedName name="_LNK20">#REF!</definedName>
    <definedName name="_LNK21" localSheetId="1">#REF!</definedName>
    <definedName name="_LNK21" localSheetId="8">#REF!</definedName>
    <definedName name="_LNK21" localSheetId="7">#REF!</definedName>
    <definedName name="_LNK21" localSheetId="3">#REF!</definedName>
    <definedName name="_LNK21" localSheetId="4">#REF!</definedName>
    <definedName name="_LNK21" localSheetId="5">#REF!</definedName>
    <definedName name="_LNK21">#REF!</definedName>
    <definedName name="_LNK22" localSheetId="1">#REF!</definedName>
    <definedName name="_LNK22" localSheetId="8">#REF!</definedName>
    <definedName name="_LNK22" localSheetId="7">#REF!</definedName>
    <definedName name="_LNK22" localSheetId="3">#REF!</definedName>
    <definedName name="_LNK22" localSheetId="4">#REF!</definedName>
    <definedName name="_LNK22" localSheetId="5">#REF!</definedName>
    <definedName name="_LNK22">#REF!</definedName>
    <definedName name="_LNK23" localSheetId="1">#REF!</definedName>
    <definedName name="_LNK23" localSheetId="8">#REF!</definedName>
    <definedName name="_LNK23" localSheetId="7">#REF!</definedName>
    <definedName name="_LNK23" localSheetId="3">#REF!</definedName>
    <definedName name="_LNK23" localSheetId="4">#REF!</definedName>
    <definedName name="_LNK23" localSheetId="5">#REF!</definedName>
    <definedName name="_LNK23">#REF!</definedName>
    <definedName name="_LNK24" localSheetId="1">#REF!</definedName>
    <definedName name="_LNK24" localSheetId="8">#REF!</definedName>
    <definedName name="_LNK24" localSheetId="7">#REF!</definedName>
    <definedName name="_LNK24" localSheetId="3">#REF!</definedName>
    <definedName name="_LNK24" localSheetId="4">#REF!</definedName>
    <definedName name="_LNK24" localSheetId="5">#REF!</definedName>
    <definedName name="_LNK24">#REF!</definedName>
    <definedName name="_LNK25" localSheetId="1">#REF!</definedName>
    <definedName name="_LNK25" localSheetId="8">#REF!</definedName>
    <definedName name="_LNK25" localSheetId="7">#REF!</definedName>
    <definedName name="_LNK25" localSheetId="3">#REF!</definedName>
    <definedName name="_LNK25" localSheetId="4">#REF!</definedName>
    <definedName name="_LNK25" localSheetId="5">#REF!</definedName>
    <definedName name="_LNK25">#REF!</definedName>
    <definedName name="_LNK26" localSheetId="1">#REF!</definedName>
    <definedName name="_LNK26" localSheetId="8">#REF!</definedName>
    <definedName name="_LNK26" localSheetId="7">#REF!</definedName>
    <definedName name="_LNK26" localSheetId="3">#REF!</definedName>
    <definedName name="_LNK26" localSheetId="4">#REF!</definedName>
    <definedName name="_LNK26" localSheetId="5">#REF!</definedName>
    <definedName name="_LNK26">#REF!</definedName>
    <definedName name="_LNK27" localSheetId="1">#REF!</definedName>
    <definedName name="_LNK27" localSheetId="8">#REF!</definedName>
    <definedName name="_LNK27" localSheetId="7">#REF!</definedName>
    <definedName name="_LNK27" localSheetId="3">#REF!</definedName>
    <definedName name="_LNK27" localSheetId="4">#REF!</definedName>
    <definedName name="_LNK27" localSheetId="5">#REF!</definedName>
    <definedName name="_LNK27">#REF!</definedName>
    <definedName name="_LNK28" localSheetId="1">#REF!</definedName>
    <definedName name="_LNK28" localSheetId="8">#REF!</definedName>
    <definedName name="_LNK28" localSheetId="7">#REF!</definedName>
    <definedName name="_LNK28" localSheetId="3">#REF!</definedName>
    <definedName name="_LNK28" localSheetId="4">#REF!</definedName>
    <definedName name="_LNK28" localSheetId="5">#REF!</definedName>
    <definedName name="_LNK28">#REF!</definedName>
    <definedName name="_LNK29" localSheetId="1">#REF!</definedName>
    <definedName name="_LNK29" localSheetId="8">#REF!</definedName>
    <definedName name="_LNK29" localSheetId="7">#REF!</definedName>
    <definedName name="_LNK29" localSheetId="3">#REF!</definedName>
    <definedName name="_LNK29" localSheetId="4">#REF!</definedName>
    <definedName name="_LNK29" localSheetId="5">#REF!</definedName>
    <definedName name="_LNK29">#REF!</definedName>
    <definedName name="_LNK3" localSheetId="1">#REF!</definedName>
    <definedName name="_LNK3" localSheetId="8">#REF!</definedName>
    <definedName name="_LNK3" localSheetId="7">#REF!</definedName>
    <definedName name="_LNK3" localSheetId="3">#REF!</definedName>
    <definedName name="_LNK3" localSheetId="4">#REF!</definedName>
    <definedName name="_LNK3" localSheetId="5">#REF!</definedName>
    <definedName name="_LNK3">#REF!</definedName>
    <definedName name="_LNK30" localSheetId="1">#REF!</definedName>
    <definedName name="_LNK30" localSheetId="8">#REF!</definedName>
    <definedName name="_LNK30" localSheetId="7">#REF!</definedName>
    <definedName name="_LNK30" localSheetId="3">#REF!</definedName>
    <definedName name="_LNK30" localSheetId="4">#REF!</definedName>
    <definedName name="_LNK30" localSheetId="5">#REF!</definedName>
    <definedName name="_LNK30">#REF!</definedName>
    <definedName name="_LNK31" localSheetId="1">#REF!</definedName>
    <definedName name="_LNK31" localSheetId="8">#REF!</definedName>
    <definedName name="_LNK31" localSheetId="7">#REF!</definedName>
    <definedName name="_LNK31" localSheetId="3">#REF!</definedName>
    <definedName name="_LNK31" localSheetId="4">#REF!</definedName>
    <definedName name="_LNK31" localSheetId="5">#REF!</definedName>
    <definedName name="_LNK31">#REF!</definedName>
    <definedName name="_LNK32" localSheetId="1">#REF!</definedName>
    <definedName name="_LNK32" localSheetId="8">#REF!</definedName>
    <definedName name="_LNK32" localSheetId="7">#REF!</definedName>
    <definedName name="_LNK32" localSheetId="3">#REF!</definedName>
    <definedName name="_LNK32" localSheetId="4">#REF!</definedName>
    <definedName name="_LNK32" localSheetId="5">#REF!</definedName>
    <definedName name="_LNK32">#REF!</definedName>
    <definedName name="_LNK33" localSheetId="1">#REF!</definedName>
    <definedName name="_LNK33" localSheetId="8">#REF!</definedName>
    <definedName name="_LNK33" localSheetId="7">#REF!</definedName>
    <definedName name="_LNK33" localSheetId="3">#REF!</definedName>
    <definedName name="_LNK33" localSheetId="4">#REF!</definedName>
    <definedName name="_LNK33" localSheetId="5">#REF!</definedName>
    <definedName name="_LNK33">#REF!</definedName>
    <definedName name="_LNK34" localSheetId="1">#REF!</definedName>
    <definedName name="_LNK34" localSheetId="8">#REF!</definedName>
    <definedName name="_LNK34" localSheetId="7">#REF!</definedName>
    <definedName name="_LNK34" localSheetId="3">#REF!</definedName>
    <definedName name="_LNK34" localSheetId="4">#REF!</definedName>
    <definedName name="_LNK34" localSheetId="5">#REF!</definedName>
    <definedName name="_LNK34">#REF!</definedName>
    <definedName name="_LNK35" localSheetId="1">#REF!</definedName>
    <definedName name="_LNK35" localSheetId="8">#REF!</definedName>
    <definedName name="_LNK35" localSheetId="7">#REF!</definedName>
    <definedName name="_LNK35" localSheetId="3">#REF!</definedName>
    <definedName name="_LNK35" localSheetId="4">#REF!</definedName>
    <definedName name="_LNK35" localSheetId="5">#REF!</definedName>
    <definedName name="_LNK35">#REF!</definedName>
    <definedName name="_LNK36" localSheetId="1">#REF!</definedName>
    <definedName name="_LNK36" localSheetId="8">#REF!</definedName>
    <definedName name="_LNK36" localSheetId="7">#REF!</definedName>
    <definedName name="_LNK36" localSheetId="3">#REF!</definedName>
    <definedName name="_LNK36" localSheetId="4">#REF!</definedName>
    <definedName name="_LNK36" localSheetId="5">#REF!</definedName>
    <definedName name="_LNK36">#REF!</definedName>
    <definedName name="_LNK37" localSheetId="1">#REF!</definedName>
    <definedName name="_LNK37" localSheetId="8">#REF!</definedName>
    <definedName name="_LNK37" localSheetId="7">#REF!</definedName>
    <definedName name="_LNK37" localSheetId="3">#REF!</definedName>
    <definedName name="_LNK37" localSheetId="4">#REF!</definedName>
    <definedName name="_LNK37" localSheetId="5">#REF!</definedName>
    <definedName name="_LNK37">#REF!</definedName>
    <definedName name="_LNK38" localSheetId="1">#REF!</definedName>
    <definedName name="_LNK38" localSheetId="8">#REF!</definedName>
    <definedName name="_LNK38" localSheetId="7">#REF!</definedName>
    <definedName name="_LNK38" localSheetId="3">#REF!</definedName>
    <definedName name="_LNK38" localSheetId="4">#REF!</definedName>
    <definedName name="_LNK38" localSheetId="5">#REF!</definedName>
    <definedName name="_LNK38">#REF!</definedName>
    <definedName name="_LNK39" localSheetId="1">#REF!</definedName>
    <definedName name="_LNK39" localSheetId="8">#REF!</definedName>
    <definedName name="_LNK39" localSheetId="7">#REF!</definedName>
    <definedName name="_LNK39" localSheetId="3">#REF!</definedName>
    <definedName name="_LNK39" localSheetId="4">#REF!</definedName>
    <definedName name="_LNK39" localSheetId="5">#REF!</definedName>
    <definedName name="_LNK39">#REF!</definedName>
    <definedName name="_LNK4" localSheetId="1">#REF!</definedName>
    <definedName name="_LNK4" localSheetId="8">#REF!</definedName>
    <definedName name="_LNK4" localSheetId="7">#REF!</definedName>
    <definedName name="_LNK4" localSheetId="3">#REF!</definedName>
    <definedName name="_LNK4" localSheetId="4">#REF!</definedName>
    <definedName name="_LNK4" localSheetId="5">#REF!</definedName>
    <definedName name="_LNK4">#REF!</definedName>
    <definedName name="_LNK40" localSheetId="1">#REF!</definedName>
    <definedName name="_LNK40" localSheetId="8">#REF!</definedName>
    <definedName name="_LNK40" localSheetId="7">#REF!</definedName>
    <definedName name="_LNK40" localSheetId="3">#REF!</definedName>
    <definedName name="_LNK40" localSheetId="4">#REF!</definedName>
    <definedName name="_LNK40" localSheetId="5">#REF!</definedName>
    <definedName name="_LNK40">#REF!</definedName>
    <definedName name="_LNK41" localSheetId="1">#REF!</definedName>
    <definedName name="_LNK41" localSheetId="8">#REF!</definedName>
    <definedName name="_LNK41" localSheetId="7">#REF!</definedName>
    <definedName name="_LNK41" localSheetId="3">#REF!</definedName>
    <definedName name="_LNK41" localSheetId="4">#REF!</definedName>
    <definedName name="_LNK41" localSheetId="5">#REF!</definedName>
    <definedName name="_LNK41">#REF!</definedName>
    <definedName name="_LNK42" localSheetId="1">#REF!</definedName>
    <definedName name="_LNK42" localSheetId="8">#REF!</definedName>
    <definedName name="_LNK42" localSheetId="7">#REF!</definedName>
    <definedName name="_LNK42" localSheetId="3">#REF!</definedName>
    <definedName name="_LNK42" localSheetId="4">#REF!</definedName>
    <definedName name="_LNK42" localSheetId="5">#REF!</definedName>
    <definedName name="_LNK42">#REF!</definedName>
    <definedName name="_LNK43" localSheetId="1">#REF!</definedName>
    <definedName name="_LNK43" localSheetId="8">#REF!</definedName>
    <definedName name="_LNK43" localSheetId="7">#REF!</definedName>
    <definedName name="_LNK43" localSheetId="3">#REF!</definedName>
    <definedName name="_LNK43" localSheetId="4">#REF!</definedName>
    <definedName name="_LNK43" localSheetId="5">#REF!</definedName>
    <definedName name="_LNK43">#REF!</definedName>
    <definedName name="_LNK44" localSheetId="1">#REF!</definedName>
    <definedName name="_LNK44" localSheetId="8">#REF!</definedName>
    <definedName name="_LNK44" localSheetId="7">#REF!</definedName>
    <definedName name="_LNK44" localSheetId="3">#REF!</definedName>
    <definedName name="_LNK44" localSheetId="4">#REF!</definedName>
    <definedName name="_LNK44" localSheetId="5">#REF!</definedName>
    <definedName name="_LNK44">#REF!</definedName>
    <definedName name="_LNK45" localSheetId="1">#REF!</definedName>
    <definedName name="_LNK45" localSheetId="8">#REF!</definedName>
    <definedName name="_LNK45" localSheetId="7">#REF!</definedName>
    <definedName name="_LNK45" localSheetId="3">#REF!</definedName>
    <definedName name="_LNK45" localSheetId="4">#REF!</definedName>
    <definedName name="_LNK45" localSheetId="5">#REF!</definedName>
    <definedName name="_LNK45">#REF!</definedName>
    <definedName name="_LNK46" localSheetId="1">#REF!</definedName>
    <definedName name="_LNK46" localSheetId="8">#REF!</definedName>
    <definedName name="_LNK46" localSheetId="7">#REF!</definedName>
    <definedName name="_LNK46" localSheetId="3">#REF!</definedName>
    <definedName name="_LNK46" localSheetId="4">#REF!</definedName>
    <definedName name="_LNK46" localSheetId="5">#REF!</definedName>
    <definedName name="_LNK46">#REF!</definedName>
    <definedName name="_LNK47" localSheetId="1">#REF!</definedName>
    <definedName name="_LNK47" localSheetId="8">#REF!</definedName>
    <definedName name="_LNK47" localSheetId="7">#REF!</definedName>
    <definedName name="_LNK47" localSheetId="3">#REF!</definedName>
    <definedName name="_LNK47" localSheetId="4">#REF!</definedName>
    <definedName name="_LNK47" localSheetId="5">#REF!</definedName>
    <definedName name="_LNK47">#REF!</definedName>
    <definedName name="_LNK48" localSheetId="1">#REF!</definedName>
    <definedName name="_LNK48" localSheetId="8">#REF!</definedName>
    <definedName name="_LNK48" localSheetId="7">#REF!</definedName>
    <definedName name="_LNK48" localSheetId="3">#REF!</definedName>
    <definedName name="_LNK48" localSheetId="4">#REF!</definedName>
    <definedName name="_LNK48" localSheetId="5">#REF!</definedName>
    <definedName name="_LNK48">#REF!</definedName>
    <definedName name="_LNK49" localSheetId="1">#REF!</definedName>
    <definedName name="_LNK49" localSheetId="8">#REF!</definedName>
    <definedName name="_LNK49" localSheetId="7">#REF!</definedName>
    <definedName name="_LNK49" localSheetId="3">#REF!</definedName>
    <definedName name="_LNK49" localSheetId="4">#REF!</definedName>
    <definedName name="_LNK49" localSheetId="5">#REF!</definedName>
    <definedName name="_LNK49">#REF!</definedName>
    <definedName name="_LNK5" localSheetId="1">#REF!</definedName>
    <definedName name="_LNK5" localSheetId="8">#REF!</definedName>
    <definedName name="_LNK5" localSheetId="7">#REF!</definedName>
    <definedName name="_LNK5" localSheetId="3">#REF!</definedName>
    <definedName name="_LNK5" localSheetId="4">#REF!</definedName>
    <definedName name="_LNK5" localSheetId="5">#REF!</definedName>
    <definedName name="_LNK5">#REF!</definedName>
    <definedName name="_LNK50" localSheetId="1">#REF!</definedName>
    <definedName name="_LNK50" localSheetId="8">#REF!</definedName>
    <definedName name="_LNK50" localSheetId="7">#REF!</definedName>
    <definedName name="_LNK50" localSheetId="3">#REF!</definedName>
    <definedName name="_LNK50" localSheetId="4">#REF!</definedName>
    <definedName name="_LNK50" localSheetId="5">#REF!</definedName>
    <definedName name="_LNK50">#REF!</definedName>
    <definedName name="_LNK51" localSheetId="1">#REF!</definedName>
    <definedName name="_LNK51" localSheetId="8">#REF!</definedName>
    <definedName name="_LNK51" localSheetId="7">#REF!</definedName>
    <definedName name="_LNK51" localSheetId="3">#REF!</definedName>
    <definedName name="_LNK51" localSheetId="4">#REF!</definedName>
    <definedName name="_LNK51" localSheetId="5">#REF!</definedName>
    <definedName name="_LNK51">#REF!</definedName>
    <definedName name="_LNK52" localSheetId="1">#REF!</definedName>
    <definedName name="_LNK52" localSheetId="8">#REF!</definedName>
    <definedName name="_LNK52" localSheetId="7">#REF!</definedName>
    <definedName name="_LNK52" localSheetId="3">#REF!</definedName>
    <definedName name="_LNK52" localSheetId="4">#REF!</definedName>
    <definedName name="_LNK52" localSheetId="5">#REF!</definedName>
    <definedName name="_LNK52">#REF!</definedName>
    <definedName name="_LNK53" localSheetId="1">#REF!</definedName>
    <definedName name="_LNK53" localSheetId="8">#REF!</definedName>
    <definedName name="_LNK53" localSheetId="7">#REF!</definedName>
    <definedName name="_LNK53" localSheetId="3">#REF!</definedName>
    <definedName name="_LNK53" localSheetId="4">#REF!</definedName>
    <definedName name="_LNK53" localSheetId="5">#REF!</definedName>
    <definedName name="_LNK53">#REF!</definedName>
    <definedName name="_LNK54" localSheetId="1">#REF!</definedName>
    <definedName name="_LNK54" localSheetId="8">#REF!</definedName>
    <definedName name="_LNK54" localSheetId="7">#REF!</definedName>
    <definedName name="_LNK54" localSheetId="3">#REF!</definedName>
    <definedName name="_LNK54" localSheetId="4">#REF!</definedName>
    <definedName name="_LNK54" localSheetId="5">#REF!</definedName>
    <definedName name="_LNK54">#REF!</definedName>
    <definedName name="_LNK55" localSheetId="1">#REF!</definedName>
    <definedName name="_LNK55" localSheetId="8">#REF!</definedName>
    <definedName name="_LNK55" localSheetId="7">#REF!</definedName>
    <definedName name="_LNK55" localSheetId="3">#REF!</definedName>
    <definedName name="_LNK55" localSheetId="4">#REF!</definedName>
    <definedName name="_LNK55" localSheetId="5">#REF!</definedName>
    <definedName name="_LNK55">#REF!</definedName>
    <definedName name="_LNK56" localSheetId="1">#REF!</definedName>
    <definedName name="_LNK56" localSheetId="8">#REF!</definedName>
    <definedName name="_LNK56" localSheetId="7">#REF!</definedName>
    <definedName name="_LNK56" localSheetId="3">#REF!</definedName>
    <definedName name="_LNK56" localSheetId="4">#REF!</definedName>
    <definedName name="_LNK56" localSheetId="5">#REF!</definedName>
    <definedName name="_LNK56">#REF!</definedName>
    <definedName name="_LNK57" localSheetId="1">#REF!</definedName>
    <definedName name="_LNK57" localSheetId="8">#REF!</definedName>
    <definedName name="_LNK57" localSheetId="7">#REF!</definedName>
    <definedName name="_LNK57" localSheetId="3">#REF!</definedName>
    <definedName name="_LNK57" localSheetId="4">#REF!</definedName>
    <definedName name="_LNK57" localSheetId="5">#REF!</definedName>
    <definedName name="_LNK57">#REF!</definedName>
    <definedName name="_LNK6" localSheetId="1">#REF!</definedName>
    <definedName name="_LNK6" localSheetId="8">#REF!</definedName>
    <definedName name="_LNK6" localSheetId="7">#REF!</definedName>
    <definedName name="_LNK6" localSheetId="3">#REF!</definedName>
    <definedName name="_LNK6" localSheetId="4">#REF!</definedName>
    <definedName name="_LNK6" localSheetId="5">#REF!</definedName>
    <definedName name="_LNK6">#REF!</definedName>
    <definedName name="_LNK7" localSheetId="1">#REF!</definedName>
    <definedName name="_LNK7" localSheetId="8">#REF!</definedName>
    <definedName name="_LNK7" localSheetId="7">#REF!</definedName>
    <definedName name="_LNK7" localSheetId="3">#REF!</definedName>
    <definedName name="_LNK7" localSheetId="4">#REF!</definedName>
    <definedName name="_LNK7" localSheetId="5">#REF!</definedName>
    <definedName name="_LNK7">#REF!</definedName>
    <definedName name="_LNK8" localSheetId="1">#REF!</definedName>
    <definedName name="_LNK8" localSheetId="8">#REF!</definedName>
    <definedName name="_LNK8" localSheetId="7">#REF!</definedName>
    <definedName name="_LNK8" localSheetId="3">#REF!</definedName>
    <definedName name="_LNK8" localSheetId="4">#REF!</definedName>
    <definedName name="_LNK8" localSheetId="5">#REF!</definedName>
    <definedName name="_LNK8">#REF!</definedName>
    <definedName name="_LNK9" localSheetId="1">#REF!</definedName>
    <definedName name="_LNK9" localSheetId="8">#REF!</definedName>
    <definedName name="_LNK9" localSheetId="7">#REF!</definedName>
    <definedName name="_LNK9" localSheetId="3">#REF!</definedName>
    <definedName name="_LNK9" localSheetId="4">#REF!</definedName>
    <definedName name="_LNK9" localSheetId="5">#REF!</definedName>
    <definedName name="_LNK9">#REF!</definedName>
    <definedName name="_mac2">200</definedName>
    <definedName name="_MIX10" localSheetId="1">#REF!</definedName>
    <definedName name="_MIX10" localSheetId="8">#REF!</definedName>
    <definedName name="_MIX10" localSheetId="7">#REF!</definedName>
    <definedName name="_MIX10" localSheetId="3">#REF!</definedName>
    <definedName name="_MIX10" localSheetId="4">#REF!</definedName>
    <definedName name="_MIX10" localSheetId="5">#REF!</definedName>
    <definedName name="_MIX10">#REF!</definedName>
    <definedName name="_MIX15" localSheetId="1">#REF!</definedName>
    <definedName name="_MIX15" localSheetId="8">#REF!</definedName>
    <definedName name="_MIX15" localSheetId="7">#REF!</definedName>
    <definedName name="_MIX15" localSheetId="3">#REF!</definedName>
    <definedName name="_MIX15" localSheetId="4">#REF!</definedName>
    <definedName name="_MIX15" localSheetId="5">#REF!</definedName>
    <definedName name="_MIX15">#REF!</definedName>
    <definedName name="_MIX15150" localSheetId="1">'[3]Mix Design'!#REF!</definedName>
    <definedName name="_MIX15150" localSheetId="8">'[3]Mix Design'!#REF!</definedName>
    <definedName name="_MIX15150" localSheetId="7">'[3]Mix Design'!#REF!</definedName>
    <definedName name="_MIX15150" localSheetId="3">'[3]Mix Design'!#REF!</definedName>
    <definedName name="_MIX15150" localSheetId="4">'[3]Mix Design'!#REF!</definedName>
    <definedName name="_MIX15150" localSheetId="5">'[3]Mix Design'!#REF!</definedName>
    <definedName name="_MIX15150">'[3]Mix Design'!#REF!</definedName>
    <definedName name="_MIX1540">'[3]Mix Design'!$P$11</definedName>
    <definedName name="_MIX1580" localSheetId="1">'[3]Mix Design'!#REF!</definedName>
    <definedName name="_MIX1580" localSheetId="8">'[3]Mix Design'!#REF!</definedName>
    <definedName name="_MIX1580" localSheetId="7">'[3]Mix Design'!#REF!</definedName>
    <definedName name="_MIX1580" localSheetId="3">'[3]Mix Design'!#REF!</definedName>
    <definedName name="_MIX1580" localSheetId="4">'[3]Mix Design'!#REF!</definedName>
    <definedName name="_MIX1580" localSheetId="5">'[3]Mix Design'!#REF!</definedName>
    <definedName name="_MIX1580">'[3]Mix Design'!#REF!</definedName>
    <definedName name="_MIX2">'[4]Mix Design'!$P$12</definedName>
    <definedName name="_MIX20" localSheetId="1">#REF!</definedName>
    <definedName name="_MIX20" localSheetId="8">#REF!</definedName>
    <definedName name="_MIX20" localSheetId="7">#REF!</definedName>
    <definedName name="_MIX20" localSheetId="3">#REF!</definedName>
    <definedName name="_MIX20" localSheetId="4">#REF!</definedName>
    <definedName name="_MIX20" localSheetId="5">#REF!</definedName>
    <definedName name="_MIX20">#REF!</definedName>
    <definedName name="_MIX2020">'[3]Mix Design'!$P$12</definedName>
    <definedName name="_MIX2040">'[3]Mix Design'!$P$13</definedName>
    <definedName name="_MIX25" localSheetId="1">#REF!</definedName>
    <definedName name="_MIX25" localSheetId="8">#REF!</definedName>
    <definedName name="_MIX25" localSheetId="7">#REF!</definedName>
    <definedName name="_MIX25" localSheetId="3">#REF!</definedName>
    <definedName name="_MIX25" localSheetId="4">#REF!</definedName>
    <definedName name="_MIX25" localSheetId="5">#REF!</definedName>
    <definedName name="_MIX25">#REF!</definedName>
    <definedName name="_MIX2540">'[3]Mix Design'!$P$15</definedName>
    <definedName name="_Mix255">'[5]Mix Design'!$P$13</definedName>
    <definedName name="_MIX30" localSheetId="1">#REF!</definedName>
    <definedName name="_MIX30" localSheetId="8">#REF!</definedName>
    <definedName name="_MIX30" localSheetId="7">#REF!</definedName>
    <definedName name="_MIX30" localSheetId="3">#REF!</definedName>
    <definedName name="_MIX30" localSheetId="4">#REF!</definedName>
    <definedName name="_MIX30" localSheetId="5">#REF!</definedName>
    <definedName name="_MIX30">#REF!</definedName>
    <definedName name="_MIX35" localSheetId="1">#REF!</definedName>
    <definedName name="_MIX35" localSheetId="8">#REF!</definedName>
    <definedName name="_MIX35" localSheetId="7">#REF!</definedName>
    <definedName name="_MIX35" localSheetId="3">#REF!</definedName>
    <definedName name="_MIX35" localSheetId="4">#REF!</definedName>
    <definedName name="_MIX35" localSheetId="5">#REF!</definedName>
    <definedName name="_MIX35">#REF!</definedName>
    <definedName name="_MIX40" localSheetId="1">#REF!</definedName>
    <definedName name="_MIX40" localSheetId="8">#REF!</definedName>
    <definedName name="_MIX40" localSheetId="7">#REF!</definedName>
    <definedName name="_MIX40" localSheetId="3">#REF!</definedName>
    <definedName name="_MIX40" localSheetId="4">#REF!</definedName>
    <definedName name="_MIX40" localSheetId="5">#REF!</definedName>
    <definedName name="_MIX40">#REF!</definedName>
    <definedName name="_MIX45" localSheetId="1">'[3]Mix Design'!#REF!</definedName>
    <definedName name="_MIX45" localSheetId="8">'[3]Mix Design'!#REF!</definedName>
    <definedName name="_MIX45" localSheetId="7">'[3]Mix Design'!#REF!</definedName>
    <definedName name="_MIX45" localSheetId="3">'[3]Mix Design'!#REF!</definedName>
    <definedName name="_MIX45" localSheetId="4">'[3]Mix Design'!#REF!</definedName>
    <definedName name="_MIX45" localSheetId="5">'[3]Mix Design'!#REF!</definedName>
    <definedName name="_MIX45">'[3]Mix Design'!#REF!</definedName>
    <definedName name="_mm1" localSheetId="1">#REF!</definedName>
    <definedName name="_mm1" localSheetId="8">#REF!</definedName>
    <definedName name="_mm1" localSheetId="7">#REF!</definedName>
    <definedName name="_mm1" localSheetId="3">#REF!</definedName>
    <definedName name="_mm1" localSheetId="4">#REF!</definedName>
    <definedName name="_mm1" localSheetId="5">#REF!</definedName>
    <definedName name="_mm1">#REF!</definedName>
    <definedName name="_mm2" localSheetId="1">#REF!</definedName>
    <definedName name="_mm2" localSheetId="8">#REF!</definedName>
    <definedName name="_mm2" localSheetId="7">#REF!</definedName>
    <definedName name="_mm2" localSheetId="3">#REF!</definedName>
    <definedName name="_mm2" localSheetId="4">#REF!</definedName>
    <definedName name="_mm2" localSheetId="5">#REF!</definedName>
    <definedName name="_mm2">#REF!</definedName>
    <definedName name="_mm3" localSheetId="1">#REF!</definedName>
    <definedName name="_mm3" localSheetId="8">#REF!</definedName>
    <definedName name="_mm3" localSheetId="7">#REF!</definedName>
    <definedName name="_mm3" localSheetId="3">#REF!</definedName>
    <definedName name="_mm3" localSheetId="4">#REF!</definedName>
    <definedName name="_mm3" localSheetId="5">#REF!</definedName>
    <definedName name="_mm3">#REF!</definedName>
    <definedName name="_MUR5" localSheetId="1">#REF!</definedName>
    <definedName name="_MUR5" localSheetId="8">#REF!</definedName>
    <definedName name="_MUR5" localSheetId="7">#REF!</definedName>
    <definedName name="_MUR5" localSheetId="3">#REF!</definedName>
    <definedName name="_MUR5" localSheetId="4">#REF!</definedName>
    <definedName name="_MUR5" localSheetId="5">#REF!</definedName>
    <definedName name="_MUR5">#REF!</definedName>
    <definedName name="_MUR8" localSheetId="1">#REF!</definedName>
    <definedName name="_MUR8" localSheetId="8">#REF!</definedName>
    <definedName name="_MUR8" localSheetId="7">#REF!</definedName>
    <definedName name="_MUR8" localSheetId="3">#REF!</definedName>
    <definedName name="_MUR8" localSheetId="4">#REF!</definedName>
    <definedName name="_MUR8" localSheetId="5">#REF!</definedName>
    <definedName name="_MUR8">#REF!</definedName>
    <definedName name="_nb1" localSheetId="1">#REF!</definedName>
    <definedName name="_nb1" localSheetId="8">#REF!</definedName>
    <definedName name="_nb1" localSheetId="7">#REF!</definedName>
    <definedName name="_nb1" localSheetId="3">#REF!</definedName>
    <definedName name="_nb1" localSheetId="4">#REF!</definedName>
    <definedName name="_nb1" localSheetId="5">#REF!</definedName>
    <definedName name="_nb1">#REF!</definedName>
    <definedName name="_nb2" localSheetId="1">#REF!</definedName>
    <definedName name="_nb2" localSheetId="8">#REF!</definedName>
    <definedName name="_nb2" localSheetId="7">#REF!</definedName>
    <definedName name="_nb2" localSheetId="3">#REF!</definedName>
    <definedName name="_nb2" localSheetId="4">#REF!</definedName>
    <definedName name="_nb2" localSheetId="5">#REF!</definedName>
    <definedName name="_nb2">#REF!</definedName>
    <definedName name="_OPC43" localSheetId="1">#REF!</definedName>
    <definedName name="_OPC43" localSheetId="8">#REF!</definedName>
    <definedName name="_OPC43" localSheetId="7">#REF!</definedName>
    <definedName name="_OPC43" localSheetId="3">#REF!</definedName>
    <definedName name="_OPC43" localSheetId="4">#REF!</definedName>
    <definedName name="_OPC43" localSheetId="5">#REF!</definedName>
    <definedName name="_OPC43">#REF!</definedName>
    <definedName name="_ORC1">'[6]Pipe trench'!$V$17</definedName>
    <definedName name="_ORC2">'[6]Pipe trench'!$V$18</definedName>
    <definedName name="_Order1" hidden="1">255</definedName>
    <definedName name="_Order2" hidden="1">0</definedName>
    <definedName name="_OSE1">'[6]Pipe trench'!$V$8</definedName>
    <definedName name="_PPC53">'[35]RA Civil'!$E$19</definedName>
    <definedName name="_sh1">90</definedName>
    <definedName name="_sh2">120</definedName>
    <definedName name="_sh3">150</definedName>
    <definedName name="_sh4">180</definedName>
    <definedName name="_SLV20025">'[6]ANAL-PUMP HOUSE'!$I$58</definedName>
    <definedName name="_SLV80010">'[6]ANAL-PUMP HOUSE'!$I$60</definedName>
    <definedName name="_tab1" localSheetId="1">#REF!</definedName>
    <definedName name="_tab1" localSheetId="8">#REF!</definedName>
    <definedName name="_tab1" localSheetId="7">#REF!</definedName>
    <definedName name="_tab1" localSheetId="3">#REF!</definedName>
    <definedName name="_tab1" localSheetId="4">#REF!</definedName>
    <definedName name="_tab1" localSheetId="5">#REF!</definedName>
    <definedName name="_tab1">#REF!</definedName>
    <definedName name="_tab2" localSheetId="1">#REF!</definedName>
    <definedName name="_tab2" localSheetId="8">#REF!</definedName>
    <definedName name="_tab2" localSheetId="7">#REF!</definedName>
    <definedName name="_tab2" localSheetId="3">#REF!</definedName>
    <definedName name="_tab2" localSheetId="4">#REF!</definedName>
    <definedName name="_tab2" localSheetId="5">#REF!</definedName>
    <definedName name="_tab2">#REF!</definedName>
    <definedName name="_TIP1" localSheetId="1">#REF!</definedName>
    <definedName name="_TIP1" localSheetId="8">#REF!</definedName>
    <definedName name="_TIP1" localSheetId="7">#REF!</definedName>
    <definedName name="_TIP1" localSheetId="3">#REF!</definedName>
    <definedName name="_TIP1" localSheetId="4">#REF!</definedName>
    <definedName name="_TIP1" localSheetId="5">#REF!</definedName>
    <definedName name="_TIP1">#REF!</definedName>
    <definedName name="_TIP2" localSheetId="1">#REF!</definedName>
    <definedName name="_TIP2" localSheetId="8">#REF!</definedName>
    <definedName name="_TIP2" localSheetId="7">#REF!</definedName>
    <definedName name="_TIP2" localSheetId="3">#REF!</definedName>
    <definedName name="_TIP2" localSheetId="4">#REF!</definedName>
    <definedName name="_TIP2" localSheetId="5">#REF!</definedName>
    <definedName name="_TIP2">#REF!</definedName>
    <definedName name="_TIP3" localSheetId="1">#REF!</definedName>
    <definedName name="_TIP3" localSheetId="8">#REF!</definedName>
    <definedName name="_TIP3" localSheetId="7">#REF!</definedName>
    <definedName name="_TIP3" localSheetId="3">#REF!</definedName>
    <definedName name="_TIP3" localSheetId="4">#REF!</definedName>
    <definedName name="_TIP3" localSheetId="5">#REF!</definedName>
    <definedName name="_TIP3">#REF!</definedName>
    <definedName name="_V1">[38]Voucher!$B$1</definedName>
    <definedName name="_V2">[38]Voucher!$R$1</definedName>
    <definedName name="_Vf1" localSheetId="1">#REF!</definedName>
    <definedName name="_Vf1" localSheetId="8">#REF!</definedName>
    <definedName name="_Vf1" localSheetId="7">#REF!</definedName>
    <definedName name="_Vf1" localSheetId="3">#REF!</definedName>
    <definedName name="_Vf1" localSheetId="4">#REF!</definedName>
    <definedName name="_Vf1" localSheetId="5">#REF!</definedName>
    <definedName name="_Vf1">#REF!</definedName>
    <definedName name="_Vf2" localSheetId="1">#REF!</definedName>
    <definedName name="_Vf2" localSheetId="8">#REF!</definedName>
    <definedName name="_Vf2" localSheetId="7">#REF!</definedName>
    <definedName name="_Vf2" localSheetId="3">#REF!</definedName>
    <definedName name="_Vf2" localSheetId="4">#REF!</definedName>
    <definedName name="_Vf2" localSheetId="5">#REF!</definedName>
    <definedName name="_Vf2">#REF!</definedName>
    <definedName name="_wp1" localSheetId="1">#REF!</definedName>
    <definedName name="_wp1" localSheetId="8">#REF!</definedName>
    <definedName name="_wp1" localSheetId="7">#REF!</definedName>
    <definedName name="_wp1" localSheetId="3">#REF!</definedName>
    <definedName name="_wp1" localSheetId="4">#REF!</definedName>
    <definedName name="_wp1" localSheetId="5">#REF!</definedName>
    <definedName name="_wp1">#REF!</definedName>
    <definedName name="a">[39]Culvert!$H$112</definedName>
    <definedName name="a._Trimmer" localSheetId="1">[33]SOR!#REF!</definedName>
    <definedName name="a._Trimmer" localSheetId="8">[33]SOR!#REF!</definedName>
    <definedName name="a._Trimmer" localSheetId="7">[33]SOR!#REF!</definedName>
    <definedName name="a._Trimmer" localSheetId="3">[33]SOR!#REF!</definedName>
    <definedName name="a._Trimmer" localSheetId="4">[33]SOR!#REF!</definedName>
    <definedName name="a._Trimmer" localSheetId="5">[33]SOR!#REF!</definedName>
    <definedName name="a._Trimmer">[33]SOR!#REF!</definedName>
    <definedName name="a__Labour_charges_for_cutting_bending__welding_including_materials." localSheetId="1">[33]SOR!#REF!</definedName>
    <definedName name="a__Labour_charges_for_cutting_bending__welding_including_materials." localSheetId="8">[33]SOR!#REF!</definedName>
    <definedName name="a__Labour_charges_for_cutting_bending__welding_including_materials." localSheetId="7">[33]SOR!#REF!</definedName>
    <definedName name="a__Labour_charges_for_cutting_bending__welding_including_materials." localSheetId="3">[33]SOR!#REF!</definedName>
    <definedName name="a__Labour_charges_for_cutting_bending__welding_including_materials." localSheetId="4">[33]SOR!#REF!</definedName>
    <definedName name="a__Labour_charges_for_cutting_bending__welding_including_materials." localSheetId="5">[33]SOR!#REF!</definedName>
    <definedName name="a__Labour_charges_for_cutting_bending__welding_including_materials.">[33]SOR!#REF!</definedName>
    <definedName name="a1o" localSheetId="1">#REF!</definedName>
    <definedName name="a1o" localSheetId="8">#REF!</definedName>
    <definedName name="a1o" localSheetId="7">#REF!</definedName>
    <definedName name="a1o" localSheetId="3">#REF!</definedName>
    <definedName name="a1o" localSheetId="4">#REF!</definedName>
    <definedName name="a1o" localSheetId="5">#REF!</definedName>
    <definedName name="a1o">#REF!</definedName>
    <definedName name="aa" localSheetId="1">#REF!</definedName>
    <definedName name="aa" localSheetId="8">#REF!</definedName>
    <definedName name="aa" localSheetId="7">#REF!</definedName>
    <definedName name="aa" localSheetId="3">#REF!</definedName>
    <definedName name="aa" localSheetId="4">#REF!</definedName>
    <definedName name="aa" localSheetId="5">#REF!</definedName>
    <definedName name="aa">#REF!</definedName>
    <definedName name="AAA" localSheetId="1">[40]PROCTOR!#REF!</definedName>
    <definedName name="AAA" localSheetId="8">[40]PROCTOR!#REF!</definedName>
    <definedName name="AAA" localSheetId="7">[40]PROCTOR!#REF!</definedName>
    <definedName name="AAA" localSheetId="3">[40]PROCTOR!#REF!</definedName>
    <definedName name="AAA" localSheetId="4">[40]PROCTOR!#REF!</definedName>
    <definedName name="AAA" localSheetId="5">[40]PROCTOR!#REF!</definedName>
    <definedName name="AAA">[40]PROCTOR!#REF!</definedName>
    <definedName name="AAAA" localSheetId="6" hidden="1">{"form-D1",#N/A,FALSE,"FORM-D1";"form-D1_amt",#N/A,FALSE,"FORM-D1"}</definedName>
    <definedName name="AAAA" hidden="1">{"form-D1",#N/A,FALSE,"FORM-D1";"form-D1_amt",#N/A,FALSE,"FORM-D1"}</definedName>
    <definedName name="ab" localSheetId="1">#REF!</definedName>
    <definedName name="ab" localSheetId="8">#REF!</definedName>
    <definedName name="ab" localSheetId="7">#REF!</definedName>
    <definedName name="ab" localSheetId="3">#REF!</definedName>
    <definedName name="ab" localSheetId="4">#REF!</definedName>
    <definedName name="ab" localSheetId="5">#REF!</definedName>
    <definedName name="ab">#REF!</definedName>
    <definedName name="abc" localSheetId="1">#REF!</definedName>
    <definedName name="abc" localSheetId="8">#REF!</definedName>
    <definedName name="abc" localSheetId="7">#REF!</definedName>
    <definedName name="abc" localSheetId="3">#REF!</definedName>
    <definedName name="abc" localSheetId="4">#REF!</definedName>
    <definedName name="abc" localSheetId="5">#REF!</definedName>
    <definedName name="abc">#REF!</definedName>
    <definedName name="abg" localSheetId="1">#REF!</definedName>
    <definedName name="abg" localSheetId="8">#REF!</definedName>
    <definedName name="abg" localSheetId="7">#REF!</definedName>
    <definedName name="abg" localSheetId="3">#REF!</definedName>
    <definedName name="abg" localSheetId="4">#REF!</definedName>
    <definedName name="abg" localSheetId="5">#REF!</definedName>
    <definedName name="abg">#REF!</definedName>
    <definedName name="About" localSheetId="1">#REF!</definedName>
    <definedName name="About" localSheetId="8">#REF!</definedName>
    <definedName name="About" localSheetId="7">#REF!</definedName>
    <definedName name="About" localSheetId="3">#REF!</definedName>
    <definedName name="About" localSheetId="4">#REF!</definedName>
    <definedName name="About" localSheetId="5">#REF!</definedName>
    <definedName name="About">#REF!</definedName>
    <definedName name="ABS" localSheetId="1">#REF!</definedName>
    <definedName name="ABS" localSheetId="8">#REF!</definedName>
    <definedName name="ABS" localSheetId="7">#REF!</definedName>
    <definedName name="ABS" localSheetId="3">#REF!</definedName>
    <definedName name="ABS" localSheetId="4">#REF!</definedName>
    <definedName name="ABS" localSheetId="5">#REF!</definedName>
    <definedName name="ABS">#REF!</definedName>
    <definedName name="AbsEst_10000" localSheetId="1">#REF!</definedName>
    <definedName name="AbsEst_10000" localSheetId="8">#REF!</definedName>
    <definedName name="AbsEst_10000" localSheetId="7">#REF!</definedName>
    <definedName name="AbsEst_10000" localSheetId="3">#REF!</definedName>
    <definedName name="AbsEst_10000" localSheetId="4">#REF!</definedName>
    <definedName name="AbsEst_10000" localSheetId="5">#REF!</definedName>
    <definedName name="AbsEst_10000">#REF!</definedName>
    <definedName name="Absest_1LL_12" localSheetId="1">#REF!</definedName>
    <definedName name="Absest_1LL_12" localSheetId="8">#REF!</definedName>
    <definedName name="Absest_1LL_12" localSheetId="7">#REF!</definedName>
    <definedName name="Absest_1LL_12" localSheetId="3">#REF!</definedName>
    <definedName name="Absest_1LL_12" localSheetId="4">#REF!</definedName>
    <definedName name="Absest_1LL_12" localSheetId="5">#REF!</definedName>
    <definedName name="Absest_1LL_12">#REF!</definedName>
    <definedName name="Absest_1LL_7.5" localSheetId="1">#REF!</definedName>
    <definedName name="Absest_1LL_7.5" localSheetId="8">#REF!</definedName>
    <definedName name="Absest_1LL_7.5" localSheetId="7">#REF!</definedName>
    <definedName name="Absest_1LL_7.5" localSheetId="3">#REF!</definedName>
    <definedName name="Absest_1LL_7.5" localSheetId="4">#REF!</definedName>
    <definedName name="Absest_1LL_7.5" localSheetId="5">#REF!</definedName>
    <definedName name="Absest_1LL_7.5">#REF!</definedName>
    <definedName name="Absest_30000" localSheetId="1">#REF!</definedName>
    <definedName name="Absest_30000" localSheetId="8">#REF!</definedName>
    <definedName name="Absest_30000" localSheetId="7">#REF!</definedName>
    <definedName name="Absest_30000" localSheetId="3">#REF!</definedName>
    <definedName name="Absest_30000" localSheetId="4">#REF!</definedName>
    <definedName name="Absest_30000" localSheetId="5">#REF!</definedName>
    <definedName name="Absest_30000">#REF!</definedName>
    <definedName name="Absest_60000" localSheetId="1">#REF!</definedName>
    <definedName name="Absest_60000" localSheetId="8">#REF!</definedName>
    <definedName name="Absest_60000" localSheetId="7">#REF!</definedName>
    <definedName name="Absest_60000" localSheetId="3">#REF!</definedName>
    <definedName name="Absest_60000" localSheetId="4">#REF!</definedName>
    <definedName name="Absest_60000" localSheetId="5">#REF!</definedName>
    <definedName name="Absest_60000">#REF!</definedName>
    <definedName name="ABSTRACT_ESTIMATE" localSheetId="1">#REF!</definedName>
    <definedName name="ABSTRACT_ESTIMATE" localSheetId="8">#REF!</definedName>
    <definedName name="ABSTRACT_ESTIMATE" localSheetId="7">#REF!</definedName>
    <definedName name="ABSTRACT_ESTIMATE" localSheetId="3">#REF!</definedName>
    <definedName name="ABSTRACT_ESTIMATE" localSheetId="4">#REF!</definedName>
    <definedName name="ABSTRACT_ESTIMATE" localSheetId="5">#REF!</definedName>
    <definedName name="ABSTRACT_ESTIMATE">#REF!</definedName>
    <definedName name="ABUTCAP1" localSheetId="1">#REF!</definedName>
    <definedName name="ABUTCAP1" localSheetId="8">#REF!</definedName>
    <definedName name="ABUTCAP1" localSheetId="7">#REF!</definedName>
    <definedName name="ABUTCAP1" localSheetId="3">#REF!</definedName>
    <definedName name="ABUTCAP1" localSheetId="4">#REF!</definedName>
    <definedName name="ABUTCAP1" localSheetId="5">#REF!</definedName>
    <definedName name="ABUTCAP1">#REF!</definedName>
    <definedName name="ABUTCAP2" localSheetId="1">#REF!</definedName>
    <definedName name="ABUTCAP2" localSheetId="8">#REF!</definedName>
    <definedName name="ABUTCAP2" localSheetId="7">#REF!</definedName>
    <definedName name="ABUTCAP2" localSheetId="3">#REF!</definedName>
    <definedName name="ABUTCAP2" localSheetId="4">#REF!</definedName>
    <definedName name="ABUTCAP2" localSheetId="5">#REF!</definedName>
    <definedName name="ABUTCAP2">#REF!</definedName>
    <definedName name="ac" localSheetId="1">#REF!</definedName>
    <definedName name="ac" localSheetId="8">#REF!</definedName>
    <definedName name="ac" localSheetId="7">#REF!</definedName>
    <definedName name="ac" localSheetId="3">#REF!</definedName>
    <definedName name="ac" localSheetId="4">#REF!</definedName>
    <definedName name="ac" localSheetId="5">#REF!</definedName>
    <definedName name="ac">#REF!</definedName>
    <definedName name="acr" localSheetId="1">#REF!</definedName>
    <definedName name="acr" localSheetId="8">#REF!</definedName>
    <definedName name="acr" localSheetId="7">#REF!</definedName>
    <definedName name="acr" localSheetId="3">#REF!</definedName>
    <definedName name="acr" localSheetId="4">#REF!</definedName>
    <definedName name="acr" localSheetId="5">#REF!</definedName>
    <definedName name="acr">#REF!</definedName>
    <definedName name="acs" localSheetId="1">#REF!</definedName>
    <definedName name="acs" localSheetId="8">#REF!</definedName>
    <definedName name="acs" localSheetId="7">#REF!</definedName>
    <definedName name="acs" localSheetId="3">#REF!</definedName>
    <definedName name="acs" localSheetId="4">#REF!</definedName>
    <definedName name="acs" localSheetId="5">#REF!</definedName>
    <definedName name="acs">#REF!</definedName>
    <definedName name="AD" localSheetId="6" hidden="1">{"'Sheet1'!$A$4386:$N$4591"}</definedName>
    <definedName name="AD" hidden="1">{"'Sheet1'!$A$4386:$N$4591"}</definedName>
    <definedName name="Admixture" localSheetId="1">#REF!</definedName>
    <definedName name="Admixture" localSheetId="8">#REF!</definedName>
    <definedName name="Admixture" localSheetId="7">#REF!</definedName>
    <definedName name="Admixture" localSheetId="3">#REF!</definedName>
    <definedName name="Admixture" localSheetId="4">#REF!</definedName>
    <definedName name="Admixture" localSheetId="5">#REF!</definedName>
    <definedName name="Admixture">#REF!</definedName>
    <definedName name="ADUMP">'[41]Cost of O &amp; O'!$F$13</definedName>
    <definedName name="AEA">[42]ANALYSIS!$C$18</definedName>
    <definedName name="Ag" localSheetId="1">[43]Design!#REF!</definedName>
    <definedName name="Ag" localSheetId="8">[43]Design!#REF!</definedName>
    <definedName name="Ag" localSheetId="7">[43]Design!#REF!</definedName>
    <definedName name="Ag" localSheetId="3">[43]Design!#REF!</definedName>
    <definedName name="Ag" localSheetId="4">[43]Design!#REF!</definedName>
    <definedName name="Ag" localSheetId="5">[43]Design!#REF!</definedName>
    <definedName name="Ag">[43]Design!#REF!</definedName>
    <definedName name="AGG" localSheetId="1">[44]ANAL!#REF!</definedName>
    <definedName name="AGG" localSheetId="8">[44]ANAL!#REF!</definedName>
    <definedName name="AGG" localSheetId="7">[44]ANAL!#REF!</definedName>
    <definedName name="AGG" localSheetId="3">[44]ANAL!#REF!</definedName>
    <definedName name="AGG" localSheetId="4">[44]ANAL!#REF!</definedName>
    <definedName name="AGG" localSheetId="5">[44]ANAL!#REF!</definedName>
    <definedName name="AGG">[44]ANAL!#REF!</definedName>
    <definedName name="AGGT">[44]ANAL!$E$14</definedName>
    <definedName name="AGGTS" localSheetId="1">#REF!</definedName>
    <definedName name="AGGTS" localSheetId="8">#REF!</definedName>
    <definedName name="AGGTS" localSheetId="7">#REF!</definedName>
    <definedName name="AGGTS" localSheetId="3">#REF!</definedName>
    <definedName name="AGGTS" localSheetId="4">#REF!</definedName>
    <definedName name="AGGTS" localSheetId="5">#REF!</definedName>
    <definedName name="AGGTS">#REF!</definedName>
    <definedName name="Agr12mm" localSheetId="1">#REF!</definedName>
    <definedName name="Agr12mm" localSheetId="8">#REF!</definedName>
    <definedName name="Agr12mm" localSheetId="7">#REF!</definedName>
    <definedName name="Agr12mm" localSheetId="3">#REF!</definedName>
    <definedName name="Agr12mm" localSheetId="4">#REF!</definedName>
    <definedName name="Agr12mm" localSheetId="5">#REF!</definedName>
    <definedName name="Agr12mm">#REF!</definedName>
    <definedName name="Agr20mm" localSheetId="1">#REF!</definedName>
    <definedName name="Agr20mm" localSheetId="8">#REF!</definedName>
    <definedName name="Agr20mm" localSheetId="7">#REF!</definedName>
    <definedName name="Agr20mm" localSheetId="3">#REF!</definedName>
    <definedName name="Agr20mm" localSheetId="4">#REF!</definedName>
    <definedName name="Agr20mm" localSheetId="5">#REF!</definedName>
    <definedName name="Agr20mm">#REF!</definedName>
    <definedName name="Agr40mm" localSheetId="1">#REF!</definedName>
    <definedName name="Agr40mm" localSheetId="8">#REF!</definedName>
    <definedName name="Agr40mm" localSheetId="7">#REF!</definedName>
    <definedName name="Agr40mm" localSheetId="3">#REF!</definedName>
    <definedName name="Agr40mm" localSheetId="4">#REF!</definedName>
    <definedName name="Agr40mm" localSheetId="5">#REF!</definedName>
    <definedName name="Agr40mm">#REF!</definedName>
    <definedName name="Agr53mm" localSheetId="1">#REF!</definedName>
    <definedName name="Agr53mm" localSheetId="8">#REF!</definedName>
    <definedName name="Agr53mm" localSheetId="7">#REF!</definedName>
    <definedName name="Agr53mm" localSheetId="3">#REF!</definedName>
    <definedName name="Agr53mm" localSheetId="4">#REF!</definedName>
    <definedName name="Agr53mm" localSheetId="5">#REF!</definedName>
    <definedName name="Agr53mm">#REF!</definedName>
    <definedName name="Agr6mm" localSheetId="1">#REF!</definedName>
    <definedName name="Agr6mm" localSheetId="8">#REF!</definedName>
    <definedName name="Agr6mm" localSheetId="7">#REF!</definedName>
    <definedName name="Agr6mm" localSheetId="3">#REF!</definedName>
    <definedName name="Agr6mm" localSheetId="4">#REF!</definedName>
    <definedName name="Agr6mm" localSheetId="5">#REF!</definedName>
    <definedName name="Agr6mm">#REF!</definedName>
    <definedName name="agrP" localSheetId="1">#REF!</definedName>
    <definedName name="agrP" localSheetId="8">#REF!</definedName>
    <definedName name="agrP" localSheetId="7">#REF!</definedName>
    <definedName name="agrP" localSheetId="3">#REF!</definedName>
    <definedName name="agrP" localSheetId="4">#REF!</definedName>
    <definedName name="agrP" localSheetId="5">#REF!</definedName>
    <definedName name="agrP">#REF!</definedName>
    <definedName name="ai" localSheetId="1">#REF!</definedName>
    <definedName name="ai" localSheetId="8">#REF!</definedName>
    <definedName name="ai" localSheetId="7">#REF!</definedName>
    <definedName name="ai" localSheetId="3">#REF!</definedName>
    <definedName name="ai" localSheetId="4">#REF!</definedName>
    <definedName name="ai" localSheetId="5">#REF!</definedName>
    <definedName name="ai">#REF!</definedName>
    <definedName name="AIR" localSheetId="1">#REF!</definedName>
    <definedName name="AIR" localSheetId="8">#REF!</definedName>
    <definedName name="AIR" localSheetId="7">#REF!</definedName>
    <definedName name="AIR" localSheetId="3">#REF!</definedName>
    <definedName name="AIR" localSheetId="4">#REF!</definedName>
    <definedName name="AIR" localSheetId="5">#REF!</definedName>
    <definedName name="AIR">#REF!</definedName>
    <definedName name="AIRC" localSheetId="1">#REF!</definedName>
    <definedName name="AIRC" localSheetId="8">#REF!</definedName>
    <definedName name="AIRC" localSheetId="7">#REF!</definedName>
    <definedName name="AIRC" localSheetId="3">#REF!</definedName>
    <definedName name="AIRC" localSheetId="4">#REF!</definedName>
    <definedName name="AIRC" localSheetId="5">#REF!</definedName>
    <definedName name="AIRC">#REF!</definedName>
    <definedName name="alfa" localSheetId="1">#REF!</definedName>
    <definedName name="alfa" localSheetId="8">#REF!</definedName>
    <definedName name="alfa" localSheetId="7">#REF!</definedName>
    <definedName name="alfa" localSheetId="3">#REF!</definedName>
    <definedName name="alfa" localSheetId="4">#REF!</definedName>
    <definedName name="alfa" localSheetId="5">#REF!</definedName>
    <definedName name="alfa">#REF!</definedName>
    <definedName name="alfa1" localSheetId="1">#REF!</definedName>
    <definedName name="alfa1" localSheetId="8">#REF!</definedName>
    <definedName name="alfa1" localSheetId="7">#REF!</definedName>
    <definedName name="alfa1" localSheetId="3">#REF!</definedName>
    <definedName name="alfa1" localSheetId="4">#REF!</definedName>
    <definedName name="alfa1" localSheetId="5">#REF!</definedName>
    <definedName name="alfa1">#REF!</definedName>
    <definedName name="ALPHA" localSheetId="1">#REF!</definedName>
    <definedName name="ALPHA" localSheetId="8">#REF!</definedName>
    <definedName name="ALPHA" localSheetId="7">#REF!</definedName>
    <definedName name="ALPHA" localSheetId="3">#REF!</definedName>
    <definedName name="ALPHA" localSheetId="4">#REF!</definedName>
    <definedName name="ALPHA" localSheetId="5">#REF!</definedName>
    <definedName name="ALPHA">#REF!</definedName>
    <definedName name="alpha0" localSheetId="1">#REF!</definedName>
    <definedName name="alpha0" localSheetId="8">#REF!</definedName>
    <definedName name="alpha0" localSheetId="7">#REF!</definedName>
    <definedName name="alpha0" localSheetId="3">#REF!</definedName>
    <definedName name="alpha0" localSheetId="4">#REF!</definedName>
    <definedName name="alpha0" localSheetId="5">#REF!</definedName>
    <definedName name="alpha0">#REF!</definedName>
    <definedName name="alphar" localSheetId="1">#REF!</definedName>
    <definedName name="alphar" localSheetId="8">#REF!</definedName>
    <definedName name="alphar" localSheetId="7">#REF!</definedName>
    <definedName name="alphar" localSheetId="3">#REF!</definedName>
    <definedName name="alphar" localSheetId="4">#REF!</definedName>
    <definedName name="alphar" localSheetId="5">#REF!</definedName>
    <definedName name="alphar">#REF!</definedName>
    <definedName name="Alpr" localSheetId="1">#REF!</definedName>
    <definedName name="Alpr" localSheetId="8">#REF!</definedName>
    <definedName name="Alpr" localSheetId="7">#REF!</definedName>
    <definedName name="Alpr" localSheetId="3">#REF!</definedName>
    <definedName name="Alpr" localSheetId="4">#REF!</definedName>
    <definedName name="Alpr" localSheetId="5">#REF!</definedName>
    <definedName name="Alpr">#REF!</definedName>
    <definedName name="Alw" localSheetId="1">#REF!</definedName>
    <definedName name="Alw" localSheetId="8">#REF!</definedName>
    <definedName name="Alw" localSheetId="7">#REF!</definedName>
    <definedName name="Alw" localSheetId="3">#REF!</definedName>
    <definedName name="Alw" localSheetId="4">#REF!</definedName>
    <definedName name="Alw" localSheetId="5">#REF!</definedName>
    <definedName name="Alw">#REF!</definedName>
    <definedName name="alwarsump" localSheetId="1">#REF!</definedName>
    <definedName name="alwarsump" localSheetId="8">#REF!</definedName>
    <definedName name="alwarsump" localSheetId="7">#REF!</definedName>
    <definedName name="alwarsump" localSheetId="3">#REF!</definedName>
    <definedName name="alwarsump" localSheetId="4">#REF!</definedName>
    <definedName name="alwarsump" localSheetId="5">#REF!</definedName>
    <definedName name="alwarsump">#REF!</definedName>
    <definedName name="am" localSheetId="1">[28]Costcal!#REF!</definedName>
    <definedName name="am" localSheetId="8">[28]Costcal!#REF!</definedName>
    <definedName name="am" localSheetId="7">[28]Costcal!#REF!</definedName>
    <definedName name="am" localSheetId="3">[28]Costcal!#REF!</definedName>
    <definedName name="am" localSheetId="4">[28]Costcal!#REF!</definedName>
    <definedName name="am" localSheetId="5">[28]Costcal!#REF!</definedName>
    <definedName name="am">[28]Costcal!#REF!</definedName>
    <definedName name="amin" localSheetId="1">#REF!</definedName>
    <definedName name="amin" localSheetId="8">#REF!</definedName>
    <definedName name="amin" localSheetId="7">#REF!</definedName>
    <definedName name="amin" localSheetId="3">#REF!</definedName>
    <definedName name="amin" localSheetId="4">#REF!</definedName>
    <definedName name="amin" localSheetId="5">#REF!</definedName>
    <definedName name="amin">#REF!</definedName>
    <definedName name="Analysis" localSheetId="1">#REF!</definedName>
    <definedName name="Analysis" localSheetId="8">#REF!</definedName>
    <definedName name="Analysis" localSheetId="7">#REF!</definedName>
    <definedName name="Analysis" localSheetId="3">#REF!</definedName>
    <definedName name="Analysis" localSheetId="4">#REF!</definedName>
    <definedName name="Analysis" localSheetId="5">#REF!</definedName>
    <definedName name="Analysis">#REF!</definedName>
    <definedName name="annex7ll" localSheetId="1">#REF!</definedName>
    <definedName name="annex7ll" localSheetId="8">#REF!</definedName>
    <definedName name="annex7ll" localSheetId="7">#REF!</definedName>
    <definedName name="annex7ll" localSheetId="3">#REF!</definedName>
    <definedName name="annex7ll" localSheetId="4">#REF!</definedName>
    <definedName name="annex7ll" localSheetId="5">#REF!</definedName>
    <definedName name="annex7ll">#REF!</definedName>
    <definedName name="annex7llsump" localSheetId="1">#REF!</definedName>
    <definedName name="annex7llsump" localSheetId="8">#REF!</definedName>
    <definedName name="annex7llsump" localSheetId="7">#REF!</definedName>
    <definedName name="annex7llsump" localSheetId="3">#REF!</definedName>
    <definedName name="annex7llsump" localSheetId="4">#REF!</definedName>
    <definedName name="annex7llsump" localSheetId="5">#REF!</definedName>
    <definedName name="annex7llsump">#REF!</definedName>
    <definedName name="annexsump7" localSheetId="1">#REF!</definedName>
    <definedName name="annexsump7" localSheetId="8">#REF!</definedName>
    <definedName name="annexsump7" localSheetId="7">#REF!</definedName>
    <definedName name="annexsump7" localSheetId="3">#REF!</definedName>
    <definedName name="annexsump7" localSheetId="4">#REF!</definedName>
    <definedName name="annexsump7" localSheetId="5">#REF!</definedName>
    <definedName name="annexsump7">#REF!</definedName>
    <definedName name="annexsump7." localSheetId="1">#REF!</definedName>
    <definedName name="annexsump7." localSheetId="8">#REF!</definedName>
    <definedName name="annexsump7." localSheetId="7">#REF!</definedName>
    <definedName name="annexsump7." localSheetId="3">#REF!</definedName>
    <definedName name="annexsump7." localSheetId="4">#REF!</definedName>
    <definedName name="annexsump7." localSheetId="5">#REF!</definedName>
    <definedName name="annexsump7.">#REF!</definedName>
    <definedName name="annexsump7.1" localSheetId="1">#REF!</definedName>
    <definedName name="annexsump7.1" localSheetId="8">#REF!</definedName>
    <definedName name="annexsump7.1" localSheetId="7">#REF!</definedName>
    <definedName name="annexsump7.1" localSheetId="3">#REF!</definedName>
    <definedName name="annexsump7.1" localSheetId="4">#REF!</definedName>
    <definedName name="annexsump7.1" localSheetId="5">#REF!</definedName>
    <definedName name="annexsump7.1">#REF!</definedName>
    <definedName name="ANNX18" localSheetId="1">#REF!</definedName>
    <definedName name="ANNX18" localSheetId="8">#REF!</definedName>
    <definedName name="ANNX18" localSheetId="7">#REF!</definedName>
    <definedName name="ANNX18" localSheetId="3">#REF!</definedName>
    <definedName name="ANNX18" localSheetId="4">#REF!</definedName>
    <definedName name="ANNX18" localSheetId="5">#REF!</definedName>
    <definedName name="ANNX18">#REF!</definedName>
    <definedName name="anscount" hidden="1">1</definedName>
    <definedName name="APLANT" localSheetId="1">#REF!</definedName>
    <definedName name="APLANT" localSheetId="8">#REF!</definedName>
    <definedName name="APLANT" localSheetId="7">#REF!</definedName>
    <definedName name="APLANT" localSheetId="3">#REF!</definedName>
    <definedName name="APLANT" localSheetId="4">#REF!</definedName>
    <definedName name="APLANT" localSheetId="5">#REF!</definedName>
    <definedName name="APLANT">#REF!</definedName>
    <definedName name="APR" localSheetId="6" hidden="1">{"form-D1",#N/A,FALSE,"FORM-D1";"form-D1_amt",#N/A,FALSE,"FORM-D1"}</definedName>
    <definedName name="APR" hidden="1">{"form-D1",#N/A,FALSE,"FORM-D1";"form-D1_amt",#N/A,FALSE,"FORM-D1"}</definedName>
    <definedName name="ar" localSheetId="1">#REF!</definedName>
    <definedName name="ar" localSheetId="8">#REF!</definedName>
    <definedName name="ar" localSheetId="7">#REF!</definedName>
    <definedName name="ar" localSheetId="3">#REF!</definedName>
    <definedName name="ar" localSheetId="4">#REF!</definedName>
    <definedName name="ar" localSheetId="5">#REF!</definedName>
    <definedName name="ar">#REF!</definedName>
    <definedName name="asbyds" localSheetId="1">#REF!</definedName>
    <definedName name="asbyds" localSheetId="8">#REF!</definedName>
    <definedName name="asbyds" localSheetId="7">#REF!</definedName>
    <definedName name="asbyds" localSheetId="3">#REF!</definedName>
    <definedName name="asbyds" localSheetId="4">#REF!</definedName>
    <definedName name="asbyds" localSheetId="5">#REF!</definedName>
    <definedName name="asbyds">#REF!</definedName>
    <definedName name="asd" localSheetId="1">#REF!</definedName>
    <definedName name="asd" localSheetId="8">#REF!</definedName>
    <definedName name="asd" localSheetId="7">#REF!</definedName>
    <definedName name="asd" localSheetId="3">#REF!</definedName>
    <definedName name="asd" localSheetId="4">#REF!</definedName>
    <definedName name="asd" localSheetId="5">#REF!</definedName>
    <definedName name="asd">#REF!</definedName>
    <definedName name="ASH" localSheetId="1">#REF!</definedName>
    <definedName name="ASH" localSheetId="8">#REF!</definedName>
    <definedName name="ASH" localSheetId="7">#REF!</definedName>
    <definedName name="ASH" localSheetId="3">#REF!</definedName>
    <definedName name="ASH" localSheetId="4">#REF!</definedName>
    <definedName name="ASH" localSheetId="5">#REF!</definedName>
    <definedName name="ASH">#REF!</definedName>
    <definedName name="ASPAV" localSheetId="1">#REF!</definedName>
    <definedName name="ASPAV" localSheetId="8">#REF!</definedName>
    <definedName name="ASPAV" localSheetId="7">#REF!</definedName>
    <definedName name="ASPAV" localSheetId="3">#REF!</definedName>
    <definedName name="ASPAV" localSheetId="4">#REF!</definedName>
    <definedName name="ASPAV" localSheetId="5">#REF!</definedName>
    <definedName name="ASPAV">#REF!</definedName>
    <definedName name="asw" localSheetId="1">#REF!</definedName>
    <definedName name="asw" localSheetId="8">#REF!</definedName>
    <definedName name="asw" localSheetId="7">#REF!</definedName>
    <definedName name="asw" localSheetId="3">#REF!</definedName>
    <definedName name="asw" localSheetId="4">#REF!</definedName>
    <definedName name="asw" localSheetId="5">#REF!</definedName>
    <definedName name="asw">#REF!</definedName>
    <definedName name="AVIBRA">'[41]Cost of O &amp; O'!$F$8</definedName>
    <definedName name="B" localSheetId="1">#REF!</definedName>
    <definedName name="B" localSheetId="8">#REF!</definedName>
    <definedName name="B" localSheetId="7">#REF!</definedName>
    <definedName name="B" localSheetId="3">#REF!</definedName>
    <definedName name="B" localSheetId="4">#REF!</definedName>
    <definedName name="B" localSheetId="5">#REF!</definedName>
    <definedName name="B">#REF!</definedName>
    <definedName name="Bar10dia">'[6]Qty Cal'!$M$421</definedName>
    <definedName name="Bar12dia">'[6]Qty Cal'!$M$422</definedName>
    <definedName name="Bar16dia">'[6]Qty Cal'!$M$423</definedName>
    <definedName name="Bar6dia">'[6]Qty Cal'!$M$419</definedName>
    <definedName name="Bar8dia">'[6]Qty Cal'!$M$420</definedName>
    <definedName name="basew" localSheetId="1">#REF!</definedName>
    <definedName name="basew" localSheetId="8">#REF!</definedName>
    <definedName name="basew" localSheetId="7">#REF!</definedName>
    <definedName name="basew" localSheetId="3">#REF!</definedName>
    <definedName name="basew" localSheetId="4">#REF!</definedName>
    <definedName name="basew" localSheetId="5">#REF!</definedName>
    <definedName name="basew">#REF!</definedName>
    <definedName name="BATCH" localSheetId="1">#REF!</definedName>
    <definedName name="BATCH" localSheetId="8">#REF!</definedName>
    <definedName name="BATCH" localSheetId="7">#REF!</definedName>
    <definedName name="BATCH" localSheetId="3">#REF!</definedName>
    <definedName name="BATCH" localSheetId="4">#REF!</definedName>
    <definedName name="BATCH" localSheetId="5">#REF!</definedName>
    <definedName name="BATCH">#REF!</definedName>
    <definedName name="BATCH20" localSheetId="1">#REF!</definedName>
    <definedName name="BATCH20" localSheetId="8">#REF!</definedName>
    <definedName name="BATCH20" localSheetId="7">#REF!</definedName>
    <definedName name="BATCH20" localSheetId="3">#REF!</definedName>
    <definedName name="BATCH20" localSheetId="4">#REF!</definedName>
    <definedName name="BATCH20" localSheetId="5">#REF!</definedName>
    <definedName name="BATCH20">#REF!</definedName>
    <definedName name="BATCH30" localSheetId="1">#REF!</definedName>
    <definedName name="BATCH30" localSheetId="8">#REF!</definedName>
    <definedName name="BATCH30" localSheetId="7">#REF!</definedName>
    <definedName name="BATCH30" localSheetId="3">#REF!</definedName>
    <definedName name="BATCH30" localSheetId="4">#REF!</definedName>
    <definedName name="BATCH30" localSheetId="5">#REF!</definedName>
    <definedName name="BATCH30">#REF!</definedName>
    <definedName name="Batching_hot_mix_plant" localSheetId="1">[33]SOR!#REF!</definedName>
    <definedName name="Batching_hot_mix_plant" localSheetId="8">[33]SOR!#REF!</definedName>
    <definedName name="Batching_hot_mix_plant" localSheetId="7">[33]SOR!#REF!</definedName>
    <definedName name="Batching_hot_mix_plant" localSheetId="3">[33]SOR!#REF!</definedName>
    <definedName name="Batching_hot_mix_plant" localSheetId="4">[33]SOR!#REF!</definedName>
    <definedName name="Batching_hot_mix_plant" localSheetId="5">[33]SOR!#REF!</definedName>
    <definedName name="Batching_hot_mix_plant">[33]SOR!#REF!</definedName>
    <definedName name="BBOF" localSheetId="1">#REF!</definedName>
    <definedName name="BBOF" localSheetId="8">#REF!</definedName>
    <definedName name="BBOF" localSheetId="7">#REF!</definedName>
    <definedName name="BBOF" localSheetId="3">#REF!</definedName>
    <definedName name="BBOF" localSheetId="4">#REF!</definedName>
    <definedName name="BBOF" localSheetId="5">#REF!</definedName>
    <definedName name="BBOF">#REF!</definedName>
    <definedName name="BC" localSheetId="1">#REF!</definedName>
    <definedName name="BC" localSheetId="8">#REF!</definedName>
    <definedName name="BC" localSheetId="7">#REF!</definedName>
    <definedName name="BC" localSheetId="3">#REF!</definedName>
    <definedName name="BC" localSheetId="4">#REF!</definedName>
    <definedName name="BC" localSheetId="5">#REF!</definedName>
    <definedName name="BC">#REF!</definedName>
    <definedName name="bcc" localSheetId="1">[10]ANAL!#REF!</definedName>
    <definedName name="bcc" localSheetId="8">[10]ANAL!#REF!</definedName>
    <definedName name="bcc" localSheetId="7">[10]ANAL!#REF!</definedName>
    <definedName name="bcc" localSheetId="3">[10]ANAL!#REF!</definedName>
    <definedName name="bcc" localSheetId="4">[10]ANAL!#REF!</definedName>
    <definedName name="bcc" localSheetId="5">[10]ANAL!#REF!</definedName>
    <definedName name="bcc">[10]ANAL!#REF!</definedName>
    <definedName name="bcv" localSheetId="1">#REF!</definedName>
    <definedName name="bcv" localSheetId="8">#REF!</definedName>
    <definedName name="bcv" localSheetId="7">#REF!</definedName>
    <definedName name="bcv" localSheetId="3">#REF!</definedName>
    <definedName name="bcv" localSheetId="4">#REF!</definedName>
    <definedName name="bcv" localSheetId="5">#REF!</definedName>
    <definedName name="bcv">#REF!</definedName>
    <definedName name="Bcw">[45]basdat!$D$5</definedName>
    <definedName name="beta" localSheetId="1">#REF!</definedName>
    <definedName name="beta" localSheetId="8">#REF!</definedName>
    <definedName name="beta" localSheetId="7">#REF!</definedName>
    <definedName name="beta" localSheetId="3">#REF!</definedName>
    <definedName name="beta" localSheetId="4">#REF!</definedName>
    <definedName name="beta" localSheetId="5">#REF!</definedName>
    <definedName name="beta">#REF!</definedName>
    <definedName name="BGrP" localSheetId="1">#REF!</definedName>
    <definedName name="BGrP" localSheetId="8">#REF!</definedName>
    <definedName name="BGrP" localSheetId="7">#REF!</definedName>
    <definedName name="BGrP" localSheetId="3">#REF!</definedName>
    <definedName name="BGrP" localSheetId="4">#REF!</definedName>
    <definedName name="BGrP" localSheetId="5">#REF!</definedName>
    <definedName name="BGrP">#REF!</definedName>
    <definedName name="bheel" localSheetId="1">#REF!</definedName>
    <definedName name="bheel" localSheetId="8">#REF!</definedName>
    <definedName name="bheel" localSheetId="7">#REF!</definedName>
    <definedName name="bheel" localSheetId="3">#REF!</definedName>
    <definedName name="bheel" localSheetId="4">#REF!</definedName>
    <definedName name="bheel" localSheetId="5">#REF!</definedName>
    <definedName name="bheel">#REF!</definedName>
    <definedName name="BHIS" localSheetId="1">#REF!</definedName>
    <definedName name="BHIS" localSheetId="8">#REF!</definedName>
    <definedName name="BHIS" localSheetId="7">#REF!</definedName>
    <definedName name="BHIS" localSheetId="3">#REF!</definedName>
    <definedName name="BHIS" localSheetId="4">#REF!</definedName>
    <definedName name="BHIS" localSheetId="5">#REF!</definedName>
    <definedName name="BHIS">#REF!</definedName>
    <definedName name="bhv" localSheetId="1">#REF!</definedName>
    <definedName name="bhv" localSheetId="8">#REF!</definedName>
    <definedName name="bhv" localSheetId="7">#REF!</definedName>
    <definedName name="bhv" localSheetId="3">#REF!</definedName>
    <definedName name="bhv" localSheetId="4">#REF!</definedName>
    <definedName name="bhv" localSheetId="5">#REF!</definedName>
    <definedName name="bhv">#REF!</definedName>
    <definedName name="BIND" localSheetId="1">#REF!</definedName>
    <definedName name="BIND" localSheetId="8">#REF!</definedName>
    <definedName name="BIND" localSheetId="7">#REF!</definedName>
    <definedName name="BIND" localSheetId="3">#REF!</definedName>
    <definedName name="BIND" localSheetId="4">#REF!</definedName>
    <definedName name="BIND" localSheetId="5">#REF!</definedName>
    <definedName name="BIND">#REF!</definedName>
    <definedName name="Bindingwire" localSheetId="1">#REF!</definedName>
    <definedName name="Bindingwire" localSheetId="8">#REF!</definedName>
    <definedName name="Bindingwire" localSheetId="7">#REF!</definedName>
    <definedName name="Bindingwire" localSheetId="3">#REF!</definedName>
    <definedName name="Bindingwire" localSheetId="4">#REF!</definedName>
    <definedName name="Bindingwire" localSheetId="5">#REF!</definedName>
    <definedName name="Bindingwire">#REF!</definedName>
    <definedName name="BIT" localSheetId="1">#REF!</definedName>
    <definedName name="BIT" localSheetId="8">#REF!</definedName>
    <definedName name="BIT" localSheetId="7">#REF!</definedName>
    <definedName name="BIT" localSheetId="3">#REF!</definedName>
    <definedName name="BIT" localSheetId="4">#REF!</definedName>
    <definedName name="BIT" localSheetId="5">#REF!</definedName>
    <definedName name="BIT">#REF!</definedName>
    <definedName name="BITDIST" localSheetId="1">#REF!</definedName>
    <definedName name="BITDIST" localSheetId="8">#REF!</definedName>
    <definedName name="BITDIST" localSheetId="7">#REF!</definedName>
    <definedName name="BITDIST" localSheetId="3">#REF!</definedName>
    <definedName name="BITDIST" localSheetId="4">#REF!</definedName>
    <definedName name="BITDIST" localSheetId="5">#REF!</definedName>
    <definedName name="BITDIST">#REF!</definedName>
    <definedName name="BLACKH" localSheetId="1">#REF!</definedName>
    <definedName name="BLACKH" localSheetId="8">#REF!</definedName>
    <definedName name="BLACKH" localSheetId="7">#REF!</definedName>
    <definedName name="BLACKH" localSheetId="3">#REF!</definedName>
    <definedName name="BLACKH" localSheetId="4">#REF!</definedName>
    <definedName name="BLACKH" localSheetId="5">#REF!</definedName>
    <definedName name="BLACKH">#REF!</definedName>
    <definedName name="BMK2SWDEND" localSheetId="1">#REF!</definedName>
    <definedName name="BMK2SWDEND" localSheetId="8">#REF!</definedName>
    <definedName name="BMK2SWDEND" localSheetId="7">#REF!</definedName>
    <definedName name="BMK2SWDEND" localSheetId="3">#REF!</definedName>
    <definedName name="BMK2SWDEND" localSheetId="4">#REF!</definedName>
    <definedName name="BMK2SWDEND" localSheetId="5">#REF!</definedName>
    <definedName name="BMK2SWDEND">#REF!</definedName>
    <definedName name="Bold">'[35]RA Civil'!$E$30</definedName>
    <definedName name="BOQ" localSheetId="1">#REF!</definedName>
    <definedName name="BOQ" localSheetId="8">#REF!</definedName>
    <definedName name="BOQ" localSheetId="7">#REF!</definedName>
    <definedName name="BOQ" localSheetId="3">#REF!</definedName>
    <definedName name="BOQ" localSheetId="4">#REF!</definedName>
    <definedName name="BOQ" localSheetId="5">#REF!</definedName>
    <definedName name="BOQ">#REF!</definedName>
    <definedName name="BOULD" localSheetId="1">#REF!</definedName>
    <definedName name="BOULD" localSheetId="8">#REF!</definedName>
    <definedName name="BOULD" localSheetId="7">#REF!</definedName>
    <definedName name="BOULD" localSheetId="3">#REF!</definedName>
    <definedName name="BOULD" localSheetId="4">#REF!</definedName>
    <definedName name="BOULD" localSheetId="5">#REF!</definedName>
    <definedName name="BOULD">#REF!</definedName>
    <definedName name="bp" localSheetId="1">[46]BP!#REF!</definedName>
    <definedName name="bp" localSheetId="8">[46]BP!#REF!</definedName>
    <definedName name="bp" localSheetId="7">[46]BP!#REF!</definedName>
    <definedName name="bp" localSheetId="3">[46]BP!#REF!</definedName>
    <definedName name="bp" localSheetId="4">[46]BP!#REF!</definedName>
    <definedName name="bp" localSheetId="5">[46]BP!#REF!</definedName>
    <definedName name="bp">[46]BP!#REF!</definedName>
    <definedName name="bred" localSheetId="1">#REF!</definedName>
    <definedName name="bred" localSheetId="8">#REF!</definedName>
    <definedName name="bred" localSheetId="7">#REF!</definedName>
    <definedName name="bred" localSheetId="3">#REF!</definedName>
    <definedName name="bred" localSheetId="4">#REF!</definedName>
    <definedName name="bred" localSheetId="5">#REF!</definedName>
    <definedName name="bred">#REF!</definedName>
    <definedName name="BRIBAT">'[35]RA Civil'!$E$38</definedName>
    <definedName name="BRICKS" localSheetId="1">#REF!</definedName>
    <definedName name="BRICKS" localSheetId="8">#REF!</definedName>
    <definedName name="BRICKS" localSheetId="7">#REF!</definedName>
    <definedName name="BRICKS" localSheetId="3">#REF!</definedName>
    <definedName name="BRICKS" localSheetId="4">#REF!</definedName>
    <definedName name="BRICKS" localSheetId="5">#REF!</definedName>
    <definedName name="BRICKS">#REF!</definedName>
    <definedName name="BROM" localSheetId="1">#REF!</definedName>
    <definedName name="BROM" localSheetId="8">#REF!</definedName>
    <definedName name="BROM" localSheetId="7">#REF!</definedName>
    <definedName name="BROM" localSheetId="3">#REF!</definedName>
    <definedName name="BROM" localSheetId="4">#REF!</definedName>
    <definedName name="BROM" localSheetId="5">#REF!</definedName>
    <definedName name="BROM">#REF!</definedName>
    <definedName name="broom" localSheetId="1">#REF!</definedName>
    <definedName name="broom" localSheetId="8">#REF!</definedName>
    <definedName name="broom" localSheetId="7">#REF!</definedName>
    <definedName name="broom" localSheetId="3">#REF!</definedName>
    <definedName name="broom" localSheetId="4">#REF!</definedName>
    <definedName name="broom" localSheetId="5">#REF!</definedName>
    <definedName name="broom">#REF!</definedName>
    <definedName name="btoe" localSheetId="1">#REF!</definedName>
    <definedName name="btoe" localSheetId="8">#REF!</definedName>
    <definedName name="btoe" localSheetId="7">#REF!</definedName>
    <definedName name="btoe" localSheetId="3">#REF!</definedName>
    <definedName name="btoe" localSheetId="4">#REF!</definedName>
    <definedName name="btoe" localSheetId="5">#REF!</definedName>
    <definedName name="btoe">#REF!</definedName>
    <definedName name="BuiltIn_Print_Area___0___0___0___0___0___0" localSheetId="1">#REF!</definedName>
    <definedName name="BuiltIn_Print_Area___0___0___0___0___0___0" localSheetId="8">#REF!</definedName>
    <definedName name="BuiltIn_Print_Area___0___0___0___0___0___0" localSheetId="7">#REF!</definedName>
    <definedName name="BuiltIn_Print_Area___0___0___0___0___0___0" localSheetId="3">#REF!</definedName>
    <definedName name="BuiltIn_Print_Area___0___0___0___0___0___0" localSheetId="4">#REF!</definedName>
    <definedName name="BuiltIn_Print_Area___0___0___0___0___0___0" localSheetId="5">#REF!</definedName>
    <definedName name="BuiltIn_Print_Area___0___0___0___0___0___0">#REF!</definedName>
    <definedName name="BuiltIn_Print_Titles___0___0___0___0" localSheetId="1">#REF!</definedName>
    <definedName name="BuiltIn_Print_Titles___0___0___0___0" localSheetId="8">#REF!</definedName>
    <definedName name="BuiltIn_Print_Titles___0___0___0___0" localSheetId="7">#REF!</definedName>
    <definedName name="BuiltIn_Print_Titles___0___0___0___0" localSheetId="3">#REF!</definedName>
    <definedName name="BuiltIn_Print_Titles___0___0___0___0" localSheetId="4">#REF!</definedName>
    <definedName name="BuiltIn_Print_Titles___0___0___0___0" localSheetId="5">#REF!</definedName>
    <definedName name="BuiltIn_Print_Titles___0___0___0___0">#REF!</definedName>
    <definedName name="bw" localSheetId="1">#REF!</definedName>
    <definedName name="bw" localSheetId="8">#REF!</definedName>
    <definedName name="bw" localSheetId="7">#REF!</definedName>
    <definedName name="bw" localSheetId="3">#REF!</definedName>
    <definedName name="bw" localSheetId="4">#REF!</definedName>
    <definedName name="bw" localSheetId="5">#REF!</definedName>
    <definedName name="bw">#REF!</definedName>
    <definedName name="BWIRE" localSheetId="1">#REF!</definedName>
    <definedName name="BWIRE" localSheetId="8">#REF!</definedName>
    <definedName name="BWIRE" localSheetId="7">#REF!</definedName>
    <definedName name="BWIRE" localSheetId="3">#REF!</definedName>
    <definedName name="BWIRE" localSheetId="4">#REF!</definedName>
    <definedName name="BWIRE" localSheetId="5">#REF!</definedName>
    <definedName name="BWIRE">#REF!</definedName>
    <definedName name="BWORK" localSheetId="1">#REF!</definedName>
    <definedName name="BWORK" localSheetId="8">#REF!</definedName>
    <definedName name="BWORK" localSheetId="7">#REF!</definedName>
    <definedName name="BWORK" localSheetId="3">#REF!</definedName>
    <definedName name="BWORK" localSheetId="4">#REF!</definedName>
    <definedName name="BWORK" localSheetId="5">#REF!</definedName>
    <definedName name="BWORK">#REF!</definedName>
    <definedName name="C_">#N/A</definedName>
    <definedName name="ca">[47]INPUT!$G$127*1.5</definedName>
    <definedName name="ca0" localSheetId="1">#REF!</definedName>
    <definedName name="ca0" localSheetId="8">#REF!</definedName>
    <definedName name="ca0" localSheetId="7">#REF!</definedName>
    <definedName name="ca0" localSheetId="3">#REF!</definedName>
    <definedName name="ca0" localSheetId="4">#REF!</definedName>
    <definedName name="ca0" localSheetId="5">#REF!</definedName>
    <definedName name="ca0">#REF!</definedName>
    <definedName name="ca10.3" localSheetId="1">#REF!</definedName>
    <definedName name="ca10.3" localSheetId="8">#REF!</definedName>
    <definedName name="ca10.3" localSheetId="7">#REF!</definedName>
    <definedName name="ca10.3" localSheetId="3">#REF!</definedName>
    <definedName name="ca10.3" localSheetId="4">#REF!</definedName>
    <definedName name="ca10.3" localSheetId="5">#REF!</definedName>
    <definedName name="ca10.3">#REF!</definedName>
    <definedName name="ca11.3" localSheetId="1">#REF!</definedName>
    <definedName name="ca11.3" localSheetId="8">#REF!</definedName>
    <definedName name="ca11.3" localSheetId="7">#REF!</definedName>
    <definedName name="ca11.3" localSheetId="3">#REF!</definedName>
    <definedName name="ca11.3" localSheetId="4">#REF!</definedName>
    <definedName name="ca11.3" localSheetId="5">#REF!</definedName>
    <definedName name="ca11.3">#REF!</definedName>
    <definedName name="ca12.3" localSheetId="1">#REF!</definedName>
    <definedName name="ca12.3" localSheetId="8">#REF!</definedName>
    <definedName name="ca12.3" localSheetId="7">#REF!</definedName>
    <definedName name="ca12.3" localSheetId="3">#REF!</definedName>
    <definedName name="ca12.3" localSheetId="4">#REF!</definedName>
    <definedName name="ca12.3" localSheetId="5">#REF!</definedName>
    <definedName name="ca12.3">#REF!</definedName>
    <definedName name="ca13.3" localSheetId="1">#REF!</definedName>
    <definedName name="ca13.3" localSheetId="8">#REF!</definedName>
    <definedName name="ca13.3" localSheetId="7">#REF!</definedName>
    <definedName name="ca13.3" localSheetId="3">#REF!</definedName>
    <definedName name="ca13.3" localSheetId="4">#REF!</definedName>
    <definedName name="ca13.3" localSheetId="5">#REF!</definedName>
    <definedName name="ca13.3">#REF!</definedName>
    <definedName name="ca14.3" localSheetId="1">#REF!</definedName>
    <definedName name="ca14.3" localSheetId="8">#REF!</definedName>
    <definedName name="ca14.3" localSheetId="7">#REF!</definedName>
    <definedName name="ca14.3" localSheetId="3">#REF!</definedName>
    <definedName name="ca14.3" localSheetId="4">#REF!</definedName>
    <definedName name="ca14.3" localSheetId="5">#REF!</definedName>
    <definedName name="ca14.3">#REF!</definedName>
    <definedName name="ca15.3" localSheetId="1">#REF!</definedName>
    <definedName name="ca15.3" localSheetId="8">#REF!</definedName>
    <definedName name="ca15.3" localSheetId="7">#REF!</definedName>
    <definedName name="ca15.3" localSheetId="3">#REF!</definedName>
    <definedName name="ca15.3" localSheetId="4">#REF!</definedName>
    <definedName name="ca15.3" localSheetId="5">#REF!</definedName>
    <definedName name="ca15.3">#REF!</definedName>
    <definedName name="ca16.3" localSheetId="1">#REF!</definedName>
    <definedName name="ca16.3" localSheetId="8">#REF!</definedName>
    <definedName name="ca16.3" localSheetId="7">#REF!</definedName>
    <definedName name="ca16.3" localSheetId="3">#REF!</definedName>
    <definedName name="ca16.3" localSheetId="4">#REF!</definedName>
    <definedName name="ca16.3" localSheetId="5">#REF!</definedName>
    <definedName name="ca16.3">#REF!</definedName>
    <definedName name="ca17.3" localSheetId="1">#REF!</definedName>
    <definedName name="ca17.3" localSheetId="8">#REF!</definedName>
    <definedName name="ca17.3" localSheetId="7">#REF!</definedName>
    <definedName name="ca17.3" localSheetId="3">#REF!</definedName>
    <definedName name="ca17.3" localSheetId="4">#REF!</definedName>
    <definedName name="ca17.3" localSheetId="5">#REF!</definedName>
    <definedName name="ca17.3">#REF!</definedName>
    <definedName name="ca18.3" localSheetId="1">#REF!</definedName>
    <definedName name="ca18.3" localSheetId="8">#REF!</definedName>
    <definedName name="ca18.3" localSheetId="7">#REF!</definedName>
    <definedName name="ca18.3" localSheetId="3">#REF!</definedName>
    <definedName name="ca18.3" localSheetId="4">#REF!</definedName>
    <definedName name="ca18.3" localSheetId="5">#REF!</definedName>
    <definedName name="ca18.3">#REF!</definedName>
    <definedName name="ca19.3" localSheetId="1">#REF!</definedName>
    <definedName name="ca19.3" localSheetId="8">#REF!</definedName>
    <definedName name="ca19.3" localSheetId="7">#REF!</definedName>
    <definedName name="ca19.3" localSheetId="3">#REF!</definedName>
    <definedName name="ca19.3" localSheetId="4">#REF!</definedName>
    <definedName name="ca19.3" localSheetId="5">#REF!</definedName>
    <definedName name="ca19.3">#REF!</definedName>
    <definedName name="ca20.3" localSheetId="1">#REF!</definedName>
    <definedName name="ca20.3" localSheetId="8">#REF!</definedName>
    <definedName name="ca20.3" localSheetId="7">#REF!</definedName>
    <definedName name="ca20.3" localSheetId="3">#REF!</definedName>
    <definedName name="ca20.3" localSheetId="4">#REF!</definedName>
    <definedName name="ca20.3" localSheetId="5">#REF!</definedName>
    <definedName name="ca20.3">#REF!</definedName>
    <definedName name="ca3.3" localSheetId="1">#REF!</definedName>
    <definedName name="ca3.3" localSheetId="8">#REF!</definedName>
    <definedName name="ca3.3" localSheetId="7">#REF!</definedName>
    <definedName name="ca3.3" localSheetId="3">#REF!</definedName>
    <definedName name="ca3.3" localSheetId="4">#REF!</definedName>
    <definedName name="ca3.3" localSheetId="5">#REF!</definedName>
    <definedName name="ca3.3">#REF!</definedName>
    <definedName name="ca4.3" localSheetId="1">#REF!</definedName>
    <definedName name="ca4.3" localSheetId="8">#REF!</definedName>
    <definedName name="ca4.3" localSheetId="7">#REF!</definedName>
    <definedName name="ca4.3" localSheetId="3">#REF!</definedName>
    <definedName name="ca4.3" localSheetId="4">#REF!</definedName>
    <definedName name="ca4.3" localSheetId="5">#REF!</definedName>
    <definedName name="ca4.3">#REF!</definedName>
    <definedName name="ca5.3" localSheetId="1">#REF!</definedName>
    <definedName name="ca5.3" localSheetId="8">#REF!</definedName>
    <definedName name="ca5.3" localSheetId="7">#REF!</definedName>
    <definedName name="ca5.3" localSheetId="3">#REF!</definedName>
    <definedName name="ca5.3" localSheetId="4">#REF!</definedName>
    <definedName name="ca5.3" localSheetId="5">#REF!</definedName>
    <definedName name="ca5.3">#REF!</definedName>
    <definedName name="ca6.3" localSheetId="1">#REF!</definedName>
    <definedName name="ca6.3" localSheetId="8">#REF!</definedName>
    <definedName name="ca6.3" localSheetId="7">#REF!</definedName>
    <definedName name="ca6.3" localSheetId="3">#REF!</definedName>
    <definedName name="ca6.3" localSheetId="4">#REF!</definedName>
    <definedName name="ca6.3" localSheetId="5">#REF!</definedName>
    <definedName name="ca6.3">#REF!</definedName>
    <definedName name="ca7.3" localSheetId="1">#REF!</definedName>
    <definedName name="ca7.3" localSheetId="8">#REF!</definedName>
    <definedName name="ca7.3" localSheetId="7">#REF!</definedName>
    <definedName name="ca7.3" localSheetId="3">#REF!</definedName>
    <definedName name="ca7.3" localSheetId="4">#REF!</definedName>
    <definedName name="ca7.3" localSheetId="5">#REF!</definedName>
    <definedName name="ca7.3">#REF!</definedName>
    <definedName name="ca8.3" localSheetId="1">#REF!</definedName>
    <definedName name="ca8.3" localSheetId="8">#REF!</definedName>
    <definedName name="ca8.3" localSheetId="7">#REF!</definedName>
    <definedName name="ca8.3" localSheetId="3">#REF!</definedName>
    <definedName name="ca8.3" localSheetId="4">#REF!</definedName>
    <definedName name="ca8.3" localSheetId="5">#REF!</definedName>
    <definedName name="ca8.3">#REF!</definedName>
    <definedName name="ca9.3" localSheetId="1">#REF!</definedName>
    <definedName name="ca9.3" localSheetId="8">#REF!</definedName>
    <definedName name="ca9.3" localSheetId="7">#REF!</definedName>
    <definedName name="ca9.3" localSheetId="3">#REF!</definedName>
    <definedName name="ca9.3" localSheetId="4">#REF!</definedName>
    <definedName name="ca9.3" localSheetId="5">#REF!</definedName>
    <definedName name="ca9.3">#REF!</definedName>
    <definedName name="CABLE_A">'[48]LOCAL RATES'!$B$5:$G$19</definedName>
    <definedName name="CABLE_G">'[48]LOCAL RATES'!$A$5:$H$18</definedName>
    <definedName name="CABLE1" localSheetId="1">#REF!</definedName>
    <definedName name="CABLE1" localSheetId="8">#REF!</definedName>
    <definedName name="CABLE1" localSheetId="7">#REF!</definedName>
    <definedName name="CABLE1" localSheetId="3">#REF!</definedName>
    <definedName name="CABLE1" localSheetId="4">#REF!</definedName>
    <definedName name="CABLE1" localSheetId="5">#REF!</definedName>
    <definedName name="CABLE1">#REF!</definedName>
    <definedName name="CAPAPR" localSheetId="1">#REF!</definedName>
    <definedName name="CAPAPR" localSheetId="8">#REF!</definedName>
    <definedName name="CAPAPR" localSheetId="7">#REF!</definedName>
    <definedName name="CAPAPR" localSheetId="3">#REF!</definedName>
    <definedName name="CAPAPR" localSheetId="4">#REF!</definedName>
    <definedName name="CAPAPR" localSheetId="5">#REF!</definedName>
    <definedName name="CAPAPR">#REF!</definedName>
    <definedName name="CAPAUG" localSheetId="1">#REF!</definedName>
    <definedName name="CAPAUG" localSheetId="8">#REF!</definedName>
    <definedName name="CAPAUG" localSheetId="7">#REF!</definedName>
    <definedName name="CAPAUG" localSheetId="3">#REF!</definedName>
    <definedName name="CAPAUG" localSheetId="4">#REF!</definedName>
    <definedName name="CAPAUG" localSheetId="5">#REF!</definedName>
    <definedName name="CAPAUG">#REF!</definedName>
    <definedName name="CAPDEC" localSheetId="1">#REF!</definedName>
    <definedName name="CAPDEC" localSheetId="8">#REF!</definedName>
    <definedName name="CAPDEC" localSheetId="7">#REF!</definedName>
    <definedName name="CAPDEC" localSheetId="3">#REF!</definedName>
    <definedName name="CAPDEC" localSheetId="4">#REF!</definedName>
    <definedName name="CAPDEC" localSheetId="5">#REF!</definedName>
    <definedName name="CAPDEC">#REF!</definedName>
    <definedName name="CAPFEB" localSheetId="1">#REF!</definedName>
    <definedName name="CAPFEB" localSheetId="8">#REF!</definedName>
    <definedName name="CAPFEB" localSheetId="7">#REF!</definedName>
    <definedName name="CAPFEB" localSheetId="3">#REF!</definedName>
    <definedName name="CAPFEB" localSheetId="4">#REF!</definedName>
    <definedName name="CAPFEB" localSheetId="5">#REF!</definedName>
    <definedName name="CAPFEB">#REF!</definedName>
    <definedName name="CAPJAN" localSheetId="1">#REF!</definedName>
    <definedName name="CAPJAN" localSheetId="8">#REF!</definedName>
    <definedName name="CAPJAN" localSheetId="7">#REF!</definedName>
    <definedName name="CAPJAN" localSheetId="3">#REF!</definedName>
    <definedName name="CAPJAN" localSheetId="4">#REF!</definedName>
    <definedName name="CAPJAN" localSheetId="5">#REF!</definedName>
    <definedName name="CAPJAN">#REF!</definedName>
    <definedName name="CAPJUL" localSheetId="1">#REF!</definedName>
    <definedName name="CAPJUL" localSheetId="8">#REF!</definedName>
    <definedName name="CAPJUL" localSheetId="7">#REF!</definedName>
    <definedName name="CAPJUL" localSheetId="3">#REF!</definedName>
    <definedName name="CAPJUL" localSheetId="4">#REF!</definedName>
    <definedName name="CAPJUL" localSheetId="5">#REF!</definedName>
    <definedName name="CAPJUL">#REF!</definedName>
    <definedName name="CAPJUN" localSheetId="1">#REF!</definedName>
    <definedName name="CAPJUN" localSheetId="8">#REF!</definedName>
    <definedName name="CAPJUN" localSheetId="7">#REF!</definedName>
    <definedName name="CAPJUN" localSheetId="3">#REF!</definedName>
    <definedName name="CAPJUN" localSheetId="4">#REF!</definedName>
    <definedName name="CAPJUN" localSheetId="5">#REF!</definedName>
    <definedName name="CAPJUN">#REF!</definedName>
    <definedName name="CAPMAR" localSheetId="1">#REF!</definedName>
    <definedName name="CAPMAR" localSheetId="8">#REF!</definedName>
    <definedName name="CAPMAR" localSheetId="7">#REF!</definedName>
    <definedName name="CAPMAR" localSheetId="3">#REF!</definedName>
    <definedName name="CAPMAR" localSheetId="4">#REF!</definedName>
    <definedName name="CAPMAR" localSheetId="5">#REF!</definedName>
    <definedName name="CAPMAR">#REF!</definedName>
    <definedName name="CAPMAY" localSheetId="1">#REF!</definedName>
    <definedName name="CAPMAY" localSheetId="8">#REF!</definedName>
    <definedName name="CAPMAY" localSheetId="7">#REF!</definedName>
    <definedName name="CAPMAY" localSheetId="3">#REF!</definedName>
    <definedName name="CAPMAY" localSheetId="4">#REF!</definedName>
    <definedName name="CAPMAY" localSheetId="5">#REF!</definedName>
    <definedName name="CAPMAY">#REF!</definedName>
    <definedName name="CAPNOV" localSheetId="1">#REF!</definedName>
    <definedName name="CAPNOV" localSheetId="8">#REF!</definedName>
    <definedName name="CAPNOV" localSheetId="7">#REF!</definedName>
    <definedName name="CAPNOV" localSheetId="3">#REF!</definedName>
    <definedName name="CAPNOV" localSheetId="4">#REF!</definedName>
    <definedName name="CAPNOV" localSheetId="5">#REF!</definedName>
    <definedName name="CAPNOV">#REF!</definedName>
    <definedName name="CAPOCT" localSheetId="1">#REF!</definedName>
    <definedName name="CAPOCT" localSheetId="8">#REF!</definedName>
    <definedName name="CAPOCT" localSheetId="7">#REF!</definedName>
    <definedName name="CAPOCT" localSheetId="3">#REF!</definedName>
    <definedName name="CAPOCT" localSheetId="4">#REF!</definedName>
    <definedName name="CAPOCT" localSheetId="5">#REF!</definedName>
    <definedName name="CAPOCT">#REF!</definedName>
    <definedName name="CAPSEP" localSheetId="1">#REF!</definedName>
    <definedName name="CAPSEP" localSheetId="8">#REF!</definedName>
    <definedName name="CAPSEP" localSheetId="7">#REF!</definedName>
    <definedName name="CAPSEP" localSheetId="3">#REF!</definedName>
    <definedName name="CAPSEP" localSheetId="4">#REF!</definedName>
    <definedName name="CAPSEP" localSheetId="5">#REF!</definedName>
    <definedName name="CAPSEP">#REF!</definedName>
    <definedName name="CAR" localSheetId="1">#REF!</definedName>
    <definedName name="CAR" localSheetId="8">#REF!</definedName>
    <definedName name="CAR" localSheetId="7">#REF!</definedName>
    <definedName name="CAR" localSheetId="3">#REF!</definedName>
    <definedName name="CAR" localSheetId="4">#REF!</definedName>
    <definedName name="CAR" localSheetId="5">#REF!</definedName>
    <definedName name="CAR">#REF!</definedName>
    <definedName name="cash" localSheetId="6" hidden="1">{"'Sheet1'!$A$4386:$N$4591"}</definedName>
    <definedName name="cash" hidden="1">{"'Sheet1'!$A$4386:$N$4591"}</definedName>
    <definedName name="CCBP" localSheetId="1">#REF!</definedName>
    <definedName name="CCBP" localSheetId="8">#REF!</definedName>
    <definedName name="CCBP" localSheetId="7">#REF!</definedName>
    <definedName name="CCBP" localSheetId="3">#REF!</definedName>
    <definedName name="CCBP" localSheetId="4">#REF!</definedName>
    <definedName name="CCBP" localSheetId="5">#REF!</definedName>
    <definedName name="CCBP">#REF!</definedName>
    <definedName name="cccc">'[35]RA Civil'!$E$57</definedName>
    <definedName name="cccccc" localSheetId="1">'[6]Pipe trench'!#REF!</definedName>
    <definedName name="cccccc" localSheetId="8">'[6]Pipe trench'!#REF!</definedName>
    <definedName name="cccccc" localSheetId="7">'[6]Pipe trench'!#REF!</definedName>
    <definedName name="cccccc" localSheetId="3">'[6]Pipe trench'!#REF!</definedName>
    <definedName name="cccccc" localSheetId="4">'[6]Pipe trench'!#REF!</definedName>
    <definedName name="cccccc" localSheetId="5">'[6]Pipe trench'!#REF!</definedName>
    <definedName name="cccccc">'[6]Pipe trench'!#REF!</definedName>
    <definedName name="cccccccccc" localSheetId="1">'[6]Pipe trench'!#REF!</definedName>
    <definedName name="cccccccccc" localSheetId="8">'[6]Pipe trench'!#REF!</definedName>
    <definedName name="cccccccccc" localSheetId="7">'[6]Pipe trench'!#REF!</definedName>
    <definedName name="cccccccccc" localSheetId="3">'[6]Pipe trench'!#REF!</definedName>
    <definedName name="cccccccccc" localSheetId="4">'[6]Pipe trench'!#REF!</definedName>
    <definedName name="cccccccccc" localSheetId="5">'[6]Pipe trench'!#REF!</definedName>
    <definedName name="cccccccccc">'[6]Pipe trench'!#REF!</definedName>
    <definedName name="CCRUSH" localSheetId="1">#REF!</definedName>
    <definedName name="CCRUSH" localSheetId="8">#REF!</definedName>
    <definedName name="CCRUSH" localSheetId="7">#REF!</definedName>
    <definedName name="CCRUSH" localSheetId="3">#REF!</definedName>
    <definedName name="CCRUSH" localSheetId="4">#REF!</definedName>
    <definedName name="CCRUSH" localSheetId="5">#REF!</definedName>
    <definedName name="CCRUSH">#REF!</definedName>
    <definedName name="cdds" localSheetId="1">#REF!</definedName>
    <definedName name="cdds" localSheetId="8">#REF!</definedName>
    <definedName name="cdds" localSheetId="7">#REF!</definedName>
    <definedName name="cdds" localSheetId="3">#REF!</definedName>
    <definedName name="cdds" localSheetId="4">#REF!</definedName>
    <definedName name="cdds" localSheetId="5">#REF!</definedName>
    <definedName name="cdds">#REF!</definedName>
    <definedName name="Cdi" localSheetId="1">'[49]220 11  BS '!#REF!</definedName>
    <definedName name="Cdi" localSheetId="8">'[49]220 11  BS '!#REF!</definedName>
    <definedName name="Cdi" localSheetId="7">'[49]220 11  BS '!#REF!</definedName>
    <definedName name="Cdi" localSheetId="3">'[49]220 11  BS '!#REF!</definedName>
    <definedName name="Cdi" localSheetId="4">'[49]220 11  BS '!#REF!</definedName>
    <definedName name="Cdi" localSheetId="5">'[49]220 11  BS '!#REF!</definedName>
    <definedName name="Cdi">'[49]220 11  BS '!#REF!</definedName>
    <definedName name="CDOZ" localSheetId="1">#REF!</definedName>
    <definedName name="CDOZ" localSheetId="8">#REF!</definedName>
    <definedName name="CDOZ" localSheetId="7">#REF!</definedName>
    <definedName name="CDOZ" localSheetId="3">#REF!</definedName>
    <definedName name="CDOZ" localSheetId="4">#REF!</definedName>
    <definedName name="CDOZ" localSheetId="5">#REF!</definedName>
    <definedName name="CDOZ">#REF!</definedName>
    <definedName name="cdv" localSheetId="1">#REF!</definedName>
    <definedName name="cdv" localSheetId="8">#REF!</definedName>
    <definedName name="cdv" localSheetId="7">#REF!</definedName>
    <definedName name="cdv" localSheetId="3">#REF!</definedName>
    <definedName name="cdv" localSheetId="4">#REF!</definedName>
    <definedName name="cdv" localSheetId="5">#REF!</definedName>
    <definedName name="cdv">#REF!</definedName>
    <definedName name="CE" localSheetId="1">#REF!</definedName>
    <definedName name="CE" localSheetId="8">#REF!</definedName>
    <definedName name="CE" localSheetId="7">#REF!</definedName>
    <definedName name="CE" localSheetId="3">#REF!</definedName>
    <definedName name="CE" localSheetId="4">#REF!</definedName>
    <definedName name="CE" localSheetId="5">#REF!</definedName>
    <definedName name="CE">#REF!</definedName>
    <definedName name="cem" localSheetId="1">#REF!</definedName>
    <definedName name="cem" localSheetId="8">#REF!</definedName>
    <definedName name="cem" localSheetId="7">#REF!</definedName>
    <definedName name="cem" localSheetId="3">#REF!</definedName>
    <definedName name="cem" localSheetId="4">#REF!</definedName>
    <definedName name="cem" localSheetId="5">#REF!</definedName>
    <definedName name="cem">#REF!</definedName>
    <definedName name="Cement" localSheetId="1">#REF!</definedName>
    <definedName name="Cement" localSheetId="8">#REF!</definedName>
    <definedName name="Cement" localSheetId="7">#REF!</definedName>
    <definedName name="Cement" localSheetId="3">#REF!</definedName>
    <definedName name="Cement" localSheetId="4">#REF!</definedName>
    <definedName name="Cement" localSheetId="5">#REF!</definedName>
    <definedName name="Cement">#REF!</definedName>
    <definedName name="cementpaint" localSheetId="1">#REF!</definedName>
    <definedName name="cementpaint" localSheetId="8">#REF!</definedName>
    <definedName name="cementpaint" localSheetId="7">#REF!</definedName>
    <definedName name="cementpaint" localSheetId="3">#REF!</definedName>
    <definedName name="cementpaint" localSheetId="4">#REF!</definedName>
    <definedName name="cementpaint" localSheetId="5">#REF!</definedName>
    <definedName name="cementpaint">#REF!</definedName>
    <definedName name="CEXC" localSheetId="1">#REF!</definedName>
    <definedName name="CEXC" localSheetId="8">#REF!</definedName>
    <definedName name="CEXC" localSheetId="7">#REF!</definedName>
    <definedName name="CEXC" localSheetId="3">#REF!</definedName>
    <definedName name="CEXC" localSheetId="4">#REF!</definedName>
    <definedName name="CEXC" localSheetId="5">#REF!</definedName>
    <definedName name="CEXC">#REF!</definedName>
    <definedName name="CFTi">'[35]RA Civil'!$E$41</definedName>
    <definedName name="cfv" localSheetId="1">#REF!</definedName>
    <definedName name="cfv" localSheetId="8">#REF!</definedName>
    <definedName name="cfv" localSheetId="7">#REF!</definedName>
    <definedName name="cfv" localSheetId="3">#REF!</definedName>
    <definedName name="cfv" localSheetId="4">#REF!</definedName>
    <definedName name="cfv" localSheetId="5">#REF!</definedName>
    <definedName name="cfv">#REF!</definedName>
    <definedName name="CGRD" localSheetId="1">#REF!</definedName>
    <definedName name="CGRD" localSheetId="8">#REF!</definedName>
    <definedName name="CGRD" localSheetId="7">#REF!</definedName>
    <definedName name="CGRD" localSheetId="3">#REF!</definedName>
    <definedName name="CGRD" localSheetId="4">#REF!</definedName>
    <definedName name="CGRD" localSheetId="5">#REF!</definedName>
    <definedName name="CGRD">#REF!</definedName>
    <definedName name="CGW" localSheetId="1">#REF!</definedName>
    <definedName name="CGW" localSheetId="8">#REF!</definedName>
    <definedName name="CGW" localSheetId="7">#REF!</definedName>
    <definedName name="CGW" localSheetId="3">#REF!</definedName>
    <definedName name="CGW" localSheetId="4">#REF!</definedName>
    <definedName name="CGW" localSheetId="5">#REF!</definedName>
    <definedName name="CGW">#REF!</definedName>
    <definedName name="CHAINAGE" localSheetId="1">#REF!</definedName>
    <definedName name="CHAINAGE" localSheetId="8">#REF!</definedName>
    <definedName name="CHAINAGE" localSheetId="7">#REF!</definedName>
    <definedName name="CHAINAGE" localSheetId="3">#REF!</definedName>
    <definedName name="CHAINAGE" localSheetId="4">#REF!</definedName>
    <definedName name="CHAINAGE" localSheetId="5">#REF!</definedName>
    <definedName name="CHAINAGE">#REF!</definedName>
    <definedName name="CHAINAGEM">[50]HYDRAULICS!$H$2</definedName>
    <definedName name="Chandramauli" localSheetId="1">#REF!</definedName>
    <definedName name="Chandramauli" localSheetId="8">#REF!</definedName>
    <definedName name="Chandramauli" localSheetId="7">#REF!</definedName>
    <definedName name="Chandramauli" localSheetId="3">#REF!</definedName>
    <definedName name="Chandramauli" localSheetId="4">#REF!</definedName>
    <definedName name="Chandramauli" localSheetId="5">#REF!</definedName>
    <definedName name="Chandramauli">#REF!</definedName>
    <definedName name="chandramauli1" localSheetId="1">#REF!</definedName>
    <definedName name="chandramauli1" localSheetId="8">#REF!</definedName>
    <definedName name="chandramauli1" localSheetId="7">#REF!</definedName>
    <definedName name="chandramauli1" localSheetId="3">#REF!</definedName>
    <definedName name="chandramauli1" localSheetId="4">#REF!</definedName>
    <definedName name="chandramauli1" localSheetId="5">#REF!</definedName>
    <definedName name="chandramauli1">#REF!</definedName>
    <definedName name="CHANDRAMAULI2" localSheetId="1">[51]FACE!#REF!</definedName>
    <definedName name="CHANDRAMAULI2" localSheetId="8">[51]FACE!#REF!</definedName>
    <definedName name="CHANDRAMAULI2" localSheetId="7">[51]FACE!#REF!</definedName>
    <definedName name="CHANDRAMAULI2" localSheetId="3">[51]FACE!#REF!</definedName>
    <definedName name="CHANDRAMAULI2" localSheetId="4">[51]FACE!#REF!</definedName>
    <definedName name="CHANDRAMAULI2" localSheetId="5">[51]FACE!#REF!</definedName>
    <definedName name="CHANDRAMAULI2">[51]FACE!#REF!</definedName>
    <definedName name="chandramauli3" localSheetId="1">#REF!</definedName>
    <definedName name="chandramauli3" localSheetId="8">#REF!</definedName>
    <definedName name="chandramauli3" localSheetId="7">#REF!</definedName>
    <definedName name="chandramauli3" localSheetId="3">#REF!</definedName>
    <definedName name="chandramauli3" localSheetId="4">#REF!</definedName>
    <definedName name="chandramauli3" localSheetId="5">#REF!</definedName>
    <definedName name="chandramauli3">#REF!</definedName>
    <definedName name="Charges_of_road_roller" localSheetId="1">[33]SOR!#REF!</definedName>
    <definedName name="Charges_of_road_roller" localSheetId="8">[33]SOR!#REF!</definedName>
    <definedName name="Charges_of_road_roller" localSheetId="7">[33]SOR!#REF!</definedName>
    <definedName name="Charges_of_road_roller" localSheetId="3">[33]SOR!#REF!</definedName>
    <definedName name="Charges_of_road_roller" localSheetId="4">[33]SOR!#REF!</definedName>
    <definedName name="Charges_of_road_roller" localSheetId="5">[33]SOR!#REF!</definedName>
    <definedName name="Charges_of_road_roller">[33]SOR!#REF!</definedName>
    <definedName name="CHMP" localSheetId="1">#REF!</definedName>
    <definedName name="CHMP" localSheetId="8">#REF!</definedName>
    <definedName name="CHMP" localSheetId="7">#REF!</definedName>
    <definedName name="CHMP" localSheetId="3">#REF!</definedName>
    <definedName name="CHMP" localSheetId="4">#REF!</definedName>
    <definedName name="CHMP" localSheetId="5">#REF!</definedName>
    <definedName name="CHMP">#REF!</definedName>
    <definedName name="CHW" localSheetId="1">#REF!</definedName>
    <definedName name="CHW" localSheetId="8">#REF!</definedName>
    <definedName name="CHW" localSheetId="7">#REF!</definedName>
    <definedName name="CHW" localSheetId="3">#REF!</definedName>
    <definedName name="CHW" localSheetId="4">#REF!</definedName>
    <definedName name="CHW" localSheetId="5">#REF!</definedName>
    <definedName name="CHW">#REF!</definedName>
    <definedName name="Citylist" localSheetId="1">#REF!</definedName>
    <definedName name="Citylist" localSheetId="8">#REF!</definedName>
    <definedName name="Citylist" localSheetId="7">#REF!</definedName>
    <definedName name="Citylist" localSheetId="3">#REF!</definedName>
    <definedName name="Citylist" localSheetId="4">#REF!</definedName>
    <definedName name="Citylist" localSheetId="5">#REF!</definedName>
    <definedName name="Citylist">#REF!</definedName>
    <definedName name="CJCB" localSheetId="1">#REF!</definedName>
    <definedName name="CJCB" localSheetId="8">#REF!</definedName>
    <definedName name="CJCB" localSheetId="7">#REF!</definedName>
    <definedName name="CJCB" localSheetId="3">#REF!</definedName>
    <definedName name="CJCB" localSheetId="4">#REF!</definedName>
    <definedName name="CJCB" localSheetId="5">#REF!</definedName>
    <definedName name="CJCB">#REF!</definedName>
    <definedName name="cl">150</definedName>
    <definedName name="CLAY" localSheetId="1">#REF!</definedName>
    <definedName name="CLAY" localSheetId="8">#REF!</definedName>
    <definedName name="CLAY" localSheetId="7">#REF!</definedName>
    <definedName name="CLAY" localSheetId="3">#REF!</definedName>
    <definedName name="CLAY" localSheetId="4">#REF!</definedName>
    <definedName name="CLAY" localSheetId="5">#REF!</definedName>
    <definedName name="CLAY">#REF!</definedName>
    <definedName name="clearspan1" localSheetId="1">[51]FACE!#REF!</definedName>
    <definedName name="clearspan1" localSheetId="8">[51]FACE!#REF!</definedName>
    <definedName name="clearspan1" localSheetId="7">[51]FACE!#REF!</definedName>
    <definedName name="clearspan1" localSheetId="3">[51]FACE!#REF!</definedName>
    <definedName name="clearspan1" localSheetId="4">[51]FACE!#REF!</definedName>
    <definedName name="clearspan1" localSheetId="5">[51]FACE!#REF!</definedName>
    <definedName name="clearspan1">[51]FACE!#REF!</definedName>
    <definedName name="clearspan11" localSheetId="1">#REF!</definedName>
    <definedName name="clearspan11" localSheetId="8">#REF!</definedName>
    <definedName name="clearspan11" localSheetId="7">#REF!</definedName>
    <definedName name="clearspan11" localSheetId="3">#REF!</definedName>
    <definedName name="clearspan11" localSheetId="4">#REF!</definedName>
    <definedName name="clearspan11" localSheetId="5">#REF!</definedName>
    <definedName name="clearspan11">#REF!</definedName>
    <definedName name="CLOAD" localSheetId="1">#REF!</definedName>
    <definedName name="CLOAD" localSheetId="8">#REF!</definedName>
    <definedName name="CLOAD" localSheetId="7">#REF!</definedName>
    <definedName name="CLOAD" localSheetId="3">#REF!</definedName>
    <definedName name="CLOAD" localSheetId="4">#REF!</definedName>
    <definedName name="CLOAD" localSheetId="5">#REF!</definedName>
    <definedName name="CLOAD">#REF!</definedName>
    <definedName name="cmain" localSheetId="1">#REF!</definedName>
    <definedName name="cmain" localSheetId="8">#REF!</definedName>
    <definedName name="cmain" localSheetId="7">#REF!</definedName>
    <definedName name="cmain" localSheetId="3">#REF!</definedName>
    <definedName name="cmain" localSheetId="4">#REF!</definedName>
    <definedName name="cmain" localSheetId="5">#REF!</definedName>
    <definedName name="cmain">#REF!</definedName>
    <definedName name="CMIX" localSheetId="1">#REF!</definedName>
    <definedName name="CMIX" localSheetId="8">#REF!</definedName>
    <definedName name="CMIX" localSheetId="7">#REF!</definedName>
    <definedName name="CMIX" localSheetId="3">#REF!</definedName>
    <definedName name="CMIX" localSheetId="4">#REF!</definedName>
    <definedName name="CMIX" localSheetId="5">#REF!</definedName>
    <definedName name="CMIX">#REF!</definedName>
    <definedName name="cmort3">'[19]Rates Basic'!$D$21</definedName>
    <definedName name="CmpJakOpo" localSheetId="1">#REF!</definedName>
    <definedName name="CmpJakOpo" localSheetId="8">#REF!</definedName>
    <definedName name="CmpJakOpo" localSheetId="7">#REF!</definedName>
    <definedName name="CmpJakOpo" localSheetId="3">#REF!</definedName>
    <definedName name="CmpJakOpo" localSheetId="4">#REF!</definedName>
    <definedName name="CmpJakOpo" localSheetId="5">#REF!</definedName>
    <definedName name="CmpJakOpo">#REF!</definedName>
    <definedName name="COARSE" localSheetId="1">#REF!</definedName>
    <definedName name="COARSE" localSheetId="8">#REF!</definedName>
    <definedName name="COARSE" localSheetId="7">#REF!</definedName>
    <definedName name="COARSE" localSheetId="3">#REF!</definedName>
    <definedName name="COARSE" localSheetId="4">#REF!</definedName>
    <definedName name="COARSE" localSheetId="5">#REF!</definedName>
    <definedName name="COARSE">#REF!</definedName>
    <definedName name="Coarsesand" localSheetId="1">#REF!</definedName>
    <definedName name="Coarsesand" localSheetId="8">#REF!</definedName>
    <definedName name="Coarsesand" localSheetId="7">#REF!</definedName>
    <definedName name="Coarsesand" localSheetId="3">#REF!</definedName>
    <definedName name="Coarsesand" localSheetId="4">#REF!</definedName>
    <definedName name="Coarsesand" localSheetId="5">#REF!</definedName>
    <definedName name="Coarsesand">#REF!</definedName>
    <definedName name="COMP" localSheetId="1">#REF!</definedName>
    <definedName name="COMP" localSheetId="8">#REF!</definedName>
    <definedName name="COMP" localSheetId="7">#REF!</definedName>
    <definedName name="COMP" localSheetId="3">#REF!</definedName>
    <definedName name="COMP" localSheetId="4">#REF!</definedName>
    <definedName name="COMP" localSheetId="5">#REF!</definedName>
    <definedName name="COMP">#REF!</definedName>
    <definedName name="ConBlks">'[52]RA Civil'!$E$39</definedName>
    <definedName name="conc_dens" localSheetId="1">#REF!</definedName>
    <definedName name="conc_dens" localSheetId="8">#REF!</definedName>
    <definedName name="conc_dens" localSheetId="7">#REF!</definedName>
    <definedName name="conc_dens" localSheetId="3">#REF!</definedName>
    <definedName name="conc_dens" localSheetId="4">#REF!</definedName>
    <definedName name="conc_dens" localSheetId="5">#REF!</definedName>
    <definedName name="conc_dens">#REF!</definedName>
    <definedName name="conden" localSheetId="1">#REF!</definedName>
    <definedName name="conden" localSheetId="8">#REF!</definedName>
    <definedName name="conden" localSheetId="7">#REF!</definedName>
    <definedName name="conden" localSheetId="3">#REF!</definedName>
    <definedName name="conden" localSheetId="4">#REF!</definedName>
    <definedName name="conden" localSheetId="5">#REF!</definedName>
    <definedName name="conden">#REF!</definedName>
    <definedName name="Cost_for_10_Hp_Hr." localSheetId="1">[33]SOR!#REF!</definedName>
    <definedName name="Cost_for_10_Hp_Hr." localSheetId="8">[33]SOR!#REF!</definedName>
    <definedName name="Cost_for_10_Hp_Hr." localSheetId="7">[33]SOR!#REF!</definedName>
    <definedName name="Cost_for_10_Hp_Hr." localSheetId="3">[33]SOR!#REF!</definedName>
    <definedName name="Cost_for_10_Hp_Hr." localSheetId="4">[33]SOR!#REF!</definedName>
    <definedName name="Cost_for_10_Hp_Hr." localSheetId="5">[33]SOR!#REF!</definedName>
    <definedName name="Cost_for_10_Hp_Hr.">[33]SOR!#REF!</definedName>
    <definedName name="Cost_of_water_including_filling_the_tanker" localSheetId="1">[33]SOR!#REF!</definedName>
    <definedName name="Cost_of_water_including_filling_the_tanker" localSheetId="8">[33]SOR!#REF!</definedName>
    <definedName name="Cost_of_water_including_filling_the_tanker" localSheetId="7">[33]SOR!#REF!</definedName>
    <definedName name="Cost_of_water_including_filling_the_tanker" localSheetId="3">[33]SOR!#REF!</definedName>
    <definedName name="Cost_of_water_including_filling_the_tanker" localSheetId="4">[33]SOR!#REF!</definedName>
    <definedName name="Cost_of_water_including_filling_the_tanker" localSheetId="5">[33]SOR!#REF!</definedName>
    <definedName name="Cost_of_water_including_filling_the_tanker">[33]SOR!#REF!</definedName>
    <definedName name="Cover_blocks" localSheetId="1">[33]SOR!#REF!</definedName>
    <definedName name="Cover_blocks" localSheetId="8">[33]SOR!#REF!</definedName>
    <definedName name="Cover_blocks" localSheetId="7">[33]SOR!#REF!</definedName>
    <definedName name="Cover_blocks" localSheetId="3">[33]SOR!#REF!</definedName>
    <definedName name="Cover_blocks" localSheetId="4">[33]SOR!#REF!</definedName>
    <definedName name="Cover_blocks" localSheetId="5">[33]SOR!#REF!</definedName>
    <definedName name="Cover_blocks">[33]SOR!#REF!</definedName>
    <definedName name="CPFM" localSheetId="1">#REF!</definedName>
    <definedName name="CPFM" localSheetId="8">#REF!</definedName>
    <definedName name="CPFM" localSheetId="7">#REF!</definedName>
    <definedName name="CPFM" localSheetId="3">#REF!</definedName>
    <definedName name="CPFM" localSheetId="4">#REF!</definedName>
    <definedName name="CPFM" localSheetId="5">#REF!</definedName>
    <definedName name="CPFM">#REF!</definedName>
    <definedName name="CPFS" localSheetId="1">#REF!</definedName>
    <definedName name="CPFS" localSheetId="8">#REF!</definedName>
    <definedName name="CPFS" localSheetId="7">#REF!</definedName>
    <definedName name="CPFS" localSheetId="3">#REF!</definedName>
    <definedName name="CPFS" localSheetId="4">#REF!</definedName>
    <definedName name="CPFS" localSheetId="5">#REF!</definedName>
    <definedName name="CPFS">#REF!</definedName>
    <definedName name="CPM" localSheetId="1">#REF!</definedName>
    <definedName name="CPM" localSheetId="8">#REF!</definedName>
    <definedName name="CPM" localSheetId="7">#REF!</definedName>
    <definedName name="CPM" localSheetId="3">#REF!</definedName>
    <definedName name="CPM" localSheetId="4">#REF!</definedName>
    <definedName name="CPM" localSheetId="5">#REF!</definedName>
    <definedName name="CPM">#REF!</definedName>
    <definedName name="CPUMP" localSheetId="1">#REF!</definedName>
    <definedName name="CPUMP" localSheetId="8">#REF!</definedName>
    <definedName name="CPUMP" localSheetId="7">#REF!</definedName>
    <definedName name="CPUMP" localSheetId="3">#REF!</definedName>
    <definedName name="CPUMP" localSheetId="4">#REF!</definedName>
    <definedName name="CPUMP" localSheetId="5">#REF!</definedName>
    <definedName name="CPUMP">#REF!</definedName>
    <definedName name="CRAR" localSheetId="1">#REF!</definedName>
    <definedName name="CRAR" localSheetId="8">#REF!</definedName>
    <definedName name="CRAR" localSheetId="7">#REF!</definedName>
    <definedName name="CRAR" localSheetId="3">#REF!</definedName>
    <definedName name="CRAR" localSheetId="4">#REF!</definedName>
    <definedName name="CRAR" localSheetId="5">#REF!</definedName>
    <definedName name="CRAR">#REF!</definedName>
    <definedName name="crc" localSheetId="1">#REF!</definedName>
    <definedName name="crc" localSheetId="8">#REF!</definedName>
    <definedName name="crc" localSheetId="7">#REF!</definedName>
    <definedName name="crc" localSheetId="3">#REF!</definedName>
    <definedName name="crc" localSheetId="4">#REF!</definedName>
    <definedName name="crc" localSheetId="5">#REF!</definedName>
    <definedName name="crc">#REF!</definedName>
    <definedName name="crlbc" localSheetId="1">#REF!</definedName>
    <definedName name="crlbc" localSheetId="8">#REF!</definedName>
    <definedName name="crlbc" localSheetId="7">#REF!</definedName>
    <definedName name="crlbc" localSheetId="3">#REF!</definedName>
    <definedName name="crlbc" localSheetId="4">#REF!</definedName>
    <definedName name="crlbc" localSheetId="5">#REF!</definedName>
    <definedName name="crlbc">#REF!</definedName>
    <definedName name="CRMB60" localSheetId="1">#REF!</definedName>
    <definedName name="CRMB60" localSheetId="8">#REF!</definedName>
    <definedName name="CRMB60" localSheetId="7">#REF!</definedName>
    <definedName name="CRMB60" localSheetId="3">#REF!</definedName>
    <definedName name="CRMB60" localSheetId="4">#REF!</definedName>
    <definedName name="CRMB60" localSheetId="5">#REF!</definedName>
    <definedName name="CRMB60">#REF!</definedName>
    <definedName name="CRUSH" localSheetId="1">#REF!</definedName>
    <definedName name="CRUSH" localSheetId="8">#REF!</definedName>
    <definedName name="CRUSH" localSheetId="7">#REF!</definedName>
    <definedName name="CRUSH" localSheetId="3">#REF!</definedName>
    <definedName name="CRUSH" localSheetId="4">#REF!</definedName>
    <definedName name="CRUSH" localSheetId="5">#REF!</definedName>
    <definedName name="CRUSH">#REF!</definedName>
    <definedName name="CRUSH1" localSheetId="1">#REF!</definedName>
    <definedName name="CRUSH1" localSheetId="8">#REF!</definedName>
    <definedName name="CRUSH1" localSheetId="7">#REF!</definedName>
    <definedName name="CRUSH1" localSheetId="3">#REF!</definedName>
    <definedName name="CRUSH1" localSheetId="4">#REF!</definedName>
    <definedName name="CRUSH1" localSheetId="5">#REF!</definedName>
    <definedName name="CRUSH1">#REF!</definedName>
    <definedName name="CRUSH2" localSheetId="1">#REF!</definedName>
    <definedName name="CRUSH2" localSheetId="8">#REF!</definedName>
    <definedName name="CRUSH2" localSheetId="7">#REF!</definedName>
    <definedName name="CRUSH2" localSheetId="3">#REF!</definedName>
    <definedName name="CRUSH2" localSheetId="4">#REF!</definedName>
    <definedName name="CRUSH2" localSheetId="5">#REF!</definedName>
    <definedName name="CRUSH2">#REF!</definedName>
    <definedName name="CS" localSheetId="1">'[49]220 11  BS '!#REF!</definedName>
    <definedName name="CS" localSheetId="8">'[49]220 11  BS '!#REF!</definedName>
    <definedName name="CS" localSheetId="7">'[49]220 11  BS '!#REF!</definedName>
    <definedName name="CS" localSheetId="3">'[49]220 11  BS '!#REF!</definedName>
    <definedName name="CS" localSheetId="4">'[49]220 11  BS '!#REF!</definedName>
    <definedName name="CS" localSheetId="5">'[49]220 11  BS '!#REF!</definedName>
    <definedName name="CS">'[49]220 11  BS '!#REF!</definedName>
    <definedName name="CSAND" localSheetId="1">#REF!</definedName>
    <definedName name="CSAND" localSheetId="8">#REF!</definedName>
    <definedName name="CSAND" localSheetId="7">#REF!</definedName>
    <definedName name="CSAND" localSheetId="3">#REF!</definedName>
    <definedName name="CSAND" localSheetId="4">#REF!</definedName>
    <definedName name="CSAND" localSheetId="5">#REF!</definedName>
    <definedName name="CSAND">#REF!</definedName>
    <definedName name="CSCP" localSheetId="1">#REF!</definedName>
    <definedName name="CSCP" localSheetId="8">#REF!</definedName>
    <definedName name="CSCP" localSheetId="7">#REF!</definedName>
    <definedName name="CSCP" localSheetId="3">#REF!</definedName>
    <definedName name="CSCP" localSheetId="4">#REF!</definedName>
    <definedName name="CSCP" localSheetId="5">#REF!</definedName>
    <definedName name="CSCP">#REF!</definedName>
    <definedName name="CSFP" localSheetId="1">#REF!</definedName>
    <definedName name="CSFP" localSheetId="8">#REF!</definedName>
    <definedName name="CSFP" localSheetId="7">#REF!</definedName>
    <definedName name="CSFP" localSheetId="3">#REF!</definedName>
    <definedName name="CSFP" localSheetId="4">#REF!</definedName>
    <definedName name="CSFP" localSheetId="5">#REF!</definedName>
    <definedName name="CSFP">#REF!</definedName>
    <definedName name="CSPREAD" localSheetId="1">#REF!</definedName>
    <definedName name="CSPREAD" localSheetId="8">#REF!</definedName>
    <definedName name="CSPREAD" localSheetId="7">#REF!</definedName>
    <definedName name="CSPREAD" localSheetId="3">#REF!</definedName>
    <definedName name="CSPREAD" localSheetId="4">#REF!</definedName>
    <definedName name="CSPREAD" localSheetId="5">#REF!</definedName>
    <definedName name="CSPREAD">#REF!</definedName>
    <definedName name="CSWP" localSheetId="1">#REF!</definedName>
    <definedName name="CSWP" localSheetId="8">#REF!</definedName>
    <definedName name="CSWP" localSheetId="7">#REF!</definedName>
    <definedName name="CSWP" localSheetId="3">#REF!</definedName>
    <definedName name="CSWP" localSheetId="4">#REF!</definedName>
    <definedName name="CSWP" localSheetId="5">#REF!</definedName>
    <definedName name="CSWP">#REF!</definedName>
    <definedName name="cth" localSheetId="1">#REF!</definedName>
    <definedName name="cth" localSheetId="8">#REF!</definedName>
    <definedName name="cth" localSheetId="7">#REF!</definedName>
    <definedName name="cth" localSheetId="3">#REF!</definedName>
    <definedName name="cth" localSheetId="4">#REF!</definedName>
    <definedName name="cth" localSheetId="5">#REF!</definedName>
    <definedName name="cth">#REF!</definedName>
    <definedName name="CTIP10" localSheetId="1">#REF!</definedName>
    <definedName name="CTIP10" localSheetId="8">#REF!</definedName>
    <definedName name="CTIP10" localSheetId="7">#REF!</definedName>
    <definedName name="CTIP10" localSheetId="3">#REF!</definedName>
    <definedName name="CTIP10" localSheetId="4">#REF!</definedName>
    <definedName name="CTIP10" localSheetId="5">#REF!</definedName>
    <definedName name="CTIP10">#REF!</definedName>
    <definedName name="CTIP20" localSheetId="1">#REF!</definedName>
    <definedName name="CTIP20" localSheetId="8">#REF!</definedName>
    <definedName name="CTIP20" localSheetId="7">#REF!</definedName>
    <definedName name="CTIP20" localSheetId="3">#REF!</definedName>
    <definedName name="CTIP20" localSheetId="4">#REF!</definedName>
    <definedName name="CTIP20" localSheetId="5">#REF!</definedName>
    <definedName name="CTIP20">#REF!</definedName>
    <definedName name="CTM" localSheetId="1">#REF!</definedName>
    <definedName name="CTM" localSheetId="8">#REF!</definedName>
    <definedName name="CTM" localSheetId="7">#REF!</definedName>
    <definedName name="CTM" localSheetId="3">#REF!</definedName>
    <definedName name="CTM" localSheetId="4">#REF!</definedName>
    <definedName name="CTM" localSheetId="5">#REF!</definedName>
    <definedName name="CTM">#REF!</definedName>
    <definedName name="CTROL" localSheetId="1">#REF!</definedName>
    <definedName name="CTROL" localSheetId="8">#REF!</definedName>
    <definedName name="CTROL" localSheetId="7">#REF!</definedName>
    <definedName name="CTROL" localSheetId="3">#REF!</definedName>
    <definedName name="CTROL" localSheetId="4">#REF!</definedName>
    <definedName name="CTROL" localSheetId="5">#REF!</definedName>
    <definedName name="CTROL">#REF!</definedName>
    <definedName name="cu0" localSheetId="1">#REF!</definedName>
    <definedName name="cu0" localSheetId="8">#REF!</definedName>
    <definedName name="cu0" localSheetId="7">#REF!</definedName>
    <definedName name="cu0" localSheetId="3">#REF!</definedName>
    <definedName name="cu0" localSheetId="4">#REF!</definedName>
    <definedName name="cu0" localSheetId="5">#REF!</definedName>
    <definedName name="cu0">#REF!</definedName>
    <definedName name="cu10.3" localSheetId="1">#REF!</definedName>
    <definedName name="cu10.3" localSheetId="8">#REF!</definedName>
    <definedName name="cu10.3" localSheetId="7">#REF!</definedName>
    <definedName name="cu10.3" localSheetId="3">#REF!</definedName>
    <definedName name="cu10.3" localSheetId="4">#REF!</definedName>
    <definedName name="cu10.3" localSheetId="5">#REF!</definedName>
    <definedName name="cu10.3">#REF!</definedName>
    <definedName name="cu11.3" localSheetId="1">#REF!</definedName>
    <definedName name="cu11.3" localSheetId="8">#REF!</definedName>
    <definedName name="cu11.3" localSheetId="7">#REF!</definedName>
    <definedName name="cu11.3" localSheetId="3">#REF!</definedName>
    <definedName name="cu11.3" localSheetId="4">#REF!</definedName>
    <definedName name="cu11.3" localSheetId="5">#REF!</definedName>
    <definedName name="cu11.3">#REF!</definedName>
    <definedName name="cu12.3" localSheetId="1">#REF!</definedName>
    <definedName name="cu12.3" localSheetId="8">#REF!</definedName>
    <definedName name="cu12.3" localSheetId="7">#REF!</definedName>
    <definedName name="cu12.3" localSheetId="3">#REF!</definedName>
    <definedName name="cu12.3" localSheetId="4">#REF!</definedName>
    <definedName name="cu12.3" localSheetId="5">#REF!</definedName>
    <definedName name="cu12.3">#REF!</definedName>
    <definedName name="cu13.3" localSheetId="1">#REF!</definedName>
    <definedName name="cu13.3" localSheetId="8">#REF!</definedName>
    <definedName name="cu13.3" localSheetId="7">#REF!</definedName>
    <definedName name="cu13.3" localSheetId="3">#REF!</definedName>
    <definedName name="cu13.3" localSheetId="4">#REF!</definedName>
    <definedName name="cu13.3" localSheetId="5">#REF!</definedName>
    <definedName name="cu13.3">#REF!</definedName>
    <definedName name="cu14.3" localSheetId="1">#REF!</definedName>
    <definedName name="cu14.3" localSheetId="8">#REF!</definedName>
    <definedName name="cu14.3" localSheetId="7">#REF!</definedName>
    <definedName name="cu14.3" localSheetId="3">#REF!</definedName>
    <definedName name="cu14.3" localSheetId="4">#REF!</definedName>
    <definedName name="cu14.3" localSheetId="5">#REF!</definedName>
    <definedName name="cu14.3">#REF!</definedName>
    <definedName name="cu15.3" localSheetId="1">#REF!</definedName>
    <definedName name="cu15.3" localSheetId="8">#REF!</definedName>
    <definedName name="cu15.3" localSheetId="7">#REF!</definedName>
    <definedName name="cu15.3" localSheetId="3">#REF!</definedName>
    <definedName name="cu15.3" localSheetId="4">#REF!</definedName>
    <definedName name="cu15.3" localSheetId="5">#REF!</definedName>
    <definedName name="cu15.3">#REF!</definedName>
    <definedName name="cu16.3" localSheetId="1">#REF!</definedName>
    <definedName name="cu16.3" localSheetId="8">#REF!</definedName>
    <definedName name="cu16.3" localSheetId="7">#REF!</definedName>
    <definedName name="cu16.3" localSheetId="3">#REF!</definedName>
    <definedName name="cu16.3" localSheetId="4">#REF!</definedName>
    <definedName name="cu16.3" localSheetId="5">#REF!</definedName>
    <definedName name="cu16.3">#REF!</definedName>
    <definedName name="cu17.3" localSheetId="1">#REF!</definedName>
    <definedName name="cu17.3" localSheetId="8">#REF!</definedName>
    <definedName name="cu17.3" localSheetId="7">#REF!</definedName>
    <definedName name="cu17.3" localSheetId="3">#REF!</definedName>
    <definedName name="cu17.3" localSheetId="4">#REF!</definedName>
    <definedName name="cu17.3" localSheetId="5">#REF!</definedName>
    <definedName name="cu17.3">#REF!</definedName>
    <definedName name="cu18.3" localSheetId="1">#REF!</definedName>
    <definedName name="cu18.3" localSheetId="8">#REF!</definedName>
    <definedName name="cu18.3" localSheetId="7">#REF!</definedName>
    <definedName name="cu18.3" localSheetId="3">#REF!</definedName>
    <definedName name="cu18.3" localSheetId="4">#REF!</definedName>
    <definedName name="cu18.3" localSheetId="5">#REF!</definedName>
    <definedName name="cu18.3">#REF!</definedName>
    <definedName name="cu19.3" localSheetId="1">#REF!</definedName>
    <definedName name="cu19.3" localSheetId="8">#REF!</definedName>
    <definedName name="cu19.3" localSheetId="7">#REF!</definedName>
    <definedName name="cu19.3" localSheetId="3">#REF!</definedName>
    <definedName name="cu19.3" localSheetId="4">#REF!</definedName>
    <definedName name="cu19.3" localSheetId="5">#REF!</definedName>
    <definedName name="cu19.3">#REF!</definedName>
    <definedName name="cu20.3" localSheetId="1">#REF!</definedName>
    <definedName name="cu20.3" localSheetId="8">#REF!</definedName>
    <definedName name="cu20.3" localSheetId="7">#REF!</definedName>
    <definedName name="cu20.3" localSheetId="3">#REF!</definedName>
    <definedName name="cu20.3" localSheetId="4">#REF!</definedName>
    <definedName name="cu20.3" localSheetId="5">#REF!</definedName>
    <definedName name="cu20.3">#REF!</definedName>
    <definedName name="cu3.3" localSheetId="1">#REF!</definedName>
    <definedName name="cu3.3" localSheetId="8">#REF!</definedName>
    <definedName name="cu3.3" localSheetId="7">#REF!</definedName>
    <definedName name="cu3.3" localSheetId="3">#REF!</definedName>
    <definedName name="cu3.3" localSheetId="4">#REF!</definedName>
    <definedName name="cu3.3" localSheetId="5">#REF!</definedName>
    <definedName name="cu3.3">#REF!</definedName>
    <definedName name="cu4.3" localSheetId="1">#REF!</definedName>
    <definedName name="cu4.3" localSheetId="8">#REF!</definedName>
    <definedName name="cu4.3" localSheetId="7">#REF!</definedName>
    <definedName name="cu4.3" localSheetId="3">#REF!</definedName>
    <definedName name="cu4.3" localSheetId="4">#REF!</definedName>
    <definedName name="cu4.3" localSheetId="5">#REF!</definedName>
    <definedName name="cu4.3">#REF!</definedName>
    <definedName name="cu5.3" localSheetId="1">#REF!</definedName>
    <definedName name="cu5.3" localSheetId="8">#REF!</definedName>
    <definedName name="cu5.3" localSheetId="7">#REF!</definedName>
    <definedName name="cu5.3" localSheetId="3">#REF!</definedName>
    <definedName name="cu5.3" localSheetId="4">#REF!</definedName>
    <definedName name="cu5.3" localSheetId="5">#REF!</definedName>
    <definedName name="cu5.3">#REF!</definedName>
    <definedName name="cu6.3" localSheetId="1">#REF!</definedName>
    <definedName name="cu6.3" localSheetId="8">#REF!</definedName>
    <definedName name="cu6.3" localSheetId="7">#REF!</definedName>
    <definedName name="cu6.3" localSheetId="3">#REF!</definedName>
    <definedName name="cu6.3" localSheetId="4">#REF!</definedName>
    <definedName name="cu6.3" localSheetId="5">#REF!</definedName>
    <definedName name="cu6.3">#REF!</definedName>
    <definedName name="cu7.3" localSheetId="1">#REF!</definedName>
    <definedName name="cu7.3" localSheetId="8">#REF!</definedName>
    <definedName name="cu7.3" localSheetId="7">#REF!</definedName>
    <definedName name="cu7.3" localSheetId="3">#REF!</definedName>
    <definedName name="cu7.3" localSheetId="4">#REF!</definedName>
    <definedName name="cu7.3" localSheetId="5">#REF!</definedName>
    <definedName name="cu7.3">#REF!</definedName>
    <definedName name="cu8.3" localSheetId="1">#REF!</definedName>
    <definedName name="cu8.3" localSheetId="8">#REF!</definedName>
    <definedName name="cu8.3" localSheetId="7">#REF!</definedName>
    <definedName name="cu8.3" localSheetId="3">#REF!</definedName>
    <definedName name="cu8.3" localSheetId="4">#REF!</definedName>
    <definedName name="cu8.3" localSheetId="5">#REF!</definedName>
    <definedName name="cu8.3">#REF!</definedName>
    <definedName name="cu9.3" localSheetId="1">#REF!</definedName>
    <definedName name="cu9.3" localSheetId="8">#REF!</definedName>
    <definedName name="cu9.3" localSheetId="7">#REF!</definedName>
    <definedName name="cu9.3" localSheetId="3">#REF!</definedName>
    <definedName name="cu9.3" localSheetId="4">#REF!</definedName>
    <definedName name="cu9.3" localSheetId="5">#REF!</definedName>
    <definedName name="cu9.3">#REF!</definedName>
    <definedName name="cutstone" localSheetId="1">#REF!</definedName>
    <definedName name="cutstone" localSheetId="8">#REF!</definedName>
    <definedName name="cutstone" localSheetId="7">#REF!</definedName>
    <definedName name="cutstone" localSheetId="3">#REF!</definedName>
    <definedName name="cutstone" localSheetId="4">#REF!</definedName>
    <definedName name="cutstone" localSheetId="5">#REF!</definedName>
    <definedName name="cutstone">#REF!</definedName>
    <definedName name="cvr" localSheetId="1">#REF!</definedName>
    <definedName name="cvr" localSheetId="8">#REF!</definedName>
    <definedName name="cvr" localSheetId="7">#REF!</definedName>
    <definedName name="cvr" localSheetId="3">#REF!</definedName>
    <definedName name="cvr" localSheetId="4">#REF!</definedName>
    <definedName name="cvr" localSheetId="5">#REF!</definedName>
    <definedName name="cvr">#REF!</definedName>
    <definedName name="cvrheel" localSheetId="1">#REF!</definedName>
    <definedName name="cvrheel" localSheetId="8">#REF!</definedName>
    <definedName name="cvrheel" localSheetId="7">#REF!</definedName>
    <definedName name="cvrheel" localSheetId="3">#REF!</definedName>
    <definedName name="cvrheel" localSheetId="4">#REF!</definedName>
    <definedName name="cvrheel" localSheetId="5">#REF!</definedName>
    <definedName name="cvrheel">#REF!</definedName>
    <definedName name="CVROL" localSheetId="1">#REF!</definedName>
    <definedName name="CVROL" localSheetId="8">#REF!</definedName>
    <definedName name="CVROL" localSheetId="7">#REF!</definedName>
    <definedName name="CVROL" localSheetId="3">#REF!</definedName>
    <definedName name="CVROL" localSheetId="4">#REF!</definedName>
    <definedName name="CVROL" localSheetId="5">#REF!</definedName>
    <definedName name="CVROL">#REF!</definedName>
    <definedName name="cvrtoe" localSheetId="1">#REF!</definedName>
    <definedName name="cvrtoe" localSheetId="8">#REF!</definedName>
    <definedName name="cvrtoe" localSheetId="7">#REF!</definedName>
    <definedName name="cvrtoe" localSheetId="3">#REF!</definedName>
    <definedName name="cvrtoe" localSheetId="4">#REF!</definedName>
    <definedName name="cvrtoe" localSheetId="5">#REF!</definedName>
    <definedName name="cvrtoe">#REF!</definedName>
    <definedName name="cw">20</definedName>
    <definedName name="CWMM" localSheetId="1">#REF!</definedName>
    <definedName name="CWMM" localSheetId="8">#REF!</definedName>
    <definedName name="CWMM" localSheetId="7">#REF!</definedName>
    <definedName name="CWMM" localSheetId="3">#REF!</definedName>
    <definedName name="CWMM" localSheetId="4">#REF!</definedName>
    <definedName name="CWMM" localSheetId="5">#REF!</definedName>
    <definedName name="CWMM">#REF!</definedName>
    <definedName name="CWTi">'[35]RA Civil'!$E$42</definedName>
    <definedName name="CZFT">'[6]ANAL-PUMP HOUSE'!$E$36</definedName>
    <definedName name="CZWT">'[6]ANAL-PUMP HOUSE'!$E$37</definedName>
    <definedName name="d" localSheetId="1">#REF!</definedName>
    <definedName name="d" localSheetId="8">#REF!</definedName>
    <definedName name="d" localSheetId="7">#REF!</definedName>
    <definedName name="d" localSheetId="3">#REF!</definedName>
    <definedName name="d" localSheetId="4">#REF!</definedName>
    <definedName name="d" localSheetId="5">#REF!</definedName>
    <definedName name="d">#REF!</definedName>
    <definedName name="d._Staging_to_keep_deflactometer___hire_charges_of_deflectometer" localSheetId="1">[33]SOR!#REF!</definedName>
    <definedName name="d._Staging_to_keep_deflactometer___hire_charges_of_deflectometer" localSheetId="8">[33]SOR!#REF!</definedName>
    <definedName name="d._Staging_to_keep_deflactometer___hire_charges_of_deflectometer" localSheetId="7">[33]SOR!#REF!</definedName>
    <definedName name="d._Staging_to_keep_deflactometer___hire_charges_of_deflectometer" localSheetId="3">[33]SOR!#REF!</definedName>
    <definedName name="d._Staging_to_keep_deflactometer___hire_charges_of_deflectometer" localSheetId="4">[33]SOR!#REF!</definedName>
    <definedName name="d._Staging_to_keep_deflactometer___hire_charges_of_deflectometer" localSheetId="5">[33]SOR!#REF!</definedName>
    <definedName name="d._Staging_to_keep_deflactometer___hire_charges_of_deflectometer">[33]SOR!#REF!</definedName>
    <definedName name="D_" localSheetId="1">#REF!</definedName>
    <definedName name="D_" localSheetId="8">#REF!</definedName>
    <definedName name="D_" localSheetId="7">#REF!</definedName>
    <definedName name="D_" localSheetId="3">#REF!</definedName>
    <definedName name="D_" localSheetId="4">#REF!</definedName>
    <definedName name="D_" localSheetId="5">#REF!</definedName>
    <definedName name="D_">#REF!</definedName>
    <definedName name="d_jp" localSheetId="6" hidden="1">{"'Sheet1'!$A$4386:$N$4591"}</definedName>
    <definedName name="d_jp" hidden="1">{"'Sheet1'!$A$4386:$N$4591"}</definedName>
    <definedName name="D65536A1" localSheetId="1">#REF!</definedName>
    <definedName name="D65536A1" localSheetId="8">#REF!</definedName>
    <definedName name="D65536A1" localSheetId="7">#REF!</definedName>
    <definedName name="D65536A1" localSheetId="3">#REF!</definedName>
    <definedName name="D65536A1" localSheetId="4">#REF!</definedName>
    <definedName name="D65536A1" localSheetId="5">#REF!</definedName>
    <definedName name="D65536A1">#REF!</definedName>
    <definedName name="DAGG" localSheetId="1">#REF!</definedName>
    <definedName name="DAGG" localSheetId="8">#REF!</definedName>
    <definedName name="DAGG" localSheetId="7">#REF!</definedName>
    <definedName name="DAGG" localSheetId="3">#REF!</definedName>
    <definedName name="DAGG" localSheetId="4">#REF!</definedName>
    <definedName name="DAGG" localSheetId="5">#REF!</definedName>
    <definedName name="DAGG">#REF!</definedName>
    <definedName name="DASP" localSheetId="1">#REF!</definedName>
    <definedName name="DASP" localSheetId="8">#REF!</definedName>
    <definedName name="DASP" localSheetId="7">#REF!</definedName>
    <definedName name="DASP" localSheetId="3">#REF!</definedName>
    <definedName name="DASP" localSheetId="4">#REF!</definedName>
    <definedName name="DASP" localSheetId="5">#REF!</definedName>
    <definedName name="DASP">#REF!</definedName>
    <definedName name="data" localSheetId="1">#REF!</definedName>
    <definedName name="data" localSheetId="8">#REF!</definedName>
    <definedName name="data" localSheetId="7">#REF!</definedName>
    <definedName name="data" localSheetId="3">#REF!</definedName>
    <definedName name="data" localSheetId="4">#REF!</definedName>
    <definedName name="data" localSheetId="5">#REF!</definedName>
    <definedName name="data">#REF!</definedName>
    <definedName name="data2" localSheetId="1">#REF!</definedName>
    <definedName name="data2" localSheetId="8">#REF!</definedName>
    <definedName name="data2" localSheetId="7">#REF!</definedName>
    <definedName name="data2" localSheetId="3">#REF!</definedName>
    <definedName name="data2" localSheetId="4">#REF!</definedName>
    <definedName name="data2" localSheetId="5">#REF!</definedName>
    <definedName name="data2">#REF!</definedName>
    <definedName name="_xlnm.Database" localSheetId="1">#REF!</definedName>
    <definedName name="_xlnm.Database" localSheetId="8">#REF!</definedName>
    <definedName name="_xlnm.Database" localSheetId="7">#REF!</definedName>
    <definedName name="_xlnm.Database" localSheetId="3">#REF!</definedName>
    <definedName name="_xlnm.Database" localSheetId="4">#REF!</definedName>
    <definedName name="_xlnm.Database" localSheetId="5">#REF!</definedName>
    <definedName name="_xlnm.Database">#REF!</definedName>
    <definedName name="DBIT" localSheetId="1">#REF!</definedName>
    <definedName name="DBIT" localSheetId="8">#REF!</definedName>
    <definedName name="DBIT" localSheetId="7">#REF!</definedName>
    <definedName name="DBIT" localSheetId="3">#REF!</definedName>
    <definedName name="DBIT" localSheetId="4">#REF!</definedName>
    <definedName name="DBIT" localSheetId="5">#REF!</definedName>
    <definedName name="DBIT">#REF!</definedName>
    <definedName name="dc">[39]Culvert!$H$112</definedName>
    <definedName name="dceff" localSheetId="1">#REF!</definedName>
    <definedName name="dceff" localSheetId="8">#REF!</definedName>
    <definedName name="dceff" localSheetId="7">#REF!</definedName>
    <definedName name="dceff" localSheetId="3">#REF!</definedName>
    <definedName name="dceff" localSheetId="4">#REF!</definedName>
    <definedName name="dceff" localSheetId="5">#REF!</definedName>
    <definedName name="dceff">#REF!</definedName>
    <definedName name="DCLAY">'[3]Cost of O &amp; O'!$F$14</definedName>
    <definedName name="DCOARSE" localSheetId="1">#REF!</definedName>
    <definedName name="DCOARSE" localSheetId="8">#REF!</definedName>
    <definedName name="DCOARSE" localSheetId="7">#REF!</definedName>
    <definedName name="DCOARSE" localSheetId="3">#REF!</definedName>
    <definedName name="DCOARSE" localSheetId="4">#REF!</definedName>
    <definedName name="DCOARSE" localSheetId="5">#REF!</definedName>
    <definedName name="DCOARSE">#REF!</definedName>
    <definedName name="dcrw" localSheetId="1">#REF!</definedName>
    <definedName name="dcrw" localSheetId="8">#REF!</definedName>
    <definedName name="dcrw" localSheetId="7">#REF!</definedName>
    <definedName name="dcrw" localSheetId="3">#REF!</definedName>
    <definedName name="dcrw" localSheetId="4">#REF!</definedName>
    <definedName name="dcrw" localSheetId="5">#REF!</definedName>
    <definedName name="dcrw">#REF!</definedName>
    <definedName name="DCSAND" localSheetId="1">#REF!</definedName>
    <definedName name="DCSAND" localSheetId="8">#REF!</definedName>
    <definedName name="DCSAND" localSheetId="7">#REF!</definedName>
    <definedName name="DCSAND" localSheetId="3">#REF!</definedName>
    <definedName name="DCSAND" localSheetId="4">#REF!</definedName>
    <definedName name="DCSAND" localSheetId="5">#REF!</definedName>
    <definedName name="DCSAND">#REF!</definedName>
    <definedName name="dd">[53]Analysis!$C$9</definedName>
    <definedName name="DDDD" localSheetId="6" hidden="1">{"form-D1",#N/A,FALSE,"FORM-D1";"form-D1_amt",#N/A,FALSE,"FORM-D1"}</definedName>
    <definedName name="DDDD" hidden="1">{"form-D1",#N/A,FALSE,"FORM-D1";"form-D1_amt",#N/A,FALSE,"FORM-D1"}</definedName>
    <definedName name="de" localSheetId="6" hidden="1">{"form-D1",#N/A,FALSE,"FORM-D1";"form-D1_amt",#N/A,FALSE,"FORM-D1"}</definedName>
    <definedName name="de" hidden="1">{"form-D1",#N/A,FALSE,"FORM-D1";"form-D1_amt",#N/A,FALSE,"FORM-D1"}</definedName>
    <definedName name="Deck_hh" localSheetId="1">#REF!</definedName>
    <definedName name="Deck_hh" localSheetId="8">#REF!</definedName>
    <definedName name="Deck_hh" localSheetId="7">#REF!</definedName>
    <definedName name="Deck_hh" localSheetId="3">#REF!</definedName>
    <definedName name="Deck_hh" localSheetId="4">#REF!</definedName>
    <definedName name="Deck_hh" localSheetId="5">#REF!</definedName>
    <definedName name="Deck_hh">#REF!</definedName>
    <definedName name="Deck_hv" localSheetId="1">#REF!</definedName>
    <definedName name="Deck_hv" localSheetId="8">#REF!</definedName>
    <definedName name="Deck_hv" localSheetId="7">#REF!</definedName>
    <definedName name="Deck_hv" localSheetId="3">#REF!</definedName>
    <definedName name="Deck_hv" localSheetId="4">#REF!</definedName>
    <definedName name="Deck_hv" localSheetId="5">#REF!</definedName>
    <definedName name="Deck_hv">#REF!</definedName>
    <definedName name="delta" localSheetId="1">#REF!</definedName>
    <definedName name="delta" localSheetId="8">#REF!</definedName>
    <definedName name="delta" localSheetId="7">#REF!</definedName>
    <definedName name="delta" localSheetId="3">#REF!</definedName>
    <definedName name="delta" localSheetId="4">#REF!</definedName>
    <definedName name="delta" localSheetId="5">#REF!</definedName>
    <definedName name="delta">#REF!</definedName>
    <definedName name="deltak" localSheetId="1">#REF!</definedName>
    <definedName name="deltak" localSheetId="8">#REF!</definedName>
    <definedName name="deltak" localSheetId="7">#REF!</definedName>
    <definedName name="deltak" localSheetId="3">#REF!</definedName>
    <definedName name="deltak" localSheetId="4">#REF!</definedName>
    <definedName name="deltak" localSheetId="5">#REF!</definedName>
    <definedName name="deltak">#REF!</definedName>
    <definedName name="deltam" localSheetId="1">#REF!</definedName>
    <definedName name="deltam" localSheetId="8">#REF!</definedName>
    <definedName name="deltam" localSheetId="7">#REF!</definedName>
    <definedName name="deltam" localSheetId="3">#REF!</definedName>
    <definedName name="deltam" localSheetId="4">#REF!</definedName>
    <definedName name="deltam" localSheetId="5">#REF!</definedName>
    <definedName name="deltam">#REF!</definedName>
    <definedName name="dep" localSheetId="1">#REF!</definedName>
    <definedName name="dep" localSheetId="8">#REF!</definedName>
    <definedName name="dep" localSheetId="7">#REF!</definedName>
    <definedName name="dep" localSheetId="3">#REF!</definedName>
    <definedName name="dep" localSheetId="4">#REF!</definedName>
    <definedName name="dep" localSheetId="5">#REF!</definedName>
    <definedName name="dep">#REF!</definedName>
    <definedName name="depth" localSheetId="1">#REF!</definedName>
    <definedName name="depth" localSheetId="8">#REF!</definedName>
    <definedName name="depth" localSheetId="7">#REF!</definedName>
    <definedName name="depth" localSheetId="3">#REF!</definedName>
    <definedName name="depth" localSheetId="4">#REF!</definedName>
    <definedName name="depth" localSheetId="5">#REF!</definedName>
    <definedName name="depth">#REF!</definedName>
    <definedName name="Detest_10000" localSheetId="1">#REF!</definedName>
    <definedName name="Detest_10000" localSheetId="8">#REF!</definedName>
    <definedName name="Detest_10000" localSheetId="7">#REF!</definedName>
    <definedName name="Detest_10000" localSheetId="3">#REF!</definedName>
    <definedName name="Detest_10000" localSheetId="4">#REF!</definedName>
    <definedName name="Detest_10000" localSheetId="5">#REF!</definedName>
    <definedName name="Detest_10000">#REF!</definedName>
    <definedName name="Detest_1LL_12" localSheetId="1">#REF!</definedName>
    <definedName name="Detest_1LL_12" localSheetId="8">#REF!</definedName>
    <definedName name="Detest_1LL_12" localSheetId="7">#REF!</definedName>
    <definedName name="Detest_1LL_12" localSheetId="3">#REF!</definedName>
    <definedName name="Detest_1LL_12" localSheetId="4">#REF!</definedName>
    <definedName name="Detest_1LL_12" localSheetId="5">#REF!</definedName>
    <definedName name="Detest_1LL_12">#REF!</definedName>
    <definedName name="Detest_1LL_7.5" localSheetId="1">#REF!</definedName>
    <definedName name="Detest_1LL_7.5" localSheetId="8">#REF!</definedName>
    <definedName name="Detest_1LL_7.5" localSheetId="7">#REF!</definedName>
    <definedName name="Detest_1LL_7.5" localSheetId="3">#REF!</definedName>
    <definedName name="Detest_1LL_7.5" localSheetId="4">#REF!</definedName>
    <definedName name="Detest_1LL_7.5" localSheetId="5">#REF!</definedName>
    <definedName name="Detest_1LL_7.5">#REF!</definedName>
    <definedName name="Detest_30000" localSheetId="1">#REF!</definedName>
    <definedName name="Detest_30000" localSheetId="8">#REF!</definedName>
    <definedName name="Detest_30000" localSheetId="7">#REF!</definedName>
    <definedName name="Detest_30000" localSheetId="3">#REF!</definedName>
    <definedName name="Detest_30000" localSheetId="4">#REF!</definedName>
    <definedName name="Detest_30000" localSheetId="5">#REF!</definedName>
    <definedName name="Detest_30000">#REF!</definedName>
    <definedName name="Detest_60000" localSheetId="1">#REF!</definedName>
    <definedName name="Detest_60000" localSheetId="8">#REF!</definedName>
    <definedName name="Detest_60000" localSheetId="7">#REF!</definedName>
    <definedName name="Detest_60000" localSheetId="3">#REF!</definedName>
    <definedName name="Detest_60000" localSheetId="4">#REF!</definedName>
    <definedName name="Detest_60000" localSheetId="5">#REF!</definedName>
    <definedName name="Detest_60000">#REF!</definedName>
    <definedName name="df" localSheetId="1">'[6]Pipes &amp; Valves'!#REF!</definedName>
    <definedName name="df" localSheetId="8">'[6]Pipes &amp; Valves'!#REF!</definedName>
    <definedName name="df" localSheetId="7">'[6]Pipes &amp; Valves'!#REF!</definedName>
    <definedName name="df" localSheetId="3">'[6]Pipes &amp; Valves'!#REF!</definedName>
    <definedName name="df" localSheetId="4">'[6]Pipes &amp; Valves'!#REF!</definedName>
    <definedName name="df" localSheetId="5">'[6]Pipes &amp; Valves'!#REF!</definedName>
    <definedName name="df">'[6]Pipes &amp; Valves'!#REF!</definedName>
    <definedName name="dfdfs" localSheetId="6" hidden="1">{"'Sheet1'!$A$4386:$N$4591"}</definedName>
    <definedName name="dfdfs" hidden="1">{"'Sheet1'!$A$4386:$N$4591"}</definedName>
    <definedName name="DFINE">'[3]Cost of O &amp; O'!$F$15</definedName>
    <definedName name="DGSB" localSheetId="1">#REF!</definedName>
    <definedName name="DGSB" localSheetId="8">#REF!</definedName>
    <definedName name="DGSB" localSheetId="7">#REF!</definedName>
    <definedName name="DGSB" localSheetId="3">#REF!</definedName>
    <definedName name="DGSB" localSheetId="4">#REF!</definedName>
    <definedName name="DGSB" localSheetId="5">#REF!</definedName>
    <definedName name="DGSB">#REF!</definedName>
    <definedName name="DHROCK" localSheetId="1">#REF!</definedName>
    <definedName name="DHROCK" localSheetId="8">#REF!</definedName>
    <definedName name="DHROCK" localSheetId="7">#REF!</definedName>
    <definedName name="DHROCK" localSheetId="3">#REF!</definedName>
    <definedName name="DHROCK" localSheetId="4">#REF!</definedName>
    <definedName name="DHROCK" localSheetId="5">#REF!</definedName>
    <definedName name="DHROCK">#REF!</definedName>
    <definedName name="DHTML" localSheetId="6" hidden="1">{"'Sheet1'!$A$4386:$N$4591"}</definedName>
    <definedName name="DHTML" hidden="1">{"'Sheet1'!$A$4386:$N$4591"}</definedName>
    <definedName name="Di" localSheetId="1">#REF!</definedName>
    <definedName name="Di" localSheetId="8">#REF!</definedName>
    <definedName name="Di" localSheetId="7">#REF!</definedName>
    <definedName name="Di" localSheetId="3">#REF!</definedName>
    <definedName name="Di" localSheetId="4">#REF!</definedName>
    <definedName name="Di" localSheetId="5">#REF!</definedName>
    <definedName name="Di">#REF!</definedName>
    <definedName name="DIA" localSheetId="1">#REF!</definedName>
    <definedName name="DIA" localSheetId="8">#REF!</definedName>
    <definedName name="DIA" localSheetId="7">#REF!</definedName>
    <definedName name="DIA" localSheetId="3">#REF!</definedName>
    <definedName name="DIA" localSheetId="4">#REF!</definedName>
    <definedName name="DIA" localSheetId="5">#REF!</definedName>
    <definedName name="DIA">#REF!</definedName>
    <definedName name="diacon" localSheetId="1">#REF!</definedName>
    <definedName name="diacon" localSheetId="8">#REF!</definedName>
    <definedName name="diacon" localSheetId="7">#REF!</definedName>
    <definedName name="diacon" localSheetId="3">#REF!</definedName>
    <definedName name="diacon" localSheetId="4">#REF!</definedName>
    <definedName name="diacon" localSheetId="5">#REF!</definedName>
    <definedName name="diacon">#REF!</definedName>
    <definedName name="DIns" localSheetId="1">#REF!</definedName>
    <definedName name="DIns" localSheetId="8">#REF!</definedName>
    <definedName name="DIns" localSheetId="7">#REF!</definedName>
    <definedName name="DIns" localSheetId="3">#REF!</definedName>
    <definedName name="DIns" localSheetId="4">#REF!</definedName>
    <definedName name="DIns" localSheetId="5">#REF!</definedName>
    <definedName name="DIns">#REF!</definedName>
    <definedName name="Dist" localSheetId="1">#REF!</definedName>
    <definedName name="Dist" localSheetId="8">#REF!</definedName>
    <definedName name="Dist" localSheetId="7">#REF!</definedName>
    <definedName name="Dist" localSheetId="3">#REF!</definedName>
    <definedName name="Dist" localSheetId="4">#REF!</definedName>
    <definedName name="Dist" localSheetId="5">#REF!</definedName>
    <definedName name="Dist">#REF!</definedName>
    <definedName name="distspc" localSheetId="1">#REF!</definedName>
    <definedName name="distspc" localSheetId="8">#REF!</definedName>
    <definedName name="distspc" localSheetId="7">#REF!</definedName>
    <definedName name="distspc" localSheetId="3">#REF!</definedName>
    <definedName name="distspc" localSheetId="4">#REF!</definedName>
    <definedName name="distspc" localSheetId="5">#REF!</definedName>
    <definedName name="distspc">#REF!</definedName>
    <definedName name="dm" localSheetId="1">#REF!</definedName>
    <definedName name="dm" localSheetId="8">#REF!</definedName>
    <definedName name="dm" localSheetId="7">#REF!</definedName>
    <definedName name="dm" localSheetId="3">#REF!</definedName>
    <definedName name="dm" localSheetId="4">#REF!</definedName>
    <definedName name="dm" localSheetId="5">#REF!</definedName>
    <definedName name="dm">#REF!</definedName>
    <definedName name="DMUCK">'[3]Cost of O &amp; O'!$F$17</definedName>
    <definedName name="DMUR" localSheetId="1">#REF!</definedName>
    <definedName name="DMUR" localSheetId="8">#REF!</definedName>
    <definedName name="DMUR" localSheetId="7">#REF!</definedName>
    <definedName name="DMUR" localSheetId="3">#REF!</definedName>
    <definedName name="DMUR" localSheetId="4">#REF!</definedName>
    <definedName name="DMUR" localSheetId="5">#REF!</definedName>
    <definedName name="DMUR">#REF!</definedName>
    <definedName name="Do" localSheetId="1">#REF!</definedName>
    <definedName name="Do" localSheetId="8">#REF!</definedName>
    <definedName name="Do" localSheetId="7">#REF!</definedName>
    <definedName name="Do" localSheetId="3">#REF!</definedName>
    <definedName name="Do" localSheetId="4">#REF!</definedName>
    <definedName name="Do" localSheetId="5">#REF!</definedName>
    <definedName name="Do">#REF!</definedName>
    <definedName name="DOZ" localSheetId="1">#REF!</definedName>
    <definedName name="DOZ" localSheetId="8">#REF!</definedName>
    <definedName name="DOZ" localSheetId="7">#REF!</definedName>
    <definedName name="DOZ" localSheetId="3">#REF!</definedName>
    <definedName name="DOZ" localSheetId="4">#REF!</definedName>
    <definedName name="DOZ" localSheetId="5">#REF!</definedName>
    <definedName name="DOZ">#REF!</definedName>
    <definedName name="dozer">'[54]Cost of O &amp; O'!$F$15</definedName>
    <definedName name="dref" localSheetId="1">#REF!</definedName>
    <definedName name="dref" localSheetId="8">#REF!</definedName>
    <definedName name="dref" localSheetId="7">#REF!</definedName>
    <definedName name="dref" localSheetId="3">#REF!</definedName>
    <definedName name="dref" localSheetId="4">#REF!</definedName>
    <definedName name="dref" localSheetId="5">#REF!</definedName>
    <definedName name="dref">#REF!</definedName>
    <definedName name="DRES" localSheetId="1">#REF!</definedName>
    <definedName name="DRES" localSheetId="8">#REF!</definedName>
    <definedName name="DRES" localSheetId="7">#REF!</definedName>
    <definedName name="DRES" localSheetId="3">#REF!</definedName>
    <definedName name="DRES" localSheetId="4">#REF!</definedName>
    <definedName name="DRES" localSheetId="5">#REF!</definedName>
    <definedName name="DRES">#REF!</definedName>
    <definedName name="DRILL" localSheetId="1">#REF!</definedName>
    <definedName name="DRILL" localSheetId="8">#REF!</definedName>
    <definedName name="DRILL" localSheetId="7">#REF!</definedName>
    <definedName name="DRILL" localSheetId="3">#REF!</definedName>
    <definedName name="DRILL" localSheetId="4">#REF!</definedName>
    <definedName name="DRILL" localSheetId="5">#REF!</definedName>
    <definedName name="DRILL">#REF!</definedName>
    <definedName name="DRIP">'[3]Cost of O &amp; O'!$F$18</definedName>
    <definedName name="DRIV" localSheetId="1">#REF!</definedName>
    <definedName name="DRIV" localSheetId="8">#REF!</definedName>
    <definedName name="DRIV" localSheetId="7">#REF!</definedName>
    <definedName name="DRIV" localSheetId="3">#REF!</definedName>
    <definedName name="DRIV" localSheetId="4">#REF!</definedName>
    <definedName name="DRIV" localSheetId="5">#REF!</definedName>
    <definedName name="DRIV">#REF!</definedName>
    <definedName name="DROCK" localSheetId="1">#REF!</definedName>
    <definedName name="DROCK" localSheetId="8">#REF!</definedName>
    <definedName name="DROCK" localSheetId="7">#REF!</definedName>
    <definedName name="DROCK" localSheetId="3">#REF!</definedName>
    <definedName name="DROCK" localSheetId="4">#REF!</definedName>
    <definedName name="DROCK" localSheetId="5">#REF!</definedName>
    <definedName name="DROCK">#REF!</definedName>
    <definedName name="drod" localSheetId="1">#REF!</definedName>
    <definedName name="drod" localSheetId="8">#REF!</definedName>
    <definedName name="drod" localSheetId="7">#REF!</definedName>
    <definedName name="drod" localSheetId="3">#REF!</definedName>
    <definedName name="drod" localSheetId="4">#REF!</definedName>
    <definedName name="drod" localSheetId="5">#REF!</definedName>
    <definedName name="drod">#REF!</definedName>
    <definedName name="DSAND" localSheetId="1">#REF!</definedName>
    <definedName name="DSAND" localSheetId="8">#REF!</definedName>
    <definedName name="DSAND" localSheetId="7">#REF!</definedName>
    <definedName name="DSAND" localSheetId="3">#REF!</definedName>
    <definedName name="DSAND" localSheetId="4">#REF!</definedName>
    <definedName name="DSAND" localSheetId="5">#REF!</definedName>
    <definedName name="DSAND">#REF!</definedName>
    <definedName name="DSOIL" localSheetId="1">#REF!</definedName>
    <definedName name="DSOIL" localSheetId="8">#REF!</definedName>
    <definedName name="DSOIL" localSheetId="7">#REF!</definedName>
    <definedName name="DSOIL" localSheetId="3">#REF!</definedName>
    <definedName name="DSOIL" localSheetId="4">#REF!</definedName>
    <definedName name="DSOIL" localSheetId="5">#REF!</definedName>
    <definedName name="DSOIL">#REF!</definedName>
    <definedName name="DSROCK" localSheetId="1">#REF!</definedName>
    <definedName name="DSROCK" localSheetId="8">#REF!</definedName>
    <definedName name="DSROCK" localSheetId="7">#REF!</definedName>
    <definedName name="DSROCK" localSheetId="3">#REF!</definedName>
    <definedName name="DSROCK" localSheetId="4">#REF!</definedName>
    <definedName name="DSROCK" localSheetId="5">#REF!</definedName>
    <definedName name="DSROCK">#REF!</definedName>
    <definedName name="DUB" localSheetId="1">#REF!</definedName>
    <definedName name="DUB" localSheetId="8">#REF!</definedName>
    <definedName name="DUB" localSheetId="7">#REF!</definedName>
    <definedName name="DUB" localSheetId="3">#REF!</definedName>
    <definedName name="DUB" localSheetId="4">#REF!</definedName>
    <definedName name="DUB" localSheetId="5">#REF!</definedName>
    <definedName name="DUB">#REF!</definedName>
    <definedName name="DUMP" localSheetId="1">#REF!</definedName>
    <definedName name="DUMP" localSheetId="8">#REF!</definedName>
    <definedName name="DUMP" localSheetId="7">#REF!</definedName>
    <definedName name="DUMP" localSheetId="3">#REF!</definedName>
    <definedName name="DUMP" localSheetId="4">#REF!</definedName>
    <definedName name="DUMP" localSheetId="5">#REF!</definedName>
    <definedName name="DUMP">#REF!</definedName>
    <definedName name="Dust" localSheetId="1">#REF!</definedName>
    <definedName name="Dust" localSheetId="8">#REF!</definedName>
    <definedName name="Dust" localSheetId="7">#REF!</definedName>
    <definedName name="Dust" localSheetId="3">#REF!</definedName>
    <definedName name="Dust" localSheetId="4">#REF!</definedName>
    <definedName name="Dust" localSheetId="5">#REF!</definedName>
    <definedName name="Dust">#REF!</definedName>
    <definedName name="dvv" localSheetId="1">#REF!</definedName>
    <definedName name="dvv" localSheetId="8">#REF!</definedName>
    <definedName name="dvv" localSheetId="7">#REF!</definedName>
    <definedName name="dvv" localSheetId="3">#REF!</definedName>
    <definedName name="dvv" localSheetId="4">#REF!</definedName>
    <definedName name="dvv" localSheetId="5">#REF!</definedName>
    <definedName name="dvv">#REF!</definedName>
    <definedName name="Dx" localSheetId="1">#REF!</definedName>
    <definedName name="Dx" localSheetId="8">#REF!</definedName>
    <definedName name="Dx" localSheetId="7">#REF!</definedName>
    <definedName name="Dx" localSheetId="3">#REF!</definedName>
    <definedName name="Dx" localSheetId="4">#REF!</definedName>
    <definedName name="Dx" localSheetId="5">#REF!</definedName>
    <definedName name="Dx">#REF!</definedName>
    <definedName name="Dy" localSheetId="1">#REF!</definedName>
    <definedName name="Dy" localSheetId="8">#REF!</definedName>
    <definedName name="Dy" localSheetId="7">#REF!</definedName>
    <definedName name="Dy" localSheetId="3">#REF!</definedName>
    <definedName name="Dy" localSheetId="4">#REF!</definedName>
    <definedName name="Dy" localSheetId="5">#REF!</definedName>
    <definedName name="Dy">#REF!</definedName>
    <definedName name="E" localSheetId="1">#REF!</definedName>
    <definedName name="E" localSheetId="8">#REF!</definedName>
    <definedName name="E" localSheetId="7">#REF!</definedName>
    <definedName name="E" localSheetId="3">#REF!</definedName>
    <definedName name="E" localSheetId="4">#REF!</definedName>
    <definedName name="E" localSheetId="5">#REF!</definedName>
    <definedName name="E">#REF!</definedName>
    <definedName name="E_span" localSheetId="1">#REF!</definedName>
    <definedName name="E_span" localSheetId="8">#REF!</definedName>
    <definedName name="E_span" localSheetId="7">#REF!</definedName>
    <definedName name="E_span" localSheetId="3">#REF!</definedName>
    <definedName name="E_span" localSheetId="4">#REF!</definedName>
    <definedName name="E_span" localSheetId="5">#REF!</definedName>
    <definedName name="E_span">#REF!</definedName>
    <definedName name="EAGG" localSheetId="1">#REF!</definedName>
    <definedName name="EAGG" localSheetId="8">#REF!</definedName>
    <definedName name="EAGG" localSheetId="7">#REF!</definedName>
    <definedName name="EAGG" localSheetId="3">#REF!</definedName>
    <definedName name="EAGG" localSheetId="4">#REF!</definedName>
    <definedName name="EAGG" localSheetId="5">#REF!</definedName>
    <definedName name="EAGG">#REF!</definedName>
    <definedName name="EAR">'[35]RA Civil'!$E$21</definedName>
    <definedName name="Earth" localSheetId="1">#REF!</definedName>
    <definedName name="Earth" localSheetId="8">#REF!</definedName>
    <definedName name="Earth" localSheetId="7">#REF!</definedName>
    <definedName name="Earth" localSheetId="3">#REF!</definedName>
    <definedName name="Earth" localSheetId="4">#REF!</definedName>
    <definedName name="Earth" localSheetId="5">#REF!</definedName>
    <definedName name="Earth">#REF!</definedName>
    <definedName name="ECLAY" localSheetId="1">#REF!</definedName>
    <definedName name="ECLAY" localSheetId="8">#REF!</definedName>
    <definedName name="ECLAY" localSheetId="7">#REF!</definedName>
    <definedName name="ECLAY" localSheetId="3">#REF!</definedName>
    <definedName name="ECLAY" localSheetId="4">#REF!</definedName>
    <definedName name="ECLAY" localSheetId="5">#REF!</definedName>
    <definedName name="ECLAY">#REF!</definedName>
    <definedName name="ECOARSE" localSheetId="1">#REF!</definedName>
    <definedName name="ECOARSE" localSheetId="8">#REF!</definedName>
    <definedName name="ECOARSE" localSheetId="7">#REF!</definedName>
    <definedName name="ECOARSE" localSheetId="3">#REF!</definedName>
    <definedName name="ECOARSE" localSheetId="4">#REF!</definedName>
    <definedName name="ECOARSE" localSheetId="5">#REF!</definedName>
    <definedName name="ECOARSE">#REF!</definedName>
    <definedName name="ECON" localSheetId="1">#REF!</definedName>
    <definedName name="ECON" localSheetId="8">#REF!</definedName>
    <definedName name="ECON" localSheetId="7">#REF!</definedName>
    <definedName name="ECON" localSheetId="3">#REF!</definedName>
    <definedName name="ECON" localSheetId="4">#REF!</definedName>
    <definedName name="ECON" localSheetId="5">#REF!</definedName>
    <definedName name="ECON">#REF!</definedName>
    <definedName name="ECSAND" localSheetId="1">#REF!</definedName>
    <definedName name="ECSAND" localSheetId="8">#REF!</definedName>
    <definedName name="ECSAND" localSheetId="7">#REF!</definedName>
    <definedName name="ECSAND" localSheetId="3">#REF!</definedName>
    <definedName name="ECSAND" localSheetId="4">#REF!</definedName>
    <definedName name="ECSAND" localSheetId="5">#REF!</definedName>
    <definedName name="ECSAND">#REF!</definedName>
    <definedName name="ED" localSheetId="1">#REF!</definedName>
    <definedName name="ED" localSheetId="8">#REF!</definedName>
    <definedName name="ED" localSheetId="7">#REF!</definedName>
    <definedName name="ED" localSheetId="3">#REF!</definedName>
    <definedName name="ED" localSheetId="4">#REF!</definedName>
    <definedName name="ED" localSheetId="5">#REF!</definedName>
    <definedName name="ED">#REF!</definedName>
    <definedName name="EEEE" localSheetId="6" hidden="1">{"form-D1",#N/A,FALSE,"FORM-D1";"form-D1_amt",#N/A,FALSE,"FORM-D1"}</definedName>
    <definedName name="EEEE" hidden="1">{"form-D1",#N/A,FALSE,"FORM-D1";"form-D1_amt",#N/A,FALSE,"FORM-D1"}</definedName>
    <definedName name="eehr" localSheetId="1">#REF!</definedName>
    <definedName name="eehr" localSheetId="8">#REF!</definedName>
    <definedName name="eehr" localSheetId="7">#REF!</definedName>
    <definedName name="eehr" localSheetId="3">#REF!</definedName>
    <definedName name="eehr" localSheetId="4">#REF!</definedName>
    <definedName name="eehr" localSheetId="5">#REF!</definedName>
    <definedName name="eehr">#REF!</definedName>
    <definedName name="eehrw" localSheetId="1">#REF!</definedName>
    <definedName name="eehrw" localSheetId="8">#REF!</definedName>
    <definedName name="eehrw" localSheetId="7">#REF!</definedName>
    <definedName name="eehrw" localSheetId="3">#REF!</definedName>
    <definedName name="eehrw" localSheetId="4">#REF!</definedName>
    <definedName name="eehrw" localSheetId="5">#REF!</definedName>
    <definedName name="eehrw">#REF!</definedName>
    <definedName name="eela" localSheetId="1">#REF!</definedName>
    <definedName name="eela" localSheetId="8">#REF!</definedName>
    <definedName name="eela" localSheetId="7">#REF!</definedName>
    <definedName name="eela" localSheetId="3">#REF!</definedName>
    <definedName name="eela" localSheetId="4">#REF!</definedName>
    <definedName name="eela" localSheetId="5">#REF!</definedName>
    <definedName name="eela">#REF!</definedName>
    <definedName name="effectivespan1" localSheetId="1">[51]FACE!#REF!</definedName>
    <definedName name="effectivespan1" localSheetId="8">[51]FACE!#REF!</definedName>
    <definedName name="effectivespan1" localSheetId="7">[51]FACE!#REF!</definedName>
    <definedName name="effectivespan1" localSheetId="3">[51]FACE!#REF!</definedName>
    <definedName name="effectivespan1" localSheetId="4">[51]FACE!#REF!</definedName>
    <definedName name="effectivespan1" localSheetId="5">[51]FACE!#REF!</definedName>
    <definedName name="effectivespan1">[51]FACE!#REF!</definedName>
    <definedName name="EFINE">'[3]Cost of O &amp; O'!$F$7</definedName>
    <definedName name="EGSB" localSheetId="1">#REF!</definedName>
    <definedName name="EGSB" localSheetId="8">#REF!</definedName>
    <definedName name="EGSB" localSheetId="7">#REF!</definedName>
    <definedName name="EGSB" localSheetId="3">#REF!</definedName>
    <definedName name="EGSB" localSheetId="4">#REF!</definedName>
    <definedName name="EGSB" localSheetId="5">#REF!</definedName>
    <definedName name="EGSB">#REF!</definedName>
    <definedName name="EHM" localSheetId="1">#REF!</definedName>
    <definedName name="EHM" localSheetId="8">#REF!</definedName>
    <definedName name="EHM" localSheetId="7">#REF!</definedName>
    <definedName name="EHM" localSheetId="3">#REF!</definedName>
    <definedName name="EHM" localSheetId="4">#REF!</definedName>
    <definedName name="EHM" localSheetId="5">#REF!</definedName>
    <definedName name="EHM">#REF!</definedName>
    <definedName name="EHROCK" localSheetId="1">#REF!</definedName>
    <definedName name="EHROCK" localSheetId="8">#REF!</definedName>
    <definedName name="EHROCK" localSheetId="7">#REF!</definedName>
    <definedName name="EHROCK" localSheetId="3">#REF!</definedName>
    <definedName name="EHROCK" localSheetId="4">#REF!</definedName>
    <definedName name="EHROCK" localSheetId="5">#REF!</definedName>
    <definedName name="EHROCK">#REF!</definedName>
    <definedName name="EMB" localSheetId="1">#REF!</definedName>
    <definedName name="EMB" localSheetId="8">#REF!</definedName>
    <definedName name="EMB" localSheetId="7">#REF!</definedName>
    <definedName name="EMB" localSheetId="3">#REF!</definedName>
    <definedName name="EMB" localSheetId="4">#REF!</definedName>
    <definedName name="EMB" localSheetId="5">#REF!</definedName>
    <definedName name="EMB">#REF!</definedName>
    <definedName name="EMDIST" localSheetId="1">#REF!</definedName>
    <definedName name="EMDIST" localSheetId="8">#REF!</definedName>
    <definedName name="EMDIST" localSheetId="7">#REF!</definedName>
    <definedName name="EMDIST" localSheetId="3">#REF!</definedName>
    <definedName name="EMDIST" localSheetId="4">#REF!</definedName>
    <definedName name="EMDIST" localSheetId="5">#REF!</definedName>
    <definedName name="EMDIST">#REF!</definedName>
    <definedName name="Emf" localSheetId="1">#REF!</definedName>
    <definedName name="Emf" localSheetId="8">#REF!</definedName>
    <definedName name="Emf" localSheetId="7">#REF!</definedName>
    <definedName name="Emf" localSheetId="3">#REF!</definedName>
    <definedName name="Emf" localSheetId="4">#REF!</definedName>
    <definedName name="Emf" localSheetId="5">#REF!</definedName>
    <definedName name="Emf">#REF!</definedName>
    <definedName name="EMUCK">'[3]Cost of O &amp; O'!$F$9</definedName>
    <definedName name="EMUL" localSheetId="1">#REF!</definedName>
    <definedName name="EMUL" localSheetId="8">#REF!</definedName>
    <definedName name="EMUL" localSheetId="7">#REF!</definedName>
    <definedName name="EMUL" localSheetId="3">#REF!</definedName>
    <definedName name="EMUL" localSheetId="4">#REF!</definedName>
    <definedName name="EMUL" localSheetId="5">#REF!</definedName>
    <definedName name="EMUL">#REF!</definedName>
    <definedName name="EMUR" localSheetId="1">#REF!</definedName>
    <definedName name="EMUR" localSheetId="8">#REF!</definedName>
    <definedName name="EMUR" localSheetId="7">#REF!</definedName>
    <definedName name="EMUR" localSheetId="3">#REF!</definedName>
    <definedName name="EMUR" localSheetId="4">#REF!</definedName>
    <definedName name="EMUR" localSheetId="5">#REF!</definedName>
    <definedName name="EMUR">#REF!</definedName>
    <definedName name="epi" localSheetId="1">#REF!</definedName>
    <definedName name="epi" localSheetId="8">#REF!</definedName>
    <definedName name="epi" localSheetId="7">#REF!</definedName>
    <definedName name="epi" localSheetId="3">#REF!</definedName>
    <definedName name="epi" localSheetId="4">#REF!</definedName>
    <definedName name="epi" localSheetId="5">#REF!</definedName>
    <definedName name="epi">#REF!</definedName>
    <definedName name="equip" localSheetId="1">[54]Analysis!#REF!</definedName>
    <definedName name="equip" localSheetId="8">[54]Analysis!#REF!</definedName>
    <definedName name="equip" localSheetId="7">[54]Analysis!#REF!</definedName>
    <definedName name="equip" localSheetId="3">[54]Analysis!#REF!</definedName>
    <definedName name="equip" localSheetId="4">[54]Analysis!#REF!</definedName>
    <definedName name="equip" localSheetId="5">[54]Analysis!#REF!</definedName>
    <definedName name="equip">[54]Analysis!#REF!</definedName>
    <definedName name="ERECT" localSheetId="1">#REF!</definedName>
    <definedName name="ERECT" localSheetId="8">#REF!</definedName>
    <definedName name="ERECT" localSheetId="7">#REF!</definedName>
    <definedName name="ERECT" localSheetId="3">#REF!</definedName>
    <definedName name="ERECT" localSheetId="4">#REF!</definedName>
    <definedName name="ERECT" localSheetId="5">#REF!</definedName>
    <definedName name="ERECT">#REF!</definedName>
    <definedName name="ERIP">'[3]Cost of O &amp; O'!$F$10</definedName>
    <definedName name="EROCK" localSheetId="1">#REF!</definedName>
    <definedName name="EROCK" localSheetId="8">#REF!</definedName>
    <definedName name="EROCK" localSheetId="7">#REF!</definedName>
    <definedName name="EROCK" localSheetId="3">#REF!</definedName>
    <definedName name="EROCK" localSheetId="4">#REF!</definedName>
    <definedName name="EROCK" localSheetId="5">#REF!</definedName>
    <definedName name="EROCK">#REF!</definedName>
    <definedName name="ERUB" localSheetId="1">#REF!</definedName>
    <definedName name="ERUB" localSheetId="8">#REF!</definedName>
    <definedName name="ERUB" localSheetId="7">#REF!</definedName>
    <definedName name="ERUB" localSheetId="3">#REF!</definedName>
    <definedName name="ERUB" localSheetId="4">#REF!</definedName>
    <definedName name="ERUB" localSheetId="5">#REF!</definedName>
    <definedName name="ERUB">#REF!</definedName>
    <definedName name="Esa" localSheetId="1">#REF!</definedName>
    <definedName name="Esa" localSheetId="8">#REF!</definedName>
    <definedName name="Esa" localSheetId="7">#REF!</definedName>
    <definedName name="Esa" localSheetId="3">#REF!</definedName>
    <definedName name="Esa" localSheetId="4">#REF!</definedName>
    <definedName name="Esa" localSheetId="5">#REF!</definedName>
    <definedName name="Esa">#REF!</definedName>
    <definedName name="ESAND" localSheetId="1">#REF!</definedName>
    <definedName name="ESAND" localSheetId="8">#REF!</definedName>
    <definedName name="ESAND" localSheetId="7">#REF!</definedName>
    <definedName name="ESAND" localSheetId="3">#REF!</definedName>
    <definedName name="ESAND" localSheetId="4">#REF!</definedName>
    <definedName name="ESAND" localSheetId="5">#REF!</definedName>
    <definedName name="ESAND">#REF!</definedName>
    <definedName name="ESOIL" localSheetId="1">#REF!</definedName>
    <definedName name="ESOIL" localSheetId="8">#REF!</definedName>
    <definedName name="ESOIL" localSheetId="7">#REF!</definedName>
    <definedName name="ESOIL" localSheetId="3">#REF!</definedName>
    <definedName name="ESOIL" localSheetId="4">#REF!</definedName>
    <definedName name="ESOIL" localSheetId="5">#REF!</definedName>
    <definedName name="ESOIL">#REF!</definedName>
    <definedName name="ESROCK" localSheetId="1">#REF!</definedName>
    <definedName name="ESROCK" localSheetId="8">#REF!</definedName>
    <definedName name="ESROCK" localSheetId="7">#REF!</definedName>
    <definedName name="ESROCK" localSheetId="3">#REF!</definedName>
    <definedName name="ESROCK" localSheetId="4">#REF!</definedName>
    <definedName name="ESROCK" localSheetId="5">#REF!</definedName>
    <definedName name="ESROCK">#REF!</definedName>
    <definedName name="ess" localSheetId="1">#REF!</definedName>
    <definedName name="ess" localSheetId="8">#REF!</definedName>
    <definedName name="ess" localSheetId="7">#REF!</definedName>
    <definedName name="ess" localSheetId="3">#REF!</definedName>
    <definedName name="ess" localSheetId="4">#REF!</definedName>
    <definedName name="ess" localSheetId="5">#REF!</definedName>
    <definedName name="ess">#REF!</definedName>
    <definedName name="Est" localSheetId="1">#REF!</definedName>
    <definedName name="Est" localSheetId="8">#REF!</definedName>
    <definedName name="Est" localSheetId="7">#REF!</definedName>
    <definedName name="Est" localSheetId="3">#REF!</definedName>
    <definedName name="Est" localSheetId="4">#REF!</definedName>
    <definedName name="Est" localSheetId="5">#REF!</definedName>
    <definedName name="Est">#REF!</definedName>
    <definedName name="esv" localSheetId="1">#REF!</definedName>
    <definedName name="esv" localSheetId="8">#REF!</definedName>
    <definedName name="esv" localSheetId="7">#REF!</definedName>
    <definedName name="esv" localSheetId="3">#REF!</definedName>
    <definedName name="esv" localSheetId="4">#REF!</definedName>
    <definedName name="esv" localSheetId="5">#REF!</definedName>
    <definedName name="esv">#REF!</definedName>
    <definedName name="Eta" localSheetId="1">#REF!</definedName>
    <definedName name="Eta" localSheetId="8">#REF!</definedName>
    <definedName name="Eta" localSheetId="7">#REF!</definedName>
    <definedName name="Eta" localSheetId="3">#REF!</definedName>
    <definedName name="Eta" localSheetId="4">#REF!</definedName>
    <definedName name="Eta" localSheetId="5">#REF!</definedName>
    <definedName name="Eta">#REF!</definedName>
    <definedName name="eth" localSheetId="1">#REF!</definedName>
    <definedName name="eth" localSheetId="8">#REF!</definedName>
    <definedName name="eth" localSheetId="7">#REF!</definedName>
    <definedName name="eth" localSheetId="3">#REF!</definedName>
    <definedName name="eth" localSheetId="4">#REF!</definedName>
    <definedName name="eth" localSheetId="5">#REF!</definedName>
    <definedName name="eth">#REF!</definedName>
    <definedName name="Ett" localSheetId="1">#REF!</definedName>
    <definedName name="Ett" localSheetId="8">#REF!</definedName>
    <definedName name="Ett" localSheetId="7">#REF!</definedName>
    <definedName name="Ett" localSheetId="3">#REF!</definedName>
    <definedName name="Ett" localSheetId="4">#REF!</definedName>
    <definedName name="Ett" localSheetId="5">#REF!</definedName>
    <definedName name="Ett">#REF!</definedName>
    <definedName name="etta" localSheetId="1">#REF!</definedName>
    <definedName name="etta" localSheetId="8">#REF!</definedName>
    <definedName name="etta" localSheetId="7">#REF!</definedName>
    <definedName name="etta" localSheetId="3">#REF!</definedName>
    <definedName name="etta" localSheetId="4">#REF!</definedName>
    <definedName name="etta" localSheetId="5">#REF!</definedName>
    <definedName name="etta">#REF!</definedName>
    <definedName name="EXC" localSheetId="1">#REF!</definedName>
    <definedName name="EXC" localSheetId="8">#REF!</definedName>
    <definedName name="EXC" localSheetId="7">#REF!</definedName>
    <definedName name="EXC" localSheetId="3">#REF!</definedName>
    <definedName name="EXC" localSheetId="4">#REF!</definedName>
    <definedName name="EXC" localSheetId="5">#REF!</definedName>
    <definedName name="EXC">#REF!</definedName>
    <definedName name="EXC20B">'[35]RA Civil'!$E$51</definedName>
    <definedName name="EXC20BPOL">'[35]RA Civil'!$F$51</definedName>
    <definedName name="EXC20POL">'[35]RA Civil'!$F$50</definedName>
    <definedName name="excavcl" localSheetId="1">#REF!</definedName>
    <definedName name="excavcl" localSheetId="8">#REF!</definedName>
    <definedName name="excavcl" localSheetId="7">#REF!</definedName>
    <definedName name="excavcl" localSheetId="3">#REF!</definedName>
    <definedName name="excavcl" localSheetId="4">#REF!</definedName>
    <definedName name="excavcl" localSheetId="5">#REF!</definedName>
    <definedName name="excavcl">#REF!</definedName>
    <definedName name="EXIT" localSheetId="1">#REF!</definedName>
    <definedName name="EXIT" localSheetId="8">#REF!</definedName>
    <definedName name="EXIT" localSheetId="7">#REF!</definedName>
    <definedName name="EXIT" localSheetId="3">#REF!</definedName>
    <definedName name="EXIT" localSheetId="4">#REF!</definedName>
    <definedName name="EXIT" localSheetId="5">#REF!</definedName>
    <definedName name="EXIT">#REF!</definedName>
    <definedName name="F" localSheetId="1">#REF!</definedName>
    <definedName name="F" localSheetId="8">#REF!</definedName>
    <definedName name="F" localSheetId="7">#REF!</definedName>
    <definedName name="F" localSheetId="3">#REF!</definedName>
    <definedName name="F" localSheetId="4">#REF!</definedName>
    <definedName name="F" localSheetId="5">#REF!</definedName>
    <definedName name="F">#REF!</definedName>
    <definedName name="fa">35.31*13</definedName>
    <definedName name="FabricatedTMT" localSheetId="1">#REF!</definedName>
    <definedName name="FabricatedTMT" localSheetId="8">#REF!</definedName>
    <definedName name="FabricatedTMT" localSheetId="7">#REF!</definedName>
    <definedName name="FabricatedTMT" localSheetId="3">#REF!</definedName>
    <definedName name="FabricatedTMT" localSheetId="4">#REF!</definedName>
    <definedName name="FabricatedTMT" localSheetId="5">#REF!</definedName>
    <definedName name="FabricatedTMT">#REF!</definedName>
    <definedName name="Fb" localSheetId="1">#REF!</definedName>
    <definedName name="Fb" localSheetId="8">#REF!</definedName>
    <definedName name="Fb" localSheetId="7">#REF!</definedName>
    <definedName name="Fb" localSheetId="3">#REF!</definedName>
    <definedName name="Fb" localSheetId="4">#REF!</definedName>
    <definedName name="Fb" localSheetId="5">#REF!</definedName>
    <definedName name="Fb">#REF!</definedName>
    <definedName name="FBLbearing14" localSheetId="1">#REF!</definedName>
    <definedName name="FBLbearing14" localSheetId="8">#REF!</definedName>
    <definedName name="FBLbearing14" localSheetId="7">#REF!</definedName>
    <definedName name="FBLbearing14" localSheetId="3">#REF!</definedName>
    <definedName name="FBLbearing14" localSheetId="4">#REF!</definedName>
    <definedName name="FBLbearing14" localSheetId="5">#REF!</definedName>
    <definedName name="FBLbearing14">#REF!</definedName>
    <definedName name="FBLclearspan" localSheetId="1">[51]FACE!#REF!</definedName>
    <definedName name="FBLclearspan" localSheetId="8">[51]FACE!#REF!</definedName>
    <definedName name="FBLclearspan" localSheetId="7">[51]FACE!#REF!</definedName>
    <definedName name="FBLclearspan" localSheetId="3">[51]FACE!#REF!</definedName>
    <definedName name="FBLclearspan" localSheetId="4">[51]FACE!#REF!</definedName>
    <definedName name="FBLclearspan" localSheetId="5">[51]FACE!#REF!</definedName>
    <definedName name="FBLclearspan">[51]FACE!#REF!</definedName>
    <definedName name="FBLclearspan11" localSheetId="1">#REF!</definedName>
    <definedName name="FBLclearspan11" localSheetId="8">#REF!</definedName>
    <definedName name="FBLclearspan11" localSheetId="7">#REF!</definedName>
    <definedName name="FBLclearspan11" localSheetId="3">#REF!</definedName>
    <definedName name="FBLclearspan11" localSheetId="4">#REF!</definedName>
    <definedName name="FBLclearspan11" localSheetId="5">#REF!</definedName>
    <definedName name="FBLclearspan11">#REF!</definedName>
    <definedName name="FBLeffectivespan" localSheetId="1">[51]FACE!#REF!</definedName>
    <definedName name="FBLeffectivespan" localSheetId="8">[51]FACE!#REF!</definedName>
    <definedName name="FBLeffectivespan" localSheetId="7">[51]FACE!#REF!</definedName>
    <definedName name="FBLeffectivespan" localSheetId="3">[51]FACE!#REF!</definedName>
    <definedName name="FBLeffectivespan" localSheetId="4">[51]FACE!#REF!</definedName>
    <definedName name="FBLeffectivespan" localSheetId="5">[51]FACE!#REF!</definedName>
    <definedName name="FBLeffectivespan">[51]FACE!#REF!</definedName>
    <definedName name="FBLeffectivespan12" localSheetId="1">#REF!</definedName>
    <definedName name="FBLeffectivespan12" localSheetId="8">#REF!</definedName>
    <definedName name="FBLeffectivespan12" localSheetId="7">#REF!</definedName>
    <definedName name="FBLeffectivespan12" localSheetId="3">#REF!</definedName>
    <definedName name="FBLeffectivespan12" localSheetId="4">#REF!</definedName>
    <definedName name="FBLeffectivespan12" localSheetId="5">#REF!</definedName>
    <definedName name="FBLeffectivespan12">#REF!</definedName>
    <definedName name="FBLoverallspan" localSheetId="1">[51]FACE!#REF!</definedName>
    <definedName name="FBLoverallspan" localSheetId="8">[51]FACE!#REF!</definedName>
    <definedName name="FBLoverallspan" localSheetId="7">[51]FACE!#REF!</definedName>
    <definedName name="FBLoverallspan" localSheetId="3">[51]FACE!#REF!</definedName>
    <definedName name="FBLoverallspan" localSheetId="4">[51]FACE!#REF!</definedName>
    <definedName name="FBLoverallspan" localSheetId="5">[51]FACE!#REF!</definedName>
    <definedName name="FBLoverallspan">[51]FACE!#REF!</definedName>
    <definedName name="FBLoverallspan13" localSheetId="1">#REF!</definedName>
    <definedName name="FBLoverallspan13" localSheetId="8">#REF!</definedName>
    <definedName name="FBLoverallspan13" localSheetId="7">#REF!</definedName>
    <definedName name="FBLoverallspan13" localSheetId="3">#REF!</definedName>
    <definedName name="FBLoverallspan13" localSheetId="4">#REF!</definedName>
    <definedName name="FBLoverallspan13" localSheetId="5">#REF!</definedName>
    <definedName name="FBLoverallspan13">#REF!</definedName>
    <definedName name="fc" localSheetId="1">#REF!</definedName>
    <definedName name="fc" localSheetId="8">#REF!</definedName>
    <definedName name="fc" localSheetId="7">#REF!</definedName>
    <definedName name="fc" localSheetId="3">#REF!</definedName>
    <definedName name="fc" localSheetId="4">#REF!</definedName>
    <definedName name="fc" localSheetId="5">#REF!</definedName>
    <definedName name="fc">#REF!</definedName>
    <definedName name="FCK">[55]Below_Earth!$H$12</definedName>
    <definedName name="FCL" localSheetId="1">'[49]220 11  BS '!#REF!</definedName>
    <definedName name="FCL" localSheetId="8">'[49]220 11  BS '!#REF!</definedName>
    <definedName name="FCL" localSheetId="7">'[49]220 11  BS '!#REF!</definedName>
    <definedName name="FCL" localSheetId="3">'[49]220 11  BS '!#REF!</definedName>
    <definedName name="FCL" localSheetId="4">'[49]220 11  BS '!#REF!</definedName>
    <definedName name="FCL" localSheetId="5">'[49]220 11  BS '!#REF!</definedName>
    <definedName name="FCL">'[49]220 11  BS '!#REF!</definedName>
    <definedName name="FCON" localSheetId="1">#REF!</definedName>
    <definedName name="FCON" localSheetId="8">#REF!</definedName>
    <definedName name="FCON" localSheetId="7">#REF!</definedName>
    <definedName name="FCON" localSheetId="3">#REF!</definedName>
    <definedName name="FCON" localSheetId="4">#REF!</definedName>
    <definedName name="FCON" localSheetId="5">#REF!</definedName>
    <definedName name="FCON">#REF!</definedName>
    <definedName name="FCR" localSheetId="1">[1]LD!#REF!</definedName>
    <definedName name="FCR" localSheetId="8">[1]LD!#REF!</definedName>
    <definedName name="FCR" localSheetId="7">[1]LD!#REF!</definedName>
    <definedName name="FCR" localSheetId="3">[1]LD!#REF!</definedName>
    <definedName name="FCR" localSheetId="4">[1]LD!#REF!</definedName>
    <definedName name="FCR" localSheetId="5">[1]LD!#REF!</definedName>
    <definedName name="FCR">[1]LD!#REF!</definedName>
    <definedName name="Fd" localSheetId="1">'[49]220 11  BS '!#REF!</definedName>
    <definedName name="Fd" localSheetId="8">'[49]220 11  BS '!#REF!</definedName>
    <definedName name="Fd" localSheetId="7">'[49]220 11  BS '!#REF!</definedName>
    <definedName name="Fd" localSheetId="3">'[49]220 11  BS '!#REF!</definedName>
    <definedName name="Fd" localSheetId="4">'[49]220 11  BS '!#REF!</definedName>
    <definedName name="Fd" localSheetId="5">'[49]220 11  BS '!#REF!</definedName>
    <definedName name="Fd">'[49]220 11  BS '!#REF!</definedName>
    <definedName name="Fdl" localSheetId="1">'[49]220 11  BS '!#REF!</definedName>
    <definedName name="Fdl" localSheetId="8">'[49]220 11  BS '!#REF!</definedName>
    <definedName name="Fdl" localSheetId="7">'[49]220 11  BS '!#REF!</definedName>
    <definedName name="Fdl" localSheetId="3">'[49]220 11  BS '!#REF!</definedName>
    <definedName name="Fdl" localSheetId="4">'[49]220 11  BS '!#REF!</definedName>
    <definedName name="Fdl" localSheetId="5">'[49]220 11  BS '!#REF!</definedName>
    <definedName name="Fdl">'[49]220 11  BS '!#REF!</definedName>
    <definedName name="Fdr" localSheetId="1">'[49]220 11  BS '!#REF!</definedName>
    <definedName name="Fdr" localSheetId="8">'[49]220 11  BS '!#REF!</definedName>
    <definedName name="Fdr" localSheetId="7">'[49]220 11  BS '!#REF!</definedName>
    <definedName name="Fdr" localSheetId="3">'[49]220 11  BS '!#REF!</definedName>
    <definedName name="Fdr" localSheetId="4">'[49]220 11  BS '!#REF!</definedName>
    <definedName name="Fdr" localSheetId="5">'[49]220 11  BS '!#REF!</definedName>
    <definedName name="Fdr">'[49]220 11  BS '!#REF!</definedName>
    <definedName name="FFN" localSheetId="1">#REF!</definedName>
    <definedName name="FFN" localSheetId="8">#REF!</definedName>
    <definedName name="FFN" localSheetId="7">#REF!</definedName>
    <definedName name="FFN" localSheetId="3">#REF!</definedName>
    <definedName name="FFN" localSheetId="4">#REF!</definedName>
    <definedName name="FFN" localSheetId="5">#REF!</definedName>
    <definedName name="FFN">#REF!</definedName>
    <definedName name="FFV" localSheetId="1">#REF!</definedName>
    <definedName name="FFV" localSheetId="8">#REF!</definedName>
    <definedName name="FFV" localSheetId="7">#REF!</definedName>
    <definedName name="FFV" localSheetId="3">#REF!</definedName>
    <definedName name="FFV" localSheetId="4">#REF!</definedName>
    <definedName name="FFV" localSheetId="5">#REF!</definedName>
    <definedName name="FFV">#REF!</definedName>
    <definedName name="fg" localSheetId="1">#REF!</definedName>
    <definedName name="fg" localSheetId="8">#REF!</definedName>
    <definedName name="fg" localSheetId="7">#REF!</definedName>
    <definedName name="fg" localSheetId="3">#REF!</definedName>
    <definedName name="fg" localSheetId="4">#REF!</definedName>
    <definedName name="fg" localSheetId="5">#REF!</definedName>
    <definedName name="fg">#REF!</definedName>
    <definedName name="Fh" localSheetId="1">#REF!</definedName>
    <definedName name="Fh" localSheetId="8">#REF!</definedName>
    <definedName name="Fh" localSheetId="7">#REF!</definedName>
    <definedName name="Fh" localSheetId="3">#REF!</definedName>
    <definedName name="Fh" localSheetId="4">#REF!</definedName>
    <definedName name="Fh" localSheetId="5">#REF!</definedName>
    <definedName name="Fh">#REF!</definedName>
    <definedName name="Fha" localSheetId="1">#REF!</definedName>
    <definedName name="Fha" localSheetId="8">#REF!</definedName>
    <definedName name="Fha" localSheetId="7">#REF!</definedName>
    <definedName name="Fha" localSheetId="3">#REF!</definedName>
    <definedName name="Fha" localSheetId="4">#REF!</definedName>
    <definedName name="Fha" localSheetId="5">#REF!</definedName>
    <definedName name="Fha">#REF!</definedName>
    <definedName name="FHL" localSheetId="1">#REF!</definedName>
    <definedName name="FHL" localSheetId="8">#REF!</definedName>
    <definedName name="FHL" localSheetId="7">#REF!</definedName>
    <definedName name="FHL" localSheetId="3">#REF!</definedName>
    <definedName name="FHL" localSheetId="4">#REF!</definedName>
    <definedName name="FHL" localSheetId="5">#REF!</definedName>
    <definedName name="FHL">#REF!</definedName>
    <definedName name="FHM" localSheetId="1">#REF!</definedName>
    <definedName name="FHM" localSheetId="8">#REF!</definedName>
    <definedName name="FHM" localSheetId="7">#REF!</definedName>
    <definedName name="FHM" localSheetId="3">#REF!</definedName>
    <definedName name="FHM" localSheetId="4">#REF!</definedName>
    <definedName name="FHM" localSheetId="5">#REF!</definedName>
    <definedName name="FHM">#REF!</definedName>
    <definedName name="Fhwa" localSheetId="1">#REF!</definedName>
    <definedName name="Fhwa" localSheetId="8">#REF!</definedName>
    <definedName name="Fhwa" localSheetId="7">#REF!</definedName>
    <definedName name="Fhwa" localSheetId="3">#REF!</definedName>
    <definedName name="Fhwa" localSheetId="4">#REF!</definedName>
    <definedName name="Fhwa" localSheetId="5">#REF!</definedName>
    <definedName name="Fhwa">#REF!</definedName>
    <definedName name="Fhwl" localSheetId="1">#REF!</definedName>
    <definedName name="Fhwl" localSheetId="8">#REF!</definedName>
    <definedName name="Fhwl" localSheetId="7">#REF!</definedName>
    <definedName name="Fhwl" localSheetId="3">#REF!</definedName>
    <definedName name="Fhwl" localSheetId="4">#REF!</definedName>
    <definedName name="Fhwl" localSheetId="5">#REF!</definedName>
    <definedName name="Fhwl">#REF!</definedName>
    <definedName name="fi" localSheetId="1">#REF!</definedName>
    <definedName name="fi" localSheetId="8">#REF!</definedName>
    <definedName name="fi" localSheetId="7">#REF!</definedName>
    <definedName name="fi" localSheetId="3">#REF!</definedName>
    <definedName name="fi" localSheetId="4">#REF!</definedName>
    <definedName name="fi" localSheetId="5">#REF!</definedName>
    <definedName name="fi">#REF!</definedName>
    <definedName name="FilSnd">'[6]ANAL-PUMP HOUSE'!$E$24</definedName>
    <definedName name="FINE" localSheetId="1">#REF!</definedName>
    <definedName name="FINE" localSheetId="8">#REF!</definedName>
    <definedName name="FINE" localSheetId="7">#REF!</definedName>
    <definedName name="FINE" localSheetId="3">#REF!</definedName>
    <definedName name="FINE" localSheetId="4">#REF!</definedName>
    <definedName name="FINE" localSheetId="5">#REF!</definedName>
    <definedName name="FINE">#REF!</definedName>
    <definedName name="FITH" localSheetId="1">#REF!</definedName>
    <definedName name="FITH" localSheetId="8">#REF!</definedName>
    <definedName name="FITH" localSheetId="7">#REF!</definedName>
    <definedName name="FITH" localSheetId="3">#REF!</definedName>
    <definedName name="FITH" localSheetId="4">#REF!</definedName>
    <definedName name="FITH" localSheetId="5">#REF!</definedName>
    <definedName name="FITH">#REF!</definedName>
    <definedName name="fjhgfd" localSheetId="6" hidden="1">{"'Sheet1'!$A$4386:$N$4591"}</definedName>
    <definedName name="fjhgfd" hidden="1">{"'Sheet1'!$A$4386:$N$4591"}</definedName>
    <definedName name="Fm" localSheetId="1">'[56]220 17.6 BS '!#REF!</definedName>
    <definedName name="Fm" localSheetId="8">'[56]220 17.6 BS '!#REF!</definedName>
    <definedName name="Fm" localSheetId="7">'[56]220 17.6 BS '!#REF!</definedName>
    <definedName name="Fm" localSheetId="3">'[56]220 17.6 BS '!#REF!</definedName>
    <definedName name="Fm" localSheetId="4">'[56]220 17.6 BS '!#REF!</definedName>
    <definedName name="Fm" localSheetId="5">'[56]220 17.6 BS '!#REF!</definedName>
    <definedName name="Fm">'[56]220 17.6 BS '!#REF!</definedName>
    <definedName name="FMAZ" localSheetId="1">#REF!</definedName>
    <definedName name="FMAZ" localSheetId="8">#REF!</definedName>
    <definedName name="FMAZ" localSheetId="7">#REF!</definedName>
    <definedName name="FMAZ" localSheetId="3">#REF!</definedName>
    <definedName name="FMAZ" localSheetId="4">#REF!</definedName>
    <definedName name="FMAZ" localSheetId="5">#REF!</definedName>
    <definedName name="FMAZ">#REF!</definedName>
    <definedName name="fme" localSheetId="1">#REF!</definedName>
    <definedName name="fme" localSheetId="8">#REF!</definedName>
    <definedName name="fme" localSheetId="7">#REF!</definedName>
    <definedName name="fme" localSheetId="3">#REF!</definedName>
    <definedName name="fme" localSheetId="4">#REF!</definedName>
    <definedName name="fme" localSheetId="5">#REF!</definedName>
    <definedName name="fme">#REF!</definedName>
    <definedName name="Fmg" localSheetId="1">#REF!</definedName>
    <definedName name="Fmg" localSheetId="8">#REF!</definedName>
    <definedName name="Fmg" localSheetId="7">#REF!</definedName>
    <definedName name="Fmg" localSheetId="3">#REF!</definedName>
    <definedName name="Fmg" localSheetId="4">#REF!</definedName>
    <definedName name="Fmg" localSheetId="5">#REF!</definedName>
    <definedName name="Fmg">#REF!</definedName>
    <definedName name="FML">'[35]RA Civil'!$E$9</definedName>
    <definedName name="Fmr" localSheetId="1">'[49]220 11  BS '!#REF!</definedName>
    <definedName name="Fmr" localSheetId="8">'[49]220 11  BS '!#REF!</definedName>
    <definedName name="Fmr" localSheetId="7">'[49]220 11  BS '!#REF!</definedName>
    <definedName name="Fmr" localSheetId="3">'[49]220 11  BS '!#REF!</definedName>
    <definedName name="Fmr" localSheetId="4">'[49]220 11  BS '!#REF!</definedName>
    <definedName name="Fmr" localSheetId="5">'[49]220 11  BS '!#REF!</definedName>
    <definedName name="Fmr">'[49]220 11  BS '!#REF!</definedName>
    <definedName name="fmw" localSheetId="1">#REF!</definedName>
    <definedName name="fmw" localSheetId="8">#REF!</definedName>
    <definedName name="fmw" localSheetId="7">#REF!</definedName>
    <definedName name="fmw" localSheetId="3">#REF!</definedName>
    <definedName name="fmw" localSheetId="4">#REF!</definedName>
    <definedName name="fmw" localSheetId="5">#REF!</definedName>
    <definedName name="fmw">#REF!</definedName>
    <definedName name="fn" localSheetId="1">#REF!</definedName>
    <definedName name="fn" localSheetId="8">#REF!</definedName>
    <definedName name="fn" localSheetId="7">#REF!</definedName>
    <definedName name="fn" localSheetId="3">#REF!</definedName>
    <definedName name="fn" localSheetId="4">#REF!</definedName>
    <definedName name="fn" localSheetId="5">#REF!</definedName>
    <definedName name="fn">#REF!</definedName>
    <definedName name="fo" localSheetId="1">#REF!</definedName>
    <definedName name="fo" localSheetId="8">#REF!</definedName>
    <definedName name="fo" localSheetId="7">#REF!</definedName>
    <definedName name="fo" localSheetId="3">#REF!</definedName>
    <definedName name="fo" localSheetId="4">#REF!</definedName>
    <definedName name="fo" localSheetId="5">#REF!</definedName>
    <definedName name="fo">#REF!</definedName>
    <definedName name="foa" localSheetId="1">#REF!</definedName>
    <definedName name="foa" localSheetId="8">#REF!</definedName>
    <definedName name="foa" localSheetId="7">#REF!</definedName>
    <definedName name="foa" localSheetId="3">#REF!</definedName>
    <definedName name="foa" localSheetId="4">#REF!</definedName>
    <definedName name="foa" localSheetId="5">#REF!</definedName>
    <definedName name="foa">#REF!</definedName>
    <definedName name="FOOTERLFT" localSheetId="1">#REF!</definedName>
    <definedName name="FOOTERLFT" localSheetId="8">#REF!</definedName>
    <definedName name="FOOTERLFT" localSheetId="7">#REF!</definedName>
    <definedName name="FOOTERLFT" localSheetId="3">#REF!</definedName>
    <definedName name="FOOTERLFT" localSheetId="4">#REF!</definedName>
    <definedName name="FOOTERLFT" localSheetId="5">#REF!</definedName>
    <definedName name="FOOTERLFT">#REF!</definedName>
    <definedName name="FOOTERLFT1" localSheetId="1">#REF!</definedName>
    <definedName name="FOOTERLFT1" localSheetId="8">#REF!</definedName>
    <definedName name="FOOTERLFT1" localSheetId="7">#REF!</definedName>
    <definedName name="FOOTERLFT1" localSheetId="3">#REF!</definedName>
    <definedName name="FOOTERLFT1" localSheetId="4">#REF!</definedName>
    <definedName name="FOOTERLFT1" localSheetId="5">#REF!</definedName>
    <definedName name="FOOTERLFT1">#REF!</definedName>
    <definedName name="FOOTERLFT2" localSheetId="1">#REF!</definedName>
    <definedName name="FOOTERLFT2" localSheetId="8">#REF!</definedName>
    <definedName name="FOOTERLFT2" localSheetId="7">#REF!</definedName>
    <definedName name="FOOTERLFT2" localSheetId="3">#REF!</definedName>
    <definedName name="FOOTERLFT2" localSheetId="4">#REF!</definedName>
    <definedName name="FOOTERLFT2" localSheetId="5">#REF!</definedName>
    <definedName name="FOOTERLFT2">#REF!</definedName>
    <definedName name="FOOTERLFT3" localSheetId="1">#REF!</definedName>
    <definedName name="FOOTERLFT3" localSheetId="8">#REF!</definedName>
    <definedName name="FOOTERLFT3" localSheetId="7">#REF!</definedName>
    <definedName name="FOOTERLFT3" localSheetId="3">#REF!</definedName>
    <definedName name="FOOTERLFT3" localSheetId="4">#REF!</definedName>
    <definedName name="FOOTERLFT3" localSheetId="5">#REF!</definedName>
    <definedName name="FOOTERLFT3">#REF!</definedName>
    <definedName name="FOOTERLFTM" localSheetId="1">#REF!</definedName>
    <definedName name="FOOTERLFTM" localSheetId="8">#REF!</definedName>
    <definedName name="FOOTERLFTM" localSheetId="7">#REF!</definedName>
    <definedName name="FOOTERLFTM" localSheetId="3">#REF!</definedName>
    <definedName name="FOOTERLFTM" localSheetId="4">#REF!</definedName>
    <definedName name="FOOTERLFTM" localSheetId="5">#REF!</definedName>
    <definedName name="FOOTERLFTM">#REF!</definedName>
    <definedName name="FOOTERRGHT" localSheetId="1">#REF!</definedName>
    <definedName name="FOOTERRGHT" localSheetId="8">#REF!</definedName>
    <definedName name="FOOTERRGHT" localSheetId="7">#REF!</definedName>
    <definedName name="FOOTERRGHT" localSheetId="3">#REF!</definedName>
    <definedName name="FOOTERRGHT" localSheetId="4">#REF!</definedName>
    <definedName name="FOOTERRGHT" localSheetId="5">#REF!</definedName>
    <definedName name="FOOTERRGHT">#REF!</definedName>
    <definedName name="FOOTERRGHT1" localSheetId="1">#REF!</definedName>
    <definedName name="FOOTERRGHT1" localSheetId="8">#REF!</definedName>
    <definedName name="FOOTERRGHT1" localSheetId="7">#REF!</definedName>
    <definedName name="FOOTERRGHT1" localSheetId="3">#REF!</definedName>
    <definedName name="FOOTERRGHT1" localSheetId="4">#REF!</definedName>
    <definedName name="FOOTERRGHT1" localSheetId="5">#REF!</definedName>
    <definedName name="FOOTERRGHT1">#REF!</definedName>
    <definedName name="FOOTERRGT" localSheetId="1">#REF!</definedName>
    <definedName name="FOOTERRGT" localSheetId="8">#REF!</definedName>
    <definedName name="FOOTERRGT" localSheetId="7">#REF!</definedName>
    <definedName name="FOOTERRGT" localSheetId="3">#REF!</definedName>
    <definedName name="FOOTERRGT" localSheetId="4">#REF!</definedName>
    <definedName name="FOOTERRGT" localSheetId="5">#REF!</definedName>
    <definedName name="FOOTERRGT">#REF!</definedName>
    <definedName name="form" localSheetId="1">#REF!</definedName>
    <definedName name="form" localSheetId="8">#REF!</definedName>
    <definedName name="form" localSheetId="7">#REF!</definedName>
    <definedName name="form" localSheetId="3">#REF!</definedName>
    <definedName name="form" localSheetId="4">#REF!</definedName>
    <definedName name="form" localSheetId="5">#REF!</definedName>
    <definedName name="form">#REF!</definedName>
    <definedName name="formu" localSheetId="1">#REF!</definedName>
    <definedName name="formu" localSheetId="8">#REF!</definedName>
    <definedName name="formu" localSheetId="7">#REF!</definedName>
    <definedName name="formu" localSheetId="3">#REF!</definedName>
    <definedName name="formu" localSheetId="4">#REF!</definedName>
    <definedName name="formu" localSheetId="5">#REF!</definedName>
    <definedName name="formu">#REF!</definedName>
    <definedName name="formula" localSheetId="1">#REF!</definedName>
    <definedName name="formula" localSheetId="8">#REF!</definedName>
    <definedName name="formula" localSheetId="7">#REF!</definedName>
    <definedName name="formula" localSheetId="3">#REF!</definedName>
    <definedName name="formula" localSheetId="4">#REF!</definedName>
    <definedName name="formula" localSheetId="5">#REF!</definedName>
    <definedName name="formula">#REF!</definedName>
    <definedName name="fp" localSheetId="1">'[57]Boiler&amp;TG'!#REF!</definedName>
    <definedName name="fp" localSheetId="8">'[57]Boiler&amp;TG'!#REF!</definedName>
    <definedName name="fp" localSheetId="7">'[57]Boiler&amp;TG'!#REF!</definedName>
    <definedName name="fp" localSheetId="3">'[57]Boiler&amp;TG'!#REF!</definedName>
    <definedName name="fp" localSheetId="4">'[57]Boiler&amp;TG'!#REF!</definedName>
    <definedName name="fp" localSheetId="5">'[57]Boiler&amp;TG'!#REF!</definedName>
    <definedName name="fp">'[57]Boiler&amp;TG'!#REF!</definedName>
    <definedName name="fpikg" localSheetId="1">#REF!</definedName>
    <definedName name="fpikg" localSheetId="8">#REF!</definedName>
    <definedName name="fpikg" localSheetId="7">#REF!</definedName>
    <definedName name="fpikg" localSheetId="3">#REF!</definedName>
    <definedName name="fpikg" localSheetId="4">#REF!</definedName>
    <definedName name="fpikg" localSheetId="5">#REF!</definedName>
    <definedName name="fpikg">#REF!</definedName>
    <definedName name="fpikn" localSheetId="1">#REF!</definedName>
    <definedName name="fpikn" localSheetId="8">#REF!</definedName>
    <definedName name="fpikn" localSheetId="7">#REF!</definedName>
    <definedName name="fpikn" localSheetId="3">#REF!</definedName>
    <definedName name="fpikn" localSheetId="4">#REF!</definedName>
    <definedName name="fpikn" localSheetId="5">#REF!</definedName>
    <definedName name="fpikn">#REF!</definedName>
    <definedName name="Fr" localSheetId="1">'[49]220 11  BS '!#REF!</definedName>
    <definedName name="Fr" localSheetId="8">'[49]220 11  BS '!#REF!</definedName>
    <definedName name="Fr" localSheetId="7">'[49]220 11  BS '!#REF!</definedName>
    <definedName name="Fr" localSheetId="3">'[49]220 11  BS '!#REF!</definedName>
    <definedName name="Fr" localSheetId="4">'[49]220 11  BS '!#REF!</definedName>
    <definedName name="Fr" localSheetId="5">'[49]220 11  BS '!#REF!</definedName>
    <definedName name="Fr">'[49]220 11  BS '!#REF!</definedName>
    <definedName name="freq" localSheetId="1">#REF!</definedName>
    <definedName name="freq" localSheetId="8">#REF!</definedName>
    <definedName name="freq" localSheetId="7">#REF!</definedName>
    <definedName name="freq" localSheetId="3">#REF!</definedName>
    <definedName name="freq" localSheetId="4">#REF!</definedName>
    <definedName name="freq" localSheetId="5">#REF!</definedName>
    <definedName name="freq">#REF!</definedName>
    <definedName name="Frl" localSheetId="1">'[49]220 11  BS '!#REF!</definedName>
    <definedName name="Frl" localSheetId="8">'[49]220 11  BS '!#REF!</definedName>
    <definedName name="Frl" localSheetId="7">'[49]220 11  BS '!#REF!</definedName>
    <definedName name="Frl" localSheetId="3">'[49]220 11  BS '!#REF!</definedName>
    <definedName name="Frl" localSheetId="4">'[49]220 11  BS '!#REF!</definedName>
    <definedName name="Frl" localSheetId="5">'[49]220 11  BS '!#REF!</definedName>
    <definedName name="Frl">'[49]220 11  BS '!#REF!</definedName>
    <definedName name="Frr" localSheetId="1">'[49]220 11  BS '!#REF!</definedName>
    <definedName name="Frr" localSheetId="8">'[49]220 11  BS '!#REF!</definedName>
    <definedName name="Frr" localSheetId="7">'[49]220 11  BS '!#REF!</definedName>
    <definedName name="Frr" localSheetId="3">'[49]220 11  BS '!#REF!</definedName>
    <definedName name="Frr" localSheetId="4">'[49]220 11  BS '!#REF!</definedName>
    <definedName name="Frr" localSheetId="5">'[49]220 11  BS '!#REF!</definedName>
    <definedName name="Frr">'[49]220 11  BS '!#REF!</definedName>
    <definedName name="Fs" localSheetId="1">#REF!</definedName>
    <definedName name="Fs" localSheetId="8">#REF!</definedName>
    <definedName name="Fs" localSheetId="7">#REF!</definedName>
    <definedName name="Fs" localSheetId="3">#REF!</definedName>
    <definedName name="Fs" localSheetId="4">#REF!</definedName>
    <definedName name="Fs" localSheetId="5">#REF!</definedName>
    <definedName name="Fs">#REF!</definedName>
    <definedName name="fscc" localSheetId="1">#REF!</definedName>
    <definedName name="fscc" localSheetId="8">#REF!</definedName>
    <definedName name="fscc" localSheetId="7">#REF!</definedName>
    <definedName name="fscc" localSheetId="3">#REF!</definedName>
    <definedName name="fscc" localSheetId="4">#REF!</definedName>
    <definedName name="fscc" localSheetId="5">#REF!</definedName>
    <definedName name="fscc">#REF!</definedName>
    <definedName name="FSLbearing14" localSheetId="1">#REF!</definedName>
    <definedName name="FSLbearing14" localSheetId="8">#REF!</definedName>
    <definedName name="FSLbearing14" localSheetId="7">#REF!</definedName>
    <definedName name="FSLbearing14" localSheetId="3">#REF!</definedName>
    <definedName name="FSLbearing14" localSheetId="4">#REF!</definedName>
    <definedName name="FSLbearing14" localSheetId="5">#REF!</definedName>
    <definedName name="FSLbearing14">#REF!</definedName>
    <definedName name="FSLclearspan" localSheetId="1">[51]FACE!#REF!</definedName>
    <definedName name="FSLclearspan" localSheetId="8">[51]FACE!#REF!</definedName>
    <definedName name="FSLclearspan" localSheetId="7">[51]FACE!#REF!</definedName>
    <definedName name="FSLclearspan" localSheetId="3">[51]FACE!#REF!</definedName>
    <definedName name="FSLclearspan" localSheetId="4">[51]FACE!#REF!</definedName>
    <definedName name="FSLclearspan" localSheetId="5">[51]FACE!#REF!</definedName>
    <definedName name="FSLclearspan">[51]FACE!#REF!</definedName>
    <definedName name="FSLclearspan11" localSheetId="1">#REF!</definedName>
    <definedName name="FSLclearspan11" localSheetId="8">#REF!</definedName>
    <definedName name="FSLclearspan11" localSheetId="7">#REF!</definedName>
    <definedName name="FSLclearspan11" localSheetId="3">#REF!</definedName>
    <definedName name="FSLclearspan11" localSheetId="4">#REF!</definedName>
    <definedName name="FSLclearspan11" localSheetId="5">#REF!</definedName>
    <definedName name="FSLclearspan11">#REF!</definedName>
    <definedName name="FSLeffectivespan" localSheetId="1">[51]FACE!#REF!</definedName>
    <definedName name="FSLeffectivespan" localSheetId="8">[51]FACE!#REF!</definedName>
    <definedName name="FSLeffectivespan" localSheetId="7">[51]FACE!#REF!</definedName>
    <definedName name="FSLeffectivespan" localSheetId="3">[51]FACE!#REF!</definedName>
    <definedName name="FSLeffectivespan" localSheetId="4">[51]FACE!#REF!</definedName>
    <definedName name="FSLeffectivespan" localSheetId="5">[51]FACE!#REF!</definedName>
    <definedName name="FSLeffectivespan">[51]FACE!#REF!</definedName>
    <definedName name="FSLeffectivespan12" localSheetId="1">#REF!</definedName>
    <definedName name="FSLeffectivespan12" localSheetId="8">#REF!</definedName>
    <definedName name="FSLeffectivespan12" localSheetId="7">#REF!</definedName>
    <definedName name="FSLeffectivespan12" localSheetId="3">#REF!</definedName>
    <definedName name="FSLeffectivespan12" localSheetId="4">#REF!</definedName>
    <definedName name="FSLeffectivespan12" localSheetId="5">#REF!</definedName>
    <definedName name="FSLeffectivespan12">#REF!</definedName>
    <definedName name="FSLoverallspan" localSheetId="1">[51]FACE!#REF!</definedName>
    <definedName name="FSLoverallspan" localSheetId="8">[51]FACE!#REF!</definedName>
    <definedName name="FSLoverallspan" localSheetId="7">[51]FACE!#REF!</definedName>
    <definedName name="FSLoverallspan" localSheetId="3">[51]FACE!#REF!</definedName>
    <definedName name="FSLoverallspan" localSheetId="4">[51]FACE!#REF!</definedName>
    <definedName name="FSLoverallspan" localSheetId="5">[51]FACE!#REF!</definedName>
    <definedName name="FSLoverallspan">[51]FACE!#REF!</definedName>
    <definedName name="FSLoverallspan13" localSheetId="1">#REF!</definedName>
    <definedName name="FSLoverallspan13" localSheetId="8">#REF!</definedName>
    <definedName name="FSLoverallspan13" localSheetId="7">#REF!</definedName>
    <definedName name="FSLoverallspan13" localSheetId="3">#REF!</definedName>
    <definedName name="FSLoverallspan13" localSheetId="4">#REF!</definedName>
    <definedName name="FSLoverallspan13" localSheetId="5">#REF!</definedName>
    <definedName name="FSLoverallspan13">#REF!</definedName>
    <definedName name="FST." localSheetId="1">#REF!</definedName>
    <definedName name="FST." localSheetId="8">#REF!</definedName>
    <definedName name="FST." localSheetId="7">#REF!</definedName>
    <definedName name="FST." localSheetId="3">#REF!</definedName>
    <definedName name="FST." localSheetId="4">#REF!</definedName>
    <definedName name="FST." localSheetId="5">#REF!</definedName>
    <definedName name="FST.">#REF!</definedName>
    <definedName name="FTV" localSheetId="1">#REF!</definedName>
    <definedName name="FTV" localSheetId="8">#REF!</definedName>
    <definedName name="FTV" localSheetId="7">#REF!</definedName>
    <definedName name="FTV" localSheetId="3">#REF!</definedName>
    <definedName name="FTV" localSheetId="4">#REF!</definedName>
    <definedName name="FTV" localSheetId="5">#REF!</definedName>
    <definedName name="FTV">#REF!</definedName>
    <definedName name="FTVN" localSheetId="1">#REF!</definedName>
    <definedName name="FTVN" localSheetId="8">#REF!</definedName>
    <definedName name="FTVN" localSheetId="7">#REF!</definedName>
    <definedName name="FTVN" localSheetId="3">#REF!</definedName>
    <definedName name="FTVN" localSheetId="4">#REF!</definedName>
    <definedName name="FTVN" localSheetId="5">#REF!</definedName>
    <definedName name="FTVN">#REF!</definedName>
    <definedName name="fullview" localSheetId="1">#REF!</definedName>
    <definedName name="fullview" localSheetId="8">#REF!</definedName>
    <definedName name="fullview" localSheetId="7">#REF!</definedName>
    <definedName name="fullview" localSheetId="3">#REF!</definedName>
    <definedName name="fullview" localSheetId="4">#REF!</definedName>
    <definedName name="fullview" localSheetId="5">#REF!</definedName>
    <definedName name="fullview">#REF!</definedName>
    <definedName name="funds" localSheetId="6" hidden="1">{"'Sheet1'!$A$4386:$N$4591"}</definedName>
    <definedName name="funds" hidden="1">{"'Sheet1'!$A$4386:$N$4591"}</definedName>
    <definedName name="fv" localSheetId="1">#REF!</definedName>
    <definedName name="fv" localSheetId="8">#REF!</definedName>
    <definedName name="fv" localSheetId="7">#REF!</definedName>
    <definedName name="fv" localSheetId="3">#REF!</definedName>
    <definedName name="fv" localSheetId="4">#REF!</definedName>
    <definedName name="fv" localSheetId="5">#REF!</definedName>
    <definedName name="fv">#REF!</definedName>
    <definedName name="Fvl" localSheetId="1">'[49]220 11  BS '!#REF!</definedName>
    <definedName name="Fvl" localSheetId="8">'[49]220 11  BS '!#REF!</definedName>
    <definedName name="Fvl" localSheetId="7">'[49]220 11  BS '!#REF!</definedName>
    <definedName name="Fvl" localSheetId="3">'[49]220 11  BS '!#REF!</definedName>
    <definedName name="Fvl" localSheetId="4">'[49]220 11  BS '!#REF!</definedName>
    <definedName name="Fvl" localSheetId="5">'[49]220 11  BS '!#REF!</definedName>
    <definedName name="Fvl">'[49]220 11  BS '!#REF!</definedName>
    <definedName name="Fvr" localSheetId="1">'[49]220 11  BS '!#REF!</definedName>
    <definedName name="Fvr" localSheetId="8">'[49]220 11  BS '!#REF!</definedName>
    <definedName name="Fvr" localSheetId="7">'[49]220 11  BS '!#REF!</definedName>
    <definedName name="Fvr" localSheetId="3">'[49]220 11  BS '!#REF!</definedName>
    <definedName name="Fvr" localSheetId="4">'[49]220 11  BS '!#REF!</definedName>
    <definedName name="Fvr" localSheetId="5">'[49]220 11  BS '!#REF!</definedName>
    <definedName name="Fvr">'[49]220 11  BS '!#REF!</definedName>
    <definedName name="fvv" localSheetId="1">#REF!</definedName>
    <definedName name="fvv" localSheetId="8">#REF!</definedName>
    <definedName name="fvv" localSheetId="7">#REF!</definedName>
    <definedName name="fvv" localSheetId="3">#REF!</definedName>
    <definedName name="fvv" localSheetId="4">#REF!</definedName>
    <definedName name="fvv" localSheetId="5">#REF!</definedName>
    <definedName name="fvv">#REF!</definedName>
    <definedName name="Fwi" localSheetId="1">'[49]220 11  BS '!#REF!</definedName>
    <definedName name="Fwi" localSheetId="8">'[49]220 11  BS '!#REF!</definedName>
    <definedName name="Fwi" localSheetId="7">'[49]220 11  BS '!#REF!</definedName>
    <definedName name="Fwi" localSheetId="3">'[49]220 11  BS '!#REF!</definedName>
    <definedName name="Fwi" localSheetId="4">'[49]220 11  BS '!#REF!</definedName>
    <definedName name="Fwi" localSheetId="5">'[49]220 11  BS '!#REF!</definedName>
    <definedName name="Fwi">'[49]220 11  BS '!#REF!</definedName>
    <definedName name="G" localSheetId="1">#REF!</definedName>
    <definedName name="G" localSheetId="8">#REF!</definedName>
    <definedName name="G" localSheetId="7">#REF!</definedName>
    <definedName name="G" localSheetId="3">#REF!</definedName>
    <definedName name="G" localSheetId="4">#REF!</definedName>
    <definedName name="G" localSheetId="5">#REF!</definedName>
    <definedName name="G">#REF!</definedName>
    <definedName name="gama" localSheetId="1">#REF!</definedName>
    <definedName name="gama" localSheetId="8">#REF!</definedName>
    <definedName name="gama" localSheetId="7">#REF!</definedName>
    <definedName name="gama" localSheetId="3">#REF!</definedName>
    <definedName name="gama" localSheetId="4">#REF!</definedName>
    <definedName name="gama" localSheetId="5">#REF!</definedName>
    <definedName name="gama">#REF!</definedName>
    <definedName name="gamah" localSheetId="1">#REF!</definedName>
    <definedName name="gamah" localSheetId="8">#REF!</definedName>
    <definedName name="gamah" localSheetId="7">#REF!</definedName>
    <definedName name="gamah" localSheetId="3">#REF!</definedName>
    <definedName name="gamah" localSheetId="4">#REF!</definedName>
    <definedName name="gamah" localSheetId="5">#REF!</definedName>
    <definedName name="gamah">#REF!</definedName>
    <definedName name="GANESH" localSheetId="1">#REF!</definedName>
    <definedName name="GANESH" localSheetId="8">#REF!</definedName>
    <definedName name="GANESH" localSheetId="7">#REF!</definedName>
    <definedName name="GANESH" localSheetId="3">#REF!</definedName>
    <definedName name="GANESH" localSheetId="4">#REF!</definedName>
    <definedName name="GANESH" localSheetId="5">#REF!</definedName>
    <definedName name="GANESH">#REF!</definedName>
    <definedName name="Gc" localSheetId="1">'[49]220 11  BS '!#REF!</definedName>
    <definedName name="Gc" localSheetId="8">'[49]220 11  BS '!#REF!</definedName>
    <definedName name="Gc" localSheetId="7">'[49]220 11  BS '!#REF!</definedName>
    <definedName name="Gc" localSheetId="3">'[49]220 11  BS '!#REF!</definedName>
    <definedName name="Gc" localSheetId="4">'[49]220 11  BS '!#REF!</definedName>
    <definedName name="Gc" localSheetId="5">'[49]220 11  BS '!#REF!</definedName>
    <definedName name="Gc">'[49]220 11  BS '!#REF!</definedName>
    <definedName name="Gci" localSheetId="1">'[49]220 11  BS '!#REF!</definedName>
    <definedName name="Gci" localSheetId="8">'[49]220 11  BS '!#REF!</definedName>
    <definedName name="Gci" localSheetId="7">'[49]220 11  BS '!#REF!</definedName>
    <definedName name="Gci" localSheetId="3">'[49]220 11  BS '!#REF!</definedName>
    <definedName name="Gci" localSheetId="4">'[49]220 11  BS '!#REF!</definedName>
    <definedName name="Gci" localSheetId="5">'[49]220 11  BS '!#REF!</definedName>
    <definedName name="Gci">'[49]220 11  BS '!#REF!</definedName>
    <definedName name="GEN" localSheetId="1">#REF!</definedName>
    <definedName name="GEN" localSheetId="8">#REF!</definedName>
    <definedName name="GEN" localSheetId="7">#REF!</definedName>
    <definedName name="GEN" localSheetId="3">#REF!</definedName>
    <definedName name="GEN" localSheetId="4">#REF!</definedName>
    <definedName name="GEN" localSheetId="5">#REF!</definedName>
    <definedName name="GEN">#REF!</definedName>
    <definedName name="GI" localSheetId="1">#REF!</definedName>
    <definedName name="GI" localSheetId="8">#REF!</definedName>
    <definedName name="GI" localSheetId="7">#REF!</definedName>
    <definedName name="GI" localSheetId="3">#REF!</definedName>
    <definedName name="GI" localSheetId="4">#REF!</definedName>
    <definedName name="GI" localSheetId="5">#REF!</definedName>
    <definedName name="GI">#REF!</definedName>
    <definedName name="GlassFactors" localSheetId="1">#REF!</definedName>
    <definedName name="GlassFactors" localSheetId="8">#REF!</definedName>
    <definedName name="GlassFactors" localSheetId="7">#REF!</definedName>
    <definedName name="GlassFactors" localSheetId="3">#REF!</definedName>
    <definedName name="GlassFactors" localSheetId="4">#REF!</definedName>
    <definedName name="GlassFactors" localSheetId="5">#REF!</definedName>
    <definedName name="GlassFactors">#REF!</definedName>
    <definedName name="GlassType" localSheetId="1">#REF!</definedName>
    <definedName name="GlassType" localSheetId="8">#REF!</definedName>
    <definedName name="GlassType" localSheetId="7">#REF!</definedName>
    <definedName name="GlassType" localSheetId="3">#REF!</definedName>
    <definedName name="GlassType" localSheetId="4">#REF!</definedName>
    <definedName name="GlassType" localSheetId="5">#REF!</definedName>
    <definedName name="GlassType">#REF!</definedName>
    <definedName name="GlassTypeMenu" localSheetId="1">#REF!</definedName>
    <definedName name="GlassTypeMenu" localSheetId="8">#REF!</definedName>
    <definedName name="GlassTypeMenu" localSheetId="7">#REF!</definedName>
    <definedName name="GlassTypeMenu" localSheetId="3">#REF!</definedName>
    <definedName name="GlassTypeMenu" localSheetId="4">#REF!</definedName>
    <definedName name="GlassTypeMenu" localSheetId="5">#REF!</definedName>
    <definedName name="GlassTypeMenu">#REF!</definedName>
    <definedName name="GRAD" localSheetId="1">#REF!</definedName>
    <definedName name="GRAD" localSheetId="8">#REF!</definedName>
    <definedName name="GRAD" localSheetId="7">#REF!</definedName>
    <definedName name="GRAD" localSheetId="3">#REF!</definedName>
    <definedName name="GRAD" localSheetId="4">#REF!</definedName>
    <definedName name="GRAD" localSheetId="5">#REF!</definedName>
    <definedName name="GRAD">#REF!</definedName>
    <definedName name="grav" localSheetId="1">#REF!</definedName>
    <definedName name="grav" localSheetId="8">#REF!</definedName>
    <definedName name="grav" localSheetId="7">#REF!</definedName>
    <definedName name="grav" localSheetId="3">#REF!</definedName>
    <definedName name="grav" localSheetId="4">#REF!</definedName>
    <definedName name="grav" localSheetId="5">#REF!</definedName>
    <definedName name="grav">#REF!</definedName>
    <definedName name="Gravel_incl_transport" localSheetId="1">#REF!</definedName>
    <definedName name="Gravel_incl_transport" localSheetId="8">#REF!</definedName>
    <definedName name="Gravel_incl_transport" localSheetId="7">#REF!</definedName>
    <definedName name="Gravel_incl_transport" localSheetId="3">#REF!</definedName>
    <definedName name="Gravel_incl_transport" localSheetId="4">#REF!</definedName>
    <definedName name="Gravel_incl_transport" localSheetId="5">#REF!</definedName>
    <definedName name="Gravel_incl_transport">#REF!</definedName>
    <definedName name="grit" localSheetId="1">#REF!</definedName>
    <definedName name="grit" localSheetId="8">#REF!</definedName>
    <definedName name="grit" localSheetId="7">#REF!</definedName>
    <definedName name="grit" localSheetId="3">#REF!</definedName>
    <definedName name="grit" localSheetId="4">#REF!</definedName>
    <definedName name="grit" localSheetId="5">#REF!</definedName>
    <definedName name="grit">#REF!</definedName>
    <definedName name="GRLvl" localSheetId="1">#REF!</definedName>
    <definedName name="GRLvl" localSheetId="8">#REF!</definedName>
    <definedName name="GRLvl" localSheetId="7">#REF!</definedName>
    <definedName name="GRLvl" localSheetId="3">#REF!</definedName>
    <definedName name="GRLvl" localSheetId="4">#REF!</definedName>
    <definedName name="GRLvl" localSheetId="5">#REF!</definedName>
    <definedName name="GRLvl">#REF!</definedName>
    <definedName name="GROUT">'[3]Cost of O &amp; O'!$F$34</definedName>
    <definedName name="GSB" localSheetId="1">#REF!</definedName>
    <definedName name="GSB" localSheetId="8">#REF!</definedName>
    <definedName name="GSB" localSheetId="7">#REF!</definedName>
    <definedName name="GSB" localSheetId="3">#REF!</definedName>
    <definedName name="GSB" localSheetId="4">#REF!</definedName>
    <definedName name="GSB" localSheetId="5">#REF!</definedName>
    <definedName name="GSB">#REF!</definedName>
    <definedName name="GSBP" localSheetId="1">#REF!</definedName>
    <definedName name="GSBP" localSheetId="8">#REF!</definedName>
    <definedName name="GSBP" localSheetId="7">#REF!</definedName>
    <definedName name="GSBP" localSheetId="3">#REF!</definedName>
    <definedName name="GSBP" localSheetId="4">#REF!</definedName>
    <definedName name="GSBP" localSheetId="5">#REF!</definedName>
    <definedName name="GSBP">#REF!</definedName>
    <definedName name="h1i" localSheetId="1">#REF!</definedName>
    <definedName name="h1i" localSheetId="8">#REF!</definedName>
    <definedName name="h1i" localSheetId="7">#REF!</definedName>
    <definedName name="h1i" localSheetId="3">#REF!</definedName>
    <definedName name="h1i" localSheetId="4">#REF!</definedName>
    <definedName name="h1i" localSheetId="5">#REF!</definedName>
    <definedName name="h1i">#REF!</definedName>
    <definedName name="HAMM" localSheetId="1">#REF!</definedName>
    <definedName name="HAMM" localSheetId="8">#REF!</definedName>
    <definedName name="HAMM" localSheetId="7">#REF!</definedName>
    <definedName name="HAMM" localSheetId="3">#REF!</definedName>
    <definedName name="HAMM" localSheetId="4">#REF!</definedName>
    <definedName name="HAMM" localSheetId="5">#REF!</definedName>
    <definedName name="HAMM">#REF!</definedName>
    <definedName name="HBLACK" localSheetId="1">#REF!</definedName>
    <definedName name="HBLACK" localSheetId="8">#REF!</definedName>
    <definedName name="HBLACK" localSheetId="7">#REF!</definedName>
    <definedName name="HBLACK" localSheetId="3">#REF!</definedName>
    <definedName name="HBLACK" localSheetId="4">#REF!</definedName>
    <definedName name="HBLACK" localSheetId="5">#REF!</definedName>
    <definedName name="HBLACK">#REF!</definedName>
    <definedName name="HCAR" localSheetId="1">#REF!</definedName>
    <definedName name="HCAR" localSheetId="8">#REF!</definedName>
    <definedName name="HCAR" localSheetId="7">#REF!</definedName>
    <definedName name="HCAR" localSheetId="3">#REF!</definedName>
    <definedName name="HCAR" localSheetId="4">#REF!</definedName>
    <definedName name="HCAR" localSheetId="5">#REF!</definedName>
    <definedName name="HCAR">#REF!</definedName>
    <definedName name="HEADERGHT" localSheetId="1">#REF!</definedName>
    <definedName name="HEADERGHT" localSheetId="8">#REF!</definedName>
    <definedName name="HEADERGHT" localSheetId="7">#REF!</definedName>
    <definedName name="HEADERGHT" localSheetId="3">#REF!</definedName>
    <definedName name="HEADERGHT" localSheetId="4">#REF!</definedName>
    <definedName name="HEADERGHT" localSheetId="5">#REF!</definedName>
    <definedName name="HEADERGHT">#REF!</definedName>
    <definedName name="HEADERGT" localSheetId="1">#REF!</definedName>
    <definedName name="HEADERGT" localSheetId="8">#REF!</definedName>
    <definedName name="HEADERGT" localSheetId="7">#REF!</definedName>
    <definedName name="HEADERGT" localSheetId="3">#REF!</definedName>
    <definedName name="HEADERGT" localSheetId="4">#REF!</definedName>
    <definedName name="HEADERGT" localSheetId="5">#REF!</definedName>
    <definedName name="HEADERGT">#REF!</definedName>
    <definedName name="HEADERLFT" localSheetId="1">#REF!</definedName>
    <definedName name="HEADERLFT" localSheetId="8">#REF!</definedName>
    <definedName name="HEADERLFT" localSheetId="7">#REF!</definedName>
    <definedName name="HEADERLFT" localSheetId="3">#REF!</definedName>
    <definedName name="HEADERLFT" localSheetId="4">#REF!</definedName>
    <definedName name="HEADERLFT" localSheetId="5">#REF!</definedName>
    <definedName name="HEADERLFT">#REF!</definedName>
    <definedName name="HEADERLFT2" localSheetId="1">#REF!</definedName>
    <definedName name="HEADERLFT2" localSheetId="8">#REF!</definedName>
    <definedName name="HEADERLFT2" localSheetId="7">#REF!</definedName>
    <definedName name="HEADERLFT2" localSheetId="3">#REF!</definedName>
    <definedName name="HEADERLFT2" localSheetId="4">#REF!</definedName>
    <definedName name="HEADERLFT2" localSheetId="5">#REF!</definedName>
    <definedName name="HEADERLFT2">#REF!</definedName>
    <definedName name="HEADERLFT3" localSheetId="1">#REF!</definedName>
    <definedName name="HEADERLFT3" localSheetId="8">#REF!</definedName>
    <definedName name="HEADERLFT3" localSheetId="7">#REF!</definedName>
    <definedName name="HEADERLFT3" localSheetId="3">#REF!</definedName>
    <definedName name="HEADERLFT3" localSheetId="4">#REF!</definedName>
    <definedName name="HEADERLFT3" localSheetId="5">#REF!</definedName>
    <definedName name="HEADERLFT3">#REF!</definedName>
    <definedName name="HEADERRGT" localSheetId="1">#REF!</definedName>
    <definedName name="HEADERRGT" localSheetId="8">#REF!</definedName>
    <definedName name="HEADERRGT" localSheetId="7">#REF!</definedName>
    <definedName name="HEADERRGT" localSheetId="3">#REF!</definedName>
    <definedName name="HEADERRGT" localSheetId="4">#REF!</definedName>
    <definedName name="HEADERRGT" localSheetId="5">#REF!</definedName>
    <definedName name="HEADERRGT">#REF!</definedName>
    <definedName name="HEADERRT2" localSheetId="1">#REF!</definedName>
    <definedName name="HEADERRT2" localSheetId="8">#REF!</definedName>
    <definedName name="HEADERRT2" localSheetId="7">#REF!</definedName>
    <definedName name="HEADERRT2" localSheetId="3">#REF!</definedName>
    <definedName name="HEADERRT2" localSheetId="4">#REF!</definedName>
    <definedName name="HEADERRT2" localSheetId="5">#REF!</definedName>
    <definedName name="HEADERRT2">#REF!</definedName>
    <definedName name="HEADERRT3">[58]ABSTRACT!$G$4</definedName>
    <definedName name="her" localSheetId="1">[1]LD!#REF!</definedName>
    <definedName name="her" localSheetId="8">[1]LD!#REF!</definedName>
    <definedName name="her" localSheetId="7">[1]LD!#REF!</definedName>
    <definedName name="her" localSheetId="3">[1]LD!#REF!</definedName>
    <definedName name="her" localSheetId="4">[1]LD!#REF!</definedName>
    <definedName name="her" localSheetId="5">[1]LD!#REF!</definedName>
    <definedName name="her">[1]LD!#REF!</definedName>
    <definedName name="hhr" localSheetId="1">'[59]Pier Design(with offset)'!#REF!</definedName>
    <definedName name="hhr" localSheetId="8">'[59]Pier Design(with offset)'!#REF!</definedName>
    <definedName name="hhr" localSheetId="7">'[59]Pier Design(with offset)'!#REF!</definedName>
    <definedName name="hhr" localSheetId="3">'[59]Pier Design(with offset)'!#REF!</definedName>
    <definedName name="hhr" localSheetId="4">'[59]Pier Design(with offset)'!#REF!</definedName>
    <definedName name="hhr" localSheetId="5">'[59]Pier Design(with offset)'!#REF!</definedName>
    <definedName name="hhr">'[59]Pier Design(with offset)'!#REF!</definedName>
    <definedName name="HI" localSheetId="1">'[49]220 11  BS '!#REF!</definedName>
    <definedName name="HI" localSheetId="8">'[49]220 11  BS '!#REF!</definedName>
    <definedName name="HI" localSheetId="7">'[49]220 11  BS '!#REF!</definedName>
    <definedName name="HI" localSheetId="3">'[49]220 11  BS '!#REF!</definedName>
    <definedName name="HI" localSheetId="4">'[49]220 11  BS '!#REF!</definedName>
    <definedName name="HI" localSheetId="5">'[49]220 11  BS '!#REF!</definedName>
    <definedName name="HI">'[49]220 11  BS '!#REF!</definedName>
    <definedName name="HIns" localSheetId="1">#REF!</definedName>
    <definedName name="HIns" localSheetId="8">#REF!</definedName>
    <definedName name="HIns" localSheetId="7">#REF!</definedName>
    <definedName name="HIns" localSheetId="3">#REF!</definedName>
    <definedName name="HIns" localSheetId="4">#REF!</definedName>
    <definedName name="HIns" localSheetId="5">#REF!</definedName>
    <definedName name="HIns">#REF!</definedName>
    <definedName name="Hiway">[38]Voucher!$R$1</definedName>
    <definedName name="HJK">[60]DETAILED!$J$6</definedName>
    <definedName name="HMAS" localSheetId="1">#REF!</definedName>
    <definedName name="HMAS" localSheetId="8">#REF!</definedName>
    <definedName name="HMAS" localSheetId="7">#REF!</definedName>
    <definedName name="HMAS" localSheetId="3">#REF!</definedName>
    <definedName name="HMAS" localSheetId="4">#REF!</definedName>
    <definedName name="HMAS" localSheetId="5">#REF!</definedName>
    <definedName name="HMAS">#REF!</definedName>
    <definedName name="ho" localSheetId="1">[34]Sheet1!#REF!</definedName>
    <definedName name="ho" localSheetId="8">[34]Sheet1!#REF!</definedName>
    <definedName name="ho" localSheetId="7">[34]Sheet1!#REF!</definedName>
    <definedName name="ho" localSheetId="3">[34]Sheet1!#REF!</definedName>
    <definedName name="ho" localSheetId="4">[34]Sheet1!#REF!</definedName>
    <definedName name="ho" localSheetId="5">[34]Sheet1!#REF!</definedName>
    <definedName name="ho">[34]Sheet1!#REF!</definedName>
    <definedName name="HPC" localSheetId="1">#REF!</definedName>
    <definedName name="HPC" localSheetId="8">#REF!</definedName>
    <definedName name="HPC" localSheetId="7">#REF!</definedName>
    <definedName name="HPC" localSheetId="3">#REF!</definedName>
    <definedName name="HPC" localSheetId="4">#REF!</definedName>
    <definedName name="HPC" localSheetId="5">#REF!</definedName>
    <definedName name="HPC">#REF!</definedName>
    <definedName name="hr" localSheetId="1">'[59]Pier Design(with offset)'!#REF!</definedName>
    <definedName name="hr" localSheetId="8">'[59]Pier Design(with offset)'!#REF!</definedName>
    <definedName name="hr" localSheetId="7">'[59]Pier Design(with offset)'!#REF!</definedName>
    <definedName name="hr" localSheetId="3">'[59]Pier Design(with offset)'!#REF!</definedName>
    <definedName name="hr" localSheetId="4">'[59]Pier Design(with offset)'!#REF!</definedName>
    <definedName name="hr" localSheetId="5">'[59]Pier Design(with offset)'!#REF!</definedName>
    <definedName name="hr">'[59]Pier Design(with offset)'!#REF!</definedName>
    <definedName name="hs" localSheetId="1">#REF!</definedName>
    <definedName name="hs" localSheetId="8">#REF!</definedName>
    <definedName name="hs" localSheetId="7">#REF!</definedName>
    <definedName name="hs" localSheetId="3">#REF!</definedName>
    <definedName name="hs" localSheetId="4">#REF!</definedName>
    <definedName name="hs" localSheetId="5">#REF!</definedName>
    <definedName name="hs">#REF!</definedName>
    <definedName name="HSD">'[35]RA Civil'!$E$40</definedName>
    <definedName name="HSE1B">'[6]Pipe trench'!$V$14</definedName>
    <definedName name="HSE2B">'[6]Pipe trench'!$V$15</definedName>
    <definedName name="HSPF" localSheetId="1">#REF!</definedName>
    <definedName name="HSPF" localSheetId="8">#REF!</definedName>
    <definedName name="HSPF" localSheetId="7">#REF!</definedName>
    <definedName name="HSPF" localSheetId="3">#REF!</definedName>
    <definedName name="HSPF" localSheetId="4">#REF!</definedName>
    <definedName name="HSPF" localSheetId="5">#REF!</definedName>
    <definedName name="HSPF">#REF!</definedName>
    <definedName name="HT" localSheetId="1">#REF!</definedName>
    <definedName name="HT" localSheetId="8">#REF!</definedName>
    <definedName name="HT" localSheetId="7">#REF!</definedName>
    <definedName name="HT" localSheetId="3">#REF!</definedName>
    <definedName name="HT" localSheetId="4">#REF!</definedName>
    <definedName name="HT" localSheetId="5">#REF!</definedName>
    <definedName name="HT">#REF!</definedName>
    <definedName name="HTA" localSheetId="1">#REF!</definedName>
    <definedName name="HTA" localSheetId="8">#REF!</definedName>
    <definedName name="HTA" localSheetId="7">#REF!</definedName>
    <definedName name="HTA" localSheetId="3">#REF!</definedName>
    <definedName name="HTA" localSheetId="4">#REF!</definedName>
    <definedName name="HTA" localSheetId="5">#REF!</definedName>
    <definedName name="HTA">#REF!</definedName>
    <definedName name="HTML_CodePage" hidden="1">1252</definedName>
    <definedName name="HTML_Control" localSheetId="6" hidden="1">{"'Bill No. 7'!$A$1:$G$32"}</definedName>
    <definedName name="HTML_Control" hidden="1">{"'Bill No. 7'!$A$1:$G$32"}</definedName>
    <definedName name="HTML_control2" localSheetId="6" hidden="1">{"'Sheet1'!$A$4386:$N$4591"}</definedName>
    <definedName name="HTML_control2" hidden="1">{"'Sheet1'!$A$4386:$N$4591"}</definedName>
    <definedName name="HTML_Description" hidden="1">""</definedName>
    <definedName name="HTML_Email" hidden="1">""</definedName>
    <definedName name="HTML_Header" hidden="1">"Bill No. 7"</definedName>
    <definedName name="HTML_LastUpdate" hidden="1">"31/12/98"</definedName>
    <definedName name="HTML_LineAfter" hidden="1">FALSE</definedName>
    <definedName name="HTML_LineBefore" hidden="1">FALSE</definedName>
    <definedName name="HTML_Name" hidden="1">"Mr. Snehal Sompura"</definedName>
    <definedName name="HTML_OBDlg2" hidden="1">TRUE</definedName>
    <definedName name="HTML_OBDlg4" hidden="1">TRUE</definedName>
    <definedName name="HTML_OS" hidden="1">0</definedName>
    <definedName name="HTML_PathFile" hidden="1">"c:\myHTML.htm"</definedName>
    <definedName name="HTML_Title" hidden="1">"BOQ"</definedName>
    <definedName name="htr" localSheetId="1">'[61]Pier Design(with offset)'!#REF!</definedName>
    <definedName name="htr" localSheetId="8">'[61]Pier Design(with offset)'!#REF!</definedName>
    <definedName name="htr" localSheetId="7">'[61]Pier Design(with offset)'!#REF!</definedName>
    <definedName name="htr" localSheetId="3">'[61]Pier Design(with offset)'!#REF!</definedName>
    <definedName name="htr" localSheetId="4">'[61]Pier Design(with offset)'!#REF!</definedName>
    <definedName name="htr" localSheetId="5">'[61]Pier Design(with offset)'!#REF!</definedName>
    <definedName name="htr">'[61]Pier Design(with offset)'!#REF!</definedName>
    <definedName name="HTS" localSheetId="1">#REF!</definedName>
    <definedName name="HTS" localSheetId="8">#REF!</definedName>
    <definedName name="HTS" localSheetId="7">#REF!</definedName>
    <definedName name="HTS" localSheetId="3">#REF!</definedName>
    <definedName name="HTS" localSheetId="4">#REF!</definedName>
    <definedName name="HTS" localSheetId="5">#REF!</definedName>
    <definedName name="HTS">#REF!</definedName>
    <definedName name="htwo" localSheetId="1">[34]Sheet1!#REF!</definedName>
    <definedName name="htwo" localSheetId="8">[34]Sheet1!#REF!</definedName>
    <definedName name="htwo" localSheetId="7">[34]Sheet1!#REF!</definedName>
    <definedName name="htwo" localSheetId="3">[34]Sheet1!#REF!</definedName>
    <definedName name="htwo" localSheetId="4">[34]Sheet1!#REF!</definedName>
    <definedName name="htwo" localSheetId="5">[34]Sheet1!#REF!</definedName>
    <definedName name="htwo">[34]Sheet1!#REF!</definedName>
    <definedName name="Hw" localSheetId="1">#REF!</definedName>
    <definedName name="Hw" localSheetId="8">#REF!</definedName>
    <definedName name="Hw" localSheetId="7">#REF!</definedName>
    <definedName name="Hw" localSheetId="3">#REF!</definedName>
    <definedName name="Hw" localSheetId="4">#REF!</definedName>
    <definedName name="Hw" localSheetId="5">#REF!</definedName>
    <definedName name="Hw">#REF!</definedName>
    <definedName name="HX" localSheetId="1">[34]Sheet1!#REF!</definedName>
    <definedName name="HX" localSheetId="8">[34]Sheet1!#REF!</definedName>
    <definedName name="HX" localSheetId="7">[34]Sheet1!#REF!</definedName>
    <definedName name="HX" localSheetId="3">[34]Sheet1!#REF!</definedName>
    <definedName name="HX" localSheetId="4">[34]Sheet1!#REF!</definedName>
    <definedName name="HX" localSheetId="5">[34]Sheet1!#REF!</definedName>
    <definedName name="HX">[34]Sheet1!#REF!</definedName>
    <definedName name="hxd" localSheetId="1">[34]Sheet1!#REF!</definedName>
    <definedName name="hxd" localSheetId="8">[34]Sheet1!#REF!</definedName>
    <definedName name="hxd" localSheetId="7">[34]Sheet1!#REF!</definedName>
    <definedName name="hxd" localSheetId="3">[34]Sheet1!#REF!</definedName>
    <definedName name="hxd" localSheetId="4">[34]Sheet1!#REF!</definedName>
    <definedName name="hxd" localSheetId="5">[34]Sheet1!#REF!</definedName>
    <definedName name="hxd">[34]Sheet1!#REF!</definedName>
    <definedName name="HYOUSHI" localSheetId="1">#REF!</definedName>
    <definedName name="HYOUSHI" localSheetId="8">#REF!</definedName>
    <definedName name="HYOUSHI" localSheetId="7">#REF!</definedName>
    <definedName name="HYOUSHI" localSheetId="3">#REF!</definedName>
    <definedName name="HYOUSHI" localSheetId="4">#REF!</definedName>
    <definedName name="HYOUSHI" localSheetId="5">#REF!</definedName>
    <definedName name="HYOUSHI">#REF!</definedName>
    <definedName name="HYSD">'[62]LOCAL RATES'!$H$14</definedName>
    <definedName name="i" localSheetId="1">#REF!</definedName>
    <definedName name="i" localSheetId="8">#REF!</definedName>
    <definedName name="i" localSheetId="7">#REF!</definedName>
    <definedName name="i" localSheetId="3">#REF!</definedName>
    <definedName name="i" localSheetId="4">#REF!</definedName>
    <definedName name="i" localSheetId="5">#REF!</definedName>
    <definedName name="i">#REF!</definedName>
    <definedName name="IAM" localSheetId="6" hidden="1">{"'Sheet1'!$A$4386:$N$4591"}</definedName>
    <definedName name="IAM" hidden="1">{"'Sheet1'!$A$4386:$N$4591"}</definedName>
    <definedName name="ic">5%</definedName>
    <definedName name="if" localSheetId="1">#REF!</definedName>
    <definedName name="if" localSheetId="8">#REF!</definedName>
    <definedName name="if" localSheetId="7">#REF!</definedName>
    <definedName name="if" localSheetId="3">#REF!</definedName>
    <definedName name="if" localSheetId="4">#REF!</definedName>
    <definedName name="if" localSheetId="5">#REF!</definedName>
    <definedName name="if">#REF!</definedName>
    <definedName name="Ig" localSheetId="1">#REF!</definedName>
    <definedName name="Ig" localSheetId="8">#REF!</definedName>
    <definedName name="Ig" localSheetId="7">#REF!</definedName>
    <definedName name="Ig" localSheetId="3">#REF!</definedName>
    <definedName name="Ig" localSheetId="4">#REF!</definedName>
    <definedName name="Ig" localSheetId="5">#REF!</definedName>
    <definedName name="Ig">#REF!</definedName>
    <definedName name="Index">[63]FIRST!$H$1</definedName>
    <definedName name="IndoorGrains" localSheetId="1">#REF!</definedName>
    <definedName name="IndoorGrains" localSheetId="8">#REF!</definedName>
    <definedName name="IndoorGrains" localSheetId="7">#REF!</definedName>
    <definedName name="IndoorGrains" localSheetId="3">#REF!</definedName>
    <definedName name="IndoorGrains" localSheetId="4">#REF!</definedName>
    <definedName name="IndoorGrains" localSheetId="5">#REF!</definedName>
    <definedName name="IndoorGrains">#REF!</definedName>
    <definedName name="INPUT_VALVE" localSheetId="1">#REF!</definedName>
    <definedName name="INPUT_VALVE" localSheetId="8">#REF!</definedName>
    <definedName name="INPUT_VALVE" localSheetId="7">#REF!</definedName>
    <definedName name="INPUT_VALVE" localSheetId="3">#REF!</definedName>
    <definedName name="INPUT_VALVE" localSheetId="4">#REF!</definedName>
    <definedName name="INPUT_VALVE" localSheetId="5">#REF!</definedName>
    <definedName name="INPUT_VALVE">#REF!</definedName>
    <definedName name="INSCON" localSheetId="1">#REF!</definedName>
    <definedName name="INSCON" localSheetId="8">#REF!</definedName>
    <definedName name="INSCON" localSheetId="7">#REF!</definedName>
    <definedName name="INSCON" localSheetId="3">#REF!</definedName>
    <definedName name="INSCON" localSheetId="4">#REF!</definedName>
    <definedName name="INSCON" localSheetId="5">#REF!</definedName>
    <definedName name="INSCON">#REF!</definedName>
    <definedName name="ip" localSheetId="1">#REF!</definedName>
    <definedName name="ip" localSheetId="8">#REF!</definedName>
    <definedName name="ip" localSheetId="7">#REF!</definedName>
    <definedName name="ip" localSheetId="3">#REF!</definedName>
    <definedName name="ip" localSheetId="4">#REF!</definedName>
    <definedName name="ip" localSheetId="5">#REF!</definedName>
    <definedName name="ip">#REF!</definedName>
    <definedName name="ipc" localSheetId="1">#REF!</definedName>
    <definedName name="ipc" localSheetId="8">#REF!</definedName>
    <definedName name="ipc" localSheetId="7">#REF!</definedName>
    <definedName name="ipc" localSheetId="3">#REF!</definedName>
    <definedName name="ipc" localSheetId="4">#REF!</definedName>
    <definedName name="ipc" localSheetId="5">#REF!</definedName>
    <definedName name="ipc">#REF!</definedName>
    <definedName name="IS" localSheetId="1">#REF!</definedName>
    <definedName name="IS" localSheetId="8">#REF!</definedName>
    <definedName name="IS" localSheetId="7">#REF!</definedName>
    <definedName name="IS" localSheetId="3">#REF!</definedName>
    <definedName name="IS" localSheetId="4">#REF!</definedName>
    <definedName name="IS" localSheetId="5">#REF!</definedName>
    <definedName name="IS">#REF!</definedName>
    <definedName name="Isc" localSheetId="1">#REF!</definedName>
    <definedName name="Isc" localSheetId="8">#REF!</definedName>
    <definedName name="Isc" localSheetId="7">#REF!</definedName>
    <definedName name="Isc" localSheetId="3">#REF!</definedName>
    <definedName name="Isc" localSheetId="4">#REF!</definedName>
    <definedName name="Isc" localSheetId="5">#REF!</definedName>
    <definedName name="Isc">#REF!</definedName>
    <definedName name="Iscc" localSheetId="1">#REF!</definedName>
    <definedName name="Iscc" localSheetId="8">#REF!</definedName>
    <definedName name="Iscc" localSheetId="7">#REF!</definedName>
    <definedName name="Iscc" localSheetId="3">#REF!</definedName>
    <definedName name="Iscc" localSheetId="4">#REF!</definedName>
    <definedName name="Iscc" localSheetId="5">#REF!</definedName>
    <definedName name="Iscc">#REF!</definedName>
    <definedName name="J" localSheetId="1">#REF!</definedName>
    <definedName name="J" localSheetId="8">#REF!</definedName>
    <definedName name="J" localSheetId="7">#REF!</definedName>
    <definedName name="J" localSheetId="3">#REF!</definedName>
    <definedName name="J" localSheetId="4">#REF!</definedName>
    <definedName name="J" localSheetId="5">#REF!</definedName>
    <definedName name="J">#REF!</definedName>
    <definedName name="JACK">'[3]Cost of O &amp; O'!$F$32</definedName>
    <definedName name="JCB" localSheetId="1">#REF!</definedName>
    <definedName name="JCB" localSheetId="8">#REF!</definedName>
    <definedName name="JCB" localSheetId="7">#REF!</definedName>
    <definedName name="JCB" localSheetId="3">#REF!</definedName>
    <definedName name="JCB" localSheetId="4">#REF!</definedName>
    <definedName name="JCB" localSheetId="5">#REF!</definedName>
    <definedName name="JCB">#REF!</definedName>
    <definedName name="JCBPOL">'[35]RA Civil'!$F$48</definedName>
    <definedName name="JDTRH">[64]DETAILED!$J$6</definedName>
    <definedName name="jey" localSheetId="1">#REF!</definedName>
    <definedName name="jey" localSheetId="8">#REF!</definedName>
    <definedName name="jey" localSheetId="7">#REF!</definedName>
    <definedName name="jey" localSheetId="3">#REF!</definedName>
    <definedName name="jey" localSheetId="4">#REF!</definedName>
    <definedName name="jey" localSheetId="5">#REF!</definedName>
    <definedName name="jey">#REF!</definedName>
    <definedName name="JK" localSheetId="1">#REF!</definedName>
    <definedName name="JK" localSheetId="8">#REF!</definedName>
    <definedName name="JK" localSheetId="7">#REF!</definedName>
    <definedName name="JK" localSheetId="3">#REF!</definedName>
    <definedName name="JK" localSheetId="4">#REF!</definedName>
    <definedName name="JK" localSheetId="5">#REF!</definedName>
    <definedName name="JK">#REF!</definedName>
    <definedName name="JOI_RATE" localSheetId="1">#REF!</definedName>
    <definedName name="JOI_RATE" localSheetId="8">#REF!</definedName>
    <definedName name="JOI_RATE" localSheetId="7">#REF!</definedName>
    <definedName name="JOI_RATE" localSheetId="3">#REF!</definedName>
    <definedName name="JOI_RATE" localSheetId="4">#REF!</definedName>
    <definedName name="JOI_RATE" localSheetId="5">#REF!</definedName>
    <definedName name="JOI_RATE">#REF!</definedName>
    <definedName name="jos" localSheetId="1">#REF!</definedName>
    <definedName name="jos" localSheetId="8">#REF!</definedName>
    <definedName name="jos" localSheetId="7">#REF!</definedName>
    <definedName name="jos" localSheetId="3">#REF!</definedName>
    <definedName name="jos" localSheetId="4">#REF!</definedName>
    <definedName name="jos" localSheetId="5">#REF!</definedName>
    <definedName name="jos">#REF!</definedName>
    <definedName name="JUMBO">'[3]Cost of O &amp; O'!$F$39</definedName>
    <definedName name="jva" localSheetId="1">#REF!</definedName>
    <definedName name="jva" localSheetId="8">#REF!</definedName>
    <definedName name="jva" localSheetId="7">#REF!</definedName>
    <definedName name="jva" localSheetId="3">#REF!</definedName>
    <definedName name="jva" localSheetId="4">#REF!</definedName>
    <definedName name="jva" localSheetId="5">#REF!</definedName>
    <definedName name="jva">#REF!</definedName>
    <definedName name="k" localSheetId="6" hidden="1">{"form-D1",#N/A,FALSE,"FORM-D1";"form-D1_amt",#N/A,FALSE,"FORM-D1"}</definedName>
    <definedName name="k" hidden="1">{"form-D1",#N/A,FALSE,"FORM-D1";"form-D1_amt",#N/A,FALSE,"FORM-D1"}</definedName>
    <definedName name="k0" localSheetId="1">#REF!</definedName>
    <definedName name="k0" localSheetId="8">#REF!</definedName>
    <definedName name="k0" localSheetId="7">#REF!</definedName>
    <definedName name="k0" localSheetId="3">#REF!</definedName>
    <definedName name="k0" localSheetId="4">#REF!</definedName>
    <definedName name="k0" localSheetId="5">#REF!</definedName>
    <definedName name="k0">#REF!</definedName>
    <definedName name="k1_table" localSheetId="1">#REF!</definedName>
    <definedName name="k1_table" localSheetId="8">#REF!</definedName>
    <definedName name="k1_table" localSheetId="7">#REF!</definedName>
    <definedName name="k1_table" localSheetId="3">#REF!</definedName>
    <definedName name="k1_table" localSheetId="4">#REF!</definedName>
    <definedName name="k1_table" localSheetId="5">#REF!</definedName>
    <definedName name="k1_table">#REF!</definedName>
    <definedName name="k1x" localSheetId="1">[43]Design!#REF!</definedName>
    <definedName name="k1x" localSheetId="8">[43]Design!#REF!</definedName>
    <definedName name="k1x" localSheetId="7">[43]Design!#REF!</definedName>
    <definedName name="k1x" localSheetId="3">[43]Design!#REF!</definedName>
    <definedName name="k1x" localSheetId="4">[43]Design!#REF!</definedName>
    <definedName name="k1x" localSheetId="5">[43]Design!#REF!</definedName>
    <definedName name="k1x">[43]Design!#REF!</definedName>
    <definedName name="k1y" localSheetId="1">[43]Design!#REF!</definedName>
    <definedName name="k1y" localSheetId="8">[43]Design!#REF!</definedName>
    <definedName name="k1y" localSheetId="7">[43]Design!#REF!</definedName>
    <definedName name="k1y" localSheetId="3">[43]Design!#REF!</definedName>
    <definedName name="k1y" localSheetId="4">[43]Design!#REF!</definedName>
    <definedName name="k1y" localSheetId="5">[43]Design!#REF!</definedName>
    <definedName name="k1y">[43]Design!#REF!</definedName>
    <definedName name="k2x" localSheetId="1">[43]Design!#REF!</definedName>
    <definedName name="k2x" localSheetId="8">[43]Design!#REF!</definedName>
    <definedName name="k2x" localSheetId="7">[43]Design!#REF!</definedName>
    <definedName name="k2x" localSheetId="3">[43]Design!#REF!</definedName>
    <definedName name="k2x" localSheetId="4">[43]Design!#REF!</definedName>
    <definedName name="k2x" localSheetId="5">[43]Design!#REF!</definedName>
    <definedName name="k2x">[43]Design!#REF!</definedName>
    <definedName name="k2y" localSheetId="1">[43]Design!#REF!</definedName>
    <definedName name="k2y" localSheetId="8">[43]Design!#REF!</definedName>
    <definedName name="k2y" localSheetId="7">[43]Design!#REF!</definedName>
    <definedName name="k2y" localSheetId="3">[43]Design!#REF!</definedName>
    <definedName name="k2y" localSheetId="4">[43]Design!#REF!</definedName>
    <definedName name="k2y" localSheetId="5">[43]Design!#REF!</definedName>
    <definedName name="k2y">[43]Design!#REF!</definedName>
    <definedName name="Ka" localSheetId="1">#REF!</definedName>
    <definedName name="Ka" localSheetId="8">#REF!</definedName>
    <definedName name="Ka" localSheetId="7">#REF!</definedName>
    <definedName name="Ka" localSheetId="3">#REF!</definedName>
    <definedName name="Ka" localSheetId="4">#REF!</definedName>
    <definedName name="Ka" localSheetId="5">#REF!</definedName>
    <definedName name="Ka">#REF!</definedName>
    <definedName name="kb" localSheetId="1">#REF!</definedName>
    <definedName name="kb" localSheetId="8">#REF!</definedName>
    <definedName name="kb" localSheetId="7">#REF!</definedName>
    <definedName name="kb" localSheetId="3">#REF!</definedName>
    <definedName name="kb" localSheetId="4">#REF!</definedName>
    <definedName name="kb" localSheetId="5">#REF!</definedName>
    <definedName name="kb">#REF!</definedName>
    <definedName name="kc" localSheetId="1">#REF!</definedName>
    <definedName name="kc" localSheetId="8">#REF!</definedName>
    <definedName name="kc" localSheetId="7">#REF!</definedName>
    <definedName name="kc" localSheetId="3">#REF!</definedName>
    <definedName name="kc" localSheetId="4">#REF!</definedName>
    <definedName name="kc" localSheetId="5">#REF!</definedName>
    <definedName name="kc">#REF!</definedName>
    <definedName name="KERB" localSheetId="1">#REF!</definedName>
    <definedName name="KERB" localSheetId="8">#REF!</definedName>
    <definedName name="KERB" localSheetId="7">#REF!</definedName>
    <definedName name="KERB" localSheetId="3">#REF!</definedName>
    <definedName name="KERB" localSheetId="4">#REF!</definedName>
    <definedName name="KERB" localSheetId="5">#REF!</definedName>
    <definedName name="KERB">#REF!</definedName>
    <definedName name="kh" localSheetId="1">#REF!</definedName>
    <definedName name="kh" localSheetId="8">#REF!</definedName>
    <definedName name="kh" localSheetId="7">#REF!</definedName>
    <definedName name="kh" localSheetId="3">#REF!</definedName>
    <definedName name="kh" localSheetId="4">#REF!</definedName>
    <definedName name="kh" localSheetId="5">#REF!</definedName>
    <definedName name="kh">#REF!</definedName>
    <definedName name="KHAL" localSheetId="1">#REF!</definedName>
    <definedName name="KHAL" localSheetId="8">#REF!</definedName>
    <definedName name="KHAL" localSheetId="7">#REF!</definedName>
    <definedName name="KHAL" localSheetId="3">#REF!</definedName>
    <definedName name="KHAL" localSheetId="4">#REF!</definedName>
    <definedName name="KHAL" localSheetId="5">#REF!</definedName>
    <definedName name="KHAL">#REF!</definedName>
    <definedName name="ki" localSheetId="1">#REF!</definedName>
    <definedName name="ki" localSheetId="8">#REF!</definedName>
    <definedName name="ki" localSheetId="7">#REF!</definedName>
    <definedName name="ki" localSheetId="3">#REF!</definedName>
    <definedName name="ki" localSheetId="4">#REF!</definedName>
    <definedName name="ki" localSheetId="5">#REF!</definedName>
    <definedName name="ki">#REF!</definedName>
    <definedName name="kii" localSheetId="1">#REF!</definedName>
    <definedName name="kii" localSheetId="8">#REF!</definedName>
    <definedName name="kii" localSheetId="7">#REF!</definedName>
    <definedName name="kii" localSheetId="3">#REF!</definedName>
    <definedName name="kii" localSheetId="4">#REF!</definedName>
    <definedName name="kii" localSheetId="5">#REF!</definedName>
    <definedName name="kii">#REF!</definedName>
    <definedName name="kiid" localSheetId="1">#REF!</definedName>
    <definedName name="kiid" localSheetId="8">#REF!</definedName>
    <definedName name="kiid" localSheetId="7">#REF!</definedName>
    <definedName name="kiid" localSheetId="3">#REF!</definedName>
    <definedName name="kiid" localSheetId="4">#REF!</definedName>
    <definedName name="kiid" localSheetId="5">#REF!</definedName>
    <definedName name="kiid">#REF!</definedName>
    <definedName name="Kim" localSheetId="1">#REF!</definedName>
    <definedName name="Kim" localSheetId="8">#REF!</definedName>
    <definedName name="Kim" localSheetId="7">#REF!</definedName>
    <definedName name="Kim" localSheetId="3">#REF!</definedName>
    <definedName name="Kim" localSheetId="4">#REF!</definedName>
    <definedName name="Kim" localSheetId="5">#REF!</definedName>
    <definedName name="Kim">#REF!</definedName>
    <definedName name="Kis" localSheetId="1">#REF!</definedName>
    <definedName name="Kis" localSheetId="8">#REF!</definedName>
    <definedName name="Kis" localSheetId="7">#REF!</definedName>
    <definedName name="Kis" localSheetId="3">#REF!</definedName>
    <definedName name="Kis" localSheetId="4">#REF!</definedName>
    <definedName name="Kis" localSheetId="5">#REF!</definedName>
    <definedName name="Kis">#REF!</definedName>
    <definedName name="Km" localSheetId="1">#REF!</definedName>
    <definedName name="Km" localSheetId="8">#REF!</definedName>
    <definedName name="Km" localSheetId="7">#REF!</definedName>
    <definedName name="Km" localSheetId="3">#REF!</definedName>
    <definedName name="Km" localSheetId="4">#REF!</definedName>
    <definedName name="Km" localSheetId="5">#REF!</definedName>
    <definedName name="Km">#REF!</definedName>
    <definedName name="Ko" localSheetId="1">#REF!</definedName>
    <definedName name="Ko" localSheetId="8">#REF!</definedName>
    <definedName name="Ko" localSheetId="7">#REF!</definedName>
    <definedName name="Ko" localSheetId="3">#REF!</definedName>
    <definedName name="Ko" localSheetId="4">#REF!</definedName>
    <definedName name="Ko" localSheetId="5">#REF!</definedName>
    <definedName name="Ko">#REF!</definedName>
    <definedName name="kone" localSheetId="1">#REF!</definedName>
    <definedName name="kone" localSheetId="8">#REF!</definedName>
    <definedName name="kone" localSheetId="7">#REF!</definedName>
    <definedName name="kone" localSheetId="3">#REF!</definedName>
    <definedName name="kone" localSheetId="4">#REF!</definedName>
    <definedName name="kone" localSheetId="5">#REF!</definedName>
    <definedName name="kone">#REF!</definedName>
    <definedName name="KOTASTN">'[35]RA Civil'!$E$43</definedName>
    <definedName name="Kp" localSheetId="1">#REF!</definedName>
    <definedName name="Kp" localSheetId="8">#REF!</definedName>
    <definedName name="Kp" localSheetId="7">#REF!</definedName>
    <definedName name="Kp" localSheetId="3">#REF!</definedName>
    <definedName name="Kp" localSheetId="4">#REF!</definedName>
    <definedName name="Kp" localSheetId="5">#REF!</definedName>
    <definedName name="Kp">#REF!</definedName>
    <definedName name="Ks" localSheetId="1">#REF!</definedName>
    <definedName name="Ks" localSheetId="8">#REF!</definedName>
    <definedName name="Ks" localSheetId="7">#REF!</definedName>
    <definedName name="Ks" localSheetId="3">#REF!</definedName>
    <definedName name="Ks" localSheetId="4">#REF!</definedName>
    <definedName name="Ks" localSheetId="5">#REF!</definedName>
    <definedName name="Ks">#REF!</definedName>
    <definedName name="ktwo" localSheetId="1">#REF!</definedName>
    <definedName name="ktwo" localSheetId="8">#REF!</definedName>
    <definedName name="ktwo" localSheetId="7">#REF!</definedName>
    <definedName name="ktwo" localSheetId="3">#REF!</definedName>
    <definedName name="ktwo" localSheetId="4">#REF!</definedName>
    <definedName name="ktwo" localSheetId="5">#REF!</definedName>
    <definedName name="ktwo">#REF!</definedName>
    <definedName name="kw" localSheetId="1">[1]LD!#REF!</definedName>
    <definedName name="kw" localSheetId="8">[1]LD!#REF!</definedName>
    <definedName name="kw" localSheetId="7">[1]LD!#REF!</definedName>
    <definedName name="kw" localSheetId="3">[1]LD!#REF!</definedName>
    <definedName name="kw" localSheetId="4">[1]LD!#REF!</definedName>
    <definedName name="kw" localSheetId="5">[1]LD!#REF!</definedName>
    <definedName name="kw">[1]LD!#REF!</definedName>
    <definedName name="L" localSheetId="1">#REF!</definedName>
    <definedName name="L" localSheetId="8">#REF!</definedName>
    <definedName name="L" localSheetId="7">#REF!</definedName>
    <definedName name="L" localSheetId="3">#REF!</definedName>
    <definedName name="L" localSheetId="4">#REF!</definedName>
    <definedName name="L" localSheetId="5">#REF!</definedName>
    <definedName name="L">#REF!</definedName>
    <definedName name="LA" localSheetId="1">#REF!</definedName>
    <definedName name="LA" localSheetId="8">#REF!</definedName>
    <definedName name="LA" localSheetId="7">#REF!</definedName>
    <definedName name="LA" localSheetId="3">#REF!</definedName>
    <definedName name="LA" localSheetId="4">#REF!</definedName>
    <definedName name="LA" localSheetId="5">#REF!</definedName>
    <definedName name="LA">#REF!</definedName>
    <definedName name="LAB_RATE" localSheetId="1">#REF!</definedName>
    <definedName name="LAB_RATE" localSheetId="8">#REF!</definedName>
    <definedName name="LAB_RATE" localSheetId="7">#REF!</definedName>
    <definedName name="LAB_RATE" localSheetId="3">#REF!</definedName>
    <definedName name="LAB_RATE" localSheetId="4">#REF!</definedName>
    <definedName name="LAB_RATE" localSheetId="5">#REF!</definedName>
    <definedName name="LAB_RATE">#REF!</definedName>
    <definedName name="LABM1" localSheetId="1">#REF!</definedName>
    <definedName name="LABM1" localSheetId="8">#REF!</definedName>
    <definedName name="LABM1" localSheetId="7">#REF!</definedName>
    <definedName name="LABM1" localSheetId="3">#REF!</definedName>
    <definedName name="LABM1" localSheetId="4">#REF!</definedName>
    <definedName name="LABM1" localSheetId="5">#REF!</definedName>
    <definedName name="LABM1">#REF!</definedName>
    <definedName name="LABM2" localSheetId="1">#REF!</definedName>
    <definedName name="LABM2" localSheetId="8">#REF!</definedName>
    <definedName name="LABM2" localSheetId="7">#REF!</definedName>
    <definedName name="LABM2" localSheetId="3">#REF!</definedName>
    <definedName name="LABM2" localSheetId="4">#REF!</definedName>
    <definedName name="LABM2" localSheetId="5">#REF!</definedName>
    <definedName name="LABM2">#REF!</definedName>
    <definedName name="LABM3" localSheetId="1">#REF!</definedName>
    <definedName name="LABM3" localSheetId="8">#REF!</definedName>
    <definedName name="LABM3" localSheetId="7">#REF!</definedName>
    <definedName name="LABM3" localSheetId="3">#REF!</definedName>
    <definedName name="LABM3" localSheetId="4">#REF!</definedName>
    <definedName name="LABM3" localSheetId="5">#REF!</definedName>
    <definedName name="LABM3">#REF!</definedName>
    <definedName name="LABM4" localSheetId="1">#REF!</definedName>
    <definedName name="LABM4" localSheetId="8">#REF!</definedName>
    <definedName name="LABM4" localSheetId="7">#REF!</definedName>
    <definedName name="LABM4" localSheetId="3">#REF!</definedName>
    <definedName name="LABM4" localSheetId="4">#REF!</definedName>
    <definedName name="LABM4" localSheetId="5">#REF!</definedName>
    <definedName name="LABM4">#REF!</definedName>
    <definedName name="LABM5" localSheetId="1">#REF!</definedName>
    <definedName name="LABM5" localSheetId="8">#REF!</definedName>
    <definedName name="LABM5" localSheetId="7">#REF!</definedName>
    <definedName name="LABM5" localSheetId="3">#REF!</definedName>
    <definedName name="LABM5" localSheetId="4">#REF!</definedName>
    <definedName name="LABM5" localSheetId="5">#REF!</definedName>
    <definedName name="LABM5">#REF!</definedName>
    <definedName name="LABM6" localSheetId="1">#REF!</definedName>
    <definedName name="LABM6" localSheetId="8">#REF!</definedName>
    <definedName name="LABM6" localSheetId="7">#REF!</definedName>
    <definedName name="LABM6" localSheetId="3">#REF!</definedName>
    <definedName name="LABM6" localSheetId="4">#REF!</definedName>
    <definedName name="LABM6" localSheetId="5">#REF!</definedName>
    <definedName name="LABM6">#REF!</definedName>
    <definedName name="LAC">[65]S2groupcode!$G$2</definedName>
    <definedName name="LACB1" localSheetId="1">#REF!</definedName>
    <definedName name="LACB1" localSheetId="8">#REF!</definedName>
    <definedName name="LACB1" localSheetId="7">#REF!</definedName>
    <definedName name="LACB1" localSheetId="3">#REF!</definedName>
    <definedName name="LACB1" localSheetId="4">#REF!</definedName>
    <definedName name="LACB1" localSheetId="5">#REF!</definedName>
    <definedName name="LACB1">#REF!</definedName>
    <definedName name="LACB2" localSheetId="1">#REF!</definedName>
    <definedName name="LACB2" localSheetId="8">#REF!</definedName>
    <definedName name="LACB2" localSheetId="7">#REF!</definedName>
    <definedName name="LACB2" localSheetId="3">#REF!</definedName>
    <definedName name="LACB2" localSheetId="4">#REF!</definedName>
    <definedName name="LACB2" localSheetId="5">#REF!</definedName>
    <definedName name="LACB2">#REF!</definedName>
    <definedName name="LACB3" localSheetId="1">#REF!</definedName>
    <definedName name="LACB3" localSheetId="8">#REF!</definedName>
    <definedName name="LACB3" localSheetId="7">#REF!</definedName>
    <definedName name="LACB3" localSheetId="3">#REF!</definedName>
    <definedName name="LACB3" localSheetId="4">#REF!</definedName>
    <definedName name="LACB3" localSheetId="5">#REF!</definedName>
    <definedName name="LACB3">#REF!</definedName>
    <definedName name="LACB4" localSheetId="1">#REF!</definedName>
    <definedName name="LACB4" localSheetId="8">#REF!</definedName>
    <definedName name="LACB4" localSheetId="7">#REF!</definedName>
    <definedName name="LACB4" localSheetId="3">#REF!</definedName>
    <definedName name="LACB4" localSheetId="4">#REF!</definedName>
    <definedName name="LACB4" localSheetId="5">#REF!</definedName>
    <definedName name="LACB4">#REF!</definedName>
    <definedName name="LACB5" localSheetId="1">#REF!</definedName>
    <definedName name="LACB5" localSheetId="8">#REF!</definedName>
    <definedName name="LACB5" localSheetId="7">#REF!</definedName>
    <definedName name="LACB5" localSheetId="3">#REF!</definedName>
    <definedName name="LACB5" localSheetId="4">#REF!</definedName>
    <definedName name="LACB5" localSheetId="5">#REF!</definedName>
    <definedName name="LACB5">#REF!</definedName>
    <definedName name="LACB6" localSheetId="1">#REF!</definedName>
    <definedName name="LACB6" localSheetId="8">#REF!</definedName>
    <definedName name="LACB6" localSheetId="7">#REF!</definedName>
    <definedName name="LACB6" localSheetId="3">#REF!</definedName>
    <definedName name="LACB6" localSheetId="4">#REF!</definedName>
    <definedName name="LACB6" localSheetId="5">#REF!</definedName>
    <definedName name="LACB6">#REF!</definedName>
    <definedName name="LACR1" localSheetId="1">#REF!</definedName>
    <definedName name="LACR1" localSheetId="8">#REF!</definedName>
    <definedName name="LACR1" localSheetId="7">#REF!</definedName>
    <definedName name="LACR1" localSheetId="3">#REF!</definedName>
    <definedName name="LACR1" localSheetId="4">#REF!</definedName>
    <definedName name="LACR1" localSheetId="5">#REF!</definedName>
    <definedName name="LACR1">#REF!</definedName>
    <definedName name="LACR2" localSheetId="1">#REF!</definedName>
    <definedName name="LACR2" localSheetId="8">#REF!</definedName>
    <definedName name="LACR2" localSheetId="7">#REF!</definedName>
    <definedName name="LACR2" localSheetId="3">#REF!</definedName>
    <definedName name="LACR2" localSheetId="4">#REF!</definedName>
    <definedName name="LACR2" localSheetId="5">#REF!</definedName>
    <definedName name="LACR2">#REF!</definedName>
    <definedName name="LACR3" localSheetId="1">#REF!</definedName>
    <definedName name="LACR3" localSheetId="8">#REF!</definedName>
    <definedName name="LACR3" localSheetId="7">#REF!</definedName>
    <definedName name="LACR3" localSheetId="3">#REF!</definedName>
    <definedName name="LACR3" localSheetId="4">#REF!</definedName>
    <definedName name="LACR3" localSheetId="5">#REF!</definedName>
    <definedName name="LACR3">#REF!</definedName>
    <definedName name="LACR4" localSheetId="1">#REF!</definedName>
    <definedName name="LACR4" localSheetId="8">#REF!</definedName>
    <definedName name="LACR4" localSheetId="7">#REF!</definedName>
    <definedName name="LACR4" localSheetId="3">#REF!</definedName>
    <definedName name="LACR4" localSheetId="4">#REF!</definedName>
    <definedName name="LACR4" localSheetId="5">#REF!</definedName>
    <definedName name="LACR4">#REF!</definedName>
    <definedName name="LACR5" localSheetId="1">#REF!</definedName>
    <definedName name="LACR5" localSheetId="8">#REF!</definedName>
    <definedName name="LACR5" localSheetId="7">#REF!</definedName>
    <definedName name="LACR5" localSheetId="3">#REF!</definedName>
    <definedName name="LACR5" localSheetId="4">#REF!</definedName>
    <definedName name="LACR5" localSheetId="5">#REF!</definedName>
    <definedName name="LACR5">#REF!</definedName>
    <definedName name="LACR6" localSheetId="1">#REF!</definedName>
    <definedName name="LACR6" localSheetId="8">#REF!</definedName>
    <definedName name="LACR6" localSheetId="7">#REF!</definedName>
    <definedName name="LACR6" localSheetId="3">#REF!</definedName>
    <definedName name="LACR6" localSheetId="4">#REF!</definedName>
    <definedName name="LACR6" localSheetId="5">#REF!</definedName>
    <definedName name="LACR6">#REF!</definedName>
    <definedName name="LACS">[66]PLAN_FEB97!$A$2</definedName>
    <definedName name="LAGG1" localSheetId="1">#REF!</definedName>
    <definedName name="LAGG1" localSheetId="8">#REF!</definedName>
    <definedName name="LAGG1" localSheetId="7">#REF!</definedName>
    <definedName name="LAGG1" localSheetId="3">#REF!</definedName>
    <definedName name="LAGG1" localSheetId="4">#REF!</definedName>
    <definedName name="LAGG1" localSheetId="5">#REF!</definedName>
    <definedName name="LAGG1">#REF!</definedName>
    <definedName name="LAGG2" localSheetId="1">#REF!</definedName>
    <definedName name="LAGG2" localSheetId="8">#REF!</definedName>
    <definedName name="LAGG2" localSheetId="7">#REF!</definedName>
    <definedName name="LAGG2" localSheetId="3">#REF!</definedName>
    <definedName name="LAGG2" localSheetId="4">#REF!</definedName>
    <definedName name="LAGG2" localSheetId="5">#REF!</definedName>
    <definedName name="LAGG2">#REF!</definedName>
    <definedName name="LAGG3" localSheetId="1">#REF!</definedName>
    <definedName name="LAGG3" localSheetId="8">#REF!</definedName>
    <definedName name="LAGG3" localSheetId="7">#REF!</definedName>
    <definedName name="LAGG3" localSheetId="3">#REF!</definedName>
    <definedName name="LAGG3" localSheetId="4">#REF!</definedName>
    <definedName name="LAGG3" localSheetId="5">#REF!</definedName>
    <definedName name="LAGG3">#REF!</definedName>
    <definedName name="LAGG6" localSheetId="1">#REF!</definedName>
    <definedName name="LAGG6" localSheetId="8">#REF!</definedName>
    <definedName name="LAGG6" localSheetId="7">#REF!</definedName>
    <definedName name="LAGG6" localSheetId="3">#REF!</definedName>
    <definedName name="LAGG6" localSheetId="4">#REF!</definedName>
    <definedName name="LAGG6" localSheetId="5">#REF!</definedName>
    <definedName name="LAGG6">#REF!</definedName>
    <definedName name="LAWM1" localSheetId="1">#REF!</definedName>
    <definedName name="LAWM1" localSheetId="8">#REF!</definedName>
    <definedName name="LAWM1" localSheetId="7">#REF!</definedName>
    <definedName name="LAWM1" localSheetId="3">#REF!</definedName>
    <definedName name="LAWM1" localSheetId="4">#REF!</definedName>
    <definedName name="LAWM1" localSheetId="5">#REF!</definedName>
    <definedName name="LAWM1">#REF!</definedName>
    <definedName name="LAWM2" localSheetId="1">#REF!</definedName>
    <definedName name="LAWM2" localSheetId="8">#REF!</definedName>
    <definedName name="LAWM2" localSheetId="7">#REF!</definedName>
    <definedName name="LAWM2" localSheetId="3">#REF!</definedName>
    <definedName name="LAWM2" localSheetId="4">#REF!</definedName>
    <definedName name="LAWM2" localSheetId="5">#REF!</definedName>
    <definedName name="LAWM2">#REF!</definedName>
    <definedName name="LAWM3" localSheetId="1">#REF!</definedName>
    <definedName name="LAWM3" localSheetId="8">#REF!</definedName>
    <definedName name="LAWM3" localSheetId="7">#REF!</definedName>
    <definedName name="LAWM3" localSheetId="3">#REF!</definedName>
    <definedName name="LAWM3" localSheetId="4">#REF!</definedName>
    <definedName name="LAWM3" localSheetId="5">#REF!</definedName>
    <definedName name="LAWM3">#REF!</definedName>
    <definedName name="LAWM4" localSheetId="1">#REF!</definedName>
    <definedName name="LAWM4" localSheetId="8">#REF!</definedName>
    <definedName name="LAWM4" localSheetId="7">#REF!</definedName>
    <definedName name="LAWM4" localSheetId="3">#REF!</definedName>
    <definedName name="LAWM4" localSheetId="4">#REF!</definedName>
    <definedName name="LAWM4" localSheetId="5">#REF!</definedName>
    <definedName name="LAWM4">#REF!</definedName>
    <definedName name="LAWM5" localSheetId="1">#REF!</definedName>
    <definedName name="LAWM5" localSheetId="8">#REF!</definedName>
    <definedName name="LAWM5" localSheetId="7">#REF!</definedName>
    <definedName name="LAWM5" localSheetId="3">#REF!</definedName>
    <definedName name="LAWM5" localSheetId="4">#REF!</definedName>
    <definedName name="LAWM5" localSheetId="5">#REF!</definedName>
    <definedName name="LAWM5">#REF!</definedName>
    <definedName name="LAWM6" localSheetId="1">#REF!</definedName>
    <definedName name="LAWM6" localSheetId="8">#REF!</definedName>
    <definedName name="LAWM6" localSheetId="7">#REF!</definedName>
    <definedName name="LAWM6" localSheetId="3">#REF!</definedName>
    <definedName name="LAWM6" localSheetId="4">#REF!</definedName>
    <definedName name="LAWM6" localSheetId="5">#REF!</definedName>
    <definedName name="LAWM6">#REF!</definedName>
    <definedName name="Lbc" localSheetId="1">#REF!</definedName>
    <definedName name="Lbc" localSheetId="8">#REF!</definedName>
    <definedName name="Lbc" localSheetId="7">#REF!</definedName>
    <definedName name="Lbc" localSheetId="3">#REF!</definedName>
    <definedName name="Lbc" localSheetId="4">#REF!</definedName>
    <definedName name="Lbc" localSheetId="5">#REF!</definedName>
    <definedName name="Lbc">#REF!</definedName>
    <definedName name="Lbe" localSheetId="1">#REF!</definedName>
    <definedName name="Lbe" localSheetId="8">#REF!</definedName>
    <definedName name="Lbe" localSheetId="7">#REF!</definedName>
    <definedName name="Lbe" localSheetId="3">#REF!</definedName>
    <definedName name="Lbe" localSheetId="4">#REF!</definedName>
    <definedName name="Lbe" localSheetId="5">#REF!</definedName>
    <definedName name="Lbe">#REF!</definedName>
    <definedName name="LBM" localSheetId="1">#REF!</definedName>
    <definedName name="LBM" localSheetId="8">#REF!</definedName>
    <definedName name="LBM" localSheetId="7">#REF!</definedName>
    <definedName name="LBM" localSheetId="3">#REF!</definedName>
    <definedName name="LBM" localSheetId="4">#REF!</definedName>
    <definedName name="LBM" localSheetId="5">#REF!</definedName>
    <definedName name="LBM">#REF!</definedName>
    <definedName name="LBMod" localSheetId="1">#REF!</definedName>
    <definedName name="LBMod" localSheetId="8">#REF!</definedName>
    <definedName name="LBMod" localSheetId="7">#REF!</definedName>
    <definedName name="LBMod" localSheetId="3">#REF!</definedName>
    <definedName name="LBMod" localSheetId="4">#REF!</definedName>
    <definedName name="LBMod" localSheetId="5">#REF!</definedName>
    <definedName name="LBMod">#REF!</definedName>
    <definedName name="LBOULD" localSheetId="1">#REF!</definedName>
    <definedName name="LBOULD" localSheetId="8">#REF!</definedName>
    <definedName name="LBOULD" localSheetId="7">#REF!</definedName>
    <definedName name="LBOULD" localSheetId="3">#REF!</definedName>
    <definedName name="LBOULD" localSheetId="4">#REF!</definedName>
    <definedName name="LBOULD" localSheetId="5">#REF!</definedName>
    <definedName name="LBOULD">#REF!</definedName>
    <definedName name="Lbpb" localSheetId="1">#REF!</definedName>
    <definedName name="Lbpb" localSheetId="8">#REF!</definedName>
    <definedName name="Lbpb" localSheetId="7">#REF!</definedName>
    <definedName name="Lbpb" localSheetId="3">#REF!</definedName>
    <definedName name="Lbpb" localSheetId="4">#REF!</definedName>
    <definedName name="Lbpb" localSheetId="5">#REF!</definedName>
    <definedName name="Lbpb">#REF!</definedName>
    <definedName name="Lbpl" localSheetId="1">#REF!</definedName>
    <definedName name="Lbpl" localSheetId="8">#REF!</definedName>
    <definedName name="Lbpl" localSheetId="7">#REF!</definedName>
    <definedName name="Lbpl" localSheetId="3">#REF!</definedName>
    <definedName name="Lbpl" localSheetId="4">#REF!</definedName>
    <definedName name="Lbpl" localSheetId="5">#REF!</definedName>
    <definedName name="Lbpl">#REF!</definedName>
    <definedName name="Lbr" localSheetId="1">#REF!</definedName>
    <definedName name="Lbr" localSheetId="8">#REF!</definedName>
    <definedName name="Lbr" localSheetId="7">#REF!</definedName>
    <definedName name="Lbr" localSheetId="3">#REF!</definedName>
    <definedName name="Lbr" localSheetId="4">#REF!</definedName>
    <definedName name="Lbr" localSheetId="5">#REF!</definedName>
    <definedName name="Lbr">#REF!</definedName>
    <definedName name="lbrod" localSheetId="1">#REF!</definedName>
    <definedName name="lbrod" localSheetId="8">#REF!</definedName>
    <definedName name="lbrod" localSheetId="7">#REF!</definedName>
    <definedName name="lbrod" localSheetId="3">#REF!</definedName>
    <definedName name="lbrod" localSheetId="4">#REF!</definedName>
    <definedName name="lbrod" localSheetId="5">#REF!</definedName>
    <definedName name="lbrod">#REF!</definedName>
    <definedName name="LC" localSheetId="1">#REF!</definedName>
    <definedName name="LC" localSheetId="8">#REF!</definedName>
    <definedName name="LC" localSheetId="7">#REF!</definedName>
    <definedName name="LC" localSheetId="3">#REF!</definedName>
    <definedName name="LC" localSheetId="4">#REF!</definedName>
    <definedName name="LC" localSheetId="5">#REF!</definedName>
    <definedName name="LC">#REF!</definedName>
    <definedName name="LCON" localSheetId="1">#REF!</definedName>
    <definedName name="LCON" localSheetId="8">#REF!</definedName>
    <definedName name="LCON" localSheetId="7">#REF!</definedName>
    <definedName name="LCON" localSheetId="3">#REF!</definedName>
    <definedName name="LCON" localSheetId="4">#REF!</definedName>
    <definedName name="LCON" localSheetId="5">#REF!</definedName>
    <definedName name="LCON">#REF!</definedName>
    <definedName name="lcr" localSheetId="1">#REF!</definedName>
    <definedName name="lcr" localSheetId="8">#REF!</definedName>
    <definedName name="lcr" localSheetId="7">#REF!</definedName>
    <definedName name="lcr" localSheetId="3">#REF!</definedName>
    <definedName name="lcr" localSheetId="4">#REF!</definedName>
    <definedName name="lcr" localSheetId="5">#REF!</definedName>
    <definedName name="lcr">#REF!</definedName>
    <definedName name="LCSAND1" localSheetId="1">#REF!</definedName>
    <definedName name="LCSAND1" localSheetId="8">#REF!</definedName>
    <definedName name="LCSAND1" localSheetId="7">#REF!</definedName>
    <definedName name="LCSAND1" localSheetId="3">#REF!</definedName>
    <definedName name="LCSAND1" localSheetId="4">#REF!</definedName>
    <definedName name="LCSAND1" localSheetId="5">#REF!</definedName>
    <definedName name="LCSAND1">#REF!</definedName>
    <definedName name="LCSAND2" localSheetId="1">#REF!</definedName>
    <definedName name="LCSAND2" localSheetId="8">#REF!</definedName>
    <definedName name="LCSAND2" localSheetId="7">#REF!</definedName>
    <definedName name="LCSAND2" localSheetId="3">#REF!</definedName>
    <definedName name="LCSAND2" localSheetId="4">#REF!</definedName>
    <definedName name="LCSAND2" localSheetId="5">#REF!</definedName>
    <definedName name="LCSAND2">#REF!</definedName>
    <definedName name="LCSAND3" localSheetId="1">#REF!</definedName>
    <definedName name="LCSAND3" localSheetId="8">#REF!</definedName>
    <definedName name="LCSAND3" localSheetId="7">#REF!</definedName>
    <definedName name="LCSAND3" localSheetId="3">#REF!</definedName>
    <definedName name="LCSAND3" localSheetId="4">#REF!</definedName>
    <definedName name="LCSAND3" localSheetId="5">#REF!</definedName>
    <definedName name="LCSAND3">#REF!</definedName>
    <definedName name="LCSAND6" localSheetId="1">#REF!</definedName>
    <definedName name="LCSAND6" localSheetId="8">#REF!</definedName>
    <definedName name="LCSAND6" localSheetId="7">#REF!</definedName>
    <definedName name="LCSAND6" localSheetId="3">#REF!</definedName>
    <definedName name="LCSAND6" localSheetId="4">#REF!</definedName>
    <definedName name="LCSAND6" localSheetId="5">#REF!</definedName>
    <definedName name="LCSAND6">#REF!</definedName>
    <definedName name="Le" localSheetId="1">#REF!</definedName>
    <definedName name="Le" localSheetId="8">#REF!</definedName>
    <definedName name="Le" localSheetId="7">#REF!</definedName>
    <definedName name="Le" localSheetId="3">#REF!</definedName>
    <definedName name="Le" localSheetId="4">#REF!</definedName>
    <definedName name="Le" localSheetId="5">#REF!</definedName>
    <definedName name="Le">#REF!</definedName>
    <definedName name="Leff">[45]basdat!$D$4</definedName>
    <definedName name="len" localSheetId="1">#REF!</definedName>
    <definedName name="len" localSheetId="8">#REF!</definedName>
    <definedName name="len" localSheetId="7">#REF!</definedName>
    <definedName name="len" localSheetId="3">#REF!</definedName>
    <definedName name="len" localSheetId="4">#REF!</definedName>
    <definedName name="len" localSheetId="5">#REF!</definedName>
    <definedName name="len">#REF!</definedName>
    <definedName name="Lencon" localSheetId="1">#REF!</definedName>
    <definedName name="Lencon" localSheetId="8">#REF!</definedName>
    <definedName name="Lencon" localSheetId="7">#REF!</definedName>
    <definedName name="Lencon" localSheetId="3">#REF!</definedName>
    <definedName name="Lencon" localSheetId="4">#REF!</definedName>
    <definedName name="Lencon" localSheetId="5">#REF!</definedName>
    <definedName name="Lencon">#REF!</definedName>
    <definedName name="Lenin" localSheetId="1">#REF!</definedName>
    <definedName name="Lenin" localSheetId="8">#REF!</definedName>
    <definedName name="Lenin" localSheetId="7">#REF!</definedName>
    <definedName name="Lenin" localSheetId="3">#REF!</definedName>
    <definedName name="Lenin" localSheetId="4">#REF!</definedName>
    <definedName name="Lenin" localSheetId="5">#REF!</definedName>
    <definedName name="Lenin">#REF!</definedName>
    <definedName name="LGSB1" localSheetId="1">#REF!</definedName>
    <definedName name="LGSB1" localSheetId="8">#REF!</definedName>
    <definedName name="LGSB1" localSheetId="7">#REF!</definedName>
    <definedName name="LGSB1" localSheetId="3">#REF!</definedName>
    <definedName name="LGSB1" localSheetId="4">#REF!</definedName>
    <definedName name="LGSB1" localSheetId="5">#REF!</definedName>
    <definedName name="LGSB1">#REF!</definedName>
    <definedName name="LGSB2" localSheetId="1">#REF!</definedName>
    <definedName name="LGSB2" localSheetId="8">#REF!</definedName>
    <definedName name="LGSB2" localSheetId="7">#REF!</definedName>
    <definedName name="LGSB2" localSheetId="3">#REF!</definedName>
    <definedName name="LGSB2" localSheetId="4">#REF!</definedName>
    <definedName name="LGSB2" localSheetId="5">#REF!</definedName>
    <definedName name="LGSB2">#REF!</definedName>
    <definedName name="LGSB3" localSheetId="1">#REF!</definedName>
    <definedName name="LGSB3" localSheetId="8">#REF!</definedName>
    <definedName name="LGSB3" localSheetId="7">#REF!</definedName>
    <definedName name="LGSB3" localSheetId="3">#REF!</definedName>
    <definedName name="LGSB3" localSheetId="4">#REF!</definedName>
    <definedName name="LGSB3" localSheetId="5">#REF!</definedName>
    <definedName name="LGSB3">#REF!</definedName>
    <definedName name="LGSB4" localSheetId="1">#REF!</definedName>
    <definedName name="LGSB4" localSheetId="8">#REF!</definedName>
    <definedName name="LGSB4" localSheetId="7">#REF!</definedName>
    <definedName name="LGSB4" localSheetId="3">#REF!</definedName>
    <definedName name="LGSB4" localSheetId="4">#REF!</definedName>
    <definedName name="LGSB4" localSheetId="5">#REF!</definedName>
    <definedName name="LGSB4">#REF!</definedName>
    <definedName name="LGSB5" localSheetId="1">#REF!</definedName>
    <definedName name="LGSB5" localSheetId="8">#REF!</definedName>
    <definedName name="LGSB5" localSheetId="7">#REF!</definedName>
    <definedName name="LGSB5" localSheetId="3">#REF!</definedName>
    <definedName name="LGSB5" localSheetId="4">#REF!</definedName>
    <definedName name="LGSB5" localSheetId="5">#REF!</definedName>
    <definedName name="LGSB5">#REF!</definedName>
    <definedName name="LGSB6" localSheetId="1">#REF!</definedName>
    <definedName name="LGSB6" localSheetId="8">#REF!</definedName>
    <definedName name="LGSB6" localSheetId="7">#REF!</definedName>
    <definedName name="LGSB6" localSheetId="3">#REF!</definedName>
    <definedName name="LGSB6" localSheetId="4">#REF!</definedName>
    <definedName name="LGSB6" localSheetId="5">#REF!</definedName>
    <definedName name="LGSB6">#REF!</definedName>
    <definedName name="limcount" hidden="1">1</definedName>
    <definedName name="Ll" localSheetId="1">'[49]220 11  BS '!#REF!</definedName>
    <definedName name="Ll" localSheetId="8">'[49]220 11  BS '!#REF!</definedName>
    <definedName name="Ll" localSheetId="7">'[49]220 11  BS '!#REF!</definedName>
    <definedName name="Ll" localSheetId="3">'[49]220 11  BS '!#REF!</definedName>
    <definedName name="Ll" localSheetId="4">'[49]220 11  BS '!#REF!</definedName>
    <definedName name="Ll" localSheetId="5">'[49]220 11  BS '!#REF!</definedName>
    <definedName name="Ll">'[49]220 11  BS '!#REF!</definedName>
    <definedName name="llllllllllllllllllll" localSheetId="1">#REF!</definedName>
    <definedName name="llllllllllllllllllll" localSheetId="8">#REF!</definedName>
    <definedName name="llllllllllllllllllll" localSheetId="7">#REF!</definedName>
    <definedName name="llllllllllllllllllll" localSheetId="3">#REF!</definedName>
    <definedName name="llllllllllllllllllll" localSheetId="4">#REF!</definedName>
    <definedName name="llllllllllllllllllll" localSheetId="5">#REF!</definedName>
    <definedName name="llllllllllllllllllll">#REF!</definedName>
    <definedName name="lm" localSheetId="1">#REF!</definedName>
    <definedName name="lm" localSheetId="8">#REF!</definedName>
    <definedName name="lm" localSheetId="7">#REF!</definedName>
    <definedName name="lm" localSheetId="3">#REF!</definedName>
    <definedName name="lm" localSheetId="4">#REF!</definedName>
    <definedName name="lm" localSheetId="5">#REF!</definedName>
    <definedName name="lm">#REF!</definedName>
    <definedName name="LMUR1" localSheetId="1">#REF!</definedName>
    <definedName name="LMUR1" localSheetId="8">#REF!</definedName>
    <definedName name="LMUR1" localSheetId="7">#REF!</definedName>
    <definedName name="LMUR1" localSheetId="3">#REF!</definedName>
    <definedName name="LMUR1" localSheetId="4">#REF!</definedName>
    <definedName name="LMUR1" localSheetId="5">#REF!</definedName>
    <definedName name="LMUR1">#REF!</definedName>
    <definedName name="LMUR2" localSheetId="1">#REF!</definedName>
    <definedName name="LMUR2" localSheetId="8">#REF!</definedName>
    <definedName name="LMUR2" localSheetId="7">#REF!</definedName>
    <definedName name="LMUR2" localSheetId="3">#REF!</definedName>
    <definedName name="LMUR2" localSheetId="4">#REF!</definedName>
    <definedName name="LMUR2" localSheetId="5">#REF!</definedName>
    <definedName name="LMUR2">#REF!</definedName>
    <definedName name="LMUR3" localSheetId="1">#REF!</definedName>
    <definedName name="LMUR3" localSheetId="8">#REF!</definedName>
    <definedName name="LMUR3" localSheetId="7">#REF!</definedName>
    <definedName name="LMUR3" localSheetId="3">#REF!</definedName>
    <definedName name="LMUR3" localSheetId="4">#REF!</definedName>
    <definedName name="LMUR3" localSheetId="5">#REF!</definedName>
    <definedName name="LMUR3">#REF!</definedName>
    <definedName name="LMUR4" localSheetId="1">#REF!</definedName>
    <definedName name="LMUR4" localSheetId="8">#REF!</definedName>
    <definedName name="LMUR4" localSheetId="7">#REF!</definedName>
    <definedName name="LMUR4" localSheetId="3">#REF!</definedName>
    <definedName name="LMUR4" localSheetId="4">#REF!</definedName>
    <definedName name="LMUR4" localSheetId="5">#REF!</definedName>
    <definedName name="LMUR4">#REF!</definedName>
    <definedName name="LMUR5" localSheetId="1">#REF!</definedName>
    <definedName name="LMUR5" localSheetId="8">#REF!</definedName>
    <definedName name="LMUR5" localSheetId="7">#REF!</definedName>
    <definedName name="LMUR5" localSheetId="3">#REF!</definedName>
    <definedName name="LMUR5" localSheetId="4">#REF!</definedName>
    <definedName name="LMUR5" localSheetId="5">#REF!</definedName>
    <definedName name="LMUR5">#REF!</definedName>
    <definedName name="LMUR6" localSheetId="1">#REF!</definedName>
    <definedName name="LMUR6" localSheetId="8">#REF!</definedName>
    <definedName name="LMUR6" localSheetId="7">#REF!</definedName>
    <definedName name="LMUR6" localSheetId="3">#REF!</definedName>
    <definedName name="LMUR6" localSheetId="4">#REF!</definedName>
    <definedName name="LMUR6" localSheetId="5">#REF!</definedName>
    <definedName name="LMUR6">#REF!</definedName>
    <definedName name="LNK56A" localSheetId="1">#REF!</definedName>
    <definedName name="LNK56A" localSheetId="8">#REF!</definedName>
    <definedName name="LNK56A" localSheetId="7">#REF!</definedName>
    <definedName name="LNK56A" localSheetId="3">#REF!</definedName>
    <definedName name="LNK56A" localSheetId="4">#REF!</definedName>
    <definedName name="LNK56A" localSheetId="5">#REF!</definedName>
    <definedName name="LNK56A">#REF!</definedName>
    <definedName name="LOAD" localSheetId="1">#REF!</definedName>
    <definedName name="LOAD" localSheetId="8">#REF!</definedName>
    <definedName name="LOAD" localSheetId="7">#REF!</definedName>
    <definedName name="LOAD" localSheetId="3">#REF!</definedName>
    <definedName name="LOAD" localSheetId="4">#REF!</definedName>
    <definedName name="LOAD" localSheetId="5">#REF!</definedName>
    <definedName name="LOAD">#REF!</definedName>
    <definedName name="LOAD1" localSheetId="1">#REF!</definedName>
    <definedName name="LOAD1" localSheetId="8">#REF!</definedName>
    <definedName name="LOAD1" localSheetId="7">#REF!</definedName>
    <definedName name="LOAD1" localSheetId="3">#REF!</definedName>
    <definedName name="LOAD1" localSheetId="4">#REF!</definedName>
    <definedName name="LOAD1" localSheetId="5">#REF!</definedName>
    <definedName name="LOAD1">#REF!</definedName>
    <definedName name="LOCO">'[3]Cost of O &amp; O'!$F$40</definedName>
    <definedName name="losts" localSheetId="1">#REF!</definedName>
    <definedName name="losts" localSheetId="8">#REF!</definedName>
    <definedName name="losts" localSheetId="7">#REF!</definedName>
    <definedName name="losts" localSheetId="3">#REF!</definedName>
    <definedName name="losts" localSheetId="4">#REF!</definedName>
    <definedName name="losts" localSheetId="5">#REF!</definedName>
    <definedName name="losts">#REF!</definedName>
    <definedName name="Lr" localSheetId="1">'[49]220 11  BS '!#REF!</definedName>
    <definedName name="Lr" localSheetId="8">'[49]220 11  BS '!#REF!</definedName>
    <definedName name="Lr" localSheetId="7">'[49]220 11  BS '!#REF!</definedName>
    <definedName name="Lr" localSheetId="3">'[49]220 11  BS '!#REF!</definedName>
    <definedName name="Lr" localSheetId="4">'[49]220 11  BS '!#REF!</definedName>
    <definedName name="Lr" localSheetId="5">'[49]220 11  BS '!#REF!</definedName>
    <definedName name="Lr">'[49]220 11  BS '!#REF!</definedName>
    <definedName name="LRUB1" localSheetId="1">#REF!</definedName>
    <definedName name="LRUB1" localSheetId="8">#REF!</definedName>
    <definedName name="LRUB1" localSheetId="7">#REF!</definedName>
    <definedName name="LRUB1" localSheetId="3">#REF!</definedName>
    <definedName name="LRUB1" localSheetId="4">#REF!</definedName>
    <definedName name="LRUB1" localSheetId="5">#REF!</definedName>
    <definedName name="LRUB1">#REF!</definedName>
    <definedName name="LRUB2" localSheetId="1">#REF!</definedName>
    <definedName name="LRUB2" localSheetId="8">#REF!</definedName>
    <definedName name="LRUB2" localSheetId="7">#REF!</definedName>
    <definedName name="LRUB2" localSheetId="3">#REF!</definedName>
    <definedName name="LRUB2" localSheetId="4">#REF!</definedName>
    <definedName name="LRUB2" localSheetId="5">#REF!</definedName>
    <definedName name="LRUB2">#REF!</definedName>
    <definedName name="LRUB3" localSheetId="1">#REF!</definedName>
    <definedName name="LRUB3" localSheetId="8">#REF!</definedName>
    <definedName name="LRUB3" localSheetId="7">#REF!</definedName>
    <definedName name="LRUB3" localSheetId="3">#REF!</definedName>
    <definedName name="LRUB3" localSheetId="4">#REF!</definedName>
    <definedName name="LRUB3" localSheetId="5">#REF!</definedName>
    <definedName name="LRUB3">#REF!</definedName>
    <definedName name="LRUB4" localSheetId="1">#REF!</definedName>
    <definedName name="LRUB4" localSheetId="8">#REF!</definedName>
    <definedName name="LRUB4" localSheetId="7">#REF!</definedName>
    <definedName name="LRUB4" localSheetId="3">#REF!</definedName>
    <definedName name="LRUB4" localSheetId="4">#REF!</definedName>
    <definedName name="LRUB4" localSheetId="5">#REF!</definedName>
    <definedName name="LRUB4">#REF!</definedName>
    <definedName name="LRUB5" localSheetId="1">#REF!</definedName>
    <definedName name="LRUB5" localSheetId="8">#REF!</definedName>
    <definedName name="LRUB5" localSheetId="7">#REF!</definedName>
    <definedName name="LRUB5" localSheetId="3">#REF!</definedName>
    <definedName name="LRUB5" localSheetId="4">#REF!</definedName>
    <definedName name="LRUB5" localSheetId="5">#REF!</definedName>
    <definedName name="LRUB5">#REF!</definedName>
    <definedName name="LRUB6" localSheetId="1">#REF!</definedName>
    <definedName name="LRUB6" localSheetId="8">#REF!</definedName>
    <definedName name="LRUB6" localSheetId="7">#REF!</definedName>
    <definedName name="LRUB6" localSheetId="3">#REF!</definedName>
    <definedName name="LRUB6" localSheetId="4">#REF!</definedName>
    <definedName name="LRUB6" localSheetId="5">#REF!</definedName>
    <definedName name="LRUB6">#REF!</definedName>
    <definedName name="ls" localSheetId="1">#REF!</definedName>
    <definedName name="ls" localSheetId="8">#REF!</definedName>
    <definedName name="ls" localSheetId="7">#REF!</definedName>
    <definedName name="ls" localSheetId="3">#REF!</definedName>
    <definedName name="ls" localSheetId="4">#REF!</definedName>
    <definedName name="ls" localSheetId="5">#REF!</definedName>
    <definedName name="ls">#REF!</definedName>
    <definedName name="LSAND1" localSheetId="1">#REF!</definedName>
    <definedName name="LSAND1" localSheetId="8">#REF!</definedName>
    <definedName name="LSAND1" localSheetId="7">#REF!</definedName>
    <definedName name="LSAND1" localSheetId="3">#REF!</definedName>
    <definedName name="LSAND1" localSheetId="4">#REF!</definedName>
    <definedName name="LSAND1" localSheetId="5">#REF!</definedName>
    <definedName name="LSAND1">#REF!</definedName>
    <definedName name="LSAND2" localSheetId="1">#REF!</definedName>
    <definedName name="LSAND2" localSheetId="8">#REF!</definedName>
    <definedName name="LSAND2" localSheetId="7">#REF!</definedName>
    <definedName name="LSAND2" localSheetId="3">#REF!</definedName>
    <definedName name="LSAND2" localSheetId="4">#REF!</definedName>
    <definedName name="LSAND2" localSheetId="5">#REF!</definedName>
    <definedName name="LSAND2">#REF!</definedName>
    <definedName name="LSAND3" localSheetId="1">#REF!</definedName>
    <definedName name="LSAND3" localSheetId="8">#REF!</definedName>
    <definedName name="LSAND3" localSheetId="7">#REF!</definedName>
    <definedName name="LSAND3" localSheetId="3">#REF!</definedName>
    <definedName name="LSAND3" localSheetId="4">#REF!</definedName>
    <definedName name="LSAND3" localSheetId="5">#REF!</definedName>
    <definedName name="LSAND3">#REF!</definedName>
    <definedName name="LSAND6" localSheetId="1">#REF!</definedName>
    <definedName name="LSAND6" localSheetId="8">#REF!</definedName>
    <definedName name="LSAND6" localSheetId="7">#REF!</definedName>
    <definedName name="LSAND6" localSheetId="3">#REF!</definedName>
    <definedName name="LSAND6" localSheetId="4">#REF!</definedName>
    <definedName name="LSAND6" localSheetId="5">#REF!</definedName>
    <definedName name="LSAND6">#REF!</definedName>
    <definedName name="LSANDB1" localSheetId="1">#REF!</definedName>
    <definedName name="LSANDB1" localSheetId="8">#REF!</definedName>
    <definedName name="LSANDB1" localSheetId="7">#REF!</definedName>
    <definedName name="LSANDB1" localSheetId="3">#REF!</definedName>
    <definedName name="LSANDB1" localSheetId="4">#REF!</definedName>
    <definedName name="LSANDB1" localSheetId="5">#REF!</definedName>
    <definedName name="LSANDB1">#REF!</definedName>
    <definedName name="LSANDB2" localSheetId="1">#REF!</definedName>
    <definedName name="LSANDB2" localSheetId="8">#REF!</definedName>
    <definedName name="LSANDB2" localSheetId="7">#REF!</definedName>
    <definedName name="LSANDB2" localSheetId="3">#REF!</definedName>
    <definedName name="LSANDB2" localSheetId="4">#REF!</definedName>
    <definedName name="LSANDB2" localSheetId="5">#REF!</definedName>
    <definedName name="LSANDB2">#REF!</definedName>
    <definedName name="LSANDB3" localSheetId="1">#REF!</definedName>
    <definedName name="LSANDB3" localSheetId="8">#REF!</definedName>
    <definedName name="LSANDB3" localSheetId="7">#REF!</definedName>
    <definedName name="LSANDB3" localSheetId="3">#REF!</definedName>
    <definedName name="LSANDB3" localSheetId="4">#REF!</definedName>
    <definedName name="LSANDB3" localSheetId="5">#REF!</definedName>
    <definedName name="LSANDB3">#REF!</definedName>
    <definedName name="LSANDB4" localSheetId="1">#REF!</definedName>
    <definedName name="LSANDB4" localSheetId="8">#REF!</definedName>
    <definedName name="LSANDB4" localSheetId="7">#REF!</definedName>
    <definedName name="LSANDB4" localSheetId="3">#REF!</definedName>
    <definedName name="LSANDB4" localSheetId="4">#REF!</definedName>
    <definedName name="LSANDB4" localSheetId="5">#REF!</definedName>
    <definedName name="LSANDB4">#REF!</definedName>
    <definedName name="LSANDB5" localSheetId="1">#REF!</definedName>
    <definedName name="LSANDB5" localSheetId="8">#REF!</definedName>
    <definedName name="LSANDB5" localSheetId="7">#REF!</definedName>
    <definedName name="LSANDB5" localSheetId="3">#REF!</definedName>
    <definedName name="LSANDB5" localSheetId="4">#REF!</definedName>
    <definedName name="LSANDB5" localSheetId="5">#REF!</definedName>
    <definedName name="LSANDB5">#REF!</definedName>
    <definedName name="LSANDB6" localSheetId="1">#REF!</definedName>
    <definedName name="LSANDB6" localSheetId="8">#REF!</definedName>
    <definedName name="LSANDB6" localSheetId="7">#REF!</definedName>
    <definedName name="LSANDB6" localSheetId="3">#REF!</definedName>
    <definedName name="LSANDB6" localSheetId="4">#REF!</definedName>
    <definedName name="LSANDB6" localSheetId="5">#REF!</definedName>
    <definedName name="LSANDB6">#REF!</definedName>
    <definedName name="LSANDR1" localSheetId="1">#REF!</definedName>
    <definedName name="LSANDR1" localSheetId="8">#REF!</definedName>
    <definedName name="LSANDR1" localSheetId="7">#REF!</definedName>
    <definedName name="LSANDR1" localSheetId="3">#REF!</definedName>
    <definedName name="LSANDR1" localSheetId="4">#REF!</definedName>
    <definedName name="LSANDR1" localSheetId="5">#REF!</definedName>
    <definedName name="LSANDR1">#REF!</definedName>
    <definedName name="LSANDR2" localSheetId="1">#REF!</definedName>
    <definedName name="LSANDR2" localSheetId="8">#REF!</definedName>
    <definedName name="LSANDR2" localSheetId="7">#REF!</definedName>
    <definedName name="LSANDR2" localSheetId="3">#REF!</definedName>
    <definedName name="LSANDR2" localSheetId="4">#REF!</definedName>
    <definedName name="LSANDR2" localSheetId="5">#REF!</definedName>
    <definedName name="LSANDR2">#REF!</definedName>
    <definedName name="LSANDR3" localSheetId="1">#REF!</definedName>
    <definedName name="LSANDR3" localSheetId="8">#REF!</definedName>
    <definedName name="LSANDR3" localSheetId="7">#REF!</definedName>
    <definedName name="LSANDR3" localSheetId="3">#REF!</definedName>
    <definedName name="LSANDR3" localSheetId="4">#REF!</definedName>
    <definedName name="LSANDR3" localSheetId="5">#REF!</definedName>
    <definedName name="LSANDR3">#REF!</definedName>
    <definedName name="LSANDR4" localSheetId="1">#REF!</definedName>
    <definedName name="LSANDR4" localSheetId="8">#REF!</definedName>
    <definedName name="LSANDR4" localSheetId="7">#REF!</definedName>
    <definedName name="LSANDR4" localSheetId="3">#REF!</definedName>
    <definedName name="LSANDR4" localSheetId="4">#REF!</definedName>
    <definedName name="LSANDR4" localSheetId="5">#REF!</definedName>
    <definedName name="LSANDR4">#REF!</definedName>
    <definedName name="LSANDR5" localSheetId="1">#REF!</definedName>
    <definedName name="LSANDR5" localSheetId="8">#REF!</definedName>
    <definedName name="LSANDR5" localSheetId="7">#REF!</definedName>
    <definedName name="LSANDR5" localSheetId="3">#REF!</definedName>
    <definedName name="LSANDR5" localSheetId="4">#REF!</definedName>
    <definedName name="LSANDR5" localSheetId="5">#REF!</definedName>
    <definedName name="LSANDR5">#REF!</definedName>
    <definedName name="LSANDR6" localSheetId="1">#REF!</definedName>
    <definedName name="LSANDR6" localSheetId="8">#REF!</definedName>
    <definedName name="LSANDR6" localSheetId="7">#REF!</definedName>
    <definedName name="LSANDR6" localSheetId="3">#REF!</definedName>
    <definedName name="LSANDR6" localSheetId="4">#REF!</definedName>
    <definedName name="LSANDR6" localSheetId="5">#REF!</definedName>
    <definedName name="LSANDR6">#REF!</definedName>
    <definedName name="lt" localSheetId="1">'[59]Pier Design(with offset)'!#REF!</definedName>
    <definedName name="lt" localSheetId="8">'[59]Pier Design(with offset)'!#REF!</definedName>
    <definedName name="lt" localSheetId="7">'[59]Pier Design(with offset)'!#REF!</definedName>
    <definedName name="lt" localSheetId="3">'[59]Pier Design(with offset)'!#REF!</definedName>
    <definedName name="lt" localSheetId="4">'[59]Pier Design(with offset)'!#REF!</definedName>
    <definedName name="lt" localSheetId="5">'[59]Pier Design(with offset)'!#REF!</definedName>
    <definedName name="lt">'[59]Pier Design(with offset)'!#REF!</definedName>
    <definedName name="ltr" localSheetId="1">'[61]Pier Design(with offset)'!#REF!</definedName>
    <definedName name="ltr" localSheetId="8">'[61]Pier Design(with offset)'!#REF!</definedName>
    <definedName name="ltr" localSheetId="7">'[61]Pier Design(with offset)'!#REF!</definedName>
    <definedName name="ltr" localSheetId="3">'[61]Pier Design(with offset)'!#REF!</definedName>
    <definedName name="ltr" localSheetId="4">'[61]Pier Design(with offset)'!#REF!</definedName>
    <definedName name="ltr" localSheetId="5">'[61]Pier Design(with offset)'!#REF!</definedName>
    <definedName name="ltr">'[61]Pier Design(with offset)'!#REF!</definedName>
    <definedName name="LVA" localSheetId="1">#REF!</definedName>
    <definedName name="LVA" localSheetId="8">#REF!</definedName>
    <definedName name="LVA" localSheetId="7">#REF!</definedName>
    <definedName name="LVA" localSheetId="3">#REF!</definedName>
    <definedName name="LVA" localSheetId="4">#REF!</definedName>
    <definedName name="LVA" localSheetId="5">#REF!</definedName>
    <definedName name="LVA">#REF!</definedName>
    <definedName name="LWMM" localSheetId="1">#REF!</definedName>
    <definedName name="LWMM" localSheetId="8">#REF!</definedName>
    <definedName name="LWMM" localSheetId="7">#REF!</definedName>
    <definedName name="LWMM" localSheetId="3">#REF!</definedName>
    <definedName name="LWMM" localSheetId="4">#REF!</definedName>
    <definedName name="LWMM" localSheetId="5">#REF!</definedName>
    <definedName name="LWMM">#REF!</definedName>
    <definedName name="m" localSheetId="1">#REF!</definedName>
    <definedName name="m" localSheetId="8">#REF!</definedName>
    <definedName name="m" localSheetId="7">#REF!</definedName>
    <definedName name="m" localSheetId="3">#REF!</definedName>
    <definedName name="m" localSheetId="4">#REF!</definedName>
    <definedName name="m" localSheetId="5">#REF!</definedName>
    <definedName name="m">#REF!</definedName>
    <definedName name="M0" localSheetId="1">#REF!</definedName>
    <definedName name="M0" localSheetId="8">#REF!</definedName>
    <definedName name="M0" localSheetId="7">#REF!</definedName>
    <definedName name="M0" localSheetId="3">#REF!</definedName>
    <definedName name="M0" localSheetId="4">#REF!</definedName>
    <definedName name="M0" localSheetId="5">#REF!</definedName>
    <definedName name="M0">#REF!</definedName>
    <definedName name="m1.5bgl" localSheetId="1">#REF!</definedName>
    <definedName name="m1.5bgl" localSheetId="8">#REF!</definedName>
    <definedName name="m1.5bgl" localSheetId="7">#REF!</definedName>
    <definedName name="m1.5bgl" localSheetId="3">#REF!</definedName>
    <definedName name="m1.5bgl" localSheetId="4">#REF!</definedName>
    <definedName name="m1.5bgl" localSheetId="5">#REF!</definedName>
    <definedName name="m1.5bgl">#REF!</definedName>
    <definedName name="m10.98agl" localSheetId="1">#REF!</definedName>
    <definedName name="m10.98agl" localSheetId="8">#REF!</definedName>
    <definedName name="m10.98agl" localSheetId="7">#REF!</definedName>
    <definedName name="m10.98agl" localSheetId="3">#REF!</definedName>
    <definedName name="m10.98agl" localSheetId="4">#REF!</definedName>
    <definedName name="m10.98agl" localSheetId="5">#REF!</definedName>
    <definedName name="m10.98agl">#REF!</definedName>
    <definedName name="m10.98bgl" localSheetId="1">#REF!</definedName>
    <definedName name="m10.98bgl" localSheetId="8">#REF!</definedName>
    <definedName name="m10.98bgl" localSheetId="7">#REF!</definedName>
    <definedName name="m10.98bgl" localSheetId="3">#REF!</definedName>
    <definedName name="m10.98bgl" localSheetId="4">#REF!</definedName>
    <definedName name="m10.98bgl" localSheetId="5">#REF!</definedName>
    <definedName name="m10.98bgl">#REF!</definedName>
    <definedName name="M10cement" localSheetId="1">#REF!</definedName>
    <definedName name="M10cement" localSheetId="8">#REF!</definedName>
    <definedName name="M10cement" localSheetId="7">#REF!</definedName>
    <definedName name="M10cement" localSheetId="3">#REF!</definedName>
    <definedName name="M10cement" localSheetId="4">#REF!</definedName>
    <definedName name="M10cement" localSheetId="5">#REF!</definedName>
    <definedName name="M10cement">#REF!</definedName>
    <definedName name="m14.64agl" localSheetId="1">#REF!</definedName>
    <definedName name="m14.64agl" localSheetId="8">#REF!</definedName>
    <definedName name="m14.64agl" localSheetId="7">#REF!</definedName>
    <definedName name="m14.64agl" localSheetId="3">#REF!</definedName>
    <definedName name="m14.64agl" localSheetId="4">#REF!</definedName>
    <definedName name="m14.64agl" localSheetId="5">#REF!</definedName>
    <definedName name="m14.64agl">#REF!</definedName>
    <definedName name="m14.64bgl" localSheetId="1">#REF!</definedName>
    <definedName name="m14.64bgl" localSheetId="8">#REF!</definedName>
    <definedName name="m14.64bgl" localSheetId="7">#REF!</definedName>
    <definedName name="m14.64bgl" localSheetId="3">#REF!</definedName>
    <definedName name="m14.64bgl" localSheetId="4">#REF!</definedName>
    <definedName name="m14.64bgl" localSheetId="5">#REF!</definedName>
    <definedName name="m14.64bgl">#REF!</definedName>
    <definedName name="M15cement" localSheetId="1">#REF!</definedName>
    <definedName name="M15cement" localSheetId="8">#REF!</definedName>
    <definedName name="M15cement" localSheetId="7">#REF!</definedName>
    <definedName name="M15cement" localSheetId="3">#REF!</definedName>
    <definedName name="M15cement" localSheetId="4">#REF!</definedName>
    <definedName name="M15cement" localSheetId="5">#REF!</definedName>
    <definedName name="M15cement">#REF!</definedName>
    <definedName name="M15Grd" localSheetId="1">#REF!</definedName>
    <definedName name="M15Grd" localSheetId="8">#REF!</definedName>
    <definedName name="M15Grd" localSheetId="7">#REF!</definedName>
    <definedName name="M15Grd" localSheetId="3">#REF!</definedName>
    <definedName name="M15Grd" localSheetId="4">#REF!</definedName>
    <definedName name="M15Grd" localSheetId="5">#REF!</definedName>
    <definedName name="M15Grd">#REF!</definedName>
    <definedName name="m18.3agl" localSheetId="1">#REF!</definedName>
    <definedName name="m18.3agl" localSheetId="8">#REF!</definedName>
    <definedName name="m18.3agl" localSheetId="7">#REF!</definedName>
    <definedName name="m18.3agl" localSheetId="3">#REF!</definedName>
    <definedName name="m18.3agl" localSheetId="4">#REF!</definedName>
    <definedName name="m18.3agl" localSheetId="5">#REF!</definedName>
    <definedName name="m18.3agl">#REF!</definedName>
    <definedName name="m18.3bgl" localSheetId="1">#REF!</definedName>
    <definedName name="m18.3bgl" localSheetId="8">#REF!</definedName>
    <definedName name="m18.3bgl" localSheetId="7">#REF!</definedName>
    <definedName name="m18.3bgl" localSheetId="3">#REF!</definedName>
    <definedName name="m18.3bgl" localSheetId="4">#REF!</definedName>
    <definedName name="m18.3bgl" localSheetId="5">#REF!</definedName>
    <definedName name="m18.3bgl">#REF!</definedName>
    <definedName name="M1x" localSheetId="1">[43]Design!#REF!</definedName>
    <definedName name="M1x" localSheetId="8">[43]Design!#REF!</definedName>
    <definedName name="M1x" localSheetId="7">[43]Design!#REF!</definedName>
    <definedName name="M1x" localSheetId="3">[43]Design!#REF!</definedName>
    <definedName name="M1x" localSheetId="4">[43]Design!#REF!</definedName>
    <definedName name="M1x" localSheetId="5">[43]Design!#REF!</definedName>
    <definedName name="M1x">[43]Design!#REF!</definedName>
    <definedName name="M1y" localSheetId="1">[43]Design!#REF!</definedName>
    <definedName name="M1y" localSheetId="8">[43]Design!#REF!</definedName>
    <definedName name="M1y" localSheetId="7">[43]Design!#REF!</definedName>
    <definedName name="M1y" localSheetId="3">[43]Design!#REF!</definedName>
    <definedName name="M1y" localSheetId="4">[43]Design!#REF!</definedName>
    <definedName name="M1y" localSheetId="5">[43]Design!#REF!</definedName>
    <definedName name="M1y">[43]Design!#REF!</definedName>
    <definedName name="M20Grd" localSheetId="1">#REF!</definedName>
    <definedName name="M20Grd" localSheetId="8">#REF!</definedName>
    <definedName name="M20Grd" localSheetId="7">#REF!</definedName>
    <definedName name="M20Grd" localSheetId="3">#REF!</definedName>
    <definedName name="M20Grd" localSheetId="4">#REF!</definedName>
    <definedName name="M20Grd" localSheetId="5">#REF!</definedName>
    <definedName name="M20Grd">#REF!</definedName>
    <definedName name="M20PCCcement" localSheetId="1">#REF!</definedName>
    <definedName name="M20PCCcement" localSheetId="8">#REF!</definedName>
    <definedName name="M20PCCcement" localSheetId="7">#REF!</definedName>
    <definedName name="M20PCCcement" localSheetId="3">#REF!</definedName>
    <definedName name="M20PCCcement" localSheetId="4">#REF!</definedName>
    <definedName name="M20PCCcement" localSheetId="5">#REF!</definedName>
    <definedName name="M20PCCcement">#REF!</definedName>
    <definedName name="M20RCCcement" localSheetId="1">#REF!</definedName>
    <definedName name="M20RCCcement" localSheetId="8">#REF!</definedName>
    <definedName name="M20RCCcement" localSheetId="7">#REF!</definedName>
    <definedName name="M20RCCcement" localSheetId="3">#REF!</definedName>
    <definedName name="M20RCCcement" localSheetId="4">#REF!</definedName>
    <definedName name="M20RCCcement" localSheetId="5">#REF!</definedName>
    <definedName name="M20RCCcement">#REF!</definedName>
    <definedName name="m21.96agl" localSheetId="1">#REF!</definedName>
    <definedName name="m21.96agl" localSheetId="8">#REF!</definedName>
    <definedName name="m21.96agl" localSheetId="7">#REF!</definedName>
    <definedName name="m21.96agl" localSheetId="3">#REF!</definedName>
    <definedName name="m21.96agl" localSheetId="4">#REF!</definedName>
    <definedName name="m21.96agl" localSheetId="5">#REF!</definedName>
    <definedName name="m21.96agl">#REF!</definedName>
    <definedName name="m21.96bgl" localSheetId="1">#REF!</definedName>
    <definedName name="m21.96bgl" localSheetId="8">#REF!</definedName>
    <definedName name="m21.96bgl" localSheetId="7">#REF!</definedName>
    <definedName name="m21.96bgl" localSheetId="3">#REF!</definedName>
    <definedName name="m21.96bgl" localSheetId="4">#REF!</definedName>
    <definedName name="m21.96bgl" localSheetId="5">#REF!</definedName>
    <definedName name="m21.96bgl">#REF!</definedName>
    <definedName name="M25Grd" localSheetId="1">#REF!</definedName>
    <definedName name="M25Grd" localSheetId="8">#REF!</definedName>
    <definedName name="M25Grd" localSheetId="7">#REF!</definedName>
    <definedName name="M25Grd" localSheetId="3">#REF!</definedName>
    <definedName name="M25Grd" localSheetId="4">#REF!</definedName>
    <definedName name="M25Grd" localSheetId="5">#REF!</definedName>
    <definedName name="M25Grd">#REF!</definedName>
    <definedName name="M25PCCcement" localSheetId="1">#REF!</definedName>
    <definedName name="M25PCCcement" localSheetId="8">#REF!</definedName>
    <definedName name="M25PCCcement" localSheetId="7">#REF!</definedName>
    <definedName name="M25PCCcement" localSheetId="3">#REF!</definedName>
    <definedName name="M25PCCcement" localSheetId="4">#REF!</definedName>
    <definedName name="M25PCCcement" localSheetId="5">#REF!</definedName>
    <definedName name="M25PCCcement">#REF!</definedName>
    <definedName name="M25RCCcement" localSheetId="1">#REF!</definedName>
    <definedName name="M25RCCcement" localSheetId="8">#REF!</definedName>
    <definedName name="M25RCCcement" localSheetId="7">#REF!</definedName>
    <definedName name="M25RCCcement" localSheetId="3">#REF!</definedName>
    <definedName name="M25RCCcement" localSheetId="4">#REF!</definedName>
    <definedName name="M25RCCcement" localSheetId="5">#REF!</definedName>
    <definedName name="M25RCCcement">#REF!</definedName>
    <definedName name="M2x" localSheetId="1">[43]Design!#REF!</definedName>
    <definedName name="M2x" localSheetId="8">[43]Design!#REF!</definedName>
    <definedName name="M2x" localSheetId="7">[43]Design!#REF!</definedName>
    <definedName name="M2x" localSheetId="3">[43]Design!#REF!</definedName>
    <definedName name="M2x" localSheetId="4">[43]Design!#REF!</definedName>
    <definedName name="M2x" localSheetId="5">[43]Design!#REF!</definedName>
    <definedName name="M2x">[43]Design!#REF!</definedName>
    <definedName name="M2y" localSheetId="1">[43]Design!#REF!</definedName>
    <definedName name="M2y" localSheetId="8">[43]Design!#REF!</definedName>
    <definedName name="M2y" localSheetId="7">[43]Design!#REF!</definedName>
    <definedName name="M2y" localSheetId="3">[43]Design!#REF!</definedName>
    <definedName name="M2y" localSheetId="4">[43]Design!#REF!</definedName>
    <definedName name="M2y" localSheetId="5">[43]Design!#REF!</definedName>
    <definedName name="M2y">[43]Design!#REF!</definedName>
    <definedName name="M30cement" localSheetId="1">#REF!</definedName>
    <definedName name="M30cement" localSheetId="8">#REF!</definedName>
    <definedName name="M30cement" localSheetId="7">#REF!</definedName>
    <definedName name="M30cement" localSheetId="3">#REF!</definedName>
    <definedName name="M30cement" localSheetId="4">#REF!</definedName>
    <definedName name="M30cement" localSheetId="5">#REF!</definedName>
    <definedName name="M30cement">#REF!</definedName>
    <definedName name="M30Grd" localSheetId="1">#REF!</definedName>
    <definedName name="M30Grd" localSheetId="8">#REF!</definedName>
    <definedName name="M30Grd" localSheetId="7">#REF!</definedName>
    <definedName name="M30Grd" localSheetId="3">#REF!</definedName>
    <definedName name="M30Grd" localSheetId="4">#REF!</definedName>
    <definedName name="M30Grd" localSheetId="5">#REF!</definedName>
    <definedName name="M30Grd">#REF!</definedName>
    <definedName name="M35cement" localSheetId="1">#REF!</definedName>
    <definedName name="M35cement" localSheetId="8">#REF!</definedName>
    <definedName name="M35cement" localSheetId="7">#REF!</definedName>
    <definedName name="M35cement" localSheetId="3">#REF!</definedName>
    <definedName name="M35cement" localSheetId="4">#REF!</definedName>
    <definedName name="M35cement" localSheetId="5">#REF!</definedName>
    <definedName name="M35cement">#REF!</definedName>
    <definedName name="M35PILE" localSheetId="1">'[3]Mix Design'!#REF!</definedName>
    <definedName name="M35PILE" localSheetId="8">'[3]Mix Design'!#REF!</definedName>
    <definedName name="M35PILE" localSheetId="7">'[3]Mix Design'!#REF!</definedName>
    <definedName name="M35PILE" localSheetId="3">'[3]Mix Design'!#REF!</definedName>
    <definedName name="M35PILE" localSheetId="4">'[3]Mix Design'!#REF!</definedName>
    <definedName name="M35PILE" localSheetId="5">'[3]Mix Design'!#REF!</definedName>
    <definedName name="M35PILE">'[3]Mix Design'!#REF!</definedName>
    <definedName name="m4.5agl" localSheetId="1">#REF!</definedName>
    <definedName name="m4.5agl" localSheetId="8">#REF!</definedName>
    <definedName name="m4.5agl" localSheetId="7">#REF!</definedName>
    <definedName name="m4.5agl" localSheetId="3">#REF!</definedName>
    <definedName name="m4.5agl" localSheetId="4">#REF!</definedName>
    <definedName name="m4.5agl" localSheetId="5">#REF!</definedName>
    <definedName name="m4.5agl">#REF!</definedName>
    <definedName name="m4.5bgl" localSheetId="1">#REF!</definedName>
    <definedName name="m4.5bgl" localSheetId="8">#REF!</definedName>
    <definedName name="m4.5bgl" localSheetId="7">#REF!</definedName>
    <definedName name="m4.5bgl" localSheetId="3">#REF!</definedName>
    <definedName name="m4.5bgl" localSheetId="4">#REF!</definedName>
    <definedName name="m4.5bgl" localSheetId="5">#REF!</definedName>
    <definedName name="m4.5bgl">#REF!</definedName>
    <definedName name="M40cement" localSheetId="1">#REF!</definedName>
    <definedName name="M40cement" localSheetId="8">#REF!</definedName>
    <definedName name="M40cement" localSheetId="7">#REF!</definedName>
    <definedName name="M40cement" localSheetId="3">#REF!</definedName>
    <definedName name="M40cement" localSheetId="4">#REF!</definedName>
    <definedName name="M40cement" localSheetId="5">#REF!</definedName>
    <definedName name="M40cement">#REF!</definedName>
    <definedName name="M50cement" localSheetId="1">#REF!</definedName>
    <definedName name="M50cement" localSheetId="8">#REF!</definedName>
    <definedName name="M50cement" localSheetId="7">#REF!</definedName>
    <definedName name="M50cement" localSheetId="3">#REF!</definedName>
    <definedName name="M50cement" localSheetId="4">#REF!</definedName>
    <definedName name="M50cement" localSheetId="5">#REF!</definedName>
    <definedName name="M50cement">#REF!</definedName>
    <definedName name="m7.32agl" localSheetId="1">#REF!</definedName>
    <definedName name="m7.32agl" localSheetId="8">#REF!</definedName>
    <definedName name="m7.32agl" localSheetId="7">#REF!</definedName>
    <definedName name="m7.32agl" localSheetId="3">#REF!</definedName>
    <definedName name="m7.32agl" localSheetId="4">#REF!</definedName>
    <definedName name="m7.32agl" localSheetId="5">#REF!</definedName>
    <definedName name="m7.32agl">#REF!</definedName>
    <definedName name="m7.32bgl" localSheetId="1">#REF!</definedName>
    <definedName name="m7.32bgl" localSheetId="8">#REF!</definedName>
    <definedName name="m7.32bgl" localSheetId="7">#REF!</definedName>
    <definedName name="m7.32bgl" localSheetId="3">#REF!</definedName>
    <definedName name="m7.32bgl" localSheetId="4">#REF!</definedName>
    <definedName name="m7.32bgl" localSheetId="5">#REF!</definedName>
    <definedName name="m7.32bgl">#REF!</definedName>
    <definedName name="mac">75</definedName>
    <definedName name="machinery">[53]Analysis!$C$18</definedName>
    <definedName name="Mascon" localSheetId="1">#REF!</definedName>
    <definedName name="Mascon" localSheetId="8">#REF!</definedName>
    <definedName name="Mascon" localSheetId="7">#REF!</definedName>
    <definedName name="Mascon" localSheetId="3">#REF!</definedName>
    <definedName name="Mascon" localSheetId="4">#REF!</definedName>
    <definedName name="Mascon" localSheetId="5">#REF!</definedName>
    <definedName name="Mascon">#REF!</definedName>
    <definedName name="mason">'[19]Rates Basic'!$D$3</definedName>
    <definedName name="masspc" localSheetId="1">#REF!</definedName>
    <definedName name="masspc" localSheetId="8">#REF!</definedName>
    <definedName name="masspc" localSheetId="7">#REF!</definedName>
    <definedName name="masspc" localSheetId="3">#REF!</definedName>
    <definedName name="masspc" localSheetId="4">#REF!</definedName>
    <definedName name="masspc" localSheetId="5">#REF!</definedName>
    <definedName name="masspc">#REF!</definedName>
    <definedName name="materials" localSheetId="1">#REF!</definedName>
    <definedName name="materials" localSheetId="8">#REF!</definedName>
    <definedName name="materials" localSheetId="7">#REF!</definedName>
    <definedName name="materials" localSheetId="3">#REF!</definedName>
    <definedName name="materials" localSheetId="4">#REF!</definedName>
    <definedName name="materials" localSheetId="5">#REF!</definedName>
    <definedName name="materials">#REF!</definedName>
    <definedName name="MaxSNo">[38]Data!$J$3</definedName>
    <definedName name="MAZ" localSheetId="1">#REF!</definedName>
    <definedName name="MAZ" localSheetId="8">#REF!</definedName>
    <definedName name="MAZ" localSheetId="7">#REF!</definedName>
    <definedName name="MAZ" localSheetId="3">#REF!</definedName>
    <definedName name="MAZ" localSheetId="4">#REF!</definedName>
    <definedName name="MAZ" localSheetId="5">#REF!</definedName>
    <definedName name="MAZ">#REF!</definedName>
    <definedName name="MBIT" localSheetId="1">#REF!</definedName>
    <definedName name="MBIT" localSheetId="8">#REF!</definedName>
    <definedName name="MBIT" localSheetId="7">#REF!</definedName>
    <definedName name="MBIT" localSheetId="3">#REF!</definedName>
    <definedName name="MBIT" localSheetId="4">#REF!</definedName>
    <definedName name="MBIT" localSheetId="5">#REF!</definedName>
    <definedName name="MBIT">#REF!</definedName>
    <definedName name="MCAR">'[3]Cost of O &amp; O'!$F$41</definedName>
    <definedName name="MCOOK" localSheetId="1">#REF!</definedName>
    <definedName name="MCOOK" localSheetId="8">#REF!</definedName>
    <definedName name="MCOOK" localSheetId="7">#REF!</definedName>
    <definedName name="MCOOK" localSheetId="3">#REF!</definedName>
    <definedName name="MCOOK" localSheetId="4">#REF!</definedName>
    <definedName name="MCOOK" localSheetId="5">#REF!</definedName>
    <definedName name="MCOOK">#REF!</definedName>
    <definedName name="mech" localSheetId="1">#REF!</definedName>
    <definedName name="mech" localSheetId="8">#REF!</definedName>
    <definedName name="mech" localSheetId="7">#REF!</definedName>
    <definedName name="mech" localSheetId="3">#REF!</definedName>
    <definedName name="mech" localSheetId="4">#REF!</definedName>
    <definedName name="mech" localSheetId="5">#REF!</definedName>
    <definedName name="mech">#REF!</definedName>
    <definedName name="MET">[42]ANALYSIS!$C$9</definedName>
    <definedName name="METAL" localSheetId="1">#REF!</definedName>
    <definedName name="METAL" localSheetId="8">#REF!</definedName>
    <definedName name="METAL" localSheetId="7">#REF!</definedName>
    <definedName name="METAL" localSheetId="3">#REF!</definedName>
    <definedName name="METAL" localSheetId="4">#REF!</definedName>
    <definedName name="METAL" localSheetId="5">#REF!</definedName>
    <definedName name="METAL">#REF!</definedName>
    <definedName name="MILD" localSheetId="1">#REF!</definedName>
    <definedName name="MILD" localSheetId="8">#REF!</definedName>
    <definedName name="MILD" localSheetId="7">#REF!</definedName>
    <definedName name="MILD" localSheetId="3">#REF!</definedName>
    <definedName name="MILD" localSheetId="4">#REF!</definedName>
    <definedName name="MILD" localSheetId="5">#REF!</definedName>
    <definedName name="MILD">#REF!</definedName>
    <definedName name="MinSNo">[38]Data!$J$2</definedName>
    <definedName name="MIST" localSheetId="1">#REF!</definedName>
    <definedName name="MIST" localSheetId="8">#REF!</definedName>
    <definedName name="MIST" localSheetId="7">#REF!</definedName>
    <definedName name="MIST" localSheetId="3">#REF!</definedName>
    <definedName name="MIST" localSheetId="4">#REF!</definedName>
    <definedName name="MIST" localSheetId="5">#REF!</definedName>
    <definedName name="MIST">#REF!</definedName>
    <definedName name="MIX" localSheetId="1">#REF!</definedName>
    <definedName name="MIX" localSheetId="8">#REF!</definedName>
    <definedName name="MIX" localSheetId="7">#REF!</definedName>
    <definedName name="MIX" localSheetId="3">#REF!</definedName>
    <definedName name="MIX" localSheetId="4">#REF!</definedName>
    <definedName name="MIX" localSheetId="5">#REF!</definedName>
    <definedName name="MIX">#REF!</definedName>
    <definedName name="Mix_15">'[5]Mix Design'!$P$11</definedName>
    <definedName name="Mix_30">'[5]Mix Design'!$P$14</definedName>
    <definedName name="MIX10B" localSheetId="1">#REF!</definedName>
    <definedName name="MIX10B" localSheetId="8">#REF!</definedName>
    <definedName name="MIX10B" localSheetId="7">#REF!</definedName>
    <definedName name="MIX10B" localSheetId="3">#REF!</definedName>
    <definedName name="MIX10B" localSheetId="4">#REF!</definedName>
    <definedName name="MIX10B" localSheetId="5">#REF!</definedName>
    <definedName name="MIX10B">#REF!</definedName>
    <definedName name="MIX10R" localSheetId="1">#REF!</definedName>
    <definedName name="MIX10R" localSheetId="8">#REF!</definedName>
    <definedName name="MIX10R" localSheetId="7">#REF!</definedName>
    <definedName name="MIX10R" localSheetId="3">#REF!</definedName>
    <definedName name="MIX10R" localSheetId="4">#REF!</definedName>
    <definedName name="MIX10R" localSheetId="5">#REF!</definedName>
    <definedName name="MIX10R">#REF!</definedName>
    <definedName name="MIX15B" localSheetId="1">#REF!</definedName>
    <definedName name="MIX15B" localSheetId="8">#REF!</definedName>
    <definedName name="MIX15B" localSheetId="7">#REF!</definedName>
    <definedName name="MIX15B" localSheetId="3">#REF!</definedName>
    <definedName name="MIX15B" localSheetId="4">#REF!</definedName>
    <definedName name="MIX15B" localSheetId="5">#REF!</definedName>
    <definedName name="MIX15B">#REF!</definedName>
    <definedName name="MIX15R" localSheetId="1">#REF!</definedName>
    <definedName name="MIX15R" localSheetId="8">#REF!</definedName>
    <definedName name="MIX15R" localSheetId="7">#REF!</definedName>
    <definedName name="MIX15R" localSheetId="3">#REF!</definedName>
    <definedName name="MIX15R" localSheetId="4">#REF!</definedName>
    <definedName name="MIX15R" localSheetId="5">#REF!</definedName>
    <definedName name="MIX15R">#REF!</definedName>
    <definedName name="MIX20B" localSheetId="1">#REF!</definedName>
    <definedName name="MIX20B" localSheetId="8">#REF!</definedName>
    <definedName name="MIX20B" localSheetId="7">#REF!</definedName>
    <definedName name="MIX20B" localSheetId="3">#REF!</definedName>
    <definedName name="MIX20B" localSheetId="4">#REF!</definedName>
    <definedName name="MIX20B" localSheetId="5">#REF!</definedName>
    <definedName name="MIX20B">#REF!</definedName>
    <definedName name="MIX20R" localSheetId="1">#REF!</definedName>
    <definedName name="MIX20R" localSheetId="8">#REF!</definedName>
    <definedName name="MIX20R" localSheetId="7">#REF!</definedName>
    <definedName name="MIX20R" localSheetId="3">#REF!</definedName>
    <definedName name="MIX20R" localSheetId="4">#REF!</definedName>
    <definedName name="MIX20R" localSheetId="5">#REF!</definedName>
    <definedName name="MIX20R">#REF!</definedName>
    <definedName name="MIX25B" localSheetId="1">#REF!</definedName>
    <definedName name="MIX25B" localSheetId="8">#REF!</definedName>
    <definedName name="MIX25B" localSheetId="7">#REF!</definedName>
    <definedName name="MIX25B" localSheetId="3">#REF!</definedName>
    <definedName name="MIX25B" localSheetId="4">#REF!</definedName>
    <definedName name="MIX25B" localSheetId="5">#REF!</definedName>
    <definedName name="MIX25B">#REF!</definedName>
    <definedName name="MIX25R" localSheetId="1">#REF!</definedName>
    <definedName name="MIX25R" localSheetId="8">#REF!</definedName>
    <definedName name="MIX25R" localSheetId="7">#REF!</definedName>
    <definedName name="MIX25R" localSheetId="3">#REF!</definedName>
    <definedName name="MIX25R" localSheetId="4">#REF!</definedName>
    <definedName name="MIX25R" localSheetId="5">#REF!</definedName>
    <definedName name="MIX25R">#REF!</definedName>
    <definedName name="MIX30B" localSheetId="1">#REF!</definedName>
    <definedName name="MIX30B" localSheetId="8">#REF!</definedName>
    <definedName name="MIX30B" localSheetId="7">#REF!</definedName>
    <definedName name="MIX30B" localSheetId="3">#REF!</definedName>
    <definedName name="MIX30B" localSheetId="4">#REF!</definedName>
    <definedName name="MIX30B" localSheetId="5">#REF!</definedName>
    <definedName name="MIX30B">#REF!</definedName>
    <definedName name="MIX30R" localSheetId="1">#REF!</definedName>
    <definedName name="MIX30R" localSheetId="8">#REF!</definedName>
    <definedName name="MIX30R" localSheetId="7">#REF!</definedName>
    <definedName name="MIX30R" localSheetId="3">#REF!</definedName>
    <definedName name="MIX30R" localSheetId="4">#REF!</definedName>
    <definedName name="MIX30R" localSheetId="5">#REF!</definedName>
    <definedName name="MIX30R">#REF!</definedName>
    <definedName name="MIX35B" localSheetId="1">#REF!</definedName>
    <definedName name="MIX35B" localSheetId="8">#REF!</definedName>
    <definedName name="MIX35B" localSheetId="7">#REF!</definedName>
    <definedName name="MIX35B" localSheetId="3">#REF!</definedName>
    <definedName name="MIX35B" localSheetId="4">#REF!</definedName>
    <definedName name="MIX35B" localSheetId="5">#REF!</definedName>
    <definedName name="MIX35B">#REF!</definedName>
    <definedName name="MIX35R" localSheetId="1">#REF!</definedName>
    <definedName name="MIX35R" localSheetId="8">#REF!</definedName>
    <definedName name="MIX35R" localSheetId="7">#REF!</definedName>
    <definedName name="MIX35R" localSheetId="3">#REF!</definedName>
    <definedName name="MIX35R" localSheetId="4">#REF!</definedName>
    <definedName name="MIX35R" localSheetId="5">#REF!</definedName>
    <definedName name="MIX35R">#REF!</definedName>
    <definedName name="MIX40B" localSheetId="1">#REF!</definedName>
    <definedName name="MIX40B" localSheetId="8">#REF!</definedName>
    <definedName name="MIX40B" localSheetId="7">#REF!</definedName>
    <definedName name="MIX40B" localSheetId="3">#REF!</definedName>
    <definedName name="MIX40B" localSheetId="4">#REF!</definedName>
    <definedName name="MIX40B" localSheetId="5">#REF!</definedName>
    <definedName name="MIX40B">#REF!</definedName>
    <definedName name="MIX45B" localSheetId="1">#REF!</definedName>
    <definedName name="MIX45B" localSheetId="8">#REF!</definedName>
    <definedName name="MIX45B" localSheetId="7">#REF!</definedName>
    <definedName name="MIX45B" localSheetId="3">#REF!</definedName>
    <definedName name="MIX45B" localSheetId="4">#REF!</definedName>
    <definedName name="MIX45B" localSheetId="5">#REF!</definedName>
    <definedName name="MIX45B">#REF!</definedName>
    <definedName name="MLDPLT" localSheetId="1">#REF!</definedName>
    <definedName name="MLDPLT" localSheetId="8">#REF!</definedName>
    <definedName name="MLDPLT" localSheetId="7">#REF!</definedName>
    <definedName name="MLDPLT" localSheetId="3">#REF!</definedName>
    <definedName name="MLDPLT" localSheetId="4">#REF!</definedName>
    <definedName name="MLDPLT" localSheetId="5">#REF!</definedName>
    <definedName name="MLDPLT">#REF!</definedName>
    <definedName name="mm">'[19]Rates Basic'!$D$2</definedName>
    <definedName name="MMAZ" localSheetId="1">#REF!</definedName>
    <definedName name="MMAZ" localSheetId="8">#REF!</definedName>
    <definedName name="MMAZ" localSheetId="7">#REF!</definedName>
    <definedName name="MMAZ" localSheetId="3">#REF!</definedName>
    <definedName name="MMAZ" localSheetId="4">#REF!</definedName>
    <definedName name="MMAZ" localSheetId="5">#REF!</definedName>
    <definedName name="MMAZ">#REF!</definedName>
    <definedName name="mod" localSheetId="1">#REF!</definedName>
    <definedName name="mod" localSheetId="8">#REF!</definedName>
    <definedName name="mod" localSheetId="7">#REF!</definedName>
    <definedName name="mod" localSheetId="3">#REF!</definedName>
    <definedName name="mod" localSheetId="4">#REF!</definedName>
    <definedName name="mod" localSheetId="5">#REF!</definedName>
    <definedName name="mod">#REF!</definedName>
    <definedName name="MPF" localSheetId="1">#REF!</definedName>
    <definedName name="MPF" localSheetId="8">#REF!</definedName>
    <definedName name="MPF" localSheetId="7">#REF!</definedName>
    <definedName name="MPF" localSheetId="3">#REF!</definedName>
    <definedName name="MPF" localSheetId="4">#REF!</definedName>
    <definedName name="MPF" localSheetId="5">#REF!</definedName>
    <definedName name="MPF">#REF!</definedName>
    <definedName name="MS" localSheetId="1">#REF!</definedName>
    <definedName name="MS" localSheetId="8">#REF!</definedName>
    <definedName name="MS" localSheetId="7">#REF!</definedName>
    <definedName name="MS" localSheetId="3">#REF!</definedName>
    <definedName name="MS" localSheetId="4">#REF!</definedName>
    <definedName name="MS" localSheetId="5">#REF!</definedName>
    <definedName name="MS">#REF!</definedName>
    <definedName name="msc" localSheetId="1">#REF!</definedName>
    <definedName name="msc" localSheetId="8">#REF!</definedName>
    <definedName name="msc" localSheetId="7">#REF!</definedName>
    <definedName name="msc" localSheetId="3">#REF!</definedName>
    <definedName name="msc" localSheetId="4">#REF!</definedName>
    <definedName name="msc" localSheetId="5">#REF!</definedName>
    <definedName name="msc">#REF!</definedName>
    <definedName name="mu" localSheetId="1">#REF!</definedName>
    <definedName name="mu" localSheetId="8">#REF!</definedName>
    <definedName name="mu" localSheetId="7">#REF!</definedName>
    <definedName name="mu" localSheetId="3">#REF!</definedName>
    <definedName name="mu" localSheetId="4">#REF!</definedName>
    <definedName name="mu" localSheetId="5">#REF!</definedName>
    <definedName name="mu">#REF!</definedName>
    <definedName name="MUCK" localSheetId="1">#REF!</definedName>
    <definedName name="MUCK" localSheetId="8">#REF!</definedName>
    <definedName name="MUCK" localSheetId="7">#REF!</definedName>
    <definedName name="MUCK" localSheetId="3">#REF!</definedName>
    <definedName name="MUCK" localSheetId="4">#REF!</definedName>
    <definedName name="MUCK" localSheetId="5">#REF!</definedName>
    <definedName name="MUCK">#REF!</definedName>
    <definedName name="mui" localSheetId="1">#REF!</definedName>
    <definedName name="mui" localSheetId="8">#REF!</definedName>
    <definedName name="mui" localSheetId="7">#REF!</definedName>
    <definedName name="mui" localSheetId="3">#REF!</definedName>
    <definedName name="mui" localSheetId="4">#REF!</definedName>
    <definedName name="mui" localSheetId="5">#REF!</definedName>
    <definedName name="mui">#REF!</definedName>
    <definedName name="MUL">'[35]RA Civil'!$E$8</definedName>
    <definedName name="MUNION" localSheetId="1">#REF!</definedName>
    <definedName name="MUNION" localSheetId="8">#REF!</definedName>
    <definedName name="MUNION" localSheetId="7">#REF!</definedName>
    <definedName name="MUNION" localSheetId="3">#REF!</definedName>
    <definedName name="MUNION" localSheetId="4">#REF!</definedName>
    <definedName name="MUNION" localSheetId="5">#REF!</definedName>
    <definedName name="MUNION">#REF!</definedName>
    <definedName name="MUNON" localSheetId="1">#REF!</definedName>
    <definedName name="MUNON" localSheetId="8">#REF!</definedName>
    <definedName name="MUNON" localSheetId="7">#REF!</definedName>
    <definedName name="MUNON" localSheetId="3">#REF!</definedName>
    <definedName name="MUNON" localSheetId="4">#REF!</definedName>
    <definedName name="MUNON" localSheetId="5">#REF!</definedName>
    <definedName name="MUNON">#REF!</definedName>
    <definedName name="MUR" localSheetId="1">#REF!</definedName>
    <definedName name="MUR" localSheetId="8">#REF!</definedName>
    <definedName name="MUR" localSheetId="7">#REF!</definedName>
    <definedName name="MUR" localSheetId="3">#REF!</definedName>
    <definedName name="MUR" localSheetId="4">#REF!</definedName>
    <definedName name="MUR" localSheetId="5">#REF!</definedName>
    <definedName name="MUR">#REF!</definedName>
    <definedName name="MUTP" localSheetId="1">#REF!</definedName>
    <definedName name="MUTP" localSheetId="8">#REF!</definedName>
    <definedName name="MUTP" localSheetId="7">#REF!</definedName>
    <definedName name="MUTP" localSheetId="3">#REF!</definedName>
    <definedName name="MUTP" localSheetId="4">#REF!</definedName>
    <definedName name="MUTP" localSheetId="5">#REF!</definedName>
    <definedName name="MUTP">#REF!</definedName>
    <definedName name="N" localSheetId="1">[11]PROCTOR!#REF!</definedName>
    <definedName name="N" localSheetId="8">[11]PROCTOR!#REF!</definedName>
    <definedName name="N" localSheetId="7">[11]PROCTOR!#REF!</definedName>
    <definedName name="N" localSheetId="3">[11]PROCTOR!#REF!</definedName>
    <definedName name="N" localSheetId="4">[11]PROCTOR!#REF!</definedName>
    <definedName name="N" localSheetId="5">[11]PROCTOR!#REF!</definedName>
    <definedName name="N">[11]PROCTOR!#REF!</definedName>
    <definedName name="na" localSheetId="1">#REF!</definedName>
    <definedName name="na" localSheetId="8">#REF!</definedName>
    <definedName name="na" localSheetId="7">#REF!</definedName>
    <definedName name="na" localSheetId="3">#REF!</definedName>
    <definedName name="na" localSheetId="4">#REF!</definedName>
    <definedName name="na" localSheetId="5">#REF!</definedName>
    <definedName name="na">#REF!</definedName>
    <definedName name="Name">[65]Index!$C$2</definedName>
    <definedName name="nav" localSheetId="1">#REF!</definedName>
    <definedName name="nav" localSheetId="8">#REF!</definedName>
    <definedName name="nav" localSheetId="7">#REF!</definedName>
    <definedName name="nav" localSheetId="3">#REF!</definedName>
    <definedName name="nav" localSheetId="4">#REF!</definedName>
    <definedName name="nav" localSheetId="5">#REF!</definedName>
    <definedName name="nav">#REF!</definedName>
    <definedName name="nb" localSheetId="1">#REF!</definedName>
    <definedName name="nb" localSheetId="8">#REF!</definedName>
    <definedName name="nb" localSheetId="7">#REF!</definedName>
    <definedName name="nb" localSheetId="3">#REF!</definedName>
    <definedName name="nb" localSheetId="4">#REF!</definedName>
    <definedName name="nb" localSheetId="5">#REF!</definedName>
    <definedName name="nb">#REF!</definedName>
    <definedName name="nbb" localSheetId="1">#REF!</definedName>
    <definedName name="nbb" localSheetId="8">#REF!</definedName>
    <definedName name="nbb" localSheetId="7">#REF!</definedName>
    <definedName name="nbb" localSheetId="3">#REF!</definedName>
    <definedName name="nbb" localSheetId="4">#REF!</definedName>
    <definedName name="nbb" localSheetId="5">#REF!</definedName>
    <definedName name="nbb">#REF!</definedName>
    <definedName name="Nc" localSheetId="1">#REF!</definedName>
    <definedName name="Nc" localSheetId="8">#REF!</definedName>
    <definedName name="Nc" localSheetId="7">#REF!</definedName>
    <definedName name="Nc" localSheetId="3">#REF!</definedName>
    <definedName name="Nc" localSheetId="4">#REF!</definedName>
    <definedName name="Nc" localSheetId="5">#REF!</definedName>
    <definedName name="Nc">#REF!</definedName>
    <definedName name="nd" localSheetId="1">#REF!</definedName>
    <definedName name="nd" localSheetId="8">#REF!</definedName>
    <definedName name="nd" localSheetId="7">#REF!</definedName>
    <definedName name="nd" localSheetId="3">#REF!</definedName>
    <definedName name="nd" localSheetId="4">#REF!</definedName>
    <definedName name="nd" localSheetId="5">#REF!</definedName>
    <definedName name="nd">#REF!</definedName>
    <definedName name="Ne" localSheetId="1">#REF!</definedName>
    <definedName name="Ne" localSheetId="8">#REF!</definedName>
    <definedName name="Ne" localSheetId="7">#REF!</definedName>
    <definedName name="Ne" localSheetId="3">#REF!</definedName>
    <definedName name="Ne" localSheetId="4">#REF!</definedName>
    <definedName name="Ne" localSheetId="5">#REF!</definedName>
    <definedName name="Ne">#REF!</definedName>
    <definedName name="NEED" localSheetId="1">#REF!</definedName>
    <definedName name="NEED" localSheetId="8">#REF!</definedName>
    <definedName name="NEED" localSheetId="7">#REF!</definedName>
    <definedName name="NEED" localSheetId="3">#REF!</definedName>
    <definedName name="NEED" localSheetId="4">#REF!</definedName>
    <definedName name="NEED" localSheetId="5">#REF!</definedName>
    <definedName name="NEED">#REF!</definedName>
    <definedName name="nl" localSheetId="1">#REF!</definedName>
    <definedName name="nl" localSheetId="8">#REF!</definedName>
    <definedName name="nl" localSheetId="7">#REF!</definedName>
    <definedName name="nl" localSheetId="3">#REF!</definedName>
    <definedName name="nl" localSheetId="4">#REF!</definedName>
    <definedName name="nl" localSheetId="5">#REF!</definedName>
    <definedName name="nl">#REF!</definedName>
    <definedName name="nm" localSheetId="1">#REF!</definedName>
    <definedName name="nm" localSheetId="8">#REF!</definedName>
    <definedName name="nm" localSheetId="7">#REF!</definedName>
    <definedName name="nm" localSheetId="3">#REF!</definedName>
    <definedName name="nm" localSheetId="4">#REF!</definedName>
    <definedName name="nm" localSheetId="5">#REF!</definedName>
    <definedName name="nm">#REF!</definedName>
    <definedName name="nn" localSheetId="1">#REF!</definedName>
    <definedName name="nn" localSheetId="8">#REF!</definedName>
    <definedName name="nn" localSheetId="7">#REF!</definedName>
    <definedName name="nn" localSheetId="3">#REF!</definedName>
    <definedName name="nn" localSheetId="4">#REF!</definedName>
    <definedName name="nn" localSheetId="5">#REF!</definedName>
    <definedName name="nn">#REF!</definedName>
    <definedName name="Nocon" localSheetId="1">#REF!</definedName>
    <definedName name="Nocon" localSheetId="8">#REF!</definedName>
    <definedName name="Nocon" localSheetId="7">#REF!</definedName>
    <definedName name="Nocon" localSheetId="3">#REF!</definedName>
    <definedName name="Nocon" localSheetId="4">#REF!</definedName>
    <definedName name="Nocon" localSheetId="5">#REF!</definedName>
    <definedName name="Nocon">#REF!</definedName>
    <definedName name="nospc" localSheetId="1">#REF!</definedName>
    <definedName name="nospc" localSheetId="8">#REF!</definedName>
    <definedName name="nospc" localSheetId="7">#REF!</definedName>
    <definedName name="nospc" localSheetId="3">#REF!</definedName>
    <definedName name="nospc" localSheetId="4">#REF!</definedName>
    <definedName name="nospc" localSheetId="5">#REF!</definedName>
    <definedName name="nospc">#REF!</definedName>
    <definedName name="nr" localSheetId="1">#REF!</definedName>
    <definedName name="nr" localSheetId="8">#REF!</definedName>
    <definedName name="nr" localSheetId="7">#REF!</definedName>
    <definedName name="nr" localSheetId="3">#REF!</definedName>
    <definedName name="nr" localSheetId="4">#REF!</definedName>
    <definedName name="nr" localSheetId="5">#REF!</definedName>
    <definedName name="nr">#REF!</definedName>
    <definedName name="ns" localSheetId="1">#REF!</definedName>
    <definedName name="ns" localSheetId="8">#REF!</definedName>
    <definedName name="ns" localSheetId="7">#REF!</definedName>
    <definedName name="ns" localSheetId="3">#REF!</definedName>
    <definedName name="ns" localSheetId="4">#REF!</definedName>
    <definedName name="ns" localSheetId="5">#REF!</definedName>
    <definedName name="ns">#REF!</definedName>
    <definedName name="OBLACK" localSheetId="1">#REF!</definedName>
    <definedName name="OBLACK" localSheetId="8">#REF!</definedName>
    <definedName name="OBLACK" localSheetId="7">#REF!</definedName>
    <definedName name="OBLACK" localSheetId="3">#REF!</definedName>
    <definedName name="OBLACK" localSheetId="4">#REF!</definedName>
    <definedName name="OBLACK" localSheetId="5">#REF!</definedName>
    <definedName name="OBLACK">#REF!</definedName>
    <definedName name="OCCRUSH" localSheetId="1">#REF!</definedName>
    <definedName name="OCCRUSH" localSheetId="8">#REF!</definedName>
    <definedName name="OCCRUSH" localSheetId="7">#REF!</definedName>
    <definedName name="OCCRUSH" localSheetId="3">#REF!</definedName>
    <definedName name="OCCRUSH" localSheetId="4">#REF!</definedName>
    <definedName name="OCCRUSH" localSheetId="5">#REF!</definedName>
    <definedName name="OCCRUSH">#REF!</definedName>
    <definedName name="OCEXC" localSheetId="1">#REF!</definedName>
    <definedName name="OCEXC" localSheetId="8">#REF!</definedName>
    <definedName name="OCEXC" localSheetId="7">#REF!</definedName>
    <definedName name="OCEXC" localSheetId="3">#REF!</definedName>
    <definedName name="OCEXC" localSheetId="4">#REF!</definedName>
    <definedName name="OCEXC" localSheetId="5">#REF!</definedName>
    <definedName name="OCEXC">#REF!</definedName>
    <definedName name="OCLOADA" localSheetId="1">#REF!</definedName>
    <definedName name="OCLOADA" localSheetId="8">#REF!</definedName>
    <definedName name="OCLOADA" localSheetId="7">#REF!</definedName>
    <definedName name="OCLOADA" localSheetId="3">#REF!</definedName>
    <definedName name="OCLOADA" localSheetId="4">#REF!</definedName>
    <definedName name="OCLOADA" localSheetId="5">#REF!</definedName>
    <definedName name="OCLOADA">#REF!</definedName>
    <definedName name="OCLOADS" localSheetId="1">#REF!</definedName>
    <definedName name="OCLOADS" localSheetId="8">#REF!</definedName>
    <definedName name="OCLOADS" localSheetId="7">#REF!</definedName>
    <definedName name="OCLOADS" localSheetId="3">#REF!</definedName>
    <definedName name="OCLOADS" localSheetId="4">#REF!</definedName>
    <definedName name="OCLOADS" localSheetId="5">#REF!</definedName>
    <definedName name="OCLOADS">#REF!</definedName>
    <definedName name="OCTIP1" localSheetId="1">#REF!</definedName>
    <definedName name="OCTIP1" localSheetId="8">#REF!</definedName>
    <definedName name="OCTIP1" localSheetId="7">#REF!</definedName>
    <definedName name="OCTIP1" localSheetId="3">#REF!</definedName>
    <definedName name="OCTIP1" localSheetId="4">#REF!</definedName>
    <definedName name="OCTIP1" localSheetId="5">#REF!</definedName>
    <definedName name="OCTIP1">#REF!</definedName>
    <definedName name="OCTIP5" localSheetId="1">#REF!</definedName>
    <definedName name="OCTIP5" localSheetId="8">#REF!</definedName>
    <definedName name="OCTIP5" localSheetId="7">#REF!</definedName>
    <definedName name="OCTIP5" localSheetId="3">#REF!</definedName>
    <definedName name="OCTIP5" localSheetId="4">#REF!</definedName>
    <definedName name="OCTIP5" localSheetId="5">#REF!</definedName>
    <definedName name="OCTIP5">#REF!</definedName>
    <definedName name="olct" localSheetId="1">'[61]Pier Design(with offset)'!#REF!</definedName>
    <definedName name="olct" localSheetId="8">'[61]Pier Design(with offset)'!#REF!</definedName>
    <definedName name="olct" localSheetId="7">'[61]Pier Design(with offset)'!#REF!</definedName>
    <definedName name="olct" localSheetId="3">'[61]Pier Design(with offset)'!#REF!</definedName>
    <definedName name="olct" localSheetId="4">'[61]Pier Design(with offset)'!#REF!</definedName>
    <definedName name="olct" localSheetId="5">'[61]Pier Design(with offset)'!#REF!</definedName>
    <definedName name="olct">'[61]Pier Design(with offset)'!#REF!</definedName>
    <definedName name="olt" localSheetId="1">'[59]Pier Design(with offset)'!#REF!</definedName>
    <definedName name="olt" localSheetId="8">'[59]Pier Design(with offset)'!#REF!</definedName>
    <definedName name="olt" localSheetId="7">'[59]Pier Design(with offset)'!#REF!</definedName>
    <definedName name="olt" localSheetId="3">'[59]Pier Design(with offset)'!#REF!</definedName>
    <definedName name="olt" localSheetId="4">'[59]Pier Design(with offset)'!#REF!</definedName>
    <definedName name="olt" localSheetId="5">'[59]Pier Design(with offset)'!#REF!</definedName>
    <definedName name="olt">'[59]Pier Design(with offset)'!#REF!</definedName>
    <definedName name="OMAS" localSheetId="1">#REF!</definedName>
    <definedName name="OMAS" localSheetId="8">#REF!</definedName>
    <definedName name="OMAS" localSheetId="7">#REF!</definedName>
    <definedName name="OMAS" localSheetId="3">#REF!</definedName>
    <definedName name="OMAS" localSheetId="4">#REF!</definedName>
    <definedName name="OMAS" localSheetId="5">#REF!</definedName>
    <definedName name="OMAS">#REF!</definedName>
    <definedName name="OPC">'[67]Rate Analysis '!$E$18</definedName>
    <definedName name="ORBEND" localSheetId="1">#REF!</definedName>
    <definedName name="ORBEND" localSheetId="8">#REF!</definedName>
    <definedName name="ORBEND" localSheetId="7">#REF!</definedName>
    <definedName name="ORBEND" localSheetId="3">#REF!</definedName>
    <definedName name="ORBEND" localSheetId="4">#REF!</definedName>
    <definedName name="ORBEND" localSheetId="5">#REF!</definedName>
    <definedName name="ORBEND">#REF!</definedName>
    <definedName name="ORC1B">'[6]Pipe trench'!$V$20</definedName>
    <definedName name="ORC2B">'[6]Pipe trench'!$V$21</definedName>
    <definedName name="Orientation" localSheetId="1">#REF!</definedName>
    <definedName name="Orientation" localSheetId="8">#REF!</definedName>
    <definedName name="Orientation" localSheetId="7">#REF!</definedName>
    <definedName name="Orientation" localSheetId="3">#REF!</definedName>
    <definedName name="Orientation" localSheetId="4">#REF!</definedName>
    <definedName name="Orientation" localSheetId="5">#REF!</definedName>
    <definedName name="Orientation">#REF!</definedName>
    <definedName name="overallspan1" localSheetId="1">[51]FACE!#REF!</definedName>
    <definedName name="overallspan1" localSheetId="8">[51]FACE!#REF!</definedName>
    <definedName name="overallspan1" localSheetId="7">[51]FACE!#REF!</definedName>
    <definedName name="overallspan1" localSheetId="3">[51]FACE!#REF!</definedName>
    <definedName name="overallspan1" localSheetId="4">[51]FACE!#REF!</definedName>
    <definedName name="overallspan1" localSheetId="5">[51]FACE!#REF!</definedName>
    <definedName name="overallspan1">[51]FACE!#REF!</definedName>
    <definedName name="overallspan13">'[68]SLAB DESIGN'!$E$41</definedName>
    <definedName name="p">[60]DETAILED!$J$6</definedName>
    <definedName name="p0" localSheetId="1">#REF!</definedName>
    <definedName name="p0" localSheetId="8">#REF!</definedName>
    <definedName name="p0" localSheetId="7">#REF!</definedName>
    <definedName name="p0" localSheetId="3">#REF!</definedName>
    <definedName name="p0" localSheetId="4">#REF!</definedName>
    <definedName name="p0" localSheetId="5">#REF!</definedName>
    <definedName name="p0">#REF!</definedName>
    <definedName name="p10.3" localSheetId="1">#REF!</definedName>
    <definedName name="p10.3" localSheetId="8">#REF!</definedName>
    <definedName name="p10.3" localSheetId="7">#REF!</definedName>
    <definedName name="p10.3" localSheetId="3">#REF!</definedName>
    <definedName name="p10.3" localSheetId="4">#REF!</definedName>
    <definedName name="p10.3" localSheetId="5">#REF!</definedName>
    <definedName name="p10.3">#REF!</definedName>
    <definedName name="p11.3" localSheetId="1">#REF!</definedName>
    <definedName name="p11.3" localSheetId="8">#REF!</definedName>
    <definedName name="p11.3" localSheetId="7">#REF!</definedName>
    <definedName name="p11.3" localSheetId="3">#REF!</definedName>
    <definedName name="p11.3" localSheetId="4">#REF!</definedName>
    <definedName name="p11.3" localSheetId="5">#REF!</definedName>
    <definedName name="p11.3">#REF!</definedName>
    <definedName name="p12.3" localSheetId="1">#REF!</definedName>
    <definedName name="p12.3" localSheetId="8">#REF!</definedName>
    <definedName name="p12.3" localSheetId="7">#REF!</definedName>
    <definedName name="p12.3" localSheetId="3">#REF!</definedName>
    <definedName name="p12.3" localSheetId="4">#REF!</definedName>
    <definedName name="p12.3" localSheetId="5">#REF!</definedName>
    <definedName name="p12.3">#REF!</definedName>
    <definedName name="p13.3" localSheetId="1">#REF!</definedName>
    <definedName name="p13.3" localSheetId="8">#REF!</definedName>
    <definedName name="p13.3" localSheetId="7">#REF!</definedName>
    <definedName name="p13.3" localSheetId="3">#REF!</definedName>
    <definedName name="p13.3" localSheetId="4">#REF!</definedName>
    <definedName name="p13.3" localSheetId="5">#REF!</definedName>
    <definedName name="p13.3">#REF!</definedName>
    <definedName name="p14.3" localSheetId="1">#REF!</definedName>
    <definedName name="p14.3" localSheetId="8">#REF!</definedName>
    <definedName name="p14.3" localSheetId="7">#REF!</definedName>
    <definedName name="p14.3" localSheetId="3">#REF!</definedName>
    <definedName name="p14.3" localSheetId="4">#REF!</definedName>
    <definedName name="p14.3" localSheetId="5">#REF!</definedName>
    <definedName name="p14.3">#REF!</definedName>
    <definedName name="p15.3" localSheetId="1">#REF!</definedName>
    <definedName name="p15.3" localSheetId="8">#REF!</definedName>
    <definedName name="p15.3" localSheetId="7">#REF!</definedName>
    <definedName name="p15.3" localSheetId="3">#REF!</definedName>
    <definedName name="p15.3" localSheetId="4">#REF!</definedName>
    <definedName name="p15.3" localSheetId="5">#REF!</definedName>
    <definedName name="p15.3">#REF!</definedName>
    <definedName name="p16.3" localSheetId="1">#REF!</definedName>
    <definedName name="p16.3" localSheetId="8">#REF!</definedName>
    <definedName name="p16.3" localSheetId="7">#REF!</definedName>
    <definedName name="p16.3" localSheetId="3">#REF!</definedName>
    <definedName name="p16.3" localSheetId="4">#REF!</definedName>
    <definedName name="p16.3" localSheetId="5">#REF!</definedName>
    <definedName name="p16.3">#REF!</definedName>
    <definedName name="p17.3" localSheetId="1">#REF!</definedName>
    <definedName name="p17.3" localSheetId="8">#REF!</definedName>
    <definedName name="p17.3" localSheetId="7">#REF!</definedName>
    <definedName name="p17.3" localSheetId="3">#REF!</definedName>
    <definedName name="p17.3" localSheetId="4">#REF!</definedName>
    <definedName name="p17.3" localSheetId="5">#REF!</definedName>
    <definedName name="p17.3">#REF!</definedName>
    <definedName name="p18.3" localSheetId="1">#REF!</definedName>
    <definedName name="p18.3" localSheetId="8">#REF!</definedName>
    <definedName name="p18.3" localSheetId="7">#REF!</definedName>
    <definedName name="p18.3" localSheetId="3">#REF!</definedName>
    <definedName name="p18.3" localSheetId="4">#REF!</definedName>
    <definedName name="p18.3" localSheetId="5">#REF!</definedName>
    <definedName name="p18.3">#REF!</definedName>
    <definedName name="p19.3" localSheetId="1">#REF!</definedName>
    <definedName name="p19.3" localSheetId="8">#REF!</definedName>
    <definedName name="p19.3" localSheetId="7">#REF!</definedName>
    <definedName name="p19.3" localSheetId="3">#REF!</definedName>
    <definedName name="p19.3" localSheetId="4">#REF!</definedName>
    <definedName name="p19.3" localSheetId="5">#REF!</definedName>
    <definedName name="p19.3">#REF!</definedName>
    <definedName name="p20.3" localSheetId="1">#REF!</definedName>
    <definedName name="p20.3" localSheetId="8">#REF!</definedName>
    <definedName name="p20.3" localSheetId="7">#REF!</definedName>
    <definedName name="p20.3" localSheetId="3">#REF!</definedName>
    <definedName name="p20.3" localSheetId="4">#REF!</definedName>
    <definedName name="p20.3" localSheetId="5">#REF!</definedName>
    <definedName name="p20.3">#REF!</definedName>
    <definedName name="p3.3" localSheetId="1">#REF!</definedName>
    <definedName name="p3.3" localSheetId="8">#REF!</definedName>
    <definedName name="p3.3" localSheetId="7">#REF!</definedName>
    <definedName name="p3.3" localSheetId="3">#REF!</definedName>
    <definedName name="p3.3" localSheetId="4">#REF!</definedName>
    <definedName name="p3.3" localSheetId="5">#REF!</definedName>
    <definedName name="p3.3">#REF!</definedName>
    <definedName name="p4.3" localSheetId="1">#REF!</definedName>
    <definedName name="p4.3" localSheetId="8">#REF!</definedName>
    <definedName name="p4.3" localSheetId="7">#REF!</definedName>
    <definedName name="p4.3" localSheetId="3">#REF!</definedName>
    <definedName name="p4.3" localSheetId="4">#REF!</definedName>
    <definedName name="p4.3" localSheetId="5">#REF!</definedName>
    <definedName name="p4.3">#REF!</definedName>
    <definedName name="p5.3" localSheetId="1">#REF!</definedName>
    <definedName name="p5.3" localSheetId="8">#REF!</definedName>
    <definedName name="p5.3" localSheetId="7">#REF!</definedName>
    <definedName name="p5.3" localSheetId="3">#REF!</definedName>
    <definedName name="p5.3" localSheetId="4">#REF!</definedName>
    <definedName name="p5.3" localSheetId="5">#REF!</definedName>
    <definedName name="p5.3">#REF!</definedName>
    <definedName name="p6.3" localSheetId="1">#REF!</definedName>
    <definedName name="p6.3" localSheetId="8">#REF!</definedName>
    <definedName name="p6.3" localSheetId="7">#REF!</definedName>
    <definedName name="p6.3" localSheetId="3">#REF!</definedName>
    <definedName name="p6.3" localSheetId="4">#REF!</definedName>
    <definedName name="p6.3" localSheetId="5">#REF!</definedName>
    <definedName name="p6.3">#REF!</definedName>
    <definedName name="p7.3" localSheetId="1">#REF!</definedName>
    <definedName name="p7.3" localSheetId="8">#REF!</definedName>
    <definedName name="p7.3" localSheetId="7">#REF!</definedName>
    <definedName name="p7.3" localSheetId="3">#REF!</definedName>
    <definedName name="p7.3" localSheetId="4">#REF!</definedName>
    <definedName name="p7.3" localSheetId="5">#REF!</definedName>
    <definedName name="p7.3">#REF!</definedName>
    <definedName name="p8.3" localSheetId="1">#REF!</definedName>
    <definedName name="p8.3" localSheetId="8">#REF!</definedName>
    <definedName name="p8.3" localSheetId="7">#REF!</definedName>
    <definedName name="p8.3" localSheetId="3">#REF!</definedName>
    <definedName name="p8.3" localSheetId="4">#REF!</definedName>
    <definedName name="p8.3" localSheetId="5">#REF!</definedName>
    <definedName name="p8.3">#REF!</definedName>
    <definedName name="p9.3" localSheetId="1">#REF!</definedName>
    <definedName name="p9.3" localSheetId="8">#REF!</definedName>
    <definedName name="p9.3" localSheetId="7">#REF!</definedName>
    <definedName name="p9.3" localSheetId="3">#REF!</definedName>
    <definedName name="p9.3" localSheetId="4">#REF!</definedName>
    <definedName name="p9.3" localSheetId="5">#REF!</definedName>
    <definedName name="p9.3">#REF!</definedName>
    <definedName name="PageNo1" localSheetId="1">#REF!</definedName>
    <definedName name="PageNo1" localSheetId="8">#REF!</definedName>
    <definedName name="PageNo1" localSheetId="7">#REF!</definedName>
    <definedName name="PageNo1" localSheetId="3">#REF!</definedName>
    <definedName name="PageNo1" localSheetId="4">#REF!</definedName>
    <definedName name="PageNo1" localSheetId="5">#REF!</definedName>
    <definedName name="PageNo1">#REF!</definedName>
    <definedName name="PAINT" localSheetId="1">#REF!</definedName>
    <definedName name="PAINT" localSheetId="8">#REF!</definedName>
    <definedName name="PAINT" localSheetId="7">#REF!</definedName>
    <definedName name="PAINT" localSheetId="3">#REF!</definedName>
    <definedName name="PAINT" localSheetId="4">#REF!</definedName>
    <definedName name="PAINT" localSheetId="5">#REF!</definedName>
    <definedName name="PAINT">#REF!</definedName>
    <definedName name="Pbx" localSheetId="1">[43]Design!#REF!</definedName>
    <definedName name="Pbx" localSheetId="8">[43]Design!#REF!</definedName>
    <definedName name="Pbx" localSheetId="7">[43]Design!#REF!</definedName>
    <definedName name="Pbx" localSheetId="3">[43]Design!#REF!</definedName>
    <definedName name="Pbx" localSheetId="4">[43]Design!#REF!</definedName>
    <definedName name="Pbx" localSheetId="5">[43]Design!#REF!</definedName>
    <definedName name="Pbx">[43]Design!#REF!</definedName>
    <definedName name="Pby" localSheetId="1">[43]Design!#REF!</definedName>
    <definedName name="Pby" localSheetId="8">[43]Design!#REF!</definedName>
    <definedName name="Pby" localSheetId="7">[43]Design!#REF!</definedName>
    <definedName name="Pby" localSheetId="3">[43]Design!#REF!</definedName>
    <definedName name="Pby" localSheetId="4">[43]Design!#REF!</definedName>
    <definedName name="Pby" localSheetId="5">[43]Design!#REF!</definedName>
    <definedName name="Pby">[43]Design!#REF!</definedName>
    <definedName name="pcc1481.5bgl" localSheetId="1">#REF!</definedName>
    <definedName name="pcc1481.5bgl" localSheetId="8">#REF!</definedName>
    <definedName name="pcc1481.5bgl" localSheetId="7">#REF!</definedName>
    <definedName name="pcc1481.5bgl" localSheetId="3">#REF!</definedName>
    <definedName name="pcc1481.5bgl" localSheetId="4">#REF!</definedName>
    <definedName name="pcc1481.5bgl" localSheetId="5">#REF!</definedName>
    <definedName name="pcc1481.5bgl">#REF!</definedName>
    <definedName name="pcc1484.5bgl" localSheetId="1">#REF!</definedName>
    <definedName name="pcc1484.5bgl" localSheetId="8">#REF!</definedName>
    <definedName name="pcc1484.5bgl" localSheetId="7">#REF!</definedName>
    <definedName name="pcc1484.5bgl" localSheetId="3">#REF!</definedName>
    <definedName name="pcc1484.5bgl" localSheetId="4">#REF!</definedName>
    <definedName name="pcc1484.5bgl" localSheetId="5">#REF!</definedName>
    <definedName name="pcc1484.5bgl">#REF!</definedName>
    <definedName name="PCCM15" localSheetId="1">#REF!</definedName>
    <definedName name="PCCM15" localSheetId="8">#REF!</definedName>
    <definedName name="PCCM15" localSheetId="7">#REF!</definedName>
    <definedName name="PCCM15" localSheetId="3">#REF!</definedName>
    <definedName name="PCCM15" localSheetId="4">#REF!</definedName>
    <definedName name="PCCM15" localSheetId="5">#REF!</definedName>
    <definedName name="PCCM15">#REF!</definedName>
    <definedName name="pccp" localSheetId="1">#REF!</definedName>
    <definedName name="pccp" localSheetId="8">#REF!</definedName>
    <definedName name="pccp" localSheetId="7">#REF!</definedName>
    <definedName name="pccp" localSheetId="3">#REF!</definedName>
    <definedName name="pccp" localSheetId="4">#REF!</definedName>
    <definedName name="pccp" localSheetId="5">#REF!</definedName>
    <definedName name="pccp">#REF!</definedName>
    <definedName name="pccproj" localSheetId="1">#REF!</definedName>
    <definedName name="pccproj" localSheetId="8">#REF!</definedName>
    <definedName name="pccproj" localSheetId="7">#REF!</definedName>
    <definedName name="pccproj" localSheetId="3">#REF!</definedName>
    <definedName name="pccproj" localSheetId="4">#REF!</definedName>
    <definedName name="pccproj" localSheetId="5">#REF!</definedName>
    <definedName name="pccproj">#REF!</definedName>
    <definedName name="pcct" localSheetId="1">#REF!</definedName>
    <definedName name="pcct" localSheetId="8">#REF!</definedName>
    <definedName name="pcct" localSheetId="7">#REF!</definedName>
    <definedName name="pcct" localSheetId="3">#REF!</definedName>
    <definedName name="pcct" localSheetId="4">#REF!</definedName>
    <definedName name="pcct" localSheetId="5">#REF!</definedName>
    <definedName name="pcct">#REF!</definedName>
    <definedName name="pccthk" localSheetId="1">#REF!</definedName>
    <definedName name="pccthk" localSheetId="8">#REF!</definedName>
    <definedName name="pccthk" localSheetId="7">#REF!</definedName>
    <definedName name="pccthk" localSheetId="3">#REF!</definedName>
    <definedName name="pccthk" localSheetId="4">#REF!</definedName>
    <definedName name="pccthk" localSheetId="5">#REF!</definedName>
    <definedName name="pccthk">#REF!</definedName>
    <definedName name="Pd" localSheetId="1">'[49]220 11  BS '!#REF!</definedName>
    <definedName name="Pd" localSheetId="8">'[49]220 11  BS '!#REF!</definedName>
    <definedName name="Pd" localSheetId="7">'[49]220 11  BS '!#REF!</definedName>
    <definedName name="Pd" localSheetId="3">'[49]220 11  BS '!#REF!</definedName>
    <definedName name="Pd" localSheetId="4">'[49]220 11  BS '!#REF!</definedName>
    <definedName name="Pd" localSheetId="5">'[49]220 11  BS '!#REF!</definedName>
    <definedName name="Pd">'[49]220 11  BS '!#REF!</definedName>
    <definedName name="PERC">'[3]Cost of O &amp; O'!$F$29</definedName>
    <definedName name="peri" localSheetId="1">#REF!</definedName>
    <definedName name="peri" localSheetId="8">#REF!</definedName>
    <definedName name="peri" localSheetId="7">#REF!</definedName>
    <definedName name="peri" localSheetId="3">#REF!</definedName>
    <definedName name="peri" localSheetId="4">#REF!</definedName>
    <definedName name="peri" localSheetId="5">#REF!</definedName>
    <definedName name="peri">#REF!</definedName>
    <definedName name="peri1" localSheetId="1">#REF!</definedName>
    <definedName name="peri1" localSheetId="8">#REF!</definedName>
    <definedName name="peri1" localSheetId="7">#REF!</definedName>
    <definedName name="peri1" localSheetId="3">#REF!</definedName>
    <definedName name="peri1" localSheetId="4">#REF!</definedName>
    <definedName name="peri1" localSheetId="5">#REF!</definedName>
    <definedName name="peri1">#REF!</definedName>
    <definedName name="phi" localSheetId="1">#REF!</definedName>
    <definedName name="phi" localSheetId="8">#REF!</definedName>
    <definedName name="phi" localSheetId="7">#REF!</definedName>
    <definedName name="phi" localSheetId="3">#REF!</definedName>
    <definedName name="phi" localSheetId="4">#REF!</definedName>
    <definedName name="phi" localSheetId="5">#REF!</definedName>
    <definedName name="phi">#REF!</definedName>
    <definedName name="Pi" localSheetId="1">#REF!</definedName>
    <definedName name="Pi" localSheetId="8">#REF!</definedName>
    <definedName name="Pi" localSheetId="7">#REF!</definedName>
    <definedName name="Pi" localSheetId="3">#REF!</definedName>
    <definedName name="Pi" localSheetId="4">#REF!</definedName>
    <definedName name="Pi" localSheetId="5">#REF!</definedName>
    <definedName name="Pi">#REF!</definedName>
    <definedName name="PIPE_CONNECTION_MATERIALS" localSheetId="1">#REF!</definedName>
    <definedName name="PIPE_CONNECTION_MATERIALS" localSheetId="8">#REF!</definedName>
    <definedName name="PIPE_CONNECTION_MATERIALS" localSheetId="7">#REF!</definedName>
    <definedName name="PIPE_CONNECTION_MATERIALS" localSheetId="3">#REF!</definedName>
    <definedName name="PIPE_CONNECTION_MATERIALS" localSheetId="4">#REF!</definedName>
    <definedName name="PIPE_CONNECTION_MATERIALS" localSheetId="5">#REF!</definedName>
    <definedName name="PIPE_CONNECTION_MATERIALS">#REF!</definedName>
    <definedName name="Pipeline_diagram" localSheetId="1">#REF!</definedName>
    <definedName name="Pipeline_diagram" localSheetId="8">#REF!</definedName>
    <definedName name="Pipeline_diagram" localSheetId="7">#REF!</definedName>
    <definedName name="Pipeline_diagram" localSheetId="3">#REF!</definedName>
    <definedName name="Pipeline_diagram" localSheetId="4">#REF!</definedName>
    <definedName name="Pipeline_diagram" localSheetId="5">#REF!</definedName>
    <definedName name="Pipeline_diagram">#REF!</definedName>
    <definedName name="PJACK" localSheetId="1">#REF!</definedName>
    <definedName name="PJACK" localSheetId="8">#REF!</definedName>
    <definedName name="PJACK" localSheetId="7">#REF!</definedName>
    <definedName name="PJACK" localSheetId="3">#REF!</definedName>
    <definedName name="PJACK" localSheetId="4">#REF!</definedName>
    <definedName name="PJACK" localSheetId="5">#REF!</definedName>
    <definedName name="PJACK">#REF!</definedName>
    <definedName name="PLAST" localSheetId="1">#REF!</definedName>
    <definedName name="PLAST" localSheetId="8">#REF!</definedName>
    <definedName name="PLAST" localSheetId="7">#REF!</definedName>
    <definedName name="PLAST" localSheetId="3">#REF!</definedName>
    <definedName name="PLAST" localSheetId="4">#REF!</definedName>
    <definedName name="PLAST" localSheetId="5">#REF!</definedName>
    <definedName name="PLAST">#REF!</definedName>
    <definedName name="POC" localSheetId="1">#REF!</definedName>
    <definedName name="POC" localSheetId="8">#REF!</definedName>
    <definedName name="POC" localSheetId="7">#REF!</definedName>
    <definedName name="POC" localSheetId="3">#REF!</definedName>
    <definedName name="POC" localSheetId="4">#REF!</definedName>
    <definedName name="POC" localSheetId="5">#REF!</definedName>
    <definedName name="POC">#REF!</definedName>
    <definedName name="pratap" localSheetId="6" hidden="1">{"'Sheet1'!$A$4386:$N$4591"}</definedName>
    <definedName name="pratap" hidden="1">{"'Sheet1'!$A$4386:$N$4591"}</definedName>
    <definedName name="PRESTRESSED" localSheetId="1">#REF!</definedName>
    <definedName name="PRESTRESSED" localSheetId="8">#REF!</definedName>
    <definedName name="PRESTRESSED" localSheetId="7">#REF!</definedName>
    <definedName name="PRESTRESSED" localSheetId="3">#REF!</definedName>
    <definedName name="PRESTRESSED" localSheetId="4">#REF!</definedName>
    <definedName name="PRESTRESSED" localSheetId="5">#REF!</definedName>
    <definedName name="PRESTRESSED">#REF!</definedName>
    <definedName name="_xlnm.Print_Area" localSheetId="0">'CP 10 '!$B$1:$T$30</definedName>
    <definedName name="_xlnm.Print_Area" localSheetId="1">'CP 10 spk'!$B$1:$AI$30</definedName>
    <definedName name="_xlnm.Print_Area" localSheetId="9">'S-Curve - CASH FLOW GROSS'!$J$8:$V$31</definedName>
    <definedName name="_xlnm.Print_Area" localSheetId="10">'S-Curve - CASH FLOW NET'!$H$7:$T$30</definedName>
    <definedName name="_xlnm.Print_Area" localSheetId="8">'S-Curve - WD'!$I$10:$U$34</definedName>
    <definedName name="_xlnm.Print_Area" localSheetId="7">'S-Curve All '!$N$10:$Z$34</definedName>
    <definedName name="_xlnm.Print_Area" localSheetId="6">'Statement - 2'!$B$1:$AJ$23</definedName>
    <definedName name="_xlnm.Print_Area" localSheetId="3">'to client - laying'!$B$2:$AJ$15</definedName>
    <definedName name="_xlnm.Print_Area" localSheetId="4">'to client - Supply'!#REF!</definedName>
    <definedName name="_xlnm.Print_Area" localSheetId="5">'to client - Supply TO MAIL'!$B$1:$AO$73</definedName>
    <definedName name="_xlnm.Print_Area">#REF!</definedName>
    <definedName name="Print_Area_MI" localSheetId="1">#REF!</definedName>
    <definedName name="Print_Area_MI" localSheetId="8">#REF!</definedName>
    <definedName name="Print_Area_MI" localSheetId="7">#REF!</definedName>
    <definedName name="Print_Area_MI" localSheetId="3">#REF!</definedName>
    <definedName name="Print_Area_MI" localSheetId="4">#REF!</definedName>
    <definedName name="Print_Area_MI" localSheetId="5">#REF!</definedName>
    <definedName name="Print_Area_MI">#REF!</definedName>
    <definedName name="print_title">[69]Cul_detail!$A$2:$IV$5</definedName>
    <definedName name="proj_id">'[70]Project Management Main'!$D$9</definedName>
    <definedName name="proj_mgr">'[70]Project Management Main'!$D$12</definedName>
    <definedName name="proj_nm">'[70]Project Management Main'!$D$10</definedName>
    <definedName name="PROLL" localSheetId="1">#REF!</definedName>
    <definedName name="PROLL" localSheetId="8">#REF!</definedName>
    <definedName name="PROLL" localSheetId="7">#REF!</definedName>
    <definedName name="PROLL" localSheetId="3">#REF!</definedName>
    <definedName name="PROLL" localSheetId="4">#REF!</definedName>
    <definedName name="PROLL" localSheetId="5">#REF!</definedName>
    <definedName name="PROLL">#REF!</definedName>
    <definedName name="proom" localSheetId="1">#REF!</definedName>
    <definedName name="proom" localSheetId="8">#REF!</definedName>
    <definedName name="proom" localSheetId="7">#REF!</definedName>
    <definedName name="proom" localSheetId="3">#REF!</definedName>
    <definedName name="proom" localSheetId="4">#REF!</definedName>
    <definedName name="proom" localSheetId="5">#REF!</definedName>
    <definedName name="proom">#REF!</definedName>
    <definedName name="proom5x4" localSheetId="1">#REF!</definedName>
    <definedName name="proom5x4" localSheetId="8">#REF!</definedName>
    <definedName name="proom5x4" localSheetId="7">#REF!</definedName>
    <definedName name="proom5x4" localSheetId="3">#REF!</definedName>
    <definedName name="proom5x4" localSheetId="4">#REF!</definedName>
    <definedName name="proom5x4" localSheetId="5">#REF!</definedName>
    <definedName name="proom5x4">#REF!</definedName>
    <definedName name="PUMP">'[3]Cost of O &amp; O'!$F$27</definedName>
    <definedName name="Puz" localSheetId="1">[43]Design!#REF!</definedName>
    <definedName name="Puz" localSheetId="8">[43]Design!#REF!</definedName>
    <definedName name="Puz" localSheetId="7">[43]Design!#REF!</definedName>
    <definedName name="Puz" localSheetId="3">[43]Design!#REF!</definedName>
    <definedName name="Puz" localSheetId="4">[43]Design!#REF!</definedName>
    <definedName name="Puz" localSheetId="5">[43]Design!#REF!</definedName>
    <definedName name="Puz">[43]Design!#REF!</definedName>
    <definedName name="PW" localSheetId="1">'[49]220 11  BS '!#REF!</definedName>
    <definedName name="PW" localSheetId="8">'[49]220 11  BS '!#REF!</definedName>
    <definedName name="PW" localSheetId="7">'[49]220 11  BS '!#REF!</definedName>
    <definedName name="PW" localSheetId="3">'[49]220 11  BS '!#REF!</definedName>
    <definedName name="PW" localSheetId="4">'[49]220 11  BS '!#REF!</definedName>
    <definedName name="PW" localSheetId="5">'[49]220 11  BS '!#REF!</definedName>
    <definedName name="PW">'[49]220 11  BS '!#REF!</definedName>
    <definedName name="Pwl" localSheetId="1">'[49]220 11  BS '!#REF!</definedName>
    <definedName name="Pwl" localSheetId="8">'[49]220 11  BS '!#REF!</definedName>
    <definedName name="Pwl" localSheetId="7">'[49]220 11  BS '!#REF!</definedName>
    <definedName name="Pwl" localSheetId="3">'[49]220 11  BS '!#REF!</definedName>
    <definedName name="Pwl" localSheetId="4">'[49]220 11  BS '!#REF!</definedName>
    <definedName name="Pwl" localSheetId="5">'[49]220 11  BS '!#REF!</definedName>
    <definedName name="Pwl">'[49]220 11  BS '!#REF!</definedName>
    <definedName name="PWr" localSheetId="1">'[49]220 11  BS '!#REF!</definedName>
    <definedName name="PWr" localSheetId="8">'[49]220 11  BS '!#REF!</definedName>
    <definedName name="PWr" localSheetId="7">'[49]220 11  BS '!#REF!</definedName>
    <definedName name="PWr" localSheetId="3">'[49]220 11  BS '!#REF!</definedName>
    <definedName name="PWr" localSheetId="4">'[49]220 11  BS '!#REF!</definedName>
    <definedName name="PWr" localSheetId="5">'[49]220 11  BS '!#REF!</definedName>
    <definedName name="PWr">'[49]220 11  BS '!#REF!</definedName>
    <definedName name="Q" localSheetId="1">'[71]FORM-W3'!#REF!</definedName>
    <definedName name="Q" localSheetId="8">'[71]FORM-W3'!#REF!</definedName>
    <definedName name="Q" localSheetId="7">'[71]FORM-W3'!#REF!</definedName>
    <definedName name="Q" localSheetId="3">'[71]FORM-W3'!#REF!</definedName>
    <definedName name="Q" localSheetId="4">'[71]FORM-W3'!#REF!</definedName>
    <definedName name="Q" localSheetId="5">'[71]FORM-W3'!#REF!</definedName>
    <definedName name="Q">'[71]FORM-W3'!#REF!</definedName>
    <definedName name="QQ" localSheetId="6" hidden="1">{"form-D1",#N/A,FALSE,"FORM-D1";"form-D1_amt",#N/A,FALSE,"FORM-D1"}</definedName>
    <definedName name="QQ" hidden="1">{"form-D1",#N/A,FALSE,"FORM-D1";"form-D1_amt",#N/A,FALSE,"FORM-D1"}</definedName>
    <definedName name="QQQQ" localSheetId="6" hidden="1">{"form-D1",#N/A,FALSE,"FORM-D1";"form-D1_amt",#N/A,FALSE,"FORM-D1"}</definedName>
    <definedName name="QQQQ" hidden="1">{"form-D1",#N/A,FALSE,"FORM-D1";"form-D1_amt",#N/A,FALSE,"FORM-D1"}</definedName>
    <definedName name="Qspan" localSheetId="1">#REF!</definedName>
    <definedName name="Qspan" localSheetId="8">#REF!</definedName>
    <definedName name="Qspan" localSheetId="7">#REF!</definedName>
    <definedName name="Qspan" localSheetId="3">#REF!</definedName>
    <definedName name="Qspan" localSheetId="4">#REF!</definedName>
    <definedName name="Qspan" localSheetId="5">#REF!</definedName>
    <definedName name="Qspan">#REF!</definedName>
    <definedName name="quao" localSheetId="1">[1]LD!#REF!</definedName>
    <definedName name="quao" localSheetId="8">[1]LD!#REF!</definedName>
    <definedName name="quao" localSheetId="7">[1]LD!#REF!</definedName>
    <definedName name="quao" localSheetId="3">[1]LD!#REF!</definedName>
    <definedName name="quao" localSheetId="4">[1]LD!#REF!</definedName>
    <definedName name="quao" localSheetId="5">[1]LD!#REF!</definedName>
    <definedName name="quao">[1]LD!#REF!</definedName>
    <definedName name="qw" localSheetId="1">#REF!</definedName>
    <definedName name="qw" localSheetId="8">#REF!</definedName>
    <definedName name="qw" localSheetId="7">#REF!</definedName>
    <definedName name="qw" localSheetId="3">#REF!</definedName>
    <definedName name="qw" localSheetId="4">#REF!</definedName>
    <definedName name="qw" localSheetId="5">#REF!</definedName>
    <definedName name="qw">#REF!</definedName>
    <definedName name="R_" localSheetId="1">#REF!</definedName>
    <definedName name="R_" localSheetId="8">#REF!</definedName>
    <definedName name="R_" localSheetId="7">#REF!</definedName>
    <definedName name="R_" localSheetId="3">#REF!</definedName>
    <definedName name="R_" localSheetId="4">#REF!</definedName>
    <definedName name="R_" localSheetId="5">#REF!</definedName>
    <definedName name="R_">#REF!</definedName>
    <definedName name="r0" localSheetId="1">#REF!</definedName>
    <definedName name="r0" localSheetId="8">#REF!</definedName>
    <definedName name="r0" localSheetId="7">#REF!</definedName>
    <definedName name="r0" localSheetId="3">#REF!</definedName>
    <definedName name="r0" localSheetId="4">#REF!</definedName>
    <definedName name="r0" localSheetId="5">#REF!</definedName>
    <definedName name="r0">#REF!</definedName>
    <definedName name="r10.3" localSheetId="1">#REF!</definedName>
    <definedName name="r10.3" localSheetId="8">#REF!</definedName>
    <definedName name="r10.3" localSheetId="7">#REF!</definedName>
    <definedName name="r10.3" localSheetId="3">#REF!</definedName>
    <definedName name="r10.3" localSheetId="4">#REF!</definedName>
    <definedName name="r10.3" localSheetId="5">#REF!</definedName>
    <definedName name="r10.3">#REF!</definedName>
    <definedName name="r11.3" localSheetId="1">#REF!</definedName>
    <definedName name="r11.3" localSheetId="8">#REF!</definedName>
    <definedName name="r11.3" localSheetId="7">#REF!</definedName>
    <definedName name="r11.3" localSheetId="3">#REF!</definedName>
    <definedName name="r11.3" localSheetId="4">#REF!</definedName>
    <definedName name="r11.3" localSheetId="5">#REF!</definedName>
    <definedName name="r11.3">#REF!</definedName>
    <definedName name="r12.3" localSheetId="1">#REF!</definedName>
    <definedName name="r12.3" localSheetId="8">#REF!</definedName>
    <definedName name="r12.3" localSheetId="7">#REF!</definedName>
    <definedName name="r12.3" localSheetId="3">#REF!</definedName>
    <definedName name="r12.3" localSheetId="4">#REF!</definedName>
    <definedName name="r12.3" localSheetId="5">#REF!</definedName>
    <definedName name="r12.3">#REF!</definedName>
    <definedName name="r13.3" localSheetId="1">#REF!</definedName>
    <definedName name="r13.3" localSheetId="8">#REF!</definedName>
    <definedName name="r13.3" localSheetId="7">#REF!</definedName>
    <definedName name="r13.3" localSheetId="3">#REF!</definedName>
    <definedName name="r13.3" localSheetId="4">#REF!</definedName>
    <definedName name="r13.3" localSheetId="5">#REF!</definedName>
    <definedName name="r13.3">#REF!</definedName>
    <definedName name="r14.3" localSheetId="1">#REF!</definedName>
    <definedName name="r14.3" localSheetId="8">#REF!</definedName>
    <definedName name="r14.3" localSheetId="7">#REF!</definedName>
    <definedName name="r14.3" localSheetId="3">#REF!</definedName>
    <definedName name="r14.3" localSheetId="4">#REF!</definedName>
    <definedName name="r14.3" localSheetId="5">#REF!</definedName>
    <definedName name="r14.3">#REF!</definedName>
    <definedName name="r15.3" localSheetId="1">#REF!</definedName>
    <definedName name="r15.3" localSheetId="8">#REF!</definedName>
    <definedName name="r15.3" localSheetId="7">#REF!</definedName>
    <definedName name="r15.3" localSheetId="3">#REF!</definedName>
    <definedName name="r15.3" localSheetId="4">#REF!</definedName>
    <definedName name="r15.3" localSheetId="5">#REF!</definedName>
    <definedName name="r15.3">#REF!</definedName>
    <definedName name="r16.3" localSheetId="1">#REF!</definedName>
    <definedName name="r16.3" localSheetId="8">#REF!</definedName>
    <definedName name="r16.3" localSheetId="7">#REF!</definedName>
    <definedName name="r16.3" localSheetId="3">#REF!</definedName>
    <definedName name="r16.3" localSheetId="4">#REF!</definedName>
    <definedName name="r16.3" localSheetId="5">#REF!</definedName>
    <definedName name="r16.3">#REF!</definedName>
    <definedName name="r17.3" localSheetId="1">#REF!</definedName>
    <definedName name="r17.3" localSheetId="8">#REF!</definedName>
    <definedName name="r17.3" localSheetId="7">#REF!</definedName>
    <definedName name="r17.3" localSheetId="3">#REF!</definedName>
    <definedName name="r17.3" localSheetId="4">#REF!</definedName>
    <definedName name="r17.3" localSheetId="5">#REF!</definedName>
    <definedName name="r17.3">#REF!</definedName>
    <definedName name="r18.3" localSheetId="1">#REF!</definedName>
    <definedName name="r18.3" localSheetId="8">#REF!</definedName>
    <definedName name="r18.3" localSheetId="7">#REF!</definedName>
    <definedName name="r18.3" localSheetId="3">#REF!</definedName>
    <definedName name="r18.3" localSheetId="4">#REF!</definedName>
    <definedName name="r18.3" localSheetId="5">#REF!</definedName>
    <definedName name="r18.3">#REF!</definedName>
    <definedName name="r19.3" localSheetId="1">#REF!</definedName>
    <definedName name="r19.3" localSheetId="8">#REF!</definedName>
    <definedName name="r19.3" localSheetId="7">#REF!</definedName>
    <definedName name="r19.3" localSheetId="3">#REF!</definedName>
    <definedName name="r19.3" localSheetId="4">#REF!</definedName>
    <definedName name="r19.3" localSheetId="5">#REF!</definedName>
    <definedName name="r19.3">#REF!</definedName>
    <definedName name="r20.3" localSheetId="1">#REF!</definedName>
    <definedName name="r20.3" localSheetId="8">#REF!</definedName>
    <definedName name="r20.3" localSheetId="7">#REF!</definedName>
    <definedName name="r20.3" localSheetId="3">#REF!</definedName>
    <definedName name="r20.3" localSheetId="4">#REF!</definedName>
    <definedName name="r20.3" localSheetId="5">#REF!</definedName>
    <definedName name="r20.3">#REF!</definedName>
    <definedName name="r3.3" localSheetId="1">#REF!</definedName>
    <definedName name="r3.3" localSheetId="8">#REF!</definedName>
    <definedName name="r3.3" localSheetId="7">#REF!</definedName>
    <definedName name="r3.3" localSheetId="3">#REF!</definedName>
    <definedName name="r3.3" localSheetId="4">#REF!</definedName>
    <definedName name="r3.3" localSheetId="5">#REF!</definedName>
    <definedName name="r3.3">#REF!</definedName>
    <definedName name="r4.3" localSheetId="1">#REF!</definedName>
    <definedName name="r4.3" localSheetId="8">#REF!</definedName>
    <definedName name="r4.3" localSheetId="7">#REF!</definedName>
    <definedName name="r4.3" localSheetId="3">#REF!</definedName>
    <definedName name="r4.3" localSheetId="4">#REF!</definedName>
    <definedName name="r4.3" localSheetId="5">#REF!</definedName>
    <definedName name="r4.3">#REF!</definedName>
    <definedName name="r5.3" localSheetId="1">#REF!</definedName>
    <definedName name="r5.3" localSheetId="8">#REF!</definedName>
    <definedName name="r5.3" localSheetId="7">#REF!</definedName>
    <definedName name="r5.3" localSheetId="3">#REF!</definedName>
    <definedName name="r5.3" localSheetId="4">#REF!</definedName>
    <definedName name="r5.3" localSheetId="5">#REF!</definedName>
    <definedName name="r5.3">#REF!</definedName>
    <definedName name="r6.3" localSheetId="1">#REF!</definedName>
    <definedName name="r6.3" localSheetId="8">#REF!</definedName>
    <definedName name="r6.3" localSheetId="7">#REF!</definedName>
    <definedName name="r6.3" localSheetId="3">#REF!</definedName>
    <definedName name="r6.3" localSheetId="4">#REF!</definedName>
    <definedName name="r6.3" localSheetId="5">#REF!</definedName>
    <definedName name="r6.3">#REF!</definedName>
    <definedName name="r7.3" localSheetId="1">#REF!</definedName>
    <definedName name="r7.3" localSheetId="8">#REF!</definedName>
    <definedName name="r7.3" localSheetId="7">#REF!</definedName>
    <definedName name="r7.3" localSheetId="3">#REF!</definedName>
    <definedName name="r7.3" localSheetId="4">#REF!</definedName>
    <definedName name="r7.3" localSheetId="5">#REF!</definedName>
    <definedName name="r7.3">#REF!</definedName>
    <definedName name="r8.3" localSheetId="1">#REF!</definedName>
    <definedName name="r8.3" localSheetId="8">#REF!</definedName>
    <definedName name="r8.3" localSheetId="7">#REF!</definedName>
    <definedName name="r8.3" localSheetId="3">#REF!</definedName>
    <definedName name="r8.3" localSheetId="4">#REF!</definedName>
    <definedName name="r8.3" localSheetId="5">#REF!</definedName>
    <definedName name="r8.3">#REF!</definedName>
    <definedName name="r9.3" localSheetId="1">#REF!</definedName>
    <definedName name="r9.3" localSheetId="8">#REF!</definedName>
    <definedName name="r9.3" localSheetId="7">#REF!</definedName>
    <definedName name="r9.3" localSheetId="3">#REF!</definedName>
    <definedName name="r9.3" localSheetId="4">#REF!</definedName>
    <definedName name="r9.3" localSheetId="5">#REF!</definedName>
    <definedName name="r9.3">#REF!</definedName>
    <definedName name="Ra" localSheetId="1">#REF!</definedName>
    <definedName name="Ra" localSheetId="8">#REF!</definedName>
    <definedName name="Ra" localSheetId="7">#REF!</definedName>
    <definedName name="Ra" localSheetId="3">#REF!</definedName>
    <definedName name="Ra" localSheetId="4">#REF!</definedName>
    <definedName name="Ra" localSheetId="5">#REF!</definedName>
    <definedName name="Ra">#REF!</definedName>
    <definedName name="raaa" localSheetId="6" hidden="1">{"'Sheet1'!$A$4386:$N$4591"}</definedName>
    <definedName name="raaa" hidden="1">{"'Sheet1'!$A$4386:$N$4591"}</definedName>
    <definedName name="RaftD" localSheetId="1">#REF!</definedName>
    <definedName name="RaftD" localSheetId="8">#REF!</definedName>
    <definedName name="RaftD" localSheetId="7">#REF!</definedName>
    <definedName name="RaftD" localSheetId="3">#REF!</definedName>
    <definedName name="RaftD" localSheetId="4">#REF!</definedName>
    <definedName name="RaftD" localSheetId="5">#REF!</definedName>
    <definedName name="RaftD">#REF!</definedName>
    <definedName name="RaftSlbThk" localSheetId="1">#REF!</definedName>
    <definedName name="RaftSlbThk" localSheetId="8">#REF!</definedName>
    <definedName name="RaftSlbThk" localSheetId="7">#REF!</definedName>
    <definedName name="RaftSlbThk" localSheetId="3">#REF!</definedName>
    <definedName name="RaftSlbThk" localSheetId="4">#REF!</definedName>
    <definedName name="RaftSlbThk" localSheetId="5">#REF!</definedName>
    <definedName name="RaftSlbThk">#REF!</definedName>
    <definedName name="RATE">'[72]Rate Ana'!$A$6:$D$392</definedName>
    <definedName name="rate0">[73]SUMMARY!$A$3:$E$1159</definedName>
    <definedName name="ratio" localSheetId="1">#REF!</definedName>
    <definedName name="ratio" localSheetId="8">#REF!</definedName>
    <definedName name="ratio" localSheetId="7">#REF!</definedName>
    <definedName name="ratio" localSheetId="3">#REF!</definedName>
    <definedName name="ratio" localSheetId="4">#REF!</definedName>
    <definedName name="ratio" localSheetId="5">#REF!</definedName>
    <definedName name="ratio">#REF!</definedName>
    <definedName name="RCCM35" localSheetId="1">#REF!</definedName>
    <definedName name="RCCM35" localSheetId="8">#REF!</definedName>
    <definedName name="RCCM35" localSheetId="7">#REF!</definedName>
    <definedName name="RCCM35" localSheetId="3">#REF!</definedName>
    <definedName name="RCCM35" localSheetId="4">#REF!</definedName>
    <definedName name="RCCM35" localSheetId="5">#REF!</definedName>
    <definedName name="RCCM35">#REF!</definedName>
    <definedName name="RCCpipe300" localSheetId="1">'[74]LOCAL RATES'!#REF!</definedName>
    <definedName name="RCCpipe300" localSheetId="8">'[74]LOCAL RATES'!#REF!</definedName>
    <definedName name="RCCpipe300" localSheetId="7">'[74]LOCAL RATES'!#REF!</definedName>
    <definedName name="RCCpipe300" localSheetId="3">'[74]LOCAL RATES'!#REF!</definedName>
    <definedName name="RCCpipe300" localSheetId="4">'[74]LOCAL RATES'!#REF!</definedName>
    <definedName name="RCCpipe300" localSheetId="5">'[74]LOCAL RATES'!#REF!</definedName>
    <definedName name="RCCpipe300">'[74]LOCAL RATES'!#REF!</definedName>
    <definedName name="RCCpipe600" localSheetId="1">'[74]LOCAL RATES'!#REF!</definedName>
    <definedName name="RCCpipe600" localSheetId="8">'[74]LOCAL RATES'!#REF!</definedName>
    <definedName name="RCCpipe600" localSheetId="7">'[74]LOCAL RATES'!#REF!</definedName>
    <definedName name="RCCpipe600" localSheetId="3">'[74]LOCAL RATES'!#REF!</definedName>
    <definedName name="RCCpipe600" localSheetId="4">'[74]LOCAL RATES'!#REF!</definedName>
    <definedName name="RCCpipe600" localSheetId="5">'[74]LOCAL RATES'!#REF!</definedName>
    <definedName name="RCCpipe600">'[74]LOCAL RATES'!#REF!</definedName>
    <definedName name="Rcr" localSheetId="1">#REF!</definedName>
    <definedName name="Rcr" localSheetId="8">#REF!</definedName>
    <definedName name="Rcr" localSheetId="7">#REF!</definedName>
    <definedName name="Rcr" localSheetId="3">#REF!</definedName>
    <definedName name="Rcr" localSheetId="4">#REF!</definedName>
    <definedName name="Rcr" localSheetId="5">#REF!</definedName>
    <definedName name="Rcr">#REF!</definedName>
    <definedName name="rdc" localSheetId="1">#REF!</definedName>
    <definedName name="rdc" localSheetId="8">#REF!</definedName>
    <definedName name="rdc" localSheetId="7">#REF!</definedName>
    <definedName name="rdc" localSheetId="3">#REF!</definedName>
    <definedName name="rdc" localSheetId="4">#REF!</definedName>
    <definedName name="rdc" localSheetId="5">#REF!</definedName>
    <definedName name="rdc">#REF!</definedName>
    <definedName name="_xlnm.Recorder" localSheetId="1">#REF!</definedName>
    <definedName name="_xlnm.Recorder" localSheetId="8">#REF!</definedName>
    <definedName name="_xlnm.Recorder" localSheetId="7">#REF!</definedName>
    <definedName name="_xlnm.Recorder" localSheetId="3">#REF!</definedName>
    <definedName name="_xlnm.Recorder" localSheetId="4">#REF!</definedName>
    <definedName name="_xlnm.Recorder" localSheetId="5">#REF!</definedName>
    <definedName name="_xlnm.Recorder">#REF!</definedName>
    <definedName name="rect_4_415" localSheetId="1">#REF!</definedName>
    <definedName name="rect_4_415" localSheetId="8">#REF!</definedName>
    <definedName name="rect_4_415" localSheetId="7">#REF!</definedName>
    <definedName name="rect_4_415" localSheetId="3">#REF!</definedName>
    <definedName name="rect_4_415" localSheetId="4">#REF!</definedName>
    <definedName name="rect_4_415" localSheetId="5">#REF!</definedName>
    <definedName name="rect_4_415">#REF!</definedName>
    <definedName name="refill" localSheetId="1">#REF!</definedName>
    <definedName name="refill" localSheetId="8">#REF!</definedName>
    <definedName name="refill" localSheetId="7">#REF!</definedName>
    <definedName name="refill" localSheetId="3">#REF!</definedName>
    <definedName name="refill" localSheetId="4">#REF!</definedName>
    <definedName name="refill" localSheetId="5">#REF!</definedName>
    <definedName name="refill">#REF!</definedName>
    <definedName name="ric" localSheetId="1">#REF!</definedName>
    <definedName name="ric" localSheetId="8">#REF!</definedName>
    <definedName name="ric" localSheetId="7">#REF!</definedName>
    <definedName name="ric" localSheetId="3">#REF!</definedName>
    <definedName name="ric" localSheetId="4">#REF!</definedName>
    <definedName name="ric" localSheetId="5">#REF!</definedName>
    <definedName name="ric">#REF!</definedName>
    <definedName name="RIP" localSheetId="1">#REF!</definedName>
    <definedName name="RIP" localSheetId="8">#REF!</definedName>
    <definedName name="RIP" localSheetId="7">#REF!</definedName>
    <definedName name="RIP" localSheetId="3">#REF!</definedName>
    <definedName name="RIP" localSheetId="4">#REF!</definedName>
    <definedName name="RIP" localSheetId="5">#REF!</definedName>
    <definedName name="RIP">#REF!</definedName>
    <definedName name="RIVER" localSheetId="1">#REF!</definedName>
    <definedName name="RIVER" localSheetId="8">#REF!</definedName>
    <definedName name="RIVER" localSheetId="7">#REF!</definedName>
    <definedName name="RIVER" localSheetId="3">#REF!</definedName>
    <definedName name="RIVER" localSheetId="4">#REF!</definedName>
    <definedName name="RIVER" localSheetId="5">#REF!</definedName>
    <definedName name="RIVER">#REF!</definedName>
    <definedName name="RMARK" localSheetId="1">#REF!</definedName>
    <definedName name="RMARK" localSheetId="8">#REF!</definedName>
    <definedName name="RMARK" localSheetId="7">#REF!</definedName>
    <definedName name="RMARK" localSheetId="3">#REF!</definedName>
    <definedName name="RMARK" localSheetId="4">#REF!</definedName>
    <definedName name="RMARK" localSheetId="5">#REF!</definedName>
    <definedName name="RMARK">#REF!</definedName>
    <definedName name="ROCK" localSheetId="1">#REF!</definedName>
    <definedName name="ROCK" localSheetId="8">#REF!</definedName>
    <definedName name="ROCK" localSheetId="7">#REF!</definedName>
    <definedName name="ROCK" localSheetId="3">#REF!</definedName>
    <definedName name="ROCK" localSheetId="4">#REF!</definedName>
    <definedName name="ROCK" localSheetId="5">#REF!</definedName>
    <definedName name="ROCK">#REF!</definedName>
    <definedName name="rockk" localSheetId="1">[54]Analysis!#REF!</definedName>
    <definedName name="rockk" localSheetId="8">[54]Analysis!#REF!</definedName>
    <definedName name="rockk" localSheetId="7">[54]Analysis!#REF!</definedName>
    <definedName name="rockk" localSheetId="3">[54]Analysis!#REF!</definedName>
    <definedName name="rockk" localSheetId="4">[54]Analysis!#REF!</definedName>
    <definedName name="rockk" localSheetId="5">[54]Analysis!#REF!</definedName>
    <definedName name="rockk">[54]Analysis!#REF!</definedName>
    <definedName name="RokSpl" localSheetId="1">#REF!</definedName>
    <definedName name="RokSpl" localSheetId="8">#REF!</definedName>
    <definedName name="RokSpl" localSheetId="7">#REF!</definedName>
    <definedName name="RokSpl" localSheetId="3">#REF!</definedName>
    <definedName name="RokSpl" localSheetId="4">#REF!</definedName>
    <definedName name="RokSpl" localSheetId="5">#REF!</definedName>
    <definedName name="RokSpl">#REF!</definedName>
    <definedName name="ROLL" localSheetId="1">#REF!</definedName>
    <definedName name="ROLL" localSheetId="8">#REF!</definedName>
    <definedName name="ROLL" localSheetId="7">#REF!</definedName>
    <definedName name="ROLL" localSheetId="3">#REF!</definedName>
    <definedName name="ROLL" localSheetId="4">#REF!</definedName>
    <definedName name="ROLL" localSheetId="5">#REF!</definedName>
    <definedName name="ROLL">#REF!</definedName>
    <definedName name="ROTA" localSheetId="1">#REF!</definedName>
    <definedName name="ROTA" localSheetId="8">#REF!</definedName>
    <definedName name="ROTA" localSheetId="7">#REF!</definedName>
    <definedName name="ROTA" localSheetId="3">#REF!</definedName>
    <definedName name="ROTA" localSheetId="4">#REF!</definedName>
    <definedName name="ROTA" localSheetId="5">#REF!</definedName>
    <definedName name="ROTA">#REF!</definedName>
    <definedName name="ROTARY">'[3]Cost of O &amp; O'!$F$28</definedName>
    <definedName name="Row" localSheetId="1">#REF!</definedName>
    <definedName name="Row" localSheetId="8">#REF!</definedName>
    <definedName name="Row" localSheetId="7">#REF!</definedName>
    <definedName name="Row" localSheetId="3">#REF!</definedName>
    <definedName name="Row" localSheetId="4">#REF!</definedName>
    <definedName name="Row" localSheetId="5">#REF!</definedName>
    <definedName name="Row">#REF!</definedName>
    <definedName name="Rowc" localSheetId="1">#REF!</definedName>
    <definedName name="Rowc" localSheetId="8">#REF!</definedName>
    <definedName name="Rowc" localSheetId="7">#REF!</definedName>
    <definedName name="Rowc" localSheetId="3">#REF!</definedName>
    <definedName name="Rowc" localSheetId="4">#REF!</definedName>
    <definedName name="Rowc" localSheetId="5">#REF!</definedName>
    <definedName name="Rowc">#REF!</definedName>
    <definedName name="rrg" localSheetId="1">#REF!</definedName>
    <definedName name="rrg" localSheetId="8">#REF!</definedName>
    <definedName name="rrg" localSheetId="7">#REF!</definedName>
    <definedName name="rrg" localSheetId="3">#REF!</definedName>
    <definedName name="rrg" localSheetId="4">#REF!</definedName>
    <definedName name="rrg" localSheetId="5">#REF!</definedName>
    <definedName name="rrg">#REF!</definedName>
    <definedName name="rrm" localSheetId="1">#REF!</definedName>
    <definedName name="rrm" localSheetId="8">#REF!</definedName>
    <definedName name="rrm" localSheetId="7">#REF!</definedName>
    <definedName name="rrm" localSheetId="3">#REF!</definedName>
    <definedName name="rrm" localSheetId="4">#REF!</definedName>
    <definedName name="rrm" localSheetId="5">#REF!</definedName>
    <definedName name="rrm">#REF!</definedName>
    <definedName name="RRstones" localSheetId="1">#REF!</definedName>
    <definedName name="RRstones" localSheetId="8">#REF!</definedName>
    <definedName name="RRstones" localSheetId="7">#REF!</definedName>
    <definedName name="RRstones" localSheetId="3">#REF!</definedName>
    <definedName name="RRstones" localSheetId="4">#REF!</definedName>
    <definedName name="RRstones" localSheetId="5">#REF!</definedName>
    <definedName name="RRstones">#REF!</definedName>
    <definedName name="RSAND" localSheetId="1">#REF!</definedName>
    <definedName name="RSAND" localSheetId="8">#REF!</definedName>
    <definedName name="RSAND" localSheetId="7">#REF!</definedName>
    <definedName name="RSAND" localSheetId="3">#REF!</definedName>
    <definedName name="RSAND" localSheetId="4">#REF!</definedName>
    <definedName name="RSAND" localSheetId="5">#REF!</definedName>
    <definedName name="RSAND">#REF!</definedName>
    <definedName name="Rso" localSheetId="1">#REF!</definedName>
    <definedName name="Rso" localSheetId="8">#REF!</definedName>
    <definedName name="Rso" localSheetId="7">#REF!</definedName>
    <definedName name="Rso" localSheetId="3">#REF!</definedName>
    <definedName name="Rso" localSheetId="4">#REF!</definedName>
    <definedName name="Rso" localSheetId="5">#REF!</definedName>
    <definedName name="Rso">#REF!</definedName>
    <definedName name="Rt" localSheetId="1">#REF!</definedName>
    <definedName name="Rt" localSheetId="8">#REF!</definedName>
    <definedName name="Rt" localSheetId="7">#REF!</definedName>
    <definedName name="Rt" localSheetId="3">#REF!</definedName>
    <definedName name="Rt" localSheetId="4">#REF!</definedName>
    <definedName name="Rt" localSheetId="5">#REF!</definedName>
    <definedName name="Rt">#REF!</definedName>
    <definedName name="RTR" localSheetId="1">#REF!</definedName>
    <definedName name="RTR" localSheetId="8">#REF!</definedName>
    <definedName name="RTR" localSheetId="7">#REF!</definedName>
    <definedName name="RTR" localSheetId="3">#REF!</definedName>
    <definedName name="RTR" localSheetId="4">#REF!</definedName>
    <definedName name="RTR" localSheetId="5">#REF!</definedName>
    <definedName name="RTR">#REF!</definedName>
    <definedName name="RUB" localSheetId="1">#REF!</definedName>
    <definedName name="RUB" localSheetId="8">#REF!</definedName>
    <definedName name="RUB" localSheetId="7">#REF!</definedName>
    <definedName name="RUB" localSheetId="3">#REF!</definedName>
    <definedName name="RUB" localSheetId="4">#REF!</definedName>
    <definedName name="RUB" localSheetId="5">#REF!</definedName>
    <definedName name="RUB">#REF!</definedName>
    <definedName name="RUBBLE" localSheetId="1">#REF!</definedName>
    <definedName name="RUBBLE" localSheetId="8">#REF!</definedName>
    <definedName name="RUBBLE" localSheetId="7">#REF!</definedName>
    <definedName name="RUBBLE" localSheetId="3">#REF!</definedName>
    <definedName name="RUBBLE" localSheetId="4">#REF!</definedName>
    <definedName name="RUBBLE" localSheetId="5">#REF!</definedName>
    <definedName name="RUBBLE">#REF!</definedName>
    <definedName name="RUBLE" localSheetId="1">#REF!</definedName>
    <definedName name="RUBLE" localSheetId="8">#REF!</definedName>
    <definedName name="RUBLE" localSheetId="7">#REF!</definedName>
    <definedName name="RUBLE" localSheetId="3">#REF!</definedName>
    <definedName name="RUBLE" localSheetId="4">#REF!</definedName>
    <definedName name="RUBLE" localSheetId="5">#REF!</definedName>
    <definedName name="RUBLE">#REF!</definedName>
    <definedName name="S" localSheetId="1">#REF!</definedName>
    <definedName name="S" localSheetId="8">#REF!</definedName>
    <definedName name="S" localSheetId="7">#REF!</definedName>
    <definedName name="S" localSheetId="3">#REF!</definedName>
    <definedName name="S" localSheetId="4">#REF!</definedName>
    <definedName name="S" localSheetId="5">#REF!</definedName>
    <definedName name="S">#REF!</definedName>
    <definedName name="s0" localSheetId="1">#REF!</definedName>
    <definedName name="s0" localSheetId="8">#REF!</definedName>
    <definedName name="s0" localSheetId="7">#REF!</definedName>
    <definedName name="s0" localSheetId="3">#REF!</definedName>
    <definedName name="s0" localSheetId="4">#REF!</definedName>
    <definedName name="s0" localSheetId="5">#REF!</definedName>
    <definedName name="s0">#REF!</definedName>
    <definedName name="s0.2" localSheetId="1">#REF!</definedName>
    <definedName name="s0.2" localSheetId="8">#REF!</definedName>
    <definedName name="s0.2" localSheetId="7">#REF!</definedName>
    <definedName name="s0.2" localSheetId="3">#REF!</definedName>
    <definedName name="s0.2" localSheetId="4">#REF!</definedName>
    <definedName name="s0.2" localSheetId="5">#REF!</definedName>
    <definedName name="s0.2">#REF!</definedName>
    <definedName name="s10.3" localSheetId="1">#REF!</definedName>
    <definedName name="s10.3" localSheetId="8">#REF!</definedName>
    <definedName name="s10.3" localSheetId="7">#REF!</definedName>
    <definedName name="s10.3" localSheetId="3">#REF!</definedName>
    <definedName name="s10.3" localSheetId="4">#REF!</definedName>
    <definedName name="s10.3" localSheetId="5">#REF!</definedName>
    <definedName name="s10.3">#REF!</definedName>
    <definedName name="s11.3" localSheetId="1">#REF!</definedName>
    <definedName name="s11.3" localSheetId="8">#REF!</definedName>
    <definedName name="s11.3" localSheetId="7">#REF!</definedName>
    <definedName name="s11.3" localSheetId="3">#REF!</definedName>
    <definedName name="s11.3" localSheetId="4">#REF!</definedName>
    <definedName name="s11.3" localSheetId="5">#REF!</definedName>
    <definedName name="s11.3">#REF!</definedName>
    <definedName name="s12.3" localSheetId="1">#REF!</definedName>
    <definedName name="s12.3" localSheetId="8">#REF!</definedName>
    <definedName name="s12.3" localSheetId="7">#REF!</definedName>
    <definedName name="s12.3" localSheetId="3">#REF!</definedName>
    <definedName name="s12.3" localSheetId="4">#REF!</definedName>
    <definedName name="s12.3" localSheetId="5">#REF!</definedName>
    <definedName name="s12.3">#REF!</definedName>
    <definedName name="S12T13" localSheetId="1">#REF!</definedName>
    <definedName name="S12T13" localSheetId="8">#REF!</definedName>
    <definedName name="S12T13" localSheetId="7">#REF!</definedName>
    <definedName name="S12T13" localSheetId="3">#REF!</definedName>
    <definedName name="S12T13" localSheetId="4">#REF!</definedName>
    <definedName name="S12T13" localSheetId="5">#REF!</definedName>
    <definedName name="S12T13">#REF!</definedName>
    <definedName name="s13.3" localSheetId="1">#REF!</definedName>
    <definedName name="s13.3" localSheetId="8">#REF!</definedName>
    <definedName name="s13.3" localSheetId="7">#REF!</definedName>
    <definedName name="s13.3" localSheetId="3">#REF!</definedName>
    <definedName name="s13.3" localSheetId="4">#REF!</definedName>
    <definedName name="s13.3" localSheetId="5">#REF!</definedName>
    <definedName name="s13.3">#REF!</definedName>
    <definedName name="s14.3" localSheetId="1">#REF!</definedName>
    <definedName name="s14.3" localSheetId="8">#REF!</definedName>
    <definedName name="s14.3" localSheetId="7">#REF!</definedName>
    <definedName name="s14.3" localSheetId="3">#REF!</definedName>
    <definedName name="s14.3" localSheetId="4">#REF!</definedName>
    <definedName name="s14.3" localSheetId="5">#REF!</definedName>
    <definedName name="s14.3">#REF!</definedName>
    <definedName name="s15.3" localSheetId="1">#REF!</definedName>
    <definedName name="s15.3" localSheetId="8">#REF!</definedName>
    <definedName name="s15.3" localSheetId="7">#REF!</definedName>
    <definedName name="s15.3" localSheetId="3">#REF!</definedName>
    <definedName name="s15.3" localSheetId="4">#REF!</definedName>
    <definedName name="s15.3" localSheetId="5">#REF!</definedName>
    <definedName name="s15.3">#REF!</definedName>
    <definedName name="s16.3" localSheetId="1">#REF!</definedName>
    <definedName name="s16.3" localSheetId="8">#REF!</definedName>
    <definedName name="s16.3" localSheetId="7">#REF!</definedName>
    <definedName name="s16.3" localSheetId="3">#REF!</definedName>
    <definedName name="s16.3" localSheetId="4">#REF!</definedName>
    <definedName name="s16.3" localSheetId="5">#REF!</definedName>
    <definedName name="s16.3">#REF!</definedName>
    <definedName name="s17.3" localSheetId="1">#REF!</definedName>
    <definedName name="s17.3" localSheetId="8">#REF!</definedName>
    <definedName name="s17.3" localSheetId="7">#REF!</definedName>
    <definedName name="s17.3" localSheetId="3">#REF!</definedName>
    <definedName name="s17.3" localSheetId="4">#REF!</definedName>
    <definedName name="s17.3" localSheetId="5">#REF!</definedName>
    <definedName name="s17.3">#REF!</definedName>
    <definedName name="s18.3" localSheetId="1">#REF!</definedName>
    <definedName name="s18.3" localSheetId="8">#REF!</definedName>
    <definedName name="s18.3" localSheetId="7">#REF!</definedName>
    <definedName name="s18.3" localSheetId="3">#REF!</definedName>
    <definedName name="s18.3" localSheetId="4">#REF!</definedName>
    <definedName name="s18.3" localSheetId="5">#REF!</definedName>
    <definedName name="s18.3">#REF!</definedName>
    <definedName name="s19.3" localSheetId="1">#REF!</definedName>
    <definedName name="s19.3" localSheetId="8">#REF!</definedName>
    <definedName name="s19.3" localSheetId="7">#REF!</definedName>
    <definedName name="s19.3" localSheetId="3">#REF!</definedName>
    <definedName name="s19.3" localSheetId="4">#REF!</definedName>
    <definedName name="s19.3" localSheetId="5">#REF!</definedName>
    <definedName name="s19.3">#REF!</definedName>
    <definedName name="S19T13" localSheetId="1">#REF!</definedName>
    <definedName name="S19T13" localSheetId="8">#REF!</definedName>
    <definedName name="S19T13" localSheetId="7">#REF!</definedName>
    <definedName name="S19T13" localSheetId="3">#REF!</definedName>
    <definedName name="S19T13" localSheetId="4">#REF!</definedName>
    <definedName name="S19T13" localSheetId="5">#REF!</definedName>
    <definedName name="S19T13">#REF!</definedName>
    <definedName name="s20.3" localSheetId="1">#REF!</definedName>
    <definedName name="s20.3" localSheetId="8">#REF!</definedName>
    <definedName name="s20.3" localSheetId="7">#REF!</definedName>
    <definedName name="s20.3" localSheetId="3">#REF!</definedName>
    <definedName name="s20.3" localSheetId="4">#REF!</definedName>
    <definedName name="s20.3" localSheetId="5">#REF!</definedName>
    <definedName name="s20.3">#REF!</definedName>
    <definedName name="s3.3" localSheetId="1">#REF!</definedName>
    <definedName name="s3.3" localSheetId="8">#REF!</definedName>
    <definedName name="s3.3" localSheetId="7">#REF!</definedName>
    <definedName name="s3.3" localSheetId="3">#REF!</definedName>
    <definedName name="s3.3" localSheetId="4">#REF!</definedName>
    <definedName name="s3.3" localSheetId="5">#REF!</definedName>
    <definedName name="s3.3">#REF!</definedName>
    <definedName name="s4.3" localSheetId="1">#REF!</definedName>
    <definedName name="s4.3" localSheetId="8">#REF!</definedName>
    <definedName name="s4.3" localSheetId="7">#REF!</definedName>
    <definedName name="s4.3" localSheetId="3">#REF!</definedName>
    <definedName name="s4.3" localSheetId="4">#REF!</definedName>
    <definedName name="s4.3" localSheetId="5">#REF!</definedName>
    <definedName name="s4.3">#REF!</definedName>
    <definedName name="s5.3" localSheetId="1">#REF!</definedName>
    <definedName name="s5.3" localSheetId="8">#REF!</definedName>
    <definedName name="s5.3" localSheetId="7">#REF!</definedName>
    <definedName name="s5.3" localSheetId="3">#REF!</definedName>
    <definedName name="s5.3" localSheetId="4">#REF!</definedName>
    <definedName name="s5.3" localSheetId="5">#REF!</definedName>
    <definedName name="s5.3">#REF!</definedName>
    <definedName name="s6.3" localSheetId="1">#REF!</definedName>
    <definedName name="s6.3" localSheetId="8">#REF!</definedName>
    <definedName name="s6.3" localSheetId="7">#REF!</definedName>
    <definedName name="s6.3" localSheetId="3">#REF!</definedName>
    <definedName name="s6.3" localSheetId="4">#REF!</definedName>
    <definedName name="s6.3" localSheetId="5">#REF!</definedName>
    <definedName name="s6.3">#REF!</definedName>
    <definedName name="s7.3" localSheetId="1">#REF!</definedName>
    <definedName name="s7.3" localSheetId="8">#REF!</definedName>
    <definedName name="s7.3" localSheetId="7">#REF!</definedName>
    <definedName name="s7.3" localSheetId="3">#REF!</definedName>
    <definedName name="s7.3" localSheetId="4">#REF!</definedName>
    <definedName name="s7.3" localSheetId="5">#REF!</definedName>
    <definedName name="s7.3">#REF!</definedName>
    <definedName name="s8.3" localSheetId="1">#REF!</definedName>
    <definedName name="s8.3" localSheetId="8">#REF!</definedName>
    <definedName name="s8.3" localSheetId="7">#REF!</definedName>
    <definedName name="s8.3" localSheetId="3">#REF!</definedName>
    <definedName name="s8.3" localSheetId="4">#REF!</definedName>
    <definedName name="s8.3" localSheetId="5">#REF!</definedName>
    <definedName name="s8.3">#REF!</definedName>
    <definedName name="s9.3" localSheetId="1">#REF!</definedName>
    <definedName name="s9.3" localSheetId="8">#REF!</definedName>
    <definedName name="s9.3" localSheetId="7">#REF!</definedName>
    <definedName name="s9.3" localSheetId="3">#REF!</definedName>
    <definedName name="s9.3" localSheetId="4">#REF!</definedName>
    <definedName name="s9.3" localSheetId="5">#REF!</definedName>
    <definedName name="s9.3">#REF!</definedName>
    <definedName name="Sa" localSheetId="1">#REF!</definedName>
    <definedName name="Sa" localSheetId="8">#REF!</definedName>
    <definedName name="Sa" localSheetId="7">#REF!</definedName>
    <definedName name="Sa" localSheetId="3">#REF!</definedName>
    <definedName name="Sa" localSheetId="4">#REF!</definedName>
    <definedName name="Sa" localSheetId="5">#REF!</definedName>
    <definedName name="Sa">#REF!</definedName>
    <definedName name="SAND" localSheetId="1">#REF!</definedName>
    <definedName name="SAND" localSheetId="8">#REF!</definedName>
    <definedName name="SAND" localSheetId="7">#REF!</definedName>
    <definedName name="SAND" localSheetId="3">#REF!</definedName>
    <definedName name="SAND" localSheetId="4">#REF!</definedName>
    <definedName name="SAND" localSheetId="5">#REF!</definedName>
    <definedName name="SAND">#REF!</definedName>
    <definedName name="sand1" localSheetId="1">#REF!</definedName>
    <definedName name="sand1" localSheetId="8">#REF!</definedName>
    <definedName name="sand1" localSheetId="7">#REF!</definedName>
    <definedName name="sand1" localSheetId="3">#REF!</definedName>
    <definedName name="sand1" localSheetId="4">#REF!</definedName>
    <definedName name="sand1" localSheetId="5">#REF!</definedName>
    <definedName name="sand1">#REF!</definedName>
    <definedName name="SANDA">[44]ANAL!$E$17</definedName>
    <definedName name="SANDB" localSheetId="1">#REF!</definedName>
    <definedName name="SANDB" localSheetId="8">#REF!</definedName>
    <definedName name="SANDB" localSheetId="7">#REF!</definedName>
    <definedName name="SANDB" localSheetId="3">#REF!</definedName>
    <definedName name="SANDB" localSheetId="4">#REF!</definedName>
    <definedName name="SANDB" localSheetId="5">#REF!</definedName>
    <definedName name="SANDB">#REF!</definedName>
    <definedName name="sandd" localSheetId="1">#REF!</definedName>
    <definedName name="sandd" localSheetId="8">#REF!</definedName>
    <definedName name="sandd" localSheetId="7">#REF!</definedName>
    <definedName name="sandd" localSheetId="3">#REF!</definedName>
    <definedName name="sandd" localSheetId="4">#REF!</definedName>
    <definedName name="sandd" localSheetId="5">#REF!</definedName>
    <definedName name="sandd">#REF!</definedName>
    <definedName name="sandfill" localSheetId="1">#REF!</definedName>
    <definedName name="sandfill" localSheetId="8">#REF!</definedName>
    <definedName name="sandfill" localSheetId="7">#REF!</definedName>
    <definedName name="sandfill" localSheetId="3">#REF!</definedName>
    <definedName name="sandfill" localSheetId="4">#REF!</definedName>
    <definedName name="sandfill" localSheetId="5">#REF!</definedName>
    <definedName name="sandfill">#REF!</definedName>
    <definedName name="SANDR" localSheetId="1">#REF!</definedName>
    <definedName name="SANDR" localSheetId="8">#REF!</definedName>
    <definedName name="SANDR" localSheetId="7">#REF!</definedName>
    <definedName name="SANDR" localSheetId="3">#REF!</definedName>
    <definedName name="SANDR" localSheetId="4">#REF!</definedName>
    <definedName name="SANDR" localSheetId="5">#REF!</definedName>
    <definedName name="SANDR">#REF!</definedName>
    <definedName name="SBC" localSheetId="1">#REF!</definedName>
    <definedName name="SBC" localSheetId="8">#REF!</definedName>
    <definedName name="SBC" localSheetId="7">#REF!</definedName>
    <definedName name="SBC" localSheetId="3">#REF!</definedName>
    <definedName name="SBC" localSheetId="4">#REF!</definedName>
    <definedName name="SBC" localSheetId="5">#REF!</definedName>
    <definedName name="SBC">#REF!</definedName>
    <definedName name="SC" localSheetId="1">#REF!</definedName>
    <definedName name="SC" localSheetId="8">#REF!</definedName>
    <definedName name="SC" localSheetId="7">#REF!</definedName>
    <definedName name="SC" localSheetId="3">#REF!</definedName>
    <definedName name="SC" localSheetId="4">#REF!</definedName>
    <definedName name="SC" localSheetId="5">#REF!</definedName>
    <definedName name="SC">#REF!</definedName>
    <definedName name="scbc" localSheetId="1">#REF!</definedName>
    <definedName name="scbc" localSheetId="8">#REF!</definedName>
    <definedName name="scbc" localSheetId="7">#REF!</definedName>
    <definedName name="scbc" localSheetId="3">#REF!</definedName>
    <definedName name="scbc" localSheetId="4">#REF!</definedName>
    <definedName name="scbc" localSheetId="5">#REF!</definedName>
    <definedName name="scbc">#REF!</definedName>
    <definedName name="scf" localSheetId="1">#REF!</definedName>
    <definedName name="scf" localSheetId="8">#REF!</definedName>
    <definedName name="scf" localSheetId="7">#REF!</definedName>
    <definedName name="scf" localSheetId="3">#REF!</definedName>
    <definedName name="scf" localSheetId="4">#REF!</definedName>
    <definedName name="scf" localSheetId="5">#REF!</definedName>
    <definedName name="scf">#REF!</definedName>
    <definedName name="SCON" localSheetId="1">#REF!</definedName>
    <definedName name="SCON" localSheetId="8">#REF!</definedName>
    <definedName name="SCON" localSheetId="7">#REF!</definedName>
    <definedName name="SCON" localSheetId="3">#REF!</definedName>
    <definedName name="SCON" localSheetId="4">#REF!</definedName>
    <definedName name="SCON" localSheetId="5">#REF!</definedName>
    <definedName name="SCON">#REF!</definedName>
    <definedName name="SCRAP" localSheetId="1">#REF!</definedName>
    <definedName name="SCRAP" localSheetId="8">#REF!</definedName>
    <definedName name="SCRAP" localSheetId="7">#REF!</definedName>
    <definedName name="SCRAP" localSheetId="3">#REF!</definedName>
    <definedName name="SCRAP" localSheetId="4">#REF!</definedName>
    <definedName name="SCRAP" localSheetId="5">#REF!</definedName>
    <definedName name="SCRAP">#REF!</definedName>
    <definedName name="SD">'[35]RA Civil'!$E$12</definedName>
    <definedName name="SECTION" localSheetId="1">#REF!</definedName>
    <definedName name="SECTION" localSheetId="8">#REF!</definedName>
    <definedName name="SECTION" localSheetId="7">#REF!</definedName>
    <definedName name="SECTION" localSheetId="3">#REF!</definedName>
    <definedName name="SECTION" localSheetId="4">#REF!</definedName>
    <definedName name="SECTION" localSheetId="5">#REF!</definedName>
    <definedName name="SECTION">#REF!</definedName>
    <definedName name="sencount" hidden="1">1</definedName>
    <definedName name="setval1" localSheetId="1">#REF!</definedName>
    <definedName name="setval1" localSheetId="8">#REF!</definedName>
    <definedName name="setval1" localSheetId="7">#REF!</definedName>
    <definedName name="setval1" localSheetId="3">#REF!</definedName>
    <definedName name="setval1" localSheetId="4">#REF!</definedName>
    <definedName name="setval1" localSheetId="5">#REF!</definedName>
    <definedName name="setval1">#REF!</definedName>
    <definedName name="setvalue" localSheetId="1">#REF!</definedName>
    <definedName name="setvalue" localSheetId="8">#REF!</definedName>
    <definedName name="setvalue" localSheetId="7">#REF!</definedName>
    <definedName name="setvalue" localSheetId="3">#REF!</definedName>
    <definedName name="setvalue" localSheetId="4">#REF!</definedName>
    <definedName name="setvalue" localSheetId="5">#REF!</definedName>
    <definedName name="setvalue">#REF!</definedName>
    <definedName name="setvalue1" localSheetId="1">#REF!</definedName>
    <definedName name="setvalue1" localSheetId="8">#REF!</definedName>
    <definedName name="setvalue1" localSheetId="7">#REF!</definedName>
    <definedName name="setvalue1" localSheetId="3">#REF!</definedName>
    <definedName name="setvalue1" localSheetId="4">#REF!</definedName>
    <definedName name="setvalue1" localSheetId="5">#REF!</definedName>
    <definedName name="setvalue1">#REF!</definedName>
    <definedName name="SF" localSheetId="1">#REF!</definedName>
    <definedName name="SF" localSheetId="8">#REF!</definedName>
    <definedName name="SF" localSheetId="7">#REF!</definedName>
    <definedName name="SF" localSheetId="3">#REF!</definedName>
    <definedName name="SF" localSheetId="4">#REF!</definedName>
    <definedName name="SF" localSheetId="5">#REF!</definedName>
    <definedName name="SF">#REF!</definedName>
    <definedName name="ShadeGlass" localSheetId="1">#REF!</definedName>
    <definedName name="ShadeGlass" localSheetId="8">#REF!</definedName>
    <definedName name="ShadeGlass" localSheetId="7">#REF!</definedName>
    <definedName name="ShadeGlass" localSheetId="3">#REF!</definedName>
    <definedName name="ShadeGlass" localSheetId="4">#REF!</definedName>
    <definedName name="ShadeGlass" localSheetId="5">#REF!</definedName>
    <definedName name="ShadeGlass">#REF!</definedName>
    <definedName name="ShadeGlassMenu" localSheetId="1">#REF!</definedName>
    <definedName name="ShadeGlassMenu" localSheetId="8">#REF!</definedName>
    <definedName name="ShadeGlassMenu" localSheetId="7">#REF!</definedName>
    <definedName name="ShadeGlassMenu" localSheetId="3">#REF!</definedName>
    <definedName name="ShadeGlassMenu" localSheetId="4">#REF!</definedName>
    <definedName name="ShadeGlassMenu" localSheetId="5">#REF!</definedName>
    <definedName name="ShadeGlassMenu">#REF!</definedName>
    <definedName name="shaeff">'[3]Cost of O &amp; O'!$F$42</definedName>
    <definedName name="SHM" localSheetId="1">#REF!</definedName>
    <definedName name="SHM" localSheetId="8">#REF!</definedName>
    <definedName name="SHM" localSheetId="7">#REF!</definedName>
    <definedName name="SHM" localSheetId="3">#REF!</definedName>
    <definedName name="SHM" localSheetId="4">#REF!</definedName>
    <definedName name="SHM" localSheetId="5">#REF!</definedName>
    <definedName name="SHM">#REF!</definedName>
    <definedName name="SHOT">'[3]Cost of O &amp; O'!$F$35</definedName>
    <definedName name="SHOV" localSheetId="1">#REF!</definedName>
    <definedName name="SHOV" localSheetId="8">#REF!</definedName>
    <definedName name="SHOV" localSheetId="7">#REF!</definedName>
    <definedName name="SHOV" localSheetId="3">#REF!</definedName>
    <definedName name="SHOV" localSheetId="4">#REF!</definedName>
    <definedName name="SHOV" localSheetId="5">#REF!</definedName>
    <definedName name="SHOV">#REF!</definedName>
    <definedName name="Shuttering" localSheetId="1">#REF!</definedName>
    <definedName name="Shuttering" localSheetId="8">#REF!</definedName>
    <definedName name="Shuttering" localSheetId="7">#REF!</definedName>
    <definedName name="Shuttering" localSheetId="3">#REF!</definedName>
    <definedName name="Shuttering" localSheetId="4">#REF!</definedName>
    <definedName name="Shuttering" localSheetId="5">#REF!</definedName>
    <definedName name="Shuttering">#REF!</definedName>
    <definedName name="sigma0.2" localSheetId="1">#REF!</definedName>
    <definedName name="sigma0.2" localSheetId="8">#REF!</definedName>
    <definedName name="sigma0.2" localSheetId="7">#REF!</definedName>
    <definedName name="sigma0.2" localSheetId="3">#REF!</definedName>
    <definedName name="sigma0.2" localSheetId="4">#REF!</definedName>
    <definedName name="sigma0.2" localSheetId="5">#REF!</definedName>
    <definedName name="sigma0.2">#REF!</definedName>
    <definedName name="sigmab" localSheetId="1">#REF!</definedName>
    <definedName name="sigmab" localSheetId="8">#REF!</definedName>
    <definedName name="sigmab" localSheetId="7">#REF!</definedName>
    <definedName name="sigmab" localSheetId="3">#REF!</definedName>
    <definedName name="sigmab" localSheetId="4">#REF!</definedName>
    <definedName name="sigmab" localSheetId="5">#REF!</definedName>
    <definedName name="sigmab">#REF!</definedName>
    <definedName name="sigmah" localSheetId="1">#REF!</definedName>
    <definedName name="sigmah" localSheetId="8">#REF!</definedName>
    <definedName name="sigmah" localSheetId="7">#REF!</definedName>
    <definedName name="sigmah" localSheetId="3">#REF!</definedName>
    <definedName name="sigmah" localSheetId="4">#REF!</definedName>
    <definedName name="sigmah" localSheetId="5">#REF!</definedName>
    <definedName name="sigmah">#REF!</definedName>
    <definedName name="sigmat" localSheetId="1">#REF!</definedName>
    <definedName name="sigmat" localSheetId="8">#REF!</definedName>
    <definedName name="sigmat" localSheetId="7">#REF!</definedName>
    <definedName name="sigmat" localSheetId="3">#REF!</definedName>
    <definedName name="sigmat" localSheetId="4">#REF!</definedName>
    <definedName name="sigmat" localSheetId="5">#REF!</definedName>
    <definedName name="sigmat">#REF!</definedName>
    <definedName name="SINKP" localSheetId="1">#REF!</definedName>
    <definedName name="SINKP" localSheetId="8">#REF!</definedName>
    <definedName name="SINKP" localSheetId="7">#REF!</definedName>
    <definedName name="SINKP" localSheetId="3">#REF!</definedName>
    <definedName name="SINKP" localSheetId="4">#REF!</definedName>
    <definedName name="SINKP" localSheetId="5">#REF!</definedName>
    <definedName name="SINKP">#REF!</definedName>
    <definedName name="skilled" localSheetId="1">#REF!</definedName>
    <definedName name="skilled" localSheetId="8">#REF!</definedName>
    <definedName name="skilled" localSheetId="7">#REF!</definedName>
    <definedName name="skilled" localSheetId="3">#REF!</definedName>
    <definedName name="skilled" localSheetId="4">#REF!</definedName>
    <definedName name="skilled" localSheetId="5">#REF!</definedName>
    <definedName name="skilled">#REF!</definedName>
    <definedName name="slab_p" localSheetId="6" hidden="1">{"form-D1",#N/A,FALSE,"FORM-D1";"form-D1_amt",#N/A,FALSE,"FORM-D1"}</definedName>
    <definedName name="slab_p" hidden="1">{"form-D1",#N/A,FALSE,"FORM-D1";"form-D1_amt",#N/A,FALSE,"FORM-D1"}</definedName>
    <definedName name="SlabD" localSheetId="1">#REF!</definedName>
    <definedName name="SlabD" localSheetId="8">#REF!</definedName>
    <definedName name="SlabD" localSheetId="7">#REF!</definedName>
    <definedName name="SlabD" localSheetId="3">#REF!</definedName>
    <definedName name="SlabD" localSheetId="4">#REF!</definedName>
    <definedName name="SlabD" localSheetId="5">#REF!</definedName>
    <definedName name="SlabD">#REF!</definedName>
    <definedName name="SLC" localSheetId="1">#REF!</definedName>
    <definedName name="SLC" localSheetId="8">#REF!</definedName>
    <definedName name="SLC" localSheetId="7">#REF!</definedName>
    <definedName name="SLC" localSheetId="3">#REF!</definedName>
    <definedName name="SLC" localSheetId="4">#REF!</definedName>
    <definedName name="SLC" localSheetId="5">#REF!</definedName>
    <definedName name="SLC">#REF!</definedName>
    <definedName name="SLIPFORM" localSheetId="1">'[54]Cost of O &amp; O'!#REF!</definedName>
    <definedName name="SLIPFORM" localSheetId="8">'[54]Cost of O &amp; O'!#REF!</definedName>
    <definedName name="SLIPFORM" localSheetId="7">'[54]Cost of O &amp; O'!#REF!</definedName>
    <definedName name="SLIPFORM" localSheetId="3">'[54]Cost of O &amp; O'!#REF!</definedName>
    <definedName name="SLIPFORM" localSheetId="4">'[54]Cost of O &amp; O'!#REF!</definedName>
    <definedName name="SLIPFORM" localSheetId="5">'[54]Cost of O &amp; O'!#REF!</definedName>
    <definedName name="SLIPFORM">'[54]Cost of O &amp; O'!#REF!</definedName>
    <definedName name="SLURRY" localSheetId="1">#REF!</definedName>
    <definedName name="SLURRY" localSheetId="8">#REF!</definedName>
    <definedName name="SLURRY" localSheetId="7">#REF!</definedName>
    <definedName name="SLURRY" localSheetId="3">#REF!</definedName>
    <definedName name="SLURRY" localSheetId="4">#REF!</definedName>
    <definedName name="SLURRY" localSheetId="5">#REF!</definedName>
    <definedName name="SLURRY">#REF!</definedName>
    <definedName name="sm" localSheetId="1">[1]LD!#REF!</definedName>
    <definedName name="sm" localSheetId="8">[1]LD!#REF!</definedName>
    <definedName name="sm" localSheetId="7">[1]LD!#REF!</definedName>
    <definedName name="sm" localSheetId="3">[1]LD!#REF!</definedName>
    <definedName name="sm" localSheetId="4">[1]LD!#REF!</definedName>
    <definedName name="sm" localSheetId="5">[1]LD!#REF!</definedName>
    <definedName name="sm">[1]LD!#REF!</definedName>
    <definedName name="SMAZ" localSheetId="1">#REF!</definedName>
    <definedName name="SMAZ" localSheetId="8">#REF!</definedName>
    <definedName name="SMAZ" localSheetId="7">#REF!</definedName>
    <definedName name="SMAZ" localSheetId="3">#REF!</definedName>
    <definedName name="SMAZ" localSheetId="4">#REF!</definedName>
    <definedName name="SMAZ" localSheetId="5">#REF!</definedName>
    <definedName name="SMAZ">#REF!</definedName>
    <definedName name="SMIST" localSheetId="1">#REF!</definedName>
    <definedName name="SMIST" localSheetId="8">#REF!</definedName>
    <definedName name="SMIST" localSheetId="7">#REF!</definedName>
    <definedName name="SMIST" localSheetId="3">#REF!</definedName>
    <definedName name="SMIST" localSheetId="4">#REF!</definedName>
    <definedName name="SMIST" localSheetId="5">#REF!</definedName>
    <definedName name="SMIST">#REF!</definedName>
    <definedName name="smoot" localSheetId="1">#REF!</definedName>
    <definedName name="smoot" localSheetId="8">#REF!</definedName>
    <definedName name="smoot" localSheetId="7">#REF!</definedName>
    <definedName name="smoot" localSheetId="3">#REF!</definedName>
    <definedName name="smoot" localSheetId="4">#REF!</definedName>
    <definedName name="smoot" localSheetId="5">#REF!</definedName>
    <definedName name="smoot">#REF!</definedName>
    <definedName name="SMOOTH" localSheetId="1">#REF!</definedName>
    <definedName name="SMOOTH" localSheetId="8">#REF!</definedName>
    <definedName name="SMOOTH" localSheetId="7">#REF!</definedName>
    <definedName name="SMOOTH" localSheetId="3">#REF!</definedName>
    <definedName name="SMOOTH" localSheetId="4">#REF!</definedName>
    <definedName name="SMOOTH" localSheetId="5">#REF!</definedName>
    <definedName name="SMOOTH">#REF!</definedName>
    <definedName name="soh">0%</definedName>
    <definedName name="soil_dens" localSheetId="1">#REF!</definedName>
    <definedName name="soil_dens" localSheetId="8">#REF!</definedName>
    <definedName name="soil_dens" localSheetId="7">#REF!</definedName>
    <definedName name="soil_dens" localSheetId="3">#REF!</definedName>
    <definedName name="soil_dens" localSheetId="4">#REF!</definedName>
    <definedName name="soil_dens" localSheetId="5">#REF!</definedName>
    <definedName name="soil_dens">#REF!</definedName>
    <definedName name="soil_sub" localSheetId="1">#REF!</definedName>
    <definedName name="soil_sub" localSheetId="8">#REF!</definedName>
    <definedName name="soil_sub" localSheetId="7">#REF!</definedName>
    <definedName name="soil_sub" localSheetId="3">#REF!</definedName>
    <definedName name="soil_sub" localSheetId="4">#REF!</definedName>
    <definedName name="soil_sub" localSheetId="5">#REF!</definedName>
    <definedName name="soil_sub">#REF!</definedName>
    <definedName name="soilden" localSheetId="1">#REF!</definedName>
    <definedName name="soilden" localSheetId="8">#REF!</definedName>
    <definedName name="soilden" localSheetId="7">#REF!</definedName>
    <definedName name="soilden" localSheetId="3">#REF!</definedName>
    <definedName name="soilden" localSheetId="4">#REF!</definedName>
    <definedName name="soilden" localSheetId="5">#REF!</definedName>
    <definedName name="soilden">#REF!</definedName>
    <definedName name="SolarFactors" localSheetId="1">#REF!</definedName>
    <definedName name="SolarFactors" localSheetId="8">#REF!</definedName>
    <definedName name="SolarFactors" localSheetId="7">#REF!</definedName>
    <definedName name="SolarFactors" localSheetId="3">#REF!</definedName>
    <definedName name="SolarFactors" localSheetId="4">#REF!</definedName>
    <definedName name="SolarFactors" localSheetId="5">#REF!</definedName>
    <definedName name="SolarFactors">#REF!</definedName>
    <definedName name="sp">4%</definedName>
    <definedName name="Spalls" localSheetId="1">#REF!</definedName>
    <definedName name="Spalls" localSheetId="8">#REF!</definedName>
    <definedName name="Spalls" localSheetId="7">#REF!</definedName>
    <definedName name="Spalls" localSheetId="3">#REF!</definedName>
    <definedName name="Spalls" localSheetId="4">#REF!</definedName>
    <definedName name="Spalls" localSheetId="5">#REF!</definedName>
    <definedName name="Spalls">#REF!</definedName>
    <definedName name="span" localSheetId="1">#REF!</definedName>
    <definedName name="span" localSheetId="8">#REF!</definedName>
    <definedName name="span" localSheetId="7">#REF!</definedName>
    <definedName name="span" localSheetId="3">#REF!</definedName>
    <definedName name="span" localSheetId="4">#REF!</definedName>
    <definedName name="span" localSheetId="5">#REF!</definedName>
    <definedName name="span">#REF!</definedName>
    <definedName name="SPANbearing1">'[68]SLAB DESIGN'!$E$40</definedName>
    <definedName name="SPAVER">'[41]Cost of O &amp; O'!$F$21</definedName>
    <definedName name="spcon" localSheetId="1">#REF!</definedName>
    <definedName name="spcon" localSheetId="8">#REF!</definedName>
    <definedName name="spcon" localSheetId="7">#REF!</definedName>
    <definedName name="spcon" localSheetId="3">#REF!</definedName>
    <definedName name="spcon" localSheetId="4">#REF!</definedName>
    <definedName name="spcon" localSheetId="5">#REF!</definedName>
    <definedName name="spcon">#REF!</definedName>
    <definedName name="SPINK" localSheetId="1">#REF!</definedName>
    <definedName name="SPINK" localSheetId="8">#REF!</definedName>
    <definedName name="SPINK" localSheetId="7">#REF!</definedName>
    <definedName name="SPINK" localSheetId="3">#REF!</definedName>
    <definedName name="SPINK" localSheetId="4">#REF!</definedName>
    <definedName name="SPINK" localSheetId="5">#REF!</definedName>
    <definedName name="SPINK">#REF!</definedName>
    <definedName name="spk" localSheetId="1">#REF!</definedName>
    <definedName name="spk" localSheetId="8">#REF!</definedName>
    <definedName name="spk" localSheetId="7">#REF!</definedName>
    <definedName name="spk" localSheetId="3">#REF!</definedName>
    <definedName name="spk" localSheetId="4">#REF!</definedName>
    <definedName name="spk" localSheetId="5">#REF!</definedName>
    <definedName name="spk">#REF!</definedName>
    <definedName name="SPRINK">'[3]Cost of O &amp; O'!$F$23</definedName>
    <definedName name="SROLL" localSheetId="1">#REF!</definedName>
    <definedName name="SROLL" localSheetId="8">#REF!</definedName>
    <definedName name="SROLL" localSheetId="7">#REF!</definedName>
    <definedName name="SROLL" localSheetId="3">#REF!</definedName>
    <definedName name="SROLL" localSheetId="4">#REF!</definedName>
    <definedName name="SROLL" localSheetId="5">#REF!</definedName>
    <definedName name="SROLL">#REF!</definedName>
    <definedName name="ss" localSheetId="1">#REF!</definedName>
    <definedName name="ss" localSheetId="8">#REF!</definedName>
    <definedName name="ss" localSheetId="7">#REF!</definedName>
    <definedName name="ss" localSheetId="3">#REF!</definedName>
    <definedName name="ss" localSheetId="4">#REF!</definedName>
    <definedName name="ss" localSheetId="5">#REF!</definedName>
    <definedName name="ss">#REF!</definedName>
    <definedName name="SSLCH" localSheetId="1">#REF!</definedName>
    <definedName name="SSLCH" localSheetId="8">#REF!</definedName>
    <definedName name="SSLCH" localSheetId="7">#REF!</definedName>
    <definedName name="SSLCH" localSheetId="3">#REF!</definedName>
    <definedName name="SSLCH" localSheetId="4">#REF!</definedName>
    <definedName name="SSLCH" localSheetId="5">#REF!</definedName>
    <definedName name="SSLCH">#REF!</definedName>
    <definedName name="Ssm">'[62]LOCAL RATES'!$H$38</definedName>
    <definedName name="SSS">'[6]ANAL-PUMP HOUSE'!$E$31</definedName>
    <definedName name="SSSS" localSheetId="1">[40]PROCTOR!#REF!</definedName>
    <definedName name="SSSS" localSheetId="8">[40]PROCTOR!#REF!</definedName>
    <definedName name="SSSS" localSheetId="7">[40]PROCTOR!#REF!</definedName>
    <definedName name="SSSS" localSheetId="3">[40]PROCTOR!#REF!</definedName>
    <definedName name="SSSS" localSheetId="4">[40]PROCTOR!#REF!</definedName>
    <definedName name="SSSS" localSheetId="5">[40]PROCTOR!#REF!</definedName>
    <definedName name="SSSS">[40]PROCTOR!#REF!</definedName>
    <definedName name="SSSSSS" localSheetId="1">[40]PROCTOR!#REF!</definedName>
    <definedName name="SSSSSS" localSheetId="8">[40]PROCTOR!#REF!</definedName>
    <definedName name="SSSSSS" localSheetId="7">[40]PROCTOR!#REF!</definedName>
    <definedName name="SSSSSS" localSheetId="3">[40]PROCTOR!#REF!</definedName>
    <definedName name="SSSSSS" localSheetId="4">[40]PROCTOR!#REF!</definedName>
    <definedName name="SSSSSS" localSheetId="5">[40]PROCTOR!#REF!</definedName>
    <definedName name="SSSSSS">[40]PROCTOR!#REF!</definedName>
    <definedName name="sst" localSheetId="1">#REF!</definedName>
    <definedName name="sst" localSheetId="8">#REF!</definedName>
    <definedName name="sst" localSheetId="7">#REF!</definedName>
    <definedName name="sst" localSheetId="3">#REF!</definedName>
    <definedName name="sst" localSheetId="4">#REF!</definedName>
    <definedName name="sst" localSheetId="5">#REF!</definedName>
    <definedName name="sst">#REF!</definedName>
    <definedName name="STAADappslabthk">'[75]ABUT MASTER'!$K$57</definedName>
    <definedName name="Start1" localSheetId="1">#REF!</definedName>
    <definedName name="Start1" localSheetId="8">#REF!</definedName>
    <definedName name="Start1" localSheetId="7">#REF!</definedName>
    <definedName name="Start1" localSheetId="3">#REF!</definedName>
    <definedName name="Start1" localSheetId="4">#REF!</definedName>
    <definedName name="Start1" localSheetId="5">#REF!</definedName>
    <definedName name="Start1">#REF!</definedName>
    <definedName name="Start10" localSheetId="1">#REF!</definedName>
    <definedName name="Start10" localSheetId="8">#REF!</definedName>
    <definedName name="Start10" localSheetId="7">#REF!</definedName>
    <definedName name="Start10" localSheetId="3">#REF!</definedName>
    <definedName name="Start10" localSheetId="4">#REF!</definedName>
    <definedName name="Start10" localSheetId="5">#REF!</definedName>
    <definedName name="Start10">#REF!</definedName>
    <definedName name="Start11">'[63]Side walls (earth)'!$H$1</definedName>
    <definedName name="Start12">'[63]AFFLUX CALC'!$H$1</definedName>
    <definedName name="Start13">[63]PROTECTION!$H$1</definedName>
    <definedName name="Start14">'[63]AFF DRAW'!$H$1</definedName>
    <definedName name="Start15">'[63]TEL CALC'!$H$1</definedName>
    <definedName name="Start16">'[63]NALA-LS'!$H$1</definedName>
    <definedName name="Start17">'[63]X-BOX HYD'!$H$1</definedName>
    <definedName name="Start18">'[63]X-TRAIL PIT DETAILS'!$H$1</definedName>
    <definedName name="Start19">'[63]X-BLOCK LEVELS'!$H$1</definedName>
    <definedName name="Start2">[63]INSTRUCT!$H$1</definedName>
    <definedName name="Start20">'[63]MACRO-BACK UP'!$H$1</definedName>
    <definedName name="Start21">'[63]Side walls (earth)'!$H$1</definedName>
    <definedName name="Start27" localSheetId="1">#REF!</definedName>
    <definedName name="Start27" localSheetId="8">#REF!</definedName>
    <definedName name="Start27" localSheetId="7">#REF!</definedName>
    <definedName name="Start27" localSheetId="3">#REF!</definedName>
    <definedName name="Start27" localSheetId="4">#REF!</definedName>
    <definedName name="Start27" localSheetId="5">#REF!</definedName>
    <definedName name="Start27">#REF!</definedName>
    <definedName name="Start28" localSheetId="1">#REF!</definedName>
    <definedName name="Start28" localSheetId="8">#REF!</definedName>
    <definedName name="Start28" localSheetId="7">#REF!</definedName>
    <definedName name="Start28" localSheetId="3">#REF!</definedName>
    <definedName name="Start28" localSheetId="4">#REF!</definedName>
    <definedName name="Start28" localSheetId="5">#REF!</definedName>
    <definedName name="Start28">#REF!</definedName>
    <definedName name="Start29" localSheetId="1">[76]Sheet11!#REF!</definedName>
    <definedName name="Start29" localSheetId="8">[76]Sheet11!#REF!</definedName>
    <definedName name="Start29" localSheetId="7">[76]Sheet11!#REF!</definedName>
    <definedName name="Start29" localSheetId="3">[76]Sheet11!#REF!</definedName>
    <definedName name="Start29" localSheetId="4">[76]Sheet11!#REF!</definedName>
    <definedName name="Start29" localSheetId="5">[76]Sheet11!#REF!</definedName>
    <definedName name="Start29">[76]Sheet11!#REF!</definedName>
    <definedName name="Start3" localSheetId="1">'[77]0+655'!#REF!</definedName>
    <definedName name="Start3" localSheetId="8">'[77]0+655'!#REF!</definedName>
    <definedName name="Start3" localSheetId="7">'[77]0+655'!#REF!</definedName>
    <definedName name="Start3" localSheetId="3">'[77]0+655'!#REF!</definedName>
    <definedName name="Start3" localSheetId="4">'[77]0+655'!#REF!</definedName>
    <definedName name="Start3" localSheetId="5">'[77]0+655'!#REF!</definedName>
    <definedName name="Start3">'[77]0+655'!#REF!</definedName>
    <definedName name="Start6">'[63]DS HFL '!$H$1</definedName>
    <definedName name="Start7">'[63]VENT DESIGN '!$H$1</definedName>
    <definedName name="Start8">'[63]Side walls-Slab'!$H$1</definedName>
    <definedName name="Start9">[63]TRANSITIONS!$H$1</definedName>
    <definedName name="STEEL" localSheetId="1">#REF!</definedName>
    <definedName name="STEEL" localSheetId="8">#REF!</definedName>
    <definedName name="STEEL" localSheetId="7">#REF!</definedName>
    <definedName name="STEEL" localSheetId="3">#REF!</definedName>
    <definedName name="STEEL" localSheetId="4">#REF!</definedName>
    <definedName name="STEEL" localSheetId="5">#REF!</definedName>
    <definedName name="STEEL">#REF!</definedName>
    <definedName name="Stg_Sub" localSheetId="1">#REF!</definedName>
    <definedName name="Stg_Sub" localSheetId="8">#REF!</definedName>
    <definedName name="Stg_Sub" localSheetId="7">#REF!</definedName>
    <definedName name="Stg_Sub" localSheetId="3">#REF!</definedName>
    <definedName name="Stg_Sub" localSheetId="4">#REF!</definedName>
    <definedName name="Stg_Sub" localSheetId="5">#REF!</definedName>
    <definedName name="Stg_Sub">#REF!</definedName>
    <definedName name="Stg_Super" localSheetId="1">#REF!</definedName>
    <definedName name="Stg_Super" localSheetId="8">#REF!</definedName>
    <definedName name="Stg_Super" localSheetId="7">#REF!</definedName>
    <definedName name="Stg_Super" localSheetId="3">#REF!</definedName>
    <definedName name="Stg_Super" localSheetId="4">#REF!</definedName>
    <definedName name="Stg_Super" localSheetId="5">#REF!</definedName>
    <definedName name="Stg_Super">#REF!</definedName>
    <definedName name="stress" localSheetId="1">#REF!</definedName>
    <definedName name="stress" localSheetId="8">#REF!</definedName>
    <definedName name="stress" localSheetId="7">#REF!</definedName>
    <definedName name="stress" localSheetId="3">#REF!</definedName>
    <definedName name="stress" localSheetId="4">#REF!</definedName>
    <definedName name="stress" localSheetId="5">#REF!</definedName>
    <definedName name="stress">#REF!</definedName>
    <definedName name="STS" localSheetId="1">#REF!</definedName>
    <definedName name="STS" localSheetId="8">#REF!</definedName>
    <definedName name="STS" localSheetId="7">#REF!</definedName>
    <definedName name="STS" localSheetId="3">#REF!</definedName>
    <definedName name="STS" localSheetId="4">#REF!</definedName>
    <definedName name="STS" localSheetId="5">#REF!</definedName>
    <definedName name="STS">#REF!</definedName>
    <definedName name="STSJ" localSheetId="1">#REF!</definedName>
    <definedName name="STSJ" localSheetId="8">#REF!</definedName>
    <definedName name="STSJ" localSheetId="7">#REF!</definedName>
    <definedName name="STSJ" localSheetId="3">#REF!</definedName>
    <definedName name="STSJ" localSheetId="4">#REF!</definedName>
    <definedName name="STSJ" localSheetId="5">#REF!</definedName>
    <definedName name="STSJ">#REF!</definedName>
    <definedName name="SUB" localSheetId="1">#REF!</definedName>
    <definedName name="SUB" localSheetId="8">#REF!</definedName>
    <definedName name="SUB" localSheetId="7">#REF!</definedName>
    <definedName name="SUB" localSheetId="3">#REF!</definedName>
    <definedName name="SUB" localSheetId="4">#REF!</definedName>
    <definedName name="SUB" localSheetId="5">#REF!</definedName>
    <definedName name="SUB">#REF!</definedName>
    <definedName name="sumana" localSheetId="1">#REF!</definedName>
    <definedName name="sumana" localSheetId="8">#REF!</definedName>
    <definedName name="sumana" localSheetId="7">#REF!</definedName>
    <definedName name="sumana" localSheetId="3">#REF!</definedName>
    <definedName name="sumana" localSheetId="4">#REF!</definedName>
    <definedName name="sumana" localSheetId="5">#REF!</definedName>
    <definedName name="sumana">#REF!</definedName>
    <definedName name="sump" localSheetId="1">#REF!</definedName>
    <definedName name="sump" localSheetId="8">#REF!</definedName>
    <definedName name="sump" localSheetId="7">#REF!</definedName>
    <definedName name="sump" localSheetId="3">#REF!</definedName>
    <definedName name="sump" localSheetId="4">#REF!</definedName>
    <definedName name="sump" localSheetId="5">#REF!</definedName>
    <definedName name="sump">#REF!</definedName>
    <definedName name="SUPER" localSheetId="1">#REF!</definedName>
    <definedName name="SUPER" localSheetId="8">#REF!</definedName>
    <definedName name="SUPER" localSheetId="7">#REF!</definedName>
    <definedName name="SUPER" localSheetId="3">#REF!</definedName>
    <definedName name="SUPER" localSheetId="4">#REF!</definedName>
    <definedName name="SUPER" localSheetId="5">#REF!</definedName>
    <definedName name="SUPER">#REF!</definedName>
    <definedName name="SURCH" localSheetId="1">#REF!</definedName>
    <definedName name="SURCH" localSheetId="8">#REF!</definedName>
    <definedName name="SURCH" localSheetId="7">#REF!</definedName>
    <definedName name="SURCH" localSheetId="3">#REF!</definedName>
    <definedName name="SURCH" localSheetId="4">#REF!</definedName>
    <definedName name="SURCH" localSheetId="5">#REF!</definedName>
    <definedName name="SURCH">#REF!</definedName>
    <definedName name="surge" localSheetId="1">#REF!</definedName>
    <definedName name="surge" localSheetId="8">#REF!</definedName>
    <definedName name="surge" localSheetId="7">#REF!</definedName>
    <definedName name="surge" localSheetId="3">#REF!</definedName>
    <definedName name="surge" localSheetId="4">#REF!</definedName>
    <definedName name="surge" localSheetId="5">#REF!</definedName>
    <definedName name="surge">#REF!</definedName>
    <definedName name="sw" localSheetId="1">[1]LD!#REF!</definedName>
    <definedName name="sw" localSheetId="8">[1]LD!#REF!</definedName>
    <definedName name="sw" localSheetId="7">[1]LD!#REF!</definedName>
    <definedName name="sw" localSheetId="3">[1]LD!#REF!</definedName>
    <definedName name="sw" localSheetId="4">[1]LD!#REF!</definedName>
    <definedName name="sw" localSheetId="5">[1]LD!#REF!</definedName>
    <definedName name="sw">[1]LD!#REF!</definedName>
    <definedName name="SWD2CON" localSheetId="1">#REF!</definedName>
    <definedName name="SWD2CON" localSheetId="8">#REF!</definedName>
    <definedName name="SWD2CON" localSheetId="7">#REF!</definedName>
    <definedName name="SWD2CON" localSheetId="3">#REF!</definedName>
    <definedName name="SWD2CON" localSheetId="4">#REF!</definedName>
    <definedName name="SWD2CON" localSheetId="5">#REF!</definedName>
    <definedName name="SWD2CON">#REF!</definedName>
    <definedName name="T" localSheetId="1">#REF!</definedName>
    <definedName name="T" localSheetId="8">#REF!</definedName>
    <definedName name="T" localSheetId="7">#REF!</definedName>
    <definedName name="T" localSheetId="3">#REF!</definedName>
    <definedName name="T" localSheetId="4">#REF!</definedName>
    <definedName name="T" localSheetId="5">#REF!</definedName>
    <definedName name="T">#REF!</definedName>
    <definedName name="t0" localSheetId="1">#REF!</definedName>
    <definedName name="t0" localSheetId="8">#REF!</definedName>
    <definedName name="t0" localSheetId="7">#REF!</definedName>
    <definedName name="t0" localSheetId="3">#REF!</definedName>
    <definedName name="t0" localSheetId="4">#REF!</definedName>
    <definedName name="t0" localSheetId="5">#REF!</definedName>
    <definedName name="t0">#REF!</definedName>
    <definedName name="T19C" localSheetId="1">#REF!</definedName>
    <definedName name="T19C" localSheetId="8">#REF!</definedName>
    <definedName name="T19C" localSheetId="7">#REF!</definedName>
    <definedName name="T19C" localSheetId="3">#REF!</definedName>
    <definedName name="T19C" localSheetId="4">#REF!</definedName>
    <definedName name="T19C" localSheetId="5">#REF!</definedName>
    <definedName name="T19C">#REF!</definedName>
    <definedName name="Ta" localSheetId="1">#REF!</definedName>
    <definedName name="Ta" localSheetId="8">#REF!</definedName>
    <definedName name="Ta" localSheetId="7">#REF!</definedName>
    <definedName name="Ta" localSheetId="3">#REF!</definedName>
    <definedName name="Ta" localSheetId="4">#REF!</definedName>
    <definedName name="Ta" localSheetId="5">#REF!</definedName>
    <definedName name="Ta">#REF!</definedName>
    <definedName name="Table">[38]Cal!$P$2:$Q$28</definedName>
    <definedName name="TABLE3">[78]Calc1!$B$63:$G$97</definedName>
    <definedName name="TABLE4">[78]Calc1!$C$103:$E$139</definedName>
    <definedName name="tabu" localSheetId="1">#REF!</definedName>
    <definedName name="tabu" localSheetId="8">#REF!</definedName>
    <definedName name="tabu" localSheetId="7">#REF!</definedName>
    <definedName name="tabu" localSheetId="3">#REF!</definedName>
    <definedName name="tabu" localSheetId="4">#REF!</definedName>
    <definedName name="tabu" localSheetId="5">#REF!</definedName>
    <definedName name="tabu">#REF!</definedName>
    <definedName name="TAGG" localSheetId="1">#REF!</definedName>
    <definedName name="TAGG" localSheetId="8">#REF!</definedName>
    <definedName name="TAGG" localSheetId="7">#REF!</definedName>
    <definedName name="TAGG" localSheetId="3">#REF!</definedName>
    <definedName name="TAGG" localSheetId="4">#REF!</definedName>
    <definedName name="TAGG" localSheetId="5">#REF!</definedName>
    <definedName name="TAGG">#REF!</definedName>
    <definedName name="TARN" localSheetId="1">#REF!</definedName>
    <definedName name="TARN" localSheetId="8">#REF!</definedName>
    <definedName name="TARN" localSheetId="7">#REF!</definedName>
    <definedName name="TARN" localSheetId="3">#REF!</definedName>
    <definedName name="TARN" localSheetId="4">#REF!</definedName>
    <definedName name="TARN" localSheetId="5">#REF!</definedName>
    <definedName name="TARN">#REF!</definedName>
    <definedName name="TaxTV">10%</definedName>
    <definedName name="TaxXL">5%</definedName>
    <definedName name="tb" localSheetId="1">#REF!</definedName>
    <definedName name="tb" localSheetId="8">#REF!</definedName>
    <definedName name="tb" localSheetId="7">#REF!</definedName>
    <definedName name="tb" localSheetId="3">#REF!</definedName>
    <definedName name="tb" localSheetId="4">#REF!</definedName>
    <definedName name="tb" localSheetId="5">#REF!</definedName>
    <definedName name="tb">#REF!</definedName>
    <definedName name="TBM" localSheetId="1">#REF!</definedName>
    <definedName name="TBM" localSheetId="8">#REF!</definedName>
    <definedName name="TBM" localSheetId="7">#REF!</definedName>
    <definedName name="TBM" localSheetId="3">#REF!</definedName>
    <definedName name="TBM" localSheetId="4">#REF!</definedName>
    <definedName name="TBM" localSheetId="5">#REF!</definedName>
    <definedName name="TBM">#REF!</definedName>
    <definedName name="TBOULD" localSheetId="1">#REF!</definedName>
    <definedName name="TBOULD" localSheetId="8">#REF!</definedName>
    <definedName name="TBOULD" localSheetId="7">#REF!</definedName>
    <definedName name="TBOULD" localSheetId="3">#REF!</definedName>
    <definedName name="TBOULD" localSheetId="4">#REF!</definedName>
    <definedName name="TBOULD" localSheetId="5">#REF!</definedName>
    <definedName name="TBOULD">#REF!</definedName>
    <definedName name="tc" localSheetId="1">'[59]Pier Design(with offset)'!#REF!</definedName>
    <definedName name="tc" localSheetId="8">'[59]Pier Design(with offset)'!#REF!</definedName>
    <definedName name="tc" localSheetId="7">'[59]Pier Design(with offset)'!#REF!</definedName>
    <definedName name="tc" localSheetId="3">'[59]Pier Design(with offset)'!#REF!</definedName>
    <definedName name="tc" localSheetId="4">'[59]Pier Design(with offset)'!#REF!</definedName>
    <definedName name="tc" localSheetId="5">'[59]Pier Design(with offset)'!#REF!</definedName>
    <definedName name="tc">'[59]Pier Design(with offset)'!#REF!</definedName>
    <definedName name="Tcap" localSheetId="1">#REF!</definedName>
    <definedName name="Tcap" localSheetId="8">#REF!</definedName>
    <definedName name="Tcap" localSheetId="7">#REF!</definedName>
    <definedName name="Tcap" localSheetId="3">#REF!</definedName>
    <definedName name="Tcap" localSheetId="4">#REF!</definedName>
    <definedName name="Tcap" localSheetId="5">#REF!</definedName>
    <definedName name="Tcap">#REF!</definedName>
    <definedName name="TCJH">'[35]RA Civil'!$E$56</definedName>
    <definedName name="TCJHPOL">'[35]RA Civil'!$F$56</definedName>
    <definedName name="TCON" localSheetId="1">#REF!</definedName>
    <definedName name="TCON" localSheetId="8">#REF!</definedName>
    <definedName name="TCON" localSheetId="7">#REF!</definedName>
    <definedName name="TCON" localSheetId="3">#REF!</definedName>
    <definedName name="TCON" localSheetId="4">#REF!</definedName>
    <definedName name="TCON" localSheetId="5">#REF!</definedName>
    <definedName name="TCON">#REF!</definedName>
    <definedName name="tcr" localSheetId="1">#REF!</definedName>
    <definedName name="tcr" localSheetId="8">#REF!</definedName>
    <definedName name="tcr" localSheetId="7">#REF!</definedName>
    <definedName name="tcr" localSheetId="3">#REF!</definedName>
    <definedName name="tcr" localSheetId="4">#REF!</definedName>
    <definedName name="tcr" localSheetId="5">#REF!</definedName>
    <definedName name="tcr">#REF!</definedName>
    <definedName name="tct" localSheetId="1">'[61]Pier Design(with offset)'!#REF!</definedName>
    <definedName name="tct" localSheetId="8">'[61]Pier Design(with offset)'!#REF!</definedName>
    <definedName name="tct" localSheetId="7">'[61]Pier Design(with offset)'!#REF!</definedName>
    <definedName name="tct" localSheetId="3">'[61]Pier Design(with offset)'!#REF!</definedName>
    <definedName name="tct" localSheetId="4">'[61]Pier Design(with offset)'!#REF!</definedName>
    <definedName name="tct" localSheetId="5">'[61]Pier Design(with offset)'!#REF!</definedName>
    <definedName name="tct">'[61]Pier Design(with offset)'!#REF!</definedName>
    <definedName name="TEARTH" localSheetId="1">#REF!</definedName>
    <definedName name="TEARTH" localSheetId="8">#REF!</definedName>
    <definedName name="TEARTH" localSheetId="7">#REF!</definedName>
    <definedName name="TEARTH" localSheetId="3">#REF!</definedName>
    <definedName name="TEARTH" localSheetId="4">#REF!</definedName>
    <definedName name="TEARTH" localSheetId="5">#REF!</definedName>
    <definedName name="TEARTH">#REF!</definedName>
    <definedName name="TEE_TAPER_WT" localSheetId="1">#REF!</definedName>
    <definedName name="TEE_TAPER_WT" localSheetId="8">#REF!</definedName>
    <definedName name="TEE_TAPER_WT" localSheetId="7">#REF!</definedName>
    <definedName name="TEE_TAPER_WT" localSheetId="3">#REF!</definedName>
    <definedName name="TEE_TAPER_WT" localSheetId="4">#REF!</definedName>
    <definedName name="TEE_TAPER_WT" localSheetId="5">#REF!</definedName>
    <definedName name="TEE_TAPER_WT">#REF!</definedName>
    <definedName name="temp" localSheetId="1">#REF!</definedName>
    <definedName name="temp" localSheetId="8">#REF!</definedName>
    <definedName name="temp" localSheetId="7">#REF!</definedName>
    <definedName name="temp" localSheetId="3">#REF!</definedName>
    <definedName name="temp" localSheetId="4">#REF!</definedName>
    <definedName name="temp" localSheetId="5">#REF!</definedName>
    <definedName name="temp">#REF!</definedName>
    <definedName name="temp1" localSheetId="1">#REF!</definedName>
    <definedName name="temp1" localSheetId="8">#REF!</definedName>
    <definedName name="temp1" localSheetId="7">#REF!</definedName>
    <definedName name="temp1" localSheetId="3">#REF!</definedName>
    <definedName name="temp1" localSheetId="4">#REF!</definedName>
    <definedName name="temp1" localSheetId="5">#REF!</definedName>
    <definedName name="temp1">#REF!</definedName>
    <definedName name="Temprange" localSheetId="1">#REF!</definedName>
    <definedName name="Temprange" localSheetId="8">#REF!</definedName>
    <definedName name="Temprange" localSheetId="7">#REF!</definedName>
    <definedName name="Temprange" localSheetId="3">#REF!</definedName>
    <definedName name="Temprange" localSheetId="4">#REF!</definedName>
    <definedName name="Temprange" localSheetId="5">#REF!</definedName>
    <definedName name="Temprange">#REF!</definedName>
    <definedName name="Ten" localSheetId="1">#REF!</definedName>
    <definedName name="Ten" localSheetId="8">#REF!</definedName>
    <definedName name="Ten" localSheetId="7">#REF!</definedName>
    <definedName name="Ten" localSheetId="3">#REF!</definedName>
    <definedName name="Ten" localSheetId="4">#REF!</definedName>
    <definedName name="Ten" localSheetId="5">#REF!</definedName>
    <definedName name="Ten">#REF!</definedName>
    <definedName name="TENSION" localSheetId="1">#REF!</definedName>
    <definedName name="TENSION" localSheetId="8">#REF!</definedName>
    <definedName name="TENSION" localSheetId="7">#REF!</definedName>
    <definedName name="TENSION" localSheetId="3">#REF!</definedName>
    <definedName name="TENSION" localSheetId="4">#REF!</definedName>
    <definedName name="TENSION" localSheetId="5">#REF!</definedName>
    <definedName name="TENSION">#REF!</definedName>
    <definedName name="tenst" localSheetId="1">#REF!</definedName>
    <definedName name="tenst" localSheetId="8">#REF!</definedName>
    <definedName name="tenst" localSheetId="7">#REF!</definedName>
    <definedName name="tenst" localSheetId="3">#REF!</definedName>
    <definedName name="tenst" localSheetId="4">#REF!</definedName>
    <definedName name="tenst" localSheetId="5">#REF!</definedName>
    <definedName name="tenst">#REF!</definedName>
    <definedName name="test" localSheetId="1">#REF!</definedName>
    <definedName name="test" localSheetId="8">#REF!</definedName>
    <definedName name="test" localSheetId="7">#REF!</definedName>
    <definedName name="test" localSheetId="3">#REF!</definedName>
    <definedName name="test" localSheetId="4">#REF!</definedName>
    <definedName name="test" localSheetId="5">#REF!</definedName>
    <definedName name="test">#REF!</definedName>
    <definedName name="test1" localSheetId="1">#REF!</definedName>
    <definedName name="test1" localSheetId="8">#REF!</definedName>
    <definedName name="test1" localSheetId="7">#REF!</definedName>
    <definedName name="test1" localSheetId="3">#REF!</definedName>
    <definedName name="test1" localSheetId="4">#REF!</definedName>
    <definedName name="test1" localSheetId="5">#REF!</definedName>
    <definedName name="test1">#REF!</definedName>
    <definedName name="teta" localSheetId="1">#REF!</definedName>
    <definedName name="teta" localSheetId="8">#REF!</definedName>
    <definedName name="teta" localSheetId="7">#REF!</definedName>
    <definedName name="teta" localSheetId="3">#REF!</definedName>
    <definedName name="teta" localSheetId="4">#REF!</definedName>
    <definedName name="teta" localSheetId="5">#REF!</definedName>
    <definedName name="teta">#REF!</definedName>
    <definedName name="TF" localSheetId="1">#REF!</definedName>
    <definedName name="TF" localSheetId="8">#REF!</definedName>
    <definedName name="TF" localSheetId="7">#REF!</definedName>
    <definedName name="TF" localSheetId="3">#REF!</definedName>
    <definedName name="TF" localSheetId="4">#REF!</definedName>
    <definedName name="TF" localSheetId="5">#REF!</definedName>
    <definedName name="TF">#REF!</definedName>
    <definedName name="TGSB" localSheetId="1">#REF!</definedName>
    <definedName name="TGSB" localSheetId="8">#REF!</definedName>
    <definedName name="TGSB" localSheetId="7">#REF!</definedName>
    <definedName name="TGSB" localSheetId="3">#REF!</definedName>
    <definedName name="TGSB" localSheetId="4">#REF!</definedName>
    <definedName name="TGSB" localSheetId="5">#REF!</definedName>
    <definedName name="TGSB">#REF!</definedName>
    <definedName name="TGSBM" localSheetId="1">#REF!</definedName>
    <definedName name="TGSBM" localSheetId="8">#REF!</definedName>
    <definedName name="TGSBM" localSheetId="7">#REF!</definedName>
    <definedName name="TGSBM" localSheetId="3">#REF!</definedName>
    <definedName name="TGSBM" localSheetId="4">#REF!</definedName>
    <definedName name="TGSBM" localSheetId="5">#REF!</definedName>
    <definedName name="TGSBM">#REF!</definedName>
    <definedName name="tgvs" localSheetId="1">#REF!</definedName>
    <definedName name="tgvs" localSheetId="8">#REF!</definedName>
    <definedName name="tgvs" localSheetId="7">#REF!</definedName>
    <definedName name="tgvs" localSheetId="3">#REF!</definedName>
    <definedName name="tgvs" localSheetId="4">#REF!</definedName>
    <definedName name="tgvs" localSheetId="5">#REF!</definedName>
    <definedName name="tgvs">#REF!</definedName>
    <definedName name="tgvs1973" localSheetId="1">#REF!</definedName>
    <definedName name="tgvs1973" localSheetId="8">#REF!</definedName>
    <definedName name="tgvs1973" localSheetId="7">#REF!</definedName>
    <definedName name="tgvs1973" localSheetId="3">#REF!</definedName>
    <definedName name="tgvs1973" localSheetId="4">#REF!</definedName>
    <definedName name="tgvs1973" localSheetId="5">#REF!</definedName>
    <definedName name="tgvs1973">#REF!</definedName>
    <definedName name="TIP">'[35]RA Civil'!$E$54</definedName>
    <definedName name="TIPPOL">'[35]RA Civil'!$F$54</definedName>
    <definedName name="tm" localSheetId="1">#REF!</definedName>
    <definedName name="tm" localSheetId="8">#REF!</definedName>
    <definedName name="tm" localSheetId="7">#REF!</definedName>
    <definedName name="tm" localSheetId="3">#REF!</definedName>
    <definedName name="tm" localSheetId="4">#REF!</definedName>
    <definedName name="tm" localSheetId="5">#REF!</definedName>
    <definedName name="tm">#REF!</definedName>
    <definedName name="TMIX" localSheetId="1">#REF!</definedName>
    <definedName name="TMIX" localSheetId="8">#REF!</definedName>
    <definedName name="TMIX" localSheetId="7">#REF!</definedName>
    <definedName name="TMIX" localSheetId="3">#REF!</definedName>
    <definedName name="TMIX" localSheetId="4">#REF!</definedName>
    <definedName name="TMIX" localSheetId="5">#REF!</definedName>
    <definedName name="TMIX">#REF!</definedName>
    <definedName name="TMIX45" localSheetId="1">#REF!</definedName>
    <definedName name="TMIX45" localSheetId="8">#REF!</definedName>
    <definedName name="TMIX45" localSheetId="7">#REF!</definedName>
    <definedName name="TMIX45" localSheetId="3">#REF!</definedName>
    <definedName name="TMIX45" localSheetId="4">#REF!</definedName>
    <definedName name="TMIX45" localSheetId="5">#REF!</definedName>
    <definedName name="TMIX45">#REF!</definedName>
    <definedName name="TMIX6" localSheetId="1">#REF!</definedName>
    <definedName name="TMIX6" localSheetId="8">#REF!</definedName>
    <definedName name="TMIX6" localSheetId="7">#REF!</definedName>
    <definedName name="TMIX6" localSheetId="3">#REF!</definedName>
    <definedName name="TMIX6" localSheetId="4">#REF!</definedName>
    <definedName name="TMIX6" localSheetId="5">#REF!</definedName>
    <definedName name="TMIX6">#REF!</definedName>
    <definedName name="TMT" localSheetId="1">#REF!</definedName>
    <definedName name="TMT" localSheetId="8">#REF!</definedName>
    <definedName name="TMT" localSheetId="7">#REF!</definedName>
    <definedName name="TMT" localSheetId="3">#REF!</definedName>
    <definedName name="TMT" localSheetId="4">#REF!</definedName>
    <definedName name="TMT" localSheetId="5">#REF!</definedName>
    <definedName name="TMT">#REF!</definedName>
    <definedName name="TMTbars" localSheetId="1">#REF!</definedName>
    <definedName name="TMTbars" localSheetId="8">#REF!</definedName>
    <definedName name="TMTbars" localSheetId="7">#REF!</definedName>
    <definedName name="TMTbars" localSheetId="3">#REF!</definedName>
    <definedName name="TMTbars" localSheetId="4">#REF!</definedName>
    <definedName name="TMTbars" localSheetId="5">#REF!</definedName>
    <definedName name="TMTbars">#REF!</definedName>
    <definedName name="tnr" localSheetId="1">#REF!</definedName>
    <definedName name="tnr" localSheetId="8">#REF!</definedName>
    <definedName name="tnr" localSheetId="7">#REF!</definedName>
    <definedName name="tnr" localSheetId="3">#REF!</definedName>
    <definedName name="tnr" localSheetId="4">#REF!</definedName>
    <definedName name="tnr" localSheetId="5">#REF!</definedName>
    <definedName name="tnr">#REF!</definedName>
    <definedName name="TOED1" localSheetId="1">#REF!</definedName>
    <definedName name="TOED1" localSheetId="8">#REF!</definedName>
    <definedName name="TOED1" localSheetId="7">#REF!</definedName>
    <definedName name="TOED1" localSheetId="3">#REF!</definedName>
    <definedName name="TOED1" localSheetId="4">#REF!</definedName>
    <definedName name="TOED1" localSheetId="5">#REF!</definedName>
    <definedName name="TOED1">#REF!</definedName>
    <definedName name="TOED2" localSheetId="1">#REF!</definedName>
    <definedName name="TOED2" localSheetId="8">#REF!</definedName>
    <definedName name="TOED2" localSheetId="7">#REF!</definedName>
    <definedName name="TOED2" localSheetId="3">#REF!</definedName>
    <definedName name="TOED2" localSheetId="4">#REF!</definedName>
    <definedName name="TOED2" localSheetId="5">#REF!</definedName>
    <definedName name="TOED2">#REF!</definedName>
    <definedName name="TOEHT" localSheetId="1">#REF!</definedName>
    <definedName name="TOEHT" localSheetId="8">#REF!</definedName>
    <definedName name="TOEHT" localSheetId="7">#REF!</definedName>
    <definedName name="TOEHT" localSheetId="3">#REF!</definedName>
    <definedName name="TOEHT" localSheetId="4">#REF!</definedName>
    <definedName name="TOEHT" localSheetId="5">#REF!</definedName>
    <definedName name="TOEHT">#REF!</definedName>
    <definedName name="TopSlbThk" localSheetId="1">#REF!</definedName>
    <definedName name="TopSlbThk" localSheetId="8">#REF!</definedName>
    <definedName name="TopSlbThk" localSheetId="7">#REF!</definedName>
    <definedName name="TopSlbThk" localSheetId="3">#REF!</definedName>
    <definedName name="TopSlbThk" localSheetId="4">#REF!</definedName>
    <definedName name="TopSlbThk" localSheetId="5">#REF!</definedName>
    <definedName name="TopSlbThk">#REF!</definedName>
    <definedName name="TOPW" localSheetId="1">#REF!</definedName>
    <definedName name="TOPW" localSheetId="8">#REF!</definedName>
    <definedName name="TOPW" localSheetId="7">#REF!</definedName>
    <definedName name="TOPW" localSheetId="3">#REF!</definedName>
    <definedName name="TOPW" localSheetId="4">#REF!</definedName>
    <definedName name="TOPW" localSheetId="5">#REF!</definedName>
    <definedName name="TOPW">#REF!</definedName>
    <definedName name="TOR" localSheetId="1">#REF!</definedName>
    <definedName name="TOR" localSheetId="8">#REF!</definedName>
    <definedName name="TOR" localSheetId="7">#REF!</definedName>
    <definedName name="TOR" localSheetId="3">#REF!</definedName>
    <definedName name="TOR" localSheetId="4">#REF!</definedName>
    <definedName name="TOR" localSheetId="5">#REF!</definedName>
    <definedName name="TOR">#REF!</definedName>
    <definedName name="Tosc" localSheetId="1">#REF!</definedName>
    <definedName name="Tosc" localSheetId="8">#REF!</definedName>
    <definedName name="Tosc" localSheetId="7">#REF!</definedName>
    <definedName name="Tosc" localSheetId="3">#REF!</definedName>
    <definedName name="Tosc" localSheetId="4">#REF!</definedName>
    <definedName name="Tosc" localSheetId="5">#REF!</definedName>
    <definedName name="Tosc">#REF!</definedName>
    <definedName name="TOWER">'[3]Cost of O &amp; O'!$F$37</definedName>
    <definedName name="TraComp" localSheetId="1">#REF!</definedName>
    <definedName name="TraComp" localSheetId="8">#REF!</definedName>
    <definedName name="TraComp" localSheetId="7">#REF!</definedName>
    <definedName name="TraComp" localSheetId="3">#REF!</definedName>
    <definedName name="TraComp" localSheetId="4">#REF!</definedName>
    <definedName name="TraComp" localSheetId="5">#REF!</definedName>
    <definedName name="TraComp">#REF!</definedName>
    <definedName name="TRACT" localSheetId="1">#REF!</definedName>
    <definedName name="TRACT" localSheetId="8">#REF!</definedName>
    <definedName name="TRACT" localSheetId="7">#REF!</definedName>
    <definedName name="TRACT" localSheetId="3">#REF!</definedName>
    <definedName name="TRACT" localSheetId="4">#REF!</definedName>
    <definedName name="TRACT" localSheetId="5">#REF!</definedName>
    <definedName name="TRACT">#REF!</definedName>
    <definedName name="TractPOL">'[35]RA Civil'!$F$55</definedName>
    <definedName name="Transport" localSheetId="1">#REF!</definedName>
    <definedName name="Transport" localSheetId="8">#REF!</definedName>
    <definedName name="Transport" localSheetId="7">#REF!</definedName>
    <definedName name="Transport" localSheetId="3">#REF!</definedName>
    <definedName name="Transport" localSheetId="4">#REF!</definedName>
    <definedName name="Transport" localSheetId="5">#REF!</definedName>
    <definedName name="Transport">#REF!</definedName>
    <definedName name="tratio" localSheetId="1">#REF!</definedName>
    <definedName name="tratio" localSheetId="8">#REF!</definedName>
    <definedName name="tratio" localSheetId="7">#REF!</definedName>
    <definedName name="tratio" localSheetId="3">#REF!</definedName>
    <definedName name="tratio" localSheetId="4">#REF!</definedName>
    <definedName name="tratio" localSheetId="5">#REF!</definedName>
    <definedName name="tratio">#REF!</definedName>
    <definedName name="TRBPOL">'[35]RA Civil'!$F$57</definedName>
    <definedName name="tres" localSheetId="1">#REF!</definedName>
    <definedName name="tres" localSheetId="8">#REF!</definedName>
    <definedName name="tres" localSheetId="7">#REF!</definedName>
    <definedName name="tres" localSheetId="3">#REF!</definedName>
    <definedName name="tres" localSheetId="4">#REF!</definedName>
    <definedName name="tres" localSheetId="5">#REF!</definedName>
    <definedName name="tres">#REF!</definedName>
    <definedName name="TROLL" localSheetId="1">#REF!</definedName>
    <definedName name="TROLL" localSheetId="8">#REF!</definedName>
    <definedName name="TROLL" localSheetId="7">#REF!</definedName>
    <definedName name="TROLL" localSheetId="3">#REF!</definedName>
    <definedName name="TROLL" localSheetId="4">#REF!</definedName>
    <definedName name="TROLL" localSheetId="5">#REF!</definedName>
    <definedName name="TROLL">#REF!</definedName>
    <definedName name="tscc" localSheetId="1">#REF!</definedName>
    <definedName name="tscc" localSheetId="8">#REF!</definedName>
    <definedName name="tscc" localSheetId="7">#REF!</definedName>
    <definedName name="tscc" localSheetId="3">#REF!</definedName>
    <definedName name="tscc" localSheetId="4">#REF!</definedName>
    <definedName name="tscc" localSheetId="5">#REF!</definedName>
    <definedName name="tscc">#REF!</definedName>
    <definedName name="ttp" localSheetId="1">#REF!</definedName>
    <definedName name="ttp" localSheetId="8">#REF!</definedName>
    <definedName name="ttp" localSheetId="7">#REF!</definedName>
    <definedName name="ttp" localSheetId="3">#REF!</definedName>
    <definedName name="ttp" localSheetId="4">#REF!</definedName>
    <definedName name="ttp" localSheetId="5">#REF!</definedName>
    <definedName name="ttp">#REF!</definedName>
    <definedName name="tvr" localSheetId="1">#REF!</definedName>
    <definedName name="tvr" localSheetId="8">#REF!</definedName>
    <definedName name="tvr" localSheetId="7">#REF!</definedName>
    <definedName name="tvr" localSheetId="3">#REF!</definedName>
    <definedName name="tvr" localSheetId="4">#REF!</definedName>
    <definedName name="tvr" localSheetId="5">#REF!</definedName>
    <definedName name="tvr">#REF!</definedName>
    <definedName name="TWMM" localSheetId="1">#REF!</definedName>
    <definedName name="TWMM" localSheetId="8">#REF!</definedName>
    <definedName name="TWMM" localSheetId="7">#REF!</definedName>
    <definedName name="TWMM" localSheetId="3">#REF!</definedName>
    <definedName name="TWMM" localSheetId="4">#REF!</definedName>
    <definedName name="TWMM" localSheetId="5">#REF!</definedName>
    <definedName name="TWMM">#REF!</definedName>
    <definedName name="unit" localSheetId="1">#REF!</definedName>
    <definedName name="unit" localSheetId="8">#REF!</definedName>
    <definedName name="unit" localSheetId="7">#REF!</definedName>
    <definedName name="unit" localSheetId="3">#REF!</definedName>
    <definedName name="unit" localSheetId="4">#REF!</definedName>
    <definedName name="unit" localSheetId="5">#REF!</definedName>
    <definedName name="unit">#REF!</definedName>
    <definedName name="unit1" localSheetId="1">#REF!</definedName>
    <definedName name="unit1" localSheetId="8">#REF!</definedName>
    <definedName name="unit1" localSheetId="7">#REF!</definedName>
    <definedName name="unit1" localSheetId="3">#REF!</definedName>
    <definedName name="unit1" localSheetId="4">#REF!</definedName>
    <definedName name="unit1" localSheetId="5">#REF!</definedName>
    <definedName name="unit1">#REF!</definedName>
    <definedName name="Unskilledmazdoor" localSheetId="1">#REF!</definedName>
    <definedName name="Unskilledmazdoor" localSheetId="8">#REF!</definedName>
    <definedName name="Unskilledmazdoor" localSheetId="7">#REF!</definedName>
    <definedName name="Unskilledmazdoor" localSheetId="3">#REF!</definedName>
    <definedName name="Unskilledmazdoor" localSheetId="4">#REF!</definedName>
    <definedName name="Unskilledmazdoor" localSheetId="5">#REF!</definedName>
    <definedName name="Unskilledmazdoor">#REF!</definedName>
    <definedName name="USLF">[44]ANAL!$E$8</definedName>
    <definedName name="USLM">[44]ANAL!$E$7</definedName>
    <definedName name="V">#N/A</definedName>
    <definedName name="v1o" localSheetId="1">'[61]Pier Design(with offset)'!#REF!</definedName>
    <definedName name="v1o" localSheetId="8">'[61]Pier Design(with offset)'!#REF!</definedName>
    <definedName name="v1o" localSheetId="7">'[61]Pier Design(with offset)'!#REF!</definedName>
    <definedName name="v1o" localSheetId="3">'[61]Pier Design(with offset)'!#REF!</definedName>
    <definedName name="v1o" localSheetId="4">'[61]Pier Design(with offset)'!#REF!</definedName>
    <definedName name="v1o" localSheetId="5">'[61]Pier Design(with offset)'!#REF!</definedName>
    <definedName name="v1o">'[61]Pier Design(with offset)'!#REF!</definedName>
    <definedName name="v1oo" localSheetId="1">'[59]Pier Design(with offset)'!#REF!</definedName>
    <definedName name="v1oo" localSheetId="8">'[59]Pier Design(with offset)'!#REF!</definedName>
    <definedName name="v1oo" localSheetId="7">'[59]Pier Design(with offset)'!#REF!</definedName>
    <definedName name="v1oo" localSheetId="3">'[59]Pier Design(with offset)'!#REF!</definedName>
    <definedName name="v1oo" localSheetId="4">'[59]Pier Design(with offset)'!#REF!</definedName>
    <definedName name="v1oo" localSheetId="5">'[59]Pier Design(with offset)'!#REF!</definedName>
    <definedName name="v1oo">'[59]Pier Design(with offset)'!#REF!</definedName>
    <definedName name="v1v" localSheetId="1">#REF!</definedName>
    <definedName name="v1v" localSheetId="8">#REF!</definedName>
    <definedName name="v1v" localSheetId="7">#REF!</definedName>
    <definedName name="v1v" localSheetId="3">#REF!</definedName>
    <definedName name="v1v" localSheetId="4">#REF!</definedName>
    <definedName name="v1v" localSheetId="5">#REF!</definedName>
    <definedName name="v1v">#REF!</definedName>
    <definedName name="v2v" localSheetId="1">#REF!</definedName>
    <definedName name="v2v" localSheetId="8">#REF!</definedName>
    <definedName name="v2v" localSheetId="7">#REF!</definedName>
    <definedName name="v2v" localSheetId="3">#REF!</definedName>
    <definedName name="v2v" localSheetId="4">#REF!</definedName>
    <definedName name="v2v" localSheetId="5">#REF!</definedName>
    <definedName name="v2v">#REF!</definedName>
    <definedName name="v3v" localSheetId="1">#REF!</definedName>
    <definedName name="v3v" localSheetId="8">#REF!</definedName>
    <definedName name="v3v" localSheetId="7">#REF!</definedName>
    <definedName name="v3v" localSheetId="3">#REF!</definedName>
    <definedName name="v3v" localSheetId="4">#REF!</definedName>
    <definedName name="v3v" localSheetId="5">#REF!</definedName>
    <definedName name="v3v">#REF!</definedName>
    <definedName name="v4v" localSheetId="1">#REF!</definedName>
    <definedName name="v4v" localSheetId="8">#REF!</definedName>
    <definedName name="v4v" localSheetId="7">#REF!</definedName>
    <definedName name="v4v" localSheetId="3">#REF!</definedName>
    <definedName name="v4v" localSheetId="4">#REF!</definedName>
    <definedName name="v4v" localSheetId="5">#REF!</definedName>
    <definedName name="v4v">#REF!</definedName>
    <definedName name="VALVES_STATEMENT" localSheetId="1">#REF!</definedName>
    <definedName name="VALVES_STATEMENT" localSheetId="8">#REF!</definedName>
    <definedName name="VALVES_STATEMENT" localSheetId="7">#REF!</definedName>
    <definedName name="VALVES_STATEMENT" localSheetId="3">#REF!</definedName>
    <definedName name="VALVES_STATEMENT" localSheetId="4">#REF!</definedName>
    <definedName name="VALVES_STATEMENT" localSheetId="5">#REF!</definedName>
    <definedName name="VALVES_STATEMENT">#REF!</definedName>
    <definedName name="VB" localSheetId="1">#REF!</definedName>
    <definedName name="VB" localSheetId="8">#REF!</definedName>
    <definedName name="VB" localSheetId="7">#REF!</definedName>
    <definedName name="VB" localSheetId="3">#REF!</definedName>
    <definedName name="VB" localSheetId="4">#REF!</definedName>
    <definedName name="VB" localSheetId="5">#REF!</definedName>
    <definedName name="VB">#REF!</definedName>
    <definedName name="VD" localSheetId="1">#REF!</definedName>
    <definedName name="VD" localSheetId="8">#REF!</definedName>
    <definedName name="VD" localSheetId="7">#REF!</definedName>
    <definedName name="VD" localSheetId="3">#REF!</definedName>
    <definedName name="VD" localSheetId="4">#REF!</definedName>
    <definedName name="VD" localSheetId="5">#REF!</definedName>
    <definedName name="VD">#REF!</definedName>
    <definedName name="vdd" localSheetId="1">#REF!</definedName>
    <definedName name="vdd" localSheetId="8">#REF!</definedName>
    <definedName name="vdd" localSheetId="7">#REF!</definedName>
    <definedName name="vdd" localSheetId="3">#REF!</definedName>
    <definedName name="vdd" localSheetId="4">#REF!</definedName>
    <definedName name="vdd" localSheetId="5">#REF!</definedName>
    <definedName name="vdd">#REF!</definedName>
    <definedName name="Venti" localSheetId="1">#REF!</definedName>
    <definedName name="Venti" localSheetId="8">#REF!</definedName>
    <definedName name="Venti" localSheetId="7">#REF!</definedName>
    <definedName name="Venti" localSheetId="3">#REF!</definedName>
    <definedName name="Venti" localSheetId="4">#REF!</definedName>
    <definedName name="Venti" localSheetId="5">#REF!</definedName>
    <definedName name="Venti">#REF!</definedName>
    <definedName name="venu">150</definedName>
    <definedName name="VERT_CON_DETAIL" localSheetId="1">#REF!</definedName>
    <definedName name="VERT_CON_DETAIL" localSheetId="8">#REF!</definedName>
    <definedName name="VERT_CON_DETAIL" localSheetId="7">#REF!</definedName>
    <definedName name="VERT_CON_DETAIL" localSheetId="3">#REF!</definedName>
    <definedName name="VERT_CON_DETAIL" localSheetId="4">#REF!</definedName>
    <definedName name="VERT_CON_DETAIL" localSheetId="5">#REF!</definedName>
    <definedName name="VERT_CON_DETAIL">#REF!</definedName>
    <definedName name="vev" localSheetId="1">#REF!</definedName>
    <definedName name="vev" localSheetId="8">#REF!</definedName>
    <definedName name="vev" localSheetId="7">#REF!</definedName>
    <definedName name="vev" localSheetId="3">#REF!</definedName>
    <definedName name="vev" localSheetId="4">#REF!</definedName>
    <definedName name="vev" localSheetId="5">#REF!</definedName>
    <definedName name="vev">#REF!</definedName>
    <definedName name="Vf" localSheetId="1">#REF!</definedName>
    <definedName name="Vf" localSheetId="8">#REF!</definedName>
    <definedName name="Vf" localSheetId="7">#REF!</definedName>
    <definedName name="Vf" localSheetId="3">#REF!</definedName>
    <definedName name="Vf" localSheetId="4">#REF!</definedName>
    <definedName name="Vf" localSheetId="5">#REF!</definedName>
    <definedName name="Vf">#REF!</definedName>
    <definedName name="VIBR" localSheetId="1">#REF!</definedName>
    <definedName name="VIBR" localSheetId="8">#REF!</definedName>
    <definedName name="VIBR" localSheetId="7">#REF!</definedName>
    <definedName name="VIBR" localSheetId="3">#REF!</definedName>
    <definedName name="VIBR" localSheetId="4">#REF!</definedName>
    <definedName name="VIBR" localSheetId="5">#REF!</definedName>
    <definedName name="VIBR">#REF!</definedName>
    <definedName name="VIBRA" localSheetId="1">#REF!</definedName>
    <definedName name="VIBRA" localSheetId="8">#REF!</definedName>
    <definedName name="VIBRA" localSheetId="7">#REF!</definedName>
    <definedName name="VIBRA" localSheetId="3">#REF!</definedName>
    <definedName name="VIBRA" localSheetId="4">#REF!</definedName>
    <definedName name="VIBRA" localSheetId="5">#REF!</definedName>
    <definedName name="VIBRA">#REF!</definedName>
    <definedName name="VIBRAB" localSheetId="1">#REF!</definedName>
    <definedName name="VIBRAB" localSheetId="8">#REF!</definedName>
    <definedName name="VIBRAB" localSheetId="7">#REF!</definedName>
    <definedName name="VIBRAB" localSheetId="3">#REF!</definedName>
    <definedName name="VIBRAB" localSheetId="4">#REF!</definedName>
    <definedName name="VIBRAB" localSheetId="5">#REF!</definedName>
    <definedName name="VIBRAB">#REF!</definedName>
    <definedName name="VIBRAS" localSheetId="1">#REF!</definedName>
    <definedName name="VIBRAS" localSheetId="8">#REF!</definedName>
    <definedName name="VIBRAS" localSheetId="7">#REF!</definedName>
    <definedName name="VIBRAS" localSheetId="3">#REF!</definedName>
    <definedName name="VIBRAS" localSheetId="4">#REF!</definedName>
    <definedName name="VIBRAS" localSheetId="5">#REF!</definedName>
    <definedName name="VIBRAS">#REF!</definedName>
    <definedName name="Vr" localSheetId="1">[1]LD!#REF!</definedName>
    <definedName name="Vr" localSheetId="8">[1]LD!#REF!</definedName>
    <definedName name="Vr" localSheetId="7">[1]LD!#REF!</definedName>
    <definedName name="Vr" localSheetId="3">[1]LD!#REF!</definedName>
    <definedName name="Vr" localSheetId="4">[1]LD!#REF!</definedName>
    <definedName name="Vr" localSheetId="5">[1]LD!#REF!</definedName>
    <definedName name="Vr">[1]LD!#REF!</definedName>
    <definedName name="vref" localSheetId="1">#REF!</definedName>
    <definedName name="vref" localSheetId="8">#REF!</definedName>
    <definedName name="vref" localSheetId="7">#REF!</definedName>
    <definedName name="vref" localSheetId="3">#REF!</definedName>
    <definedName name="vref" localSheetId="4">#REF!</definedName>
    <definedName name="vref" localSheetId="5">#REF!</definedName>
    <definedName name="vref">#REF!</definedName>
    <definedName name="Vs" localSheetId="1">[1]LD!#REF!</definedName>
    <definedName name="Vs" localSheetId="8">[1]LD!#REF!</definedName>
    <definedName name="Vs" localSheetId="7">[1]LD!#REF!</definedName>
    <definedName name="Vs" localSheetId="3">[1]LD!#REF!</definedName>
    <definedName name="Vs" localSheetId="4">[1]LD!#REF!</definedName>
    <definedName name="Vs" localSheetId="5">[1]LD!#REF!</definedName>
    <definedName name="Vs">[1]LD!#REF!</definedName>
    <definedName name="Vsigma" localSheetId="1">#REF!</definedName>
    <definedName name="Vsigma" localSheetId="8">#REF!</definedName>
    <definedName name="Vsigma" localSheetId="7">#REF!</definedName>
    <definedName name="Vsigma" localSheetId="3">#REF!</definedName>
    <definedName name="Vsigma" localSheetId="4">#REF!</definedName>
    <definedName name="Vsigma" localSheetId="5">#REF!</definedName>
    <definedName name="Vsigma">#REF!</definedName>
    <definedName name="Vsigma1" localSheetId="1">#REF!</definedName>
    <definedName name="Vsigma1" localSheetId="8">#REF!</definedName>
    <definedName name="Vsigma1" localSheetId="7">#REF!</definedName>
    <definedName name="Vsigma1" localSheetId="3">#REF!</definedName>
    <definedName name="Vsigma1" localSheetId="4">#REF!</definedName>
    <definedName name="Vsigma1" localSheetId="5">#REF!</definedName>
    <definedName name="Vsigma1">#REF!</definedName>
    <definedName name="VUTP" localSheetId="1">#REF!</definedName>
    <definedName name="VUTP" localSheetId="8">#REF!</definedName>
    <definedName name="VUTP" localSheetId="7">#REF!</definedName>
    <definedName name="VUTP" localSheetId="3">#REF!</definedName>
    <definedName name="VUTP" localSheetId="4">#REF!</definedName>
    <definedName name="VUTP" localSheetId="5">#REF!</definedName>
    <definedName name="VUTP">#REF!</definedName>
    <definedName name="Vz" localSheetId="1">#REF!</definedName>
    <definedName name="Vz" localSheetId="8">#REF!</definedName>
    <definedName name="Vz" localSheetId="7">#REF!</definedName>
    <definedName name="Vz" localSheetId="3">#REF!</definedName>
    <definedName name="Vz" localSheetId="4">#REF!</definedName>
    <definedName name="Vz" localSheetId="5">#REF!</definedName>
    <definedName name="Vz">#REF!</definedName>
    <definedName name="W" localSheetId="1">#REF!</definedName>
    <definedName name="W" localSheetId="8">#REF!</definedName>
    <definedName name="W" localSheetId="7">#REF!</definedName>
    <definedName name="W" localSheetId="3">#REF!</definedName>
    <definedName name="W" localSheetId="4">#REF!</definedName>
    <definedName name="W" localSheetId="5">#REF!</definedName>
    <definedName name="W">#REF!</definedName>
    <definedName name="w1_w2" localSheetId="1">#REF!</definedName>
    <definedName name="w1_w2" localSheetId="8">#REF!</definedName>
    <definedName name="w1_w2" localSheetId="7">#REF!</definedName>
    <definedName name="w1_w2" localSheetId="3">#REF!</definedName>
    <definedName name="w1_w2" localSheetId="4">#REF!</definedName>
    <definedName name="w1_w2" localSheetId="5">#REF!</definedName>
    <definedName name="w1_w2">#REF!</definedName>
    <definedName name="WAG">'[3]Cost of O &amp; O'!$F$31</definedName>
    <definedName name="Wall_Orientation" localSheetId="1">#REF!</definedName>
    <definedName name="Wall_Orientation" localSheetId="8">#REF!</definedName>
    <definedName name="Wall_Orientation" localSheetId="7">#REF!</definedName>
    <definedName name="Wall_Orientation" localSheetId="3">#REF!</definedName>
    <definedName name="Wall_Orientation" localSheetId="4">#REF!</definedName>
    <definedName name="Wall_Orientation" localSheetId="5">#REF!</definedName>
    <definedName name="Wall_Orientation">#REF!</definedName>
    <definedName name="Wall_Weights" localSheetId="1">#REF!</definedName>
    <definedName name="Wall_Weights" localSheetId="8">#REF!</definedName>
    <definedName name="Wall_Weights" localSheetId="7">#REF!</definedName>
    <definedName name="Wall_Weights" localSheetId="3">#REF!</definedName>
    <definedName name="Wall_Weights" localSheetId="4">#REF!</definedName>
    <definedName name="Wall_Weights" localSheetId="5">#REF!</definedName>
    <definedName name="Wall_Weights">#REF!</definedName>
    <definedName name="WallFactors" localSheetId="1">#REF!</definedName>
    <definedName name="WallFactors" localSheetId="8">#REF!</definedName>
    <definedName name="WallFactors" localSheetId="7">#REF!</definedName>
    <definedName name="WallFactors" localSheetId="3">#REF!</definedName>
    <definedName name="WallFactors" localSheetId="4">#REF!</definedName>
    <definedName name="WallFactors" localSheetId="5">#REF!</definedName>
    <definedName name="WallFactors">#REF!</definedName>
    <definedName name="wallht" localSheetId="1">#REF!</definedName>
    <definedName name="wallht" localSheetId="8">#REF!</definedName>
    <definedName name="wallht" localSheetId="7">#REF!</definedName>
    <definedName name="wallht" localSheetId="3">#REF!</definedName>
    <definedName name="wallht" localSheetId="4">#REF!</definedName>
    <definedName name="wallht" localSheetId="5">#REF!</definedName>
    <definedName name="wallht">#REF!</definedName>
    <definedName name="wallthk" localSheetId="1">#REF!</definedName>
    <definedName name="wallthk" localSheetId="8">#REF!</definedName>
    <definedName name="wallthk" localSheetId="7">#REF!</definedName>
    <definedName name="wallthk" localSheetId="3">#REF!</definedName>
    <definedName name="wallthk" localSheetId="4">#REF!</definedName>
    <definedName name="wallthk" localSheetId="5">#REF!</definedName>
    <definedName name="wallthk">#REF!</definedName>
    <definedName name="Wallweights" localSheetId="1">#REF!</definedName>
    <definedName name="Wallweights" localSheetId="8">#REF!</definedName>
    <definedName name="Wallweights" localSheetId="7">#REF!</definedName>
    <definedName name="Wallweights" localSheetId="3">#REF!</definedName>
    <definedName name="Wallweights" localSheetId="4">#REF!</definedName>
    <definedName name="Wallweights" localSheetId="5">#REF!</definedName>
    <definedName name="Wallweights">#REF!</definedName>
    <definedName name="WATER" localSheetId="1">#REF!</definedName>
    <definedName name="WATER" localSheetId="8">#REF!</definedName>
    <definedName name="WATER" localSheetId="7">#REF!</definedName>
    <definedName name="WATER" localSheetId="3">#REF!</definedName>
    <definedName name="WATER" localSheetId="4">#REF!</definedName>
    <definedName name="WATER" localSheetId="5">#REF!</definedName>
    <definedName name="WATER">#REF!</definedName>
    <definedName name="water_funds" localSheetId="6" hidden="1">{"'Sheet1'!$A$4386:$N$4591"}</definedName>
    <definedName name="water_funds" hidden="1">{"'Sheet1'!$A$4386:$N$4591"}</definedName>
    <definedName name="WBM" localSheetId="1">#REF!</definedName>
    <definedName name="WBM" localSheetId="8">#REF!</definedName>
    <definedName name="WBM" localSheetId="7">#REF!</definedName>
    <definedName name="WBM" localSheetId="3">#REF!</definedName>
    <definedName name="WBM" localSheetId="4">#REF!</definedName>
    <definedName name="WBM" localSheetId="5">#REF!</definedName>
    <definedName name="WBM">#REF!</definedName>
    <definedName name="wc" localSheetId="1">'[59]Pier Design(with offset)'!#REF!</definedName>
    <definedName name="wc" localSheetId="8">'[59]Pier Design(with offset)'!#REF!</definedName>
    <definedName name="wc" localSheetId="7">'[59]Pier Design(with offset)'!#REF!</definedName>
    <definedName name="wc" localSheetId="3">'[59]Pier Design(with offset)'!#REF!</definedName>
    <definedName name="wc" localSheetId="4">'[59]Pier Design(with offset)'!#REF!</definedName>
    <definedName name="wc" localSheetId="5">'[59]Pier Design(with offset)'!#REF!</definedName>
    <definedName name="wc">'[59]Pier Design(with offset)'!#REF!</definedName>
    <definedName name="wct" localSheetId="1">'[61]Pier Design(with offset)'!#REF!</definedName>
    <definedName name="wct" localSheetId="8">'[61]Pier Design(with offset)'!#REF!</definedName>
    <definedName name="wct" localSheetId="7">'[61]Pier Design(with offset)'!#REF!</definedName>
    <definedName name="wct" localSheetId="3">'[61]Pier Design(with offset)'!#REF!</definedName>
    <definedName name="wct" localSheetId="4">'[61]Pier Design(with offset)'!#REF!</definedName>
    <definedName name="wct" localSheetId="5">'[61]Pier Design(with offset)'!#REF!</definedName>
    <definedName name="wct">'[61]Pier Design(with offset)'!#REF!</definedName>
    <definedName name="WELD" localSheetId="1">#REF!</definedName>
    <definedName name="WELD" localSheetId="8">#REF!</definedName>
    <definedName name="WELD" localSheetId="7">#REF!</definedName>
    <definedName name="WELD" localSheetId="3">#REF!</definedName>
    <definedName name="WELD" localSheetId="4">#REF!</definedName>
    <definedName name="WELD" localSheetId="5">#REF!</definedName>
    <definedName name="WELD">#REF!</definedName>
    <definedName name="WELDH" localSheetId="1">#REF!</definedName>
    <definedName name="WELDH" localSheetId="8">#REF!</definedName>
    <definedName name="WELDH" localSheetId="7">#REF!</definedName>
    <definedName name="WELDH" localSheetId="3">#REF!</definedName>
    <definedName name="WELDH" localSheetId="4">#REF!</definedName>
    <definedName name="WELDH" localSheetId="5">#REF!</definedName>
    <definedName name="WELDH">#REF!</definedName>
    <definedName name="Wkerb">[45]basdat!$D$8</definedName>
    <definedName name="WLP" localSheetId="1">#REF!</definedName>
    <definedName name="WLP" localSheetId="8">#REF!</definedName>
    <definedName name="WLP" localSheetId="7">#REF!</definedName>
    <definedName name="WLP" localSheetId="3">#REF!</definedName>
    <definedName name="WLP" localSheetId="4">#REF!</definedName>
    <definedName name="WLP" localSheetId="5">#REF!</definedName>
    <definedName name="WLP">#REF!</definedName>
    <definedName name="WMMP" localSheetId="1">#REF!</definedName>
    <definedName name="WMMP" localSheetId="8">#REF!</definedName>
    <definedName name="WMMP" localSheetId="7">#REF!</definedName>
    <definedName name="WMMP" localSheetId="3">#REF!</definedName>
    <definedName name="WMMP" localSheetId="4">#REF!</definedName>
    <definedName name="WMMP" localSheetId="5">#REF!</definedName>
    <definedName name="WMMP">#REF!</definedName>
    <definedName name="WMP" localSheetId="1">#REF!</definedName>
    <definedName name="WMP" localSheetId="8">#REF!</definedName>
    <definedName name="WMP" localSheetId="7">#REF!</definedName>
    <definedName name="WMP" localSheetId="3">#REF!</definedName>
    <definedName name="WMP" localSheetId="4">#REF!</definedName>
    <definedName name="WMP" localSheetId="5">#REF!</definedName>
    <definedName name="WMP">#REF!</definedName>
    <definedName name="word">[48]Sheet1!$A$50:$C$161</definedName>
    <definedName name="wp" localSheetId="1">#REF!</definedName>
    <definedName name="wp" localSheetId="8">#REF!</definedName>
    <definedName name="wp" localSheetId="7">#REF!</definedName>
    <definedName name="wp" localSheetId="3">#REF!</definedName>
    <definedName name="wp" localSheetId="4">#REF!</definedName>
    <definedName name="wp" localSheetId="5">#REF!</definedName>
    <definedName name="wp">#REF!</definedName>
    <definedName name="WPcomp">'[79]21-Rate Analysis-1'!$E$29</definedName>
    <definedName name="wr" localSheetId="1">'[59]Pier Design(with offset)'!#REF!</definedName>
    <definedName name="wr" localSheetId="8">'[59]Pier Design(with offset)'!#REF!</definedName>
    <definedName name="wr" localSheetId="7">'[59]Pier Design(with offset)'!#REF!</definedName>
    <definedName name="wr" localSheetId="3">'[59]Pier Design(with offset)'!#REF!</definedName>
    <definedName name="wr" localSheetId="4">'[59]Pier Design(with offset)'!#REF!</definedName>
    <definedName name="wr" localSheetId="5">'[59]Pier Design(with offset)'!#REF!</definedName>
    <definedName name="wr">'[59]Pier Design(with offset)'!#REF!</definedName>
    <definedName name="wrn.budget." localSheetId="6" hidden="1">{"form-D1",#N/A,FALSE,"FORM-D1";"form-D1_amt",#N/A,FALSE,"FORM-D1"}</definedName>
    <definedName name="wrn.budget." hidden="1">{"form-D1",#N/A,FALSE,"FORM-D1";"form-D1_amt",#N/A,FALSE,"FORM-D1"}</definedName>
    <definedName name="WT" localSheetId="1">#REF!</definedName>
    <definedName name="WT" localSheetId="8">#REF!</definedName>
    <definedName name="WT" localSheetId="7">#REF!</definedName>
    <definedName name="WT" localSheetId="3">#REF!</definedName>
    <definedName name="WT" localSheetId="4">#REF!</definedName>
    <definedName name="WT" localSheetId="5">#REF!</definedName>
    <definedName name="WT">#REF!</definedName>
    <definedName name="WTANK" localSheetId="1">#REF!</definedName>
    <definedName name="WTANK" localSheetId="8">#REF!</definedName>
    <definedName name="WTANK" localSheetId="7">#REF!</definedName>
    <definedName name="WTANK" localSheetId="3">#REF!</definedName>
    <definedName name="WTANK" localSheetId="4">#REF!</definedName>
    <definedName name="WTANK" localSheetId="5">#REF!</definedName>
    <definedName name="WTANK">#REF!</definedName>
    <definedName name="WTANK1" localSheetId="1">#REF!</definedName>
    <definedName name="WTANK1" localSheetId="8">#REF!</definedName>
    <definedName name="WTANK1" localSheetId="7">#REF!</definedName>
    <definedName name="WTANK1" localSheetId="3">#REF!</definedName>
    <definedName name="WTANK1" localSheetId="4">#REF!</definedName>
    <definedName name="WTANK1" localSheetId="5">#REF!</definedName>
    <definedName name="WTANK1">#REF!</definedName>
    <definedName name="wtr" localSheetId="1">'[61]Pier Design(with offset)'!#REF!</definedName>
    <definedName name="wtr" localSheetId="8">'[61]Pier Design(with offset)'!#REF!</definedName>
    <definedName name="wtr" localSheetId="7">'[61]Pier Design(with offset)'!#REF!</definedName>
    <definedName name="wtr" localSheetId="3">'[61]Pier Design(with offset)'!#REF!</definedName>
    <definedName name="wtr" localSheetId="4">'[61]Pier Design(with offset)'!#REF!</definedName>
    <definedName name="wtr" localSheetId="5">'[61]Pier Design(with offset)'!#REF!</definedName>
    <definedName name="wtr">'[61]Pier Design(with offset)'!#REF!</definedName>
    <definedName name="x" localSheetId="1">#REF!</definedName>
    <definedName name="x" localSheetId="8">#REF!</definedName>
    <definedName name="x" localSheetId="7">#REF!</definedName>
    <definedName name="x" localSheetId="3">#REF!</definedName>
    <definedName name="x" localSheetId="4">#REF!</definedName>
    <definedName name="x" localSheetId="5">#REF!</definedName>
    <definedName name="x">#REF!</definedName>
    <definedName name="xc" localSheetId="1">#REF!</definedName>
    <definedName name="xc" localSheetId="8">#REF!</definedName>
    <definedName name="xc" localSheetId="7">#REF!</definedName>
    <definedName name="xc" localSheetId="3">#REF!</definedName>
    <definedName name="xc" localSheetId="4">#REF!</definedName>
    <definedName name="xc" localSheetId="5">#REF!</definedName>
    <definedName name="xc">#REF!</definedName>
    <definedName name="xval" localSheetId="1">#REF!</definedName>
    <definedName name="xval" localSheetId="8">#REF!</definedName>
    <definedName name="xval" localSheetId="7">#REF!</definedName>
    <definedName name="xval" localSheetId="3">#REF!</definedName>
    <definedName name="xval" localSheetId="4">#REF!</definedName>
    <definedName name="xval" localSheetId="5">#REF!</definedName>
    <definedName name="xval">#REF!</definedName>
    <definedName name="xxx" localSheetId="1">#REF!</definedName>
    <definedName name="xxx" localSheetId="8">#REF!</definedName>
    <definedName name="xxx" localSheetId="7">#REF!</definedName>
    <definedName name="xxx" localSheetId="3">#REF!</definedName>
    <definedName name="xxx" localSheetId="4">#REF!</definedName>
    <definedName name="xxx" localSheetId="5">#REF!</definedName>
    <definedName name="xxx">#REF!</definedName>
    <definedName name="xyz" localSheetId="1">#REF!</definedName>
    <definedName name="xyz" localSheetId="8">#REF!</definedName>
    <definedName name="xyz" localSheetId="7">#REF!</definedName>
    <definedName name="xyz" localSheetId="3">#REF!</definedName>
    <definedName name="xyz" localSheetId="4">#REF!</definedName>
    <definedName name="xyz" localSheetId="5">#REF!</definedName>
    <definedName name="xyz">#REF!</definedName>
    <definedName name="Y" localSheetId="1">#REF!</definedName>
    <definedName name="Y" localSheetId="8">#REF!</definedName>
    <definedName name="Y" localSheetId="7">#REF!</definedName>
    <definedName name="Y" localSheetId="3">#REF!</definedName>
    <definedName name="Y" localSheetId="4">#REF!</definedName>
    <definedName name="Y" localSheetId="5">#REF!</definedName>
    <definedName name="Y">#REF!</definedName>
    <definedName name="ya" localSheetId="1">#REF!</definedName>
    <definedName name="ya" localSheetId="8">#REF!</definedName>
    <definedName name="ya" localSheetId="7">#REF!</definedName>
    <definedName name="ya" localSheetId="3">#REF!</definedName>
    <definedName name="ya" localSheetId="4">#REF!</definedName>
    <definedName name="ya" localSheetId="5">#REF!</definedName>
    <definedName name="ya">#REF!</definedName>
    <definedName name="ys" localSheetId="1">#REF!</definedName>
    <definedName name="ys" localSheetId="8">#REF!</definedName>
    <definedName name="ys" localSheetId="7">#REF!</definedName>
    <definedName name="ys" localSheetId="3">#REF!</definedName>
    <definedName name="ys" localSheetId="4">#REF!</definedName>
    <definedName name="ys" localSheetId="5">#REF!</definedName>
    <definedName name="ys">#REF!</definedName>
    <definedName name="yva" localSheetId="1">#REF!</definedName>
    <definedName name="yva" localSheetId="8">#REF!</definedName>
    <definedName name="yva" localSheetId="7">#REF!</definedName>
    <definedName name="yva" localSheetId="3">#REF!</definedName>
    <definedName name="yva" localSheetId="4">#REF!</definedName>
    <definedName name="yva" localSheetId="5">#REF!</definedName>
    <definedName name="yva">#REF!</definedName>
    <definedName name="yy" localSheetId="1">#REF!</definedName>
    <definedName name="yy" localSheetId="8">#REF!</definedName>
    <definedName name="yy" localSheetId="7">#REF!</definedName>
    <definedName name="yy" localSheetId="3">#REF!</definedName>
    <definedName name="yy" localSheetId="4">#REF!</definedName>
    <definedName name="yy" localSheetId="5">#REF!</definedName>
    <definedName name="yy">#REF!</definedName>
    <definedName name="z" localSheetId="1">'[80]Analy_7-10'!#REF!</definedName>
    <definedName name="z" localSheetId="8">'[80]Analy_7-10'!#REF!</definedName>
    <definedName name="z" localSheetId="7">'[80]Analy_7-10'!#REF!</definedName>
    <definedName name="z" localSheetId="3">'[80]Analy_7-10'!#REF!</definedName>
    <definedName name="z" localSheetId="4">'[80]Analy_7-10'!#REF!</definedName>
    <definedName name="z" localSheetId="5">'[80]Analy_7-10'!#REF!</definedName>
    <definedName name="z">'[80]Analy_7-10'!#REF!</definedName>
    <definedName name="ZM" localSheetId="1">'[49]220 11  BS '!#REF!</definedName>
    <definedName name="ZM" localSheetId="8">'[49]220 11  BS '!#REF!</definedName>
    <definedName name="ZM" localSheetId="7">'[49]220 11  BS '!#REF!</definedName>
    <definedName name="ZM" localSheetId="3">'[49]220 11  BS '!#REF!</definedName>
    <definedName name="ZM" localSheetId="4">'[49]220 11  BS '!#REF!</definedName>
    <definedName name="ZM" localSheetId="5">'[49]220 11  BS '!#REF!</definedName>
    <definedName name="ZM">'[49]220 11  BS '!#REF!</definedName>
    <definedName name="Zsec" localSheetId="1">#REF!</definedName>
    <definedName name="Zsec" localSheetId="8">#REF!</definedName>
    <definedName name="Zsec" localSheetId="7">#REF!</definedName>
    <definedName name="Zsec" localSheetId="3">#REF!</definedName>
    <definedName name="Zsec" localSheetId="4">#REF!</definedName>
    <definedName name="Zsec" localSheetId="5">#REF!</definedName>
    <definedName name="Zsec">#REF!</definedName>
    <definedName name="zzz" localSheetId="1">#REF!</definedName>
    <definedName name="zzz" localSheetId="8">#REF!</definedName>
    <definedName name="zzz" localSheetId="7">#REF!</definedName>
    <definedName name="zzz" localSheetId="3">#REF!</definedName>
    <definedName name="zzz" localSheetId="4">#REF!</definedName>
    <definedName name="zzz" localSheetId="5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AO65" i="6" l="1"/>
  <c r="AN65" i="6"/>
  <c r="AO87" i="6"/>
  <c r="AO86" i="6"/>
  <c r="AO85" i="6"/>
  <c r="E13" i="15"/>
  <c r="E17" i="15" s="1"/>
  <c r="J8" i="15"/>
  <c r="J13" i="15" s="1"/>
  <c r="F10" i="5"/>
  <c r="AD9" i="5"/>
  <c r="AB9" i="5"/>
  <c r="Z9" i="5"/>
  <c r="X9" i="5"/>
  <c r="V9" i="5"/>
  <c r="T9" i="5"/>
  <c r="R9" i="5"/>
  <c r="P9" i="5"/>
  <c r="N9" i="5"/>
  <c r="L9" i="5"/>
  <c r="J9" i="5"/>
  <c r="H9" i="5"/>
  <c r="H10" i="5" s="1"/>
  <c r="F9" i="5"/>
  <c r="D9" i="5"/>
  <c r="J16" i="15" l="1"/>
  <c r="J18" i="15"/>
  <c r="J17" i="15"/>
  <c r="J23" i="15" s="1"/>
  <c r="E18" i="15"/>
  <c r="E19" i="15"/>
  <c r="E20" i="15"/>
  <c r="AO94" i="6" l="1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94" i="6"/>
  <c r="P93" i="6"/>
  <c r="P92" i="6"/>
  <c r="P89" i="6"/>
  <c r="P82" i="6"/>
  <c r="AI31" i="6" l="1"/>
  <c r="AM55" i="6"/>
  <c r="AB31" i="6"/>
  <c r="AN45" i="6"/>
  <c r="AR49" i="6"/>
  <c r="AR48" i="6"/>
  <c r="AR46" i="6"/>
  <c r="AR45" i="6"/>
  <c r="AH24" i="6"/>
  <c r="AE50" i="4"/>
  <c r="J47" i="4"/>
  <c r="F42" i="4"/>
  <c r="Y25" i="5"/>
  <c r="X25" i="5"/>
  <c r="AQ28" i="5" l="1"/>
  <c r="AH26" i="6" s="1"/>
  <c r="G8" i="15"/>
  <c r="AF36" i="4"/>
  <c r="AF42" i="4" s="1"/>
  <c r="AF47" i="4" s="1"/>
  <c r="AE36" i="4"/>
  <c r="AE42" i="4" s="1"/>
  <c r="AE47" i="4" s="1"/>
  <c r="AD36" i="4"/>
  <c r="AD42" i="4" s="1"/>
  <c r="AD47" i="4" s="1"/>
  <c r="AC36" i="4"/>
  <c r="AC42" i="4" s="1"/>
  <c r="AC47" i="4" s="1"/>
  <c r="AB36" i="4"/>
  <c r="AB42" i="4" s="1"/>
  <c r="AB47" i="4" s="1"/>
  <c r="AA36" i="4"/>
  <c r="AA42" i="4" s="1"/>
  <c r="AA47" i="4" s="1"/>
  <c r="Z36" i="4"/>
  <c r="Z42" i="4" s="1"/>
  <c r="Z47" i="4" s="1"/>
  <c r="Y36" i="4"/>
  <c r="Y42" i="4" s="1"/>
  <c r="Y47" i="4" s="1"/>
  <c r="X36" i="4"/>
  <c r="X42" i="4" s="1"/>
  <c r="X47" i="4" s="1"/>
  <c r="W36" i="4"/>
  <c r="W42" i="4" s="1"/>
  <c r="W47" i="4" s="1"/>
  <c r="V36" i="4"/>
  <c r="V42" i="4" s="1"/>
  <c r="V47" i="4" s="1"/>
  <c r="U36" i="4"/>
  <c r="U42" i="4" s="1"/>
  <c r="U47" i="4" s="1"/>
  <c r="T36" i="4"/>
  <c r="T42" i="4" s="1"/>
  <c r="T47" i="4" s="1"/>
  <c r="S36" i="4"/>
  <c r="S42" i="4" s="1"/>
  <c r="S47" i="4" s="1"/>
  <c r="R36" i="4"/>
  <c r="R42" i="4" s="1"/>
  <c r="R47" i="4" s="1"/>
  <c r="Q36" i="4"/>
  <c r="Q42" i="4" s="1"/>
  <c r="Q47" i="4" s="1"/>
  <c r="P36" i="4"/>
  <c r="P42" i="4" s="1"/>
  <c r="P47" i="4" s="1"/>
  <c r="O36" i="4"/>
  <c r="O42" i="4" s="1"/>
  <c r="O47" i="4" s="1"/>
  <c r="N36" i="4"/>
  <c r="N42" i="4" s="1"/>
  <c r="N47" i="4" s="1"/>
  <c r="M36" i="4"/>
  <c r="M42" i="4" s="1"/>
  <c r="M47" i="4" s="1"/>
  <c r="L36" i="4"/>
  <c r="L42" i="4" s="1"/>
  <c r="L47" i="4" s="1"/>
  <c r="K36" i="4"/>
  <c r="K42" i="4" s="1"/>
  <c r="AH14" i="4"/>
  <c r="AG14" i="4"/>
  <c r="AF14" i="4"/>
  <c r="AE14" i="4"/>
  <c r="AD14" i="4"/>
  <c r="AC14" i="4"/>
  <c r="AB14" i="4"/>
  <c r="AA14" i="4"/>
  <c r="Z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AF9" i="4"/>
  <c r="AE9" i="4"/>
  <c r="AD9" i="4"/>
  <c r="AC9" i="4"/>
  <c r="AB9" i="4"/>
  <c r="AH8" i="4"/>
  <c r="AG8" i="4"/>
  <c r="AF8" i="4"/>
  <c r="AE8" i="4"/>
  <c r="AD8" i="4"/>
  <c r="AC8" i="4"/>
  <c r="AH7" i="4"/>
  <c r="AG7" i="4"/>
  <c r="AF7" i="4"/>
  <c r="AE7" i="4"/>
  <c r="AD7" i="4"/>
  <c r="AC7" i="4"/>
  <c r="AB6" i="4"/>
  <c r="AA6" i="4"/>
  <c r="U6" i="4"/>
  <c r="T6" i="4"/>
  <c r="S6" i="4"/>
  <c r="R6" i="4"/>
  <c r="Q6" i="4"/>
  <c r="P6" i="4"/>
  <c r="O6" i="4"/>
  <c r="N6" i="4"/>
  <c r="Z5" i="4"/>
  <c r="Y5" i="4"/>
  <c r="X5" i="4"/>
  <c r="W5" i="4"/>
  <c r="V5" i="4"/>
  <c r="M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AQ14" i="5"/>
  <c r="AR14" i="5" s="1"/>
  <c r="AO14" i="5"/>
  <c r="AP14" i="5" s="1"/>
  <c r="AM14" i="5"/>
  <c r="AN14" i="5" s="1"/>
  <c r="AK14" i="5"/>
  <c r="AL14" i="5" s="1"/>
  <c r="AJ14" i="5"/>
  <c r="AI14" i="5"/>
  <c r="AG14" i="5"/>
  <c r="AH14" i="5" s="1"/>
  <c r="AE14" i="5"/>
  <c r="AF14" i="5" s="1"/>
  <c r="AC14" i="5"/>
  <c r="AD14" i="5" s="1"/>
  <c r="AA14" i="5"/>
  <c r="AB14" i="5" s="1"/>
  <c r="Y14" i="5"/>
  <c r="W14" i="5"/>
  <c r="X14" i="5" s="1"/>
  <c r="U14" i="5"/>
  <c r="V14" i="5" s="1"/>
  <c r="T14" i="5"/>
  <c r="S14" i="5"/>
  <c r="Q14" i="5"/>
  <c r="R14" i="5" s="1"/>
  <c r="O14" i="5"/>
  <c r="P14" i="5" s="1"/>
  <c r="M14" i="5"/>
  <c r="N14" i="5" s="1"/>
  <c r="K14" i="5"/>
  <c r="L14" i="5" s="1"/>
  <c r="I14" i="5"/>
  <c r="J14" i="5" s="1"/>
  <c r="H14" i="5"/>
  <c r="AF4" i="5"/>
  <c r="AD4" i="5"/>
  <c r="AB4" i="5"/>
  <c r="Z4" i="5"/>
  <c r="X4" i="5"/>
  <c r="V4" i="5"/>
  <c r="T4" i="5"/>
  <c r="R4" i="5"/>
  <c r="P4" i="5"/>
  <c r="N4" i="5"/>
  <c r="L4" i="5"/>
  <c r="J4" i="5"/>
  <c r="H4" i="5"/>
  <c r="Z11" i="15" l="1"/>
  <c r="V11" i="15"/>
  <c r="R11" i="15"/>
  <c r="Y11" i="15"/>
  <c r="U11" i="15"/>
  <c r="Q11" i="15"/>
  <c r="W11" i="15"/>
  <c r="X11" i="15"/>
  <c r="T11" i="15"/>
  <c r="AA11" i="15"/>
  <c r="S11" i="15"/>
  <c r="AB11" i="15" s="1"/>
  <c r="Z14" i="5"/>
  <c r="Y17" i="5"/>
  <c r="AH46" i="4"/>
  <c r="K47" i="4"/>
  <c r="AQ4" i="16"/>
  <c r="I41" i="16" s="1"/>
  <c r="AQ3" i="16"/>
  <c r="C7" i="19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D9" i="18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11" i="17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H41" i="16"/>
  <c r="D11" i="16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L4" i="16"/>
  <c r="I10" i="16" s="1"/>
  <c r="F10" i="16" s="1"/>
  <c r="B7" i="15"/>
  <c r="B8" i="15" s="1"/>
  <c r="B10" i="15" s="1"/>
  <c r="B13" i="15" s="1"/>
  <c r="B15" i="15" s="1"/>
  <c r="B23" i="15" s="1"/>
  <c r="F5" i="15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AJ5" i="15" s="1"/>
  <c r="E8" i="18" l="1"/>
  <c r="E16" i="15"/>
  <c r="E23" i="15" s="1"/>
  <c r="L5" i="16" l="1"/>
  <c r="J10" i="16" s="1"/>
  <c r="G10" i="16" s="1"/>
  <c r="D6" i="19" s="1"/>
  <c r="AO40" i="6" l="1"/>
  <c r="AO71" i="6" s="1"/>
  <c r="AH6" i="15" s="1"/>
  <c r="AK65" i="6" l="1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AH31" i="6"/>
  <c r="AL55" i="6"/>
  <c r="AK55" i="6"/>
  <c r="AH55" i="6"/>
  <c r="AG55" i="6"/>
  <c r="AF55" i="6"/>
  <c r="AE55" i="6"/>
  <c r="AD55" i="6"/>
  <c r="T56" i="6"/>
  <c r="U56" i="6" s="1"/>
  <c r="V56" i="6" s="1"/>
  <c r="W56" i="6" s="1"/>
  <c r="X56" i="6" s="1"/>
  <c r="Y56" i="6" s="1"/>
  <c r="Z56" i="6" s="1"/>
  <c r="AA56" i="6" s="1"/>
  <c r="AB56" i="6" s="1"/>
  <c r="AC56" i="6" s="1"/>
  <c r="AD56" i="6" s="1"/>
  <c r="AC55" i="6"/>
  <c r="AG31" i="6"/>
  <c r="AF31" i="6"/>
  <c r="AA31" i="6"/>
  <c r="Z31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X61" i="6" s="1"/>
  <c r="Y61" i="6" s="1"/>
  <c r="Z61" i="6" s="1"/>
  <c r="AA61" i="6" s="1"/>
  <c r="AB61" i="6" s="1"/>
  <c r="AC61" i="6" s="1"/>
  <c r="AD61" i="6" s="1"/>
  <c r="AE61" i="6" s="1"/>
  <c r="AF61" i="6" s="1"/>
  <c r="AG61" i="6" s="1"/>
  <c r="AH61" i="6" s="1"/>
  <c r="AI61" i="6" s="1"/>
  <c r="AJ61" i="6" s="1"/>
  <c r="AK61" i="6" s="1"/>
  <c r="AL61" i="6" s="1"/>
  <c r="AM61" i="6" s="1"/>
  <c r="AN61" i="6" s="1"/>
  <c r="AO61" i="6" s="1"/>
  <c r="R66" i="6"/>
  <c r="S66" i="6" l="1"/>
  <c r="T66" i="6" s="1"/>
  <c r="U66" i="6" s="1"/>
  <c r="V66" i="6" s="1"/>
  <c r="W66" i="6" s="1"/>
  <c r="X66" i="6" s="1"/>
  <c r="Y66" i="6" s="1"/>
  <c r="Z66" i="6" s="1"/>
  <c r="AA66" i="6" s="1"/>
  <c r="AB66" i="6" s="1"/>
  <c r="AC66" i="6" s="1"/>
  <c r="AD66" i="6" s="1"/>
  <c r="AE66" i="6" s="1"/>
  <c r="AF66" i="6" s="1"/>
  <c r="AG66" i="6" s="1"/>
  <c r="AH66" i="6" s="1"/>
  <c r="AI66" i="6" s="1"/>
  <c r="AJ66" i="6" s="1"/>
  <c r="AK66" i="6" s="1"/>
  <c r="AL66" i="6" s="1"/>
  <c r="AM66" i="6" s="1"/>
  <c r="AN66" i="6" s="1"/>
  <c r="AO66" i="6" s="1"/>
  <c r="AE56" i="6"/>
  <c r="AF56" i="6" s="1"/>
  <c r="AG56" i="6" s="1"/>
  <c r="AH56" i="6" s="1"/>
  <c r="O71" i="6"/>
  <c r="H6" i="15" s="1"/>
  <c r="N71" i="6"/>
  <c r="G6" i="15" s="1"/>
  <c r="M71" i="6"/>
  <c r="F6" i="15" s="1"/>
  <c r="L71" i="6"/>
  <c r="E6" i="15" s="1"/>
  <c r="K71" i="6"/>
  <c r="AP72" i="6"/>
  <c r="O72" i="6"/>
  <c r="N72" i="6"/>
  <c r="M72" i="6"/>
  <c r="AP71" i="6"/>
  <c r="AI6" i="15" l="1"/>
  <c r="AP3" i="16" s="1"/>
  <c r="H40" i="16" s="1"/>
  <c r="AI7" i="15"/>
  <c r="AI13" i="15" s="1"/>
  <c r="AO3" i="16"/>
  <c r="H39" i="16" s="1"/>
  <c r="N3" i="16"/>
  <c r="H12" i="16" s="1"/>
  <c r="H7" i="15"/>
  <c r="H13" i="15" s="1"/>
  <c r="F7" i="15"/>
  <c r="F13" i="15" s="1"/>
  <c r="L3" i="16"/>
  <c r="H10" i="16" s="1"/>
  <c r="E10" i="16" s="1"/>
  <c r="O3" i="16"/>
  <c r="H13" i="16" s="1"/>
  <c r="I7" i="15"/>
  <c r="I13" i="15" s="1"/>
  <c r="G7" i="15"/>
  <c r="G13" i="15" s="1"/>
  <c r="M3" i="16"/>
  <c r="H11" i="16" s="1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R46" i="6"/>
  <c r="S46" i="6" s="1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R51" i="6"/>
  <c r="S51" i="6" s="1"/>
  <c r="T50" i="6"/>
  <c r="R32" i="6"/>
  <c r="S32" i="6" s="1"/>
  <c r="T32" i="6" s="1"/>
  <c r="U32" i="6" s="1"/>
  <c r="V32" i="6" s="1"/>
  <c r="W32" i="6" s="1"/>
  <c r="X32" i="6" s="1"/>
  <c r="Y32" i="6" s="1"/>
  <c r="Z32" i="6" s="1"/>
  <c r="AH16" i="4"/>
  <c r="AH17" i="4" s="1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P27" i="6"/>
  <c r="Q27" i="6" s="1"/>
  <c r="S26" i="6"/>
  <c r="AD26" i="6"/>
  <c r="AO28" i="5"/>
  <c r="AG26" i="6" s="1"/>
  <c r="AM28" i="5"/>
  <c r="AF26" i="6" s="1"/>
  <c r="AK28" i="5"/>
  <c r="AE26" i="6" s="1"/>
  <c r="AI28" i="5"/>
  <c r="AG28" i="5"/>
  <c r="AC26" i="6" s="1"/>
  <c r="AE28" i="5"/>
  <c r="AB26" i="6" s="1"/>
  <c r="AC28" i="5"/>
  <c r="AA26" i="6" s="1"/>
  <c r="AA28" i="5"/>
  <c r="Z26" i="6" s="1"/>
  <c r="Y28" i="5"/>
  <c r="Y26" i="6" s="1"/>
  <c r="W28" i="5"/>
  <c r="X26" i="6" s="1"/>
  <c r="U28" i="5"/>
  <c r="W26" i="6" s="1"/>
  <c r="S28" i="5"/>
  <c r="V26" i="6" s="1"/>
  <c r="Q28" i="5"/>
  <c r="U26" i="6" s="1"/>
  <c r="O28" i="5"/>
  <c r="T26" i="6" s="1"/>
  <c r="K28" i="5"/>
  <c r="R26" i="6" s="1"/>
  <c r="T51" i="6" l="1"/>
  <c r="U51" i="6" s="1"/>
  <c r="V51" i="6" s="1"/>
  <c r="W51" i="6" s="1"/>
  <c r="X51" i="6" s="1"/>
  <c r="Y51" i="6" s="1"/>
  <c r="Z51" i="6" s="1"/>
  <c r="AA51" i="6" s="1"/>
  <c r="AB51" i="6" s="1"/>
  <c r="AC51" i="6" s="1"/>
  <c r="AD51" i="6" s="1"/>
  <c r="AE51" i="6" s="1"/>
  <c r="AF51" i="6" s="1"/>
  <c r="AG51" i="6" s="1"/>
  <c r="AH51" i="6" s="1"/>
  <c r="AI51" i="6" s="1"/>
  <c r="AJ51" i="6" s="1"/>
  <c r="AK51" i="6" s="1"/>
  <c r="AL51" i="6" s="1"/>
  <c r="AM51" i="6" s="1"/>
  <c r="AN51" i="6" s="1"/>
  <c r="AO51" i="6" s="1"/>
  <c r="G17" i="15"/>
  <c r="G18" i="15"/>
  <c r="F18" i="15"/>
  <c r="F19" i="15"/>
  <c r="F20" i="15"/>
  <c r="F17" i="15"/>
  <c r="AI16" i="15"/>
  <c r="AI18" i="15"/>
  <c r="AI20" i="15"/>
  <c r="AI17" i="15"/>
  <c r="AI19" i="15"/>
  <c r="I19" i="15"/>
  <c r="I20" i="15"/>
  <c r="I17" i="15"/>
  <c r="I18" i="15"/>
  <c r="H18" i="15"/>
  <c r="H17" i="15"/>
  <c r="H19" i="15"/>
  <c r="H20" i="15"/>
  <c r="P4" i="16"/>
  <c r="I14" i="16" s="1"/>
  <c r="I16" i="15"/>
  <c r="N4" i="16"/>
  <c r="I12" i="16" s="1"/>
  <c r="G16" i="15"/>
  <c r="M4" i="16"/>
  <c r="I11" i="16" s="1"/>
  <c r="F11" i="16" s="1"/>
  <c r="F16" i="15"/>
  <c r="AP4" i="16"/>
  <c r="I40" i="16" s="1"/>
  <c r="E11" i="16"/>
  <c r="E10" i="17"/>
  <c r="H16" i="15"/>
  <c r="O4" i="16"/>
  <c r="I13" i="16" s="1"/>
  <c r="T46" i="6"/>
  <c r="U46" i="6" s="1"/>
  <c r="AA32" i="6"/>
  <c r="R27" i="6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AE27" i="6" s="1"/>
  <c r="AF27" i="6" s="1"/>
  <c r="AG27" i="6" s="1"/>
  <c r="AH27" i="6" s="1"/>
  <c r="AI27" i="6" s="1"/>
  <c r="AJ27" i="6" s="1"/>
  <c r="AK27" i="6" s="1"/>
  <c r="AL27" i="6" s="1"/>
  <c r="AM27" i="6" s="1"/>
  <c r="AN27" i="6" s="1"/>
  <c r="AO27" i="6" s="1"/>
  <c r="Y24" i="5"/>
  <c r="AQ21" i="5"/>
  <c r="AQ22" i="5" s="1"/>
  <c r="AH16" i="6" s="1"/>
  <c r="AQ19" i="5"/>
  <c r="AO19" i="5"/>
  <c r="AO21" i="5" s="1"/>
  <c r="AO22" i="5" s="1"/>
  <c r="AG16" i="6" s="1"/>
  <c r="AM21" i="5"/>
  <c r="AM22" i="5" s="1"/>
  <c r="AF16" i="6" s="1"/>
  <c r="AM19" i="5"/>
  <c r="AK19" i="5"/>
  <c r="AK21" i="5" s="1"/>
  <c r="AK22" i="5" s="1"/>
  <c r="AE16" i="6" s="1"/>
  <c r="AI21" i="5"/>
  <c r="AI22" i="5" s="1"/>
  <c r="AD16" i="6" s="1"/>
  <c r="AI19" i="5"/>
  <c r="AG19" i="5"/>
  <c r="AG21" i="5" s="1"/>
  <c r="AG22" i="5" s="1"/>
  <c r="AC16" i="6" s="1"/>
  <c r="AE21" i="5"/>
  <c r="AE22" i="5" s="1"/>
  <c r="AB16" i="6" s="1"/>
  <c r="AE19" i="5"/>
  <c r="AC19" i="5"/>
  <c r="AC21" i="5" s="1"/>
  <c r="AC22" i="5" s="1"/>
  <c r="AA16" i="6" s="1"/>
  <c r="AA21" i="5"/>
  <c r="AA22" i="5" s="1"/>
  <c r="Z16" i="6" s="1"/>
  <c r="AA19" i="5"/>
  <c r="Y19" i="5"/>
  <c r="W25" i="5" s="1"/>
  <c r="W19" i="5"/>
  <c r="W21" i="5" s="1"/>
  <c r="W22" i="5" s="1"/>
  <c r="X16" i="6" s="1"/>
  <c r="U19" i="5"/>
  <c r="U21" i="5" s="1"/>
  <c r="U22" i="5" s="1"/>
  <c r="W16" i="6" s="1"/>
  <c r="S19" i="5"/>
  <c r="S21" i="5" s="1"/>
  <c r="S22" i="5" s="1"/>
  <c r="V16" i="6" s="1"/>
  <c r="Q21" i="5"/>
  <c r="Q22" i="5" s="1"/>
  <c r="U16" i="6" s="1"/>
  <c r="Q19" i="5"/>
  <c r="O19" i="5"/>
  <c r="O21" i="5" s="1"/>
  <c r="O22" i="5" s="1"/>
  <c r="T16" i="6" s="1"/>
  <c r="M21" i="5"/>
  <c r="M22" i="5" s="1"/>
  <c r="S16" i="6" s="1"/>
  <c r="M19" i="5"/>
  <c r="K19" i="5"/>
  <c r="K21" i="5" s="1"/>
  <c r="K22" i="5" s="1"/>
  <c r="R16" i="6" s="1"/>
  <c r="I19" i="5"/>
  <c r="I21" i="5" s="1"/>
  <c r="I22" i="5" s="1"/>
  <c r="Q16" i="6" s="1"/>
  <c r="G19" i="5"/>
  <c r="G21" i="5" s="1"/>
  <c r="G22" i="5" s="1"/>
  <c r="P16" i="6" s="1"/>
  <c r="P17" i="6" s="1"/>
  <c r="Y21" i="5" l="1"/>
  <c r="Y22" i="5" s="1"/>
  <c r="Y16" i="6" s="1"/>
  <c r="H23" i="15"/>
  <c r="G23" i="15"/>
  <c r="I23" i="15"/>
  <c r="AI23" i="15"/>
  <c r="F23" i="15"/>
  <c r="M5" i="16" s="1"/>
  <c r="J11" i="16" s="1"/>
  <c r="G11" i="16" s="1"/>
  <c r="D7" i="19" s="1"/>
  <c r="N5" i="16"/>
  <c r="J12" i="16" s="1"/>
  <c r="P5" i="16"/>
  <c r="J14" i="16" s="1"/>
  <c r="AP5" i="16"/>
  <c r="J40" i="16" s="1"/>
  <c r="O5" i="16"/>
  <c r="J13" i="16" s="1"/>
  <c r="E9" i="18"/>
  <c r="F12" i="16"/>
  <c r="E11" i="17"/>
  <c r="E12" i="16"/>
  <c r="AB32" i="6"/>
  <c r="V46" i="6"/>
  <c r="Q17" i="6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E17" i="6" s="1"/>
  <c r="AF17" i="6" s="1"/>
  <c r="AG17" i="6" s="1"/>
  <c r="AH17" i="6" s="1"/>
  <c r="AI17" i="6" s="1"/>
  <c r="AJ17" i="6" s="1"/>
  <c r="AK17" i="6" s="1"/>
  <c r="AL17" i="6" s="1"/>
  <c r="AM17" i="6" s="1"/>
  <c r="AN17" i="6" s="1"/>
  <c r="AO17" i="6" s="1"/>
  <c r="G12" i="16" l="1"/>
  <c r="D8" i="19" s="1"/>
  <c r="E13" i="16"/>
  <c r="E13" i="17" s="1"/>
  <c r="E12" i="17"/>
  <c r="G13" i="16"/>
  <c r="F13" i="16"/>
  <c r="E10" i="18"/>
  <c r="AC32" i="6"/>
  <c r="W46" i="6"/>
  <c r="G14" i="16" l="1"/>
  <c r="D10" i="19" s="1"/>
  <c r="D9" i="19"/>
  <c r="F14" i="16"/>
  <c r="E12" i="18" s="1"/>
  <c r="E11" i="18"/>
  <c r="AD32" i="6"/>
  <c r="X46" i="6"/>
  <c r="AE32" i="6" l="1"/>
  <c r="Y46" i="6"/>
  <c r="AF32" i="6" l="1"/>
  <c r="Z46" i="6"/>
  <c r="AG32" i="6" l="1"/>
  <c r="AA46" i="6"/>
  <c r="AH32" i="6" l="1"/>
  <c r="AB46" i="6"/>
  <c r="AI32" i="6" l="1"/>
  <c r="AC46" i="6"/>
  <c r="AJ32" i="6" l="1"/>
  <c r="AD46" i="6"/>
  <c r="AK32" i="6" l="1"/>
  <c r="AE46" i="6"/>
  <c r="AL32" i="6" l="1"/>
  <c r="AF46" i="6"/>
  <c r="AM32" i="6" l="1"/>
  <c r="AG46" i="6"/>
  <c r="AN32" i="6" l="1"/>
  <c r="AH46" i="6"/>
  <c r="AO32" i="6" l="1"/>
  <c r="AI46" i="6"/>
  <c r="AJ46" i="6" l="1"/>
  <c r="AK46" i="6" l="1"/>
  <c r="AL46" i="6" l="1"/>
  <c r="AM46" i="6" l="1"/>
  <c r="AN46" i="6" l="1"/>
  <c r="AO46" i="6" l="1"/>
  <c r="L49" i="6" l="1"/>
  <c r="M49" i="6" s="1"/>
  <c r="N49" i="6" s="1"/>
  <c r="O49" i="6" s="1"/>
  <c r="P49" i="6" s="1"/>
  <c r="Q49" i="6" s="1"/>
  <c r="R49" i="6" s="1"/>
  <c r="S49" i="6" s="1"/>
  <c r="T49" i="6" s="1"/>
  <c r="U49" i="6" s="1"/>
  <c r="V49" i="6" s="1"/>
  <c r="W49" i="6" s="1"/>
  <c r="X49" i="6" s="1"/>
  <c r="Y49" i="6" s="1"/>
  <c r="Z49" i="6" s="1"/>
  <c r="AA49" i="6" s="1"/>
  <c r="AB49" i="6" s="1"/>
  <c r="AC49" i="6" s="1"/>
  <c r="AD49" i="6" s="1"/>
  <c r="AE49" i="6" s="1"/>
  <c r="AF49" i="6" s="1"/>
  <c r="AG49" i="6" s="1"/>
  <c r="AH49" i="6" s="1"/>
  <c r="AI49" i="6" s="1"/>
  <c r="AJ49" i="6" s="1"/>
  <c r="AK49" i="6" s="1"/>
  <c r="AL49" i="6" s="1"/>
  <c r="AM49" i="6" s="1"/>
  <c r="AN49" i="6" s="1"/>
  <c r="AO49" i="6" s="1"/>
  <c r="H48" i="6"/>
  <c r="AJ53" i="6" l="1"/>
  <c r="AI53" i="6"/>
  <c r="AI55" i="6" l="1"/>
  <c r="AI56" i="6" s="1"/>
  <c r="AJ55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E14" i="6"/>
  <c r="E24" i="6"/>
  <c r="L25" i="6"/>
  <c r="M25" i="6" s="1"/>
  <c r="N25" i="6" s="1"/>
  <c r="O25" i="6" s="1"/>
  <c r="H24" i="6"/>
  <c r="E9" i="6"/>
  <c r="L15" i="6"/>
  <c r="M15" i="6" s="1"/>
  <c r="N15" i="6" s="1"/>
  <c r="O15" i="6" s="1"/>
  <c r="H14" i="6"/>
  <c r="AE37" i="4"/>
  <c r="BG16" i="5"/>
  <c r="BH16" i="5" s="1"/>
  <c r="D17" i="5"/>
  <c r="AJ56" i="6" l="1"/>
  <c r="AK56" i="6" s="1"/>
  <c r="AL56" i="6" s="1"/>
  <c r="AM56" i="6" s="1"/>
  <c r="AN56" i="6" s="1"/>
  <c r="AO56" i="6" s="1"/>
  <c r="R78" i="6"/>
  <c r="V78" i="6"/>
  <c r="Z78" i="6"/>
  <c r="Q79" i="6"/>
  <c r="U79" i="6"/>
  <c r="Y79" i="6"/>
  <c r="Q78" i="6"/>
  <c r="U78" i="6"/>
  <c r="Y78" i="6"/>
  <c r="P79" i="6"/>
  <c r="T79" i="6"/>
  <c r="X79" i="6"/>
  <c r="AB79" i="6"/>
  <c r="AF79" i="6"/>
  <c r="P78" i="6"/>
  <c r="T78" i="6"/>
  <c r="X78" i="6"/>
  <c r="AB78" i="6"/>
  <c r="S79" i="6"/>
  <c r="W79" i="6"/>
  <c r="AA79" i="6"/>
  <c r="AE79" i="6"/>
  <c r="AC79" i="6"/>
  <c r="Q81" i="6"/>
  <c r="U81" i="6"/>
  <c r="Y81" i="6"/>
  <c r="AC81" i="6"/>
  <c r="AG81" i="6"/>
  <c r="P81" i="6"/>
  <c r="AN78" i="6"/>
  <c r="AJ78" i="6"/>
  <c r="AL78" i="6"/>
  <c r="AI78" i="6"/>
  <c r="AO78" i="6"/>
  <c r="AK78" i="6"/>
  <c r="AG78" i="6"/>
  <c r="AH78" i="6"/>
  <c r="AM78" i="6"/>
  <c r="AM79" i="6"/>
  <c r="AI79" i="6"/>
  <c r="AK79" i="6"/>
  <c r="AN79" i="6"/>
  <c r="AJ79" i="6"/>
  <c r="AO79" i="6"/>
  <c r="AL79" i="6"/>
  <c r="T81" i="6"/>
  <c r="X81" i="6"/>
  <c r="AB81" i="6"/>
  <c r="AF81" i="6"/>
  <c r="S78" i="6"/>
  <c r="W78" i="6"/>
  <c r="AA78" i="6"/>
  <c r="R79" i="6"/>
  <c r="V79" i="6"/>
  <c r="Z79" i="6"/>
  <c r="AD79" i="6"/>
  <c r="AH79" i="6"/>
  <c r="S81" i="6"/>
  <c r="W81" i="6"/>
  <c r="AA81" i="6"/>
  <c r="AE81" i="6"/>
  <c r="AO81" i="6"/>
  <c r="AK81" i="6"/>
  <c r="AM81" i="6"/>
  <c r="AJ81" i="6"/>
  <c r="AL81" i="6"/>
  <c r="AI81" i="6"/>
  <c r="AN81" i="6"/>
  <c r="AH81" i="6"/>
  <c r="AG79" i="6"/>
  <c r="R81" i="6"/>
  <c r="V81" i="6"/>
  <c r="Z81" i="6"/>
  <c r="AD81" i="6"/>
  <c r="P25" i="6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AB25" i="6" s="1"/>
  <c r="AC25" i="6" s="1"/>
  <c r="AD25" i="6" s="1"/>
  <c r="AE25" i="6" s="1"/>
  <c r="AF25" i="6" s="1"/>
  <c r="AG25" i="6" s="1"/>
  <c r="AH25" i="6" s="1"/>
  <c r="AI25" i="6" s="1"/>
  <c r="AJ25" i="6" s="1"/>
  <c r="AK25" i="6" s="1"/>
  <c r="AL25" i="6" s="1"/>
  <c r="AM25" i="6" s="1"/>
  <c r="AN25" i="6" s="1"/>
  <c r="AO25" i="6" s="1"/>
  <c r="P15" i="6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E15" i="6" s="1"/>
  <c r="AF15" i="6" s="1"/>
  <c r="AG15" i="6" s="1"/>
  <c r="AH15" i="6" s="1"/>
  <c r="AI15" i="6" s="1"/>
  <c r="AJ15" i="6" s="1"/>
  <c r="AK15" i="6" s="1"/>
  <c r="AL15" i="6" s="1"/>
  <c r="AM15" i="6" s="1"/>
  <c r="AN15" i="6" s="1"/>
  <c r="AO15" i="6" s="1"/>
  <c r="E19" i="6"/>
  <c r="E35" i="6"/>
  <c r="H15" i="5"/>
  <c r="H17" i="5" s="1"/>
  <c r="AS17" i="5"/>
  <c r="AT17" i="5"/>
  <c r="AQ17" i="5"/>
  <c r="AR15" i="5"/>
  <c r="AR17" i="5" s="1"/>
  <c r="AO17" i="5"/>
  <c r="AP15" i="5"/>
  <c r="AP17" i="5"/>
  <c r="AM17" i="5"/>
  <c r="AN15" i="5"/>
  <c r="AN17" i="5"/>
  <c r="U17" i="5"/>
  <c r="S17" i="5"/>
  <c r="M17" i="5"/>
  <c r="K17" i="5"/>
  <c r="AL15" i="5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BG15" i="5"/>
  <c r="BH15" i="5" s="1"/>
  <c r="AC17" i="5"/>
  <c r="AA17" i="5"/>
  <c r="W17" i="5"/>
  <c r="O17" i="5"/>
  <c r="G17" i="5"/>
  <c r="J56" i="4" s="1"/>
  <c r="K56" i="4" s="1"/>
  <c r="L56" i="4" s="1"/>
  <c r="M56" i="4" s="1"/>
  <c r="N56" i="4" s="1"/>
  <c r="O56" i="4" s="1"/>
  <c r="P56" i="4" s="1"/>
  <c r="Q56" i="4" s="1"/>
  <c r="R56" i="4" s="1"/>
  <c r="BF5" i="5"/>
  <c r="BF4" i="5"/>
  <c r="BF6" i="5" s="1"/>
  <c r="BD5" i="5"/>
  <c r="BD6" i="5" s="1"/>
  <c r="BD4" i="5"/>
  <c r="BB5" i="5"/>
  <c r="BB4" i="5"/>
  <c r="AZ5" i="5"/>
  <c r="AZ6" i="5" s="1"/>
  <c r="AZ4" i="5"/>
  <c r="AX5" i="5"/>
  <c r="AX4" i="5"/>
  <c r="AX6" i="5" s="1"/>
  <c r="AV5" i="5"/>
  <c r="AV4" i="5"/>
  <c r="AT5" i="5"/>
  <c r="AT4" i="5"/>
  <c r="AR5" i="5"/>
  <c r="AR4" i="5"/>
  <c r="AR6" i="5" s="1"/>
  <c r="AP5" i="5"/>
  <c r="AP4" i="5"/>
  <c r="AP6" i="5" s="1"/>
  <c r="AN5" i="5"/>
  <c r="AN4" i="5"/>
  <c r="AL5" i="5"/>
  <c r="AL4" i="5"/>
  <c r="AJ5" i="5"/>
  <c r="AJ4" i="5"/>
  <c r="AH5" i="5"/>
  <c r="AH4" i="5"/>
  <c r="AF5" i="5"/>
  <c r="AD5" i="5"/>
  <c r="AD6" i="5"/>
  <c r="AB5" i="5"/>
  <c r="Z5" i="5"/>
  <c r="X5" i="5"/>
  <c r="V5" i="5"/>
  <c r="T5" i="5"/>
  <c r="R5" i="5"/>
  <c r="R6" i="5"/>
  <c r="P5" i="5"/>
  <c r="N5" i="5"/>
  <c r="L5" i="5"/>
  <c r="J5" i="5"/>
  <c r="H5" i="5"/>
  <c r="H6" i="5" s="1"/>
  <c r="E5" i="5"/>
  <c r="E4" i="5"/>
  <c r="BG5" i="5"/>
  <c r="BG4" i="5"/>
  <c r="AK17" i="5"/>
  <c r="F17" i="5"/>
  <c r="BO15" i="5"/>
  <c r="BM15" i="5"/>
  <c r="BN15" i="5" s="1"/>
  <c r="E15" i="5"/>
  <c r="B15" i="5"/>
  <c r="B16" i="5" s="1"/>
  <c r="BO14" i="5"/>
  <c r="BM14" i="5"/>
  <c r="BN14" i="5" s="1"/>
  <c r="E14" i="5"/>
  <c r="E17" i="5" s="1"/>
  <c r="B5" i="4"/>
  <c r="B6" i="4" s="1"/>
  <c r="B7" i="4" s="1"/>
  <c r="B8" i="4" s="1"/>
  <c r="G41" i="4"/>
  <c r="F41" i="4"/>
  <c r="J41" i="4" s="1"/>
  <c r="F36" i="4"/>
  <c r="K32" i="4"/>
  <c r="AN27" i="4"/>
  <c r="AO27" i="4"/>
  <c r="AQ27" i="4"/>
  <c r="AR27" i="4"/>
  <c r="AS27" i="4"/>
  <c r="AN29" i="4"/>
  <c r="AO29" i="4"/>
  <c r="AQ29" i="4"/>
  <c r="AR29" i="4"/>
  <c r="AS29" i="4"/>
  <c r="F21" i="4"/>
  <c r="F12" i="4"/>
  <c r="F10" i="4"/>
  <c r="F7" i="4"/>
  <c r="F4" i="4"/>
  <c r="E10" i="13"/>
  <c r="G10" i="13" s="1"/>
  <c r="G9" i="13"/>
  <c r="E9" i="13"/>
  <c r="E7" i="13"/>
  <c r="G7" i="13" s="1"/>
  <c r="E8" i="13"/>
  <c r="G8" i="13" s="1"/>
  <c r="E11" i="13"/>
  <c r="G11" i="13" s="1"/>
  <c r="E12" i="13"/>
  <c r="E13" i="13"/>
  <c r="G13" i="13" s="1"/>
  <c r="E14" i="13"/>
  <c r="G14" i="13" s="1"/>
  <c r="E15" i="13"/>
  <c r="G15" i="13" s="1"/>
  <c r="E16" i="13"/>
  <c r="E17" i="13"/>
  <c r="G17" i="13" s="1"/>
  <c r="E18" i="13"/>
  <c r="G18" i="13" s="1"/>
  <c r="E19" i="13"/>
  <c r="G19" i="13" s="1"/>
  <c r="E20" i="13"/>
  <c r="E21" i="13"/>
  <c r="G21" i="13" s="1"/>
  <c r="K23" i="13" s="1"/>
  <c r="E22" i="13"/>
  <c r="G22" i="13" s="1"/>
  <c r="K26" i="13" s="1"/>
  <c r="E23" i="13"/>
  <c r="G23" i="13" s="1"/>
  <c r="E24" i="13"/>
  <c r="E25" i="13"/>
  <c r="G25" i="13" s="1"/>
  <c r="E26" i="13"/>
  <c r="G26" i="13" s="1"/>
  <c r="E27" i="13"/>
  <c r="G27" i="13" s="1"/>
  <c r="E28" i="13"/>
  <c r="E5" i="13"/>
  <c r="E6" i="13"/>
  <c r="G6" i="13" s="1"/>
  <c r="G5" i="13"/>
  <c r="K14" i="13" s="1"/>
  <c r="G12" i="13"/>
  <c r="G16" i="13"/>
  <c r="G20" i="13"/>
  <c r="K24" i="13" s="1"/>
  <c r="G24" i="13"/>
  <c r="G28" i="13"/>
  <c r="G4" i="13"/>
  <c r="K27" i="13" l="1"/>
  <c r="K15" i="13"/>
  <c r="K21" i="13"/>
  <c r="K20" i="13"/>
  <c r="J43" i="4"/>
  <c r="J48" i="4" s="1"/>
  <c r="P21" i="6" s="1"/>
  <c r="P22" i="6" s="1"/>
  <c r="J46" i="4"/>
  <c r="AH6" i="5"/>
  <c r="AL6" i="5"/>
  <c r="AT6" i="5"/>
  <c r="BB6" i="5"/>
  <c r="AJ6" i="5"/>
  <c r="AV6" i="5"/>
  <c r="E43" i="6"/>
  <c r="Q84" i="6"/>
  <c r="P84" i="6"/>
  <c r="AO84" i="6"/>
  <c r="AO80" i="6"/>
  <c r="AN80" i="6"/>
  <c r="B9" i="4"/>
  <c r="B10" i="4" s="1"/>
  <c r="AH21" i="4"/>
  <c r="S56" i="4"/>
  <c r="T56" i="4" s="1"/>
  <c r="U56" i="4" s="1"/>
  <c r="V56" i="4" s="1"/>
  <c r="W56" i="4" s="1"/>
  <c r="X56" i="4" s="1"/>
  <c r="Y56" i="4" s="1"/>
  <c r="Z56" i="4" s="1"/>
  <c r="AA56" i="4" s="1"/>
  <c r="AB56" i="4" s="1"/>
  <c r="AI17" i="5"/>
  <c r="AE17" i="5"/>
  <c r="V17" i="5"/>
  <c r="Q17" i="5"/>
  <c r="I17" i="5"/>
  <c r="BG14" i="5"/>
  <c r="BG17" i="5" s="1"/>
  <c r="AG17" i="5"/>
  <c r="AH17" i="5"/>
  <c r="AF17" i="5"/>
  <c r="X17" i="5"/>
  <c r="P17" i="5"/>
  <c r="L17" i="5"/>
  <c r="P6" i="5"/>
  <c r="L6" i="5"/>
  <c r="AN6" i="5"/>
  <c r="AF6" i="5"/>
  <c r="AB6" i="5"/>
  <c r="Z6" i="5"/>
  <c r="X6" i="5"/>
  <c r="V6" i="5"/>
  <c r="T6" i="5"/>
  <c r="N6" i="5"/>
  <c r="J6" i="5"/>
  <c r="N17" i="5"/>
  <c r="AD17" i="5"/>
  <c r="AL17" i="5"/>
  <c r="J17" i="5"/>
  <c r="R17" i="5"/>
  <c r="Z17" i="5"/>
  <c r="T17" i="5"/>
  <c r="AB17" i="5"/>
  <c r="AJ17" i="5"/>
  <c r="X21" i="4"/>
  <c r="AU29" i="4"/>
  <c r="AY29" i="4" s="1"/>
  <c r="AW29" i="4"/>
  <c r="AI21" i="4"/>
  <c r="AE21" i="4"/>
  <c r="AA21" i="4"/>
  <c r="W21" i="4"/>
  <c r="S21" i="4"/>
  <c r="O21" i="4"/>
  <c r="AG21" i="4"/>
  <c r="AB21" i="4"/>
  <c r="V21" i="4"/>
  <c r="Q21" i="4"/>
  <c r="AF21" i="4"/>
  <c r="Z21" i="4"/>
  <c r="U21" i="4"/>
  <c r="P21" i="4"/>
  <c r="N21" i="4"/>
  <c r="Y21" i="4"/>
  <c r="AU27" i="4"/>
  <c r="AY27" i="4" s="1"/>
  <c r="AT27" i="4"/>
  <c r="AX27" i="4" s="1"/>
  <c r="R21" i="4"/>
  <c r="AC21" i="4"/>
  <c r="AT29" i="4"/>
  <c r="AX29" i="4" s="1"/>
  <c r="F22" i="4"/>
  <c r="M21" i="4"/>
  <c r="T21" i="4"/>
  <c r="AD21" i="4"/>
  <c r="AW27" i="4"/>
  <c r="AJ5" i="4"/>
  <c r="AJ8" i="4"/>
  <c r="AJ11" i="4"/>
  <c r="AJ14" i="4"/>
  <c r="AJ13" i="4"/>
  <c r="G29" i="13"/>
  <c r="E68" i="6" l="1"/>
  <c r="AL88" i="6"/>
  <c r="AH88" i="6"/>
  <c r="AD88" i="6"/>
  <c r="Z88" i="6"/>
  <c r="V88" i="6"/>
  <c r="R88" i="6"/>
  <c r="AJ88" i="6"/>
  <c r="T88" i="6"/>
  <c r="AO88" i="6"/>
  <c r="AG88" i="6"/>
  <c r="Y88" i="6"/>
  <c r="Q88" i="6"/>
  <c r="AM88" i="6"/>
  <c r="AI88" i="6"/>
  <c r="AE88" i="6"/>
  <c r="AA88" i="6"/>
  <c r="W88" i="6"/>
  <c r="S88" i="6"/>
  <c r="AN88" i="6"/>
  <c r="AF88" i="6"/>
  <c r="AB88" i="6"/>
  <c r="X88" i="6"/>
  <c r="AK88" i="6"/>
  <c r="AC88" i="6"/>
  <c r="U88" i="6"/>
  <c r="P88" i="6"/>
  <c r="B11" i="4"/>
  <c r="B12" i="4" s="1"/>
  <c r="B13" i="4" s="1"/>
  <c r="B14" i="4" s="1"/>
  <c r="BH14" i="5"/>
  <c r="BH17" i="5" s="1"/>
  <c r="AZ27" i="4"/>
  <c r="BA29" i="4"/>
  <c r="BA27" i="4"/>
  <c r="AG22" i="4"/>
  <c r="AC22" i="4"/>
  <c r="Y22" i="4"/>
  <c r="U22" i="4"/>
  <c r="Q22" i="4"/>
  <c r="AF22" i="4"/>
  <c r="AA22" i="4"/>
  <c r="V22" i="4"/>
  <c r="P22" i="4"/>
  <c r="F23" i="4"/>
  <c r="AE22" i="4"/>
  <c r="Z22" i="4"/>
  <c r="T22" i="4"/>
  <c r="O22" i="4"/>
  <c r="M22" i="4"/>
  <c r="AD22" i="4"/>
  <c r="S22" i="4"/>
  <c r="AB22" i="4"/>
  <c r="R22" i="4"/>
  <c r="L22" i="4"/>
  <c r="AI22" i="4"/>
  <c r="X22" i="4"/>
  <c r="N22" i="4"/>
  <c r="AH22" i="4"/>
  <c r="W22" i="4"/>
  <c r="AZ29" i="4"/>
  <c r="BB27" i="4" l="1"/>
  <c r="BB29" i="4"/>
  <c r="AI23" i="4"/>
  <c r="AE23" i="4"/>
  <c r="AA23" i="4"/>
  <c r="W23" i="4"/>
  <c r="S23" i="4"/>
  <c r="O23" i="4"/>
  <c r="AF23" i="4"/>
  <c r="Z23" i="4"/>
  <c r="U23" i="4"/>
  <c r="P23" i="4"/>
  <c r="M23" i="4"/>
  <c r="L23" i="4"/>
  <c r="AD23" i="4"/>
  <c r="Y23" i="4"/>
  <c r="T23" i="4"/>
  <c r="N23" i="4"/>
  <c r="F24" i="4"/>
  <c r="AC23" i="4"/>
  <c r="R23" i="4"/>
  <c r="AB23" i="4"/>
  <c r="Q23" i="4"/>
  <c r="AH23" i="4"/>
  <c r="X23" i="4"/>
  <c r="AG23" i="4"/>
  <c r="V23" i="4"/>
  <c r="F25" i="4" l="1"/>
  <c r="F26" i="4" s="1"/>
  <c r="AG24" i="4"/>
  <c r="AC24" i="4"/>
  <c r="Y24" i="4"/>
  <c r="U24" i="4"/>
  <c r="Q24" i="4"/>
  <c r="AE24" i="4"/>
  <c r="Z24" i="4"/>
  <c r="T24" i="4"/>
  <c r="O24" i="4"/>
  <c r="AI24" i="4"/>
  <c r="AD24" i="4"/>
  <c r="X24" i="4"/>
  <c r="S24" i="4"/>
  <c r="N24" i="4"/>
  <c r="L24" i="4"/>
  <c r="AB24" i="4"/>
  <c r="R24" i="4"/>
  <c r="AA24" i="4"/>
  <c r="P24" i="4"/>
  <c r="AH24" i="4"/>
  <c r="W24" i="4"/>
  <c r="AF24" i="4"/>
  <c r="V24" i="4"/>
  <c r="M24" i="4"/>
  <c r="AI25" i="4" l="1"/>
  <c r="AE25" i="4"/>
  <c r="AA25" i="4"/>
  <c r="W25" i="4"/>
  <c r="S25" i="4"/>
  <c r="O25" i="4"/>
  <c r="AD25" i="4"/>
  <c r="Y25" i="4"/>
  <c r="T25" i="4"/>
  <c r="N25" i="4"/>
  <c r="AH25" i="4"/>
  <c r="AC25" i="4"/>
  <c r="X25" i="4"/>
  <c r="R25" i="4"/>
  <c r="AB25" i="4"/>
  <c r="Q25" i="4"/>
  <c r="Z25" i="4"/>
  <c r="P25" i="4"/>
  <c r="AG25" i="4"/>
  <c r="V25" i="4"/>
  <c r="M25" i="4"/>
  <c r="L25" i="4"/>
  <c r="AF25" i="4"/>
  <c r="U25" i="4"/>
  <c r="F27" i="4" l="1"/>
  <c r="F28" i="4" s="1"/>
  <c r="F29" i="4" s="1"/>
  <c r="AI26" i="4"/>
  <c r="AE26" i="4"/>
  <c r="AA26" i="4"/>
  <c r="W26" i="4"/>
  <c r="S26" i="4"/>
  <c r="O26" i="4"/>
  <c r="U26" i="4"/>
  <c r="AH26" i="4"/>
  <c r="AC26" i="4"/>
  <c r="X26" i="4"/>
  <c r="R26" i="4"/>
  <c r="M26" i="4"/>
  <c r="L26" i="4"/>
  <c r="AG26" i="4"/>
  <c r="AB26" i="4"/>
  <c r="V26" i="4"/>
  <c r="Q26" i="4"/>
  <c r="AF26" i="4"/>
  <c r="Z26" i="4"/>
  <c r="P26" i="4"/>
  <c r="N26" i="4"/>
  <c r="AD26" i="4"/>
  <c r="Y26" i="4"/>
  <c r="T26" i="4"/>
  <c r="AG27" i="4" l="1"/>
  <c r="AC27" i="4"/>
  <c r="Y27" i="4"/>
  <c r="U27" i="4"/>
  <c r="Q27" i="4"/>
  <c r="M27" i="4"/>
  <c r="Z27" i="4"/>
  <c r="AH27" i="4"/>
  <c r="AB27" i="4"/>
  <c r="W27" i="4"/>
  <c r="R27" i="4"/>
  <c r="AF27" i="4"/>
  <c r="AA27" i="4"/>
  <c r="V27" i="4"/>
  <c r="P27" i="4"/>
  <c r="L27" i="4"/>
  <c r="AE27" i="4"/>
  <c r="T27" i="4"/>
  <c r="O27" i="4"/>
  <c r="AI27" i="4"/>
  <c r="N27" i="4"/>
  <c r="AD27" i="4"/>
  <c r="X27" i="4"/>
  <c r="S27" i="4"/>
  <c r="AG28" i="4" l="1"/>
  <c r="AC28" i="4"/>
  <c r="Y28" i="4"/>
  <c r="U28" i="4"/>
  <c r="Q28" i="4"/>
  <c r="X28" i="4"/>
  <c r="AF28" i="4"/>
  <c r="AA28" i="4"/>
  <c r="V28" i="4"/>
  <c r="P28" i="4"/>
  <c r="AE28" i="4"/>
  <c r="Z28" i="4"/>
  <c r="T28" i="4"/>
  <c r="O28" i="4"/>
  <c r="AI28" i="4"/>
  <c r="AD28" i="4"/>
  <c r="S28" i="4"/>
  <c r="N28" i="4"/>
  <c r="AH28" i="4"/>
  <c r="M28" i="4"/>
  <c r="AB28" i="4"/>
  <c r="L28" i="4"/>
  <c r="W28" i="4"/>
  <c r="R28" i="4"/>
  <c r="AG29" i="4" l="1"/>
  <c r="AC29" i="4"/>
  <c r="Y29" i="4"/>
  <c r="U29" i="4"/>
  <c r="Q29" i="4"/>
  <c r="M29" i="4"/>
  <c r="R29" i="4"/>
  <c r="AE29" i="4"/>
  <c r="Z29" i="4"/>
  <c r="T29" i="4"/>
  <c r="O29" i="4"/>
  <c r="AI29" i="4"/>
  <c r="AD29" i="4"/>
  <c r="X29" i="4"/>
  <c r="S29" i="4"/>
  <c r="N29" i="4"/>
  <c r="L29" i="4"/>
  <c r="AH29" i="4"/>
  <c r="AB29" i="4"/>
  <c r="W29" i="4"/>
  <c r="AF29" i="4"/>
  <c r="AA29" i="4"/>
  <c r="V29" i="4"/>
  <c r="P29" i="4"/>
  <c r="F30" i="4"/>
  <c r="AI30" i="4" l="1"/>
  <c r="AE30" i="4"/>
  <c r="AA30" i="4"/>
  <c r="W30" i="4"/>
  <c r="S30" i="4"/>
  <c r="O30" i="4"/>
  <c r="V30" i="4"/>
  <c r="AD30" i="4"/>
  <c r="Y30" i="4"/>
  <c r="T30" i="4"/>
  <c r="N30" i="4"/>
  <c r="M30" i="4"/>
  <c r="AH30" i="4"/>
  <c r="AC30" i="4"/>
  <c r="X30" i="4"/>
  <c r="R30" i="4"/>
  <c r="AG30" i="4"/>
  <c r="AB30" i="4"/>
  <c r="Q30" i="4"/>
  <c r="AF30" i="4"/>
  <c r="Z30" i="4"/>
  <c r="U30" i="4"/>
  <c r="L30" i="4"/>
  <c r="P30" i="4"/>
  <c r="F31" i="4"/>
  <c r="AG31" i="4" l="1"/>
  <c r="AC31" i="4"/>
  <c r="Y31" i="4"/>
  <c r="U31" i="4"/>
  <c r="Q31" i="4"/>
  <c r="AF31" i="4"/>
  <c r="AI31" i="4"/>
  <c r="AD31" i="4"/>
  <c r="X31" i="4"/>
  <c r="S31" i="4"/>
  <c r="N31" i="4"/>
  <c r="AH31" i="4"/>
  <c r="AB31" i="4"/>
  <c r="W31" i="4"/>
  <c r="R31" i="4"/>
  <c r="AA31" i="4"/>
  <c r="V31" i="4"/>
  <c r="P31" i="4"/>
  <c r="AE31" i="4"/>
  <c r="Z31" i="4"/>
  <c r="T31" i="4"/>
  <c r="O31" i="4"/>
  <c r="M31" i="4"/>
  <c r="L31" i="4"/>
  <c r="AA32" i="4" l="1"/>
  <c r="AD32" i="4"/>
  <c r="M32" i="4"/>
  <c r="R32" i="4"/>
  <c r="Q41" i="4" s="1"/>
  <c r="Q46" i="4" s="1"/>
  <c r="Q48" i="4" s="1"/>
  <c r="N32" i="4"/>
  <c r="S32" i="4"/>
  <c r="Z32" i="4"/>
  <c r="AH32" i="4"/>
  <c r="AG41" i="4" s="1"/>
  <c r="U32" i="4"/>
  <c r="AE32" i="4"/>
  <c r="AD41" i="4" s="1"/>
  <c r="AD46" i="4" s="1"/>
  <c r="AD48" i="4" s="1"/>
  <c r="Y32" i="4"/>
  <c r="O32" i="4"/>
  <c r="N41" i="4" s="1"/>
  <c r="N46" i="4" s="1"/>
  <c r="N48" i="4" s="1"/>
  <c r="P32" i="4"/>
  <c r="W32" i="4"/>
  <c r="AF32" i="4"/>
  <c r="AE41" i="4" s="1"/>
  <c r="AE46" i="4" s="1"/>
  <c r="AE48" i="4" s="1"/>
  <c r="AC32" i="4"/>
  <c r="AB41" i="4" s="1"/>
  <c r="AB46" i="4" s="1"/>
  <c r="AB48" i="4" s="1"/>
  <c r="T32" i="4"/>
  <c r="V32" i="4"/>
  <c r="U41" i="4" s="1"/>
  <c r="U46" i="4" s="1"/>
  <c r="U48" i="4" s="1"/>
  <c r="AB32" i="4"/>
  <c r="AA41" i="4" s="1"/>
  <c r="AA46" i="4" s="1"/>
  <c r="AA48" i="4" s="1"/>
  <c r="X32" i="4"/>
  <c r="W41" i="4" s="1"/>
  <c r="W46" i="4" s="1"/>
  <c r="W48" i="4" s="1"/>
  <c r="Q32" i="4"/>
  <c r="P41" i="4" s="1"/>
  <c r="P46" i="4" s="1"/>
  <c r="P48" i="4" s="1"/>
  <c r="AG32" i="4"/>
  <c r="Y41" i="4" l="1"/>
  <c r="Y46" i="4" s="1"/>
  <c r="Y48" i="4" s="1"/>
  <c r="R41" i="4"/>
  <c r="R46" i="4" s="1"/>
  <c r="R48" i="4" s="1"/>
  <c r="AC41" i="4"/>
  <c r="AC46" i="4" s="1"/>
  <c r="AC48" i="4" s="1"/>
  <c r="X41" i="4"/>
  <c r="X46" i="4" s="1"/>
  <c r="X48" i="4" s="1"/>
  <c r="AF41" i="4"/>
  <c r="AF46" i="4" s="1"/>
  <c r="AF48" i="4" s="1"/>
  <c r="V41" i="4"/>
  <c r="V46" i="4" s="1"/>
  <c r="V48" i="4" s="1"/>
  <c r="S41" i="4"/>
  <c r="S46" i="4" s="1"/>
  <c r="S48" i="4" s="1"/>
  <c r="O41" i="4"/>
  <c r="O46" i="4" s="1"/>
  <c r="O48" i="4" s="1"/>
  <c r="T41" i="4"/>
  <c r="T46" i="4" s="1"/>
  <c r="T48" i="4" s="1"/>
  <c r="M41" i="4"/>
  <c r="M46" i="4" s="1"/>
  <c r="M48" i="4" s="1"/>
  <c r="Z41" i="4"/>
  <c r="Z46" i="4" s="1"/>
  <c r="Z48" i="4" s="1"/>
  <c r="L44" i="6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AF44" i="6" s="1"/>
  <c r="AG44" i="6" s="1"/>
  <c r="AH44" i="6" s="1"/>
  <c r="AI44" i="6" s="1"/>
  <c r="AJ44" i="6" s="1"/>
  <c r="AK44" i="6" s="1"/>
  <c r="AL44" i="6" s="1"/>
  <c r="AM44" i="6" s="1"/>
  <c r="AN44" i="6" s="1"/>
  <c r="AO44" i="6" s="1"/>
  <c r="H43" i="6"/>
  <c r="AJ43" i="4"/>
  <c r="I43" i="4"/>
  <c r="G43" i="4"/>
  <c r="AS41" i="4"/>
  <c r="AU41" i="4" s="1"/>
  <c r="AY41" i="4" s="1"/>
  <c r="AR41" i="4"/>
  <c r="AQ41" i="4"/>
  <c r="AO41" i="4"/>
  <c r="AN41" i="4"/>
  <c r="AJ37" i="4"/>
  <c r="J37" i="4"/>
  <c r="P19" i="6" s="1"/>
  <c r="P80" i="6" s="1"/>
  <c r="I37" i="4"/>
  <c r="G37" i="4"/>
  <c r="G42" i="4" s="1"/>
  <c r="AS36" i="4"/>
  <c r="AW36" i="4" s="1"/>
  <c r="AR36" i="4"/>
  <c r="AQ36" i="4"/>
  <c r="AO36" i="4"/>
  <c r="AN36" i="4"/>
  <c r="J32" i="4"/>
  <c r="I32" i="4"/>
  <c r="G32" i="4"/>
  <c r="AS26" i="4"/>
  <c r="AW26" i="4" s="1"/>
  <c r="AO26" i="4"/>
  <c r="AN26" i="4"/>
  <c r="AS23" i="4"/>
  <c r="AT23" i="4" s="1"/>
  <c r="AX23" i="4" s="1"/>
  <c r="AO23" i="4"/>
  <c r="AN23" i="4"/>
  <c r="AS22" i="4"/>
  <c r="AU22" i="4" s="1"/>
  <c r="AY22" i="4" s="1"/>
  <c r="AO22" i="4"/>
  <c r="AN22" i="4"/>
  <c r="B22" i="4"/>
  <c r="B23" i="4" s="1"/>
  <c r="B24" i="4" s="1"/>
  <c r="B25" i="4" s="1"/>
  <c r="B26" i="4" s="1"/>
  <c r="AS21" i="4"/>
  <c r="AO21" i="4"/>
  <c r="AN21" i="4"/>
  <c r="L69" i="6"/>
  <c r="M69" i="6" s="1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AG69" i="6" s="1"/>
  <c r="AH69" i="6" s="1"/>
  <c r="AI69" i="6" s="1"/>
  <c r="AJ69" i="6" s="1"/>
  <c r="AK69" i="6" s="1"/>
  <c r="AL69" i="6" s="1"/>
  <c r="AM69" i="6" s="1"/>
  <c r="AN69" i="6" s="1"/>
  <c r="AO69" i="6" s="1"/>
  <c r="L64" i="6"/>
  <c r="M64" i="6" s="1"/>
  <c r="N64" i="6" s="1"/>
  <c r="O64" i="6" s="1"/>
  <c r="P64" i="6" s="1"/>
  <c r="Q64" i="6" s="1"/>
  <c r="R64" i="6" s="1"/>
  <c r="S64" i="6" s="1"/>
  <c r="T64" i="6" s="1"/>
  <c r="U64" i="6" s="1"/>
  <c r="V64" i="6" s="1"/>
  <c r="W64" i="6" s="1"/>
  <c r="X64" i="6" s="1"/>
  <c r="Y64" i="6" s="1"/>
  <c r="Z64" i="6" s="1"/>
  <c r="AA64" i="6" s="1"/>
  <c r="AB64" i="6" s="1"/>
  <c r="AC64" i="6" s="1"/>
  <c r="AD64" i="6" s="1"/>
  <c r="AE64" i="6" s="1"/>
  <c r="AF64" i="6" s="1"/>
  <c r="AG64" i="6" s="1"/>
  <c r="AH64" i="6" s="1"/>
  <c r="AI64" i="6" s="1"/>
  <c r="AJ64" i="6" s="1"/>
  <c r="AK64" i="6" s="1"/>
  <c r="AL64" i="6" s="1"/>
  <c r="AM64" i="6" s="1"/>
  <c r="AN64" i="6" s="1"/>
  <c r="AO64" i="6" s="1"/>
  <c r="L59" i="6"/>
  <c r="M59" i="6" s="1"/>
  <c r="N59" i="6" s="1"/>
  <c r="O59" i="6" s="1"/>
  <c r="P59" i="6" s="1"/>
  <c r="Q59" i="6" s="1"/>
  <c r="R59" i="6" s="1"/>
  <c r="S59" i="6" s="1"/>
  <c r="T59" i="6" s="1"/>
  <c r="U59" i="6" s="1"/>
  <c r="V59" i="6" s="1"/>
  <c r="W59" i="6" s="1"/>
  <c r="X59" i="6" s="1"/>
  <c r="Y59" i="6" s="1"/>
  <c r="Z59" i="6" s="1"/>
  <c r="AA59" i="6" s="1"/>
  <c r="AB59" i="6" s="1"/>
  <c r="AC59" i="6" s="1"/>
  <c r="AD59" i="6" s="1"/>
  <c r="AE59" i="6" s="1"/>
  <c r="AF59" i="6" s="1"/>
  <c r="AG59" i="6" s="1"/>
  <c r="AH59" i="6" s="1"/>
  <c r="AI59" i="6" s="1"/>
  <c r="AJ59" i="6" s="1"/>
  <c r="AK59" i="6" s="1"/>
  <c r="AL59" i="6" s="1"/>
  <c r="AM59" i="6" s="1"/>
  <c r="AN59" i="6" s="1"/>
  <c r="AO59" i="6" s="1"/>
  <c r="L54" i="6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AF54" i="6" s="1"/>
  <c r="AG54" i="6" s="1"/>
  <c r="AH54" i="6" s="1"/>
  <c r="AI54" i="6" s="1"/>
  <c r="AJ54" i="6" s="1"/>
  <c r="AK54" i="6" s="1"/>
  <c r="AL54" i="6" s="1"/>
  <c r="AM54" i="6" s="1"/>
  <c r="AN54" i="6" s="1"/>
  <c r="AO54" i="6" s="1"/>
  <c r="L36" i="6"/>
  <c r="M36" i="6" s="1"/>
  <c r="N36" i="6" s="1"/>
  <c r="O36" i="6" s="1"/>
  <c r="P36" i="6" s="1"/>
  <c r="Q36" i="6" s="1"/>
  <c r="L30" i="6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AA30" i="6" s="1"/>
  <c r="AB30" i="6" s="1"/>
  <c r="AC30" i="6" s="1"/>
  <c r="AD30" i="6" s="1"/>
  <c r="AE30" i="6" s="1"/>
  <c r="AF30" i="6" s="1"/>
  <c r="AG30" i="6" s="1"/>
  <c r="AH30" i="6" s="1"/>
  <c r="AI30" i="6" s="1"/>
  <c r="AJ30" i="6" s="1"/>
  <c r="AK30" i="6" s="1"/>
  <c r="AL30" i="6" s="1"/>
  <c r="AM30" i="6" s="1"/>
  <c r="AN30" i="6" s="1"/>
  <c r="AO30" i="6" s="1"/>
  <c r="L20" i="6"/>
  <c r="M20" i="6" s="1"/>
  <c r="N20" i="6" s="1"/>
  <c r="O20" i="6" s="1"/>
  <c r="L10" i="6"/>
  <c r="M10" i="6" s="1"/>
  <c r="N10" i="6" s="1"/>
  <c r="O10" i="6" s="1"/>
  <c r="P10" i="6" s="1"/>
  <c r="E53" i="6"/>
  <c r="E58" i="6" l="1"/>
  <c r="AL90" i="6"/>
  <c r="AH90" i="6"/>
  <c r="AD90" i="6"/>
  <c r="Z90" i="6"/>
  <c r="V90" i="6"/>
  <c r="R90" i="6"/>
  <c r="P90" i="6"/>
  <c r="W90" i="6"/>
  <c r="AO90" i="6"/>
  <c r="AK90" i="6"/>
  <c r="AG90" i="6"/>
  <c r="AC90" i="6"/>
  <c r="Y90" i="6"/>
  <c r="U90" i="6"/>
  <c r="Q90" i="6"/>
  <c r="AM90" i="6"/>
  <c r="AA90" i="6"/>
  <c r="AN90" i="6"/>
  <c r="AF90" i="6"/>
  <c r="AB90" i="6"/>
  <c r="X90" i="6"/>
  <c r="T90" i="6"/>
  <c r="AE90" i="6"/>
  <c r="S90" i="6"/>
  <c r="AI90" i="6"/>
  <c r="AJ90" i="6"/>
  <c r="P20" i="6"/>
  <c r="B27" i="4"/>
  <c r="AT22" i="4"/>
  <c r="AX22" i="4" s="1"/>
  <c r="AU23" i="4"/>
  <c r="AY23" i="4" s="1"/>
  <c r="AT41" i="4"/>
  <c r="AX41" i="4" s="1"/>
  <c r="AW41" i="4"/>
  <c r="AT21" i="4"/>
  <c r="AX21" i="4" s="1"/>
  <c r="AU21" i="4"/>
  <c r="AY21" i="4" s="1"/>
  <c r="AW23" i="4"/>
  <c r="L21" i="4"/>
  <c r="AW22" i="4"/>
  <c r="AT26" i="4"/>
  <c r="AX26" i="4" s="1"/>
  <c r="AI36" i="4"/>
  <c r="AI41" i="4" s="1"/>
  <c r="AT36" i="4"/>
  <c r="AX36" i="4" s="1"/>
  <c r="AU36" i="4"/>
  <c r="AY36" i="4" s="1"/>
  <c r="AQ23" i="4"/>
  <c r="AR22" i="4"/>
  <c r="AR26" i="4"/>
  <c r="AW21" i="4"/>
  <c r="AU26" i="4"/>
  <c r="AY26" i="4" s="1"/>
  <c r="AO91" i="6" l="1"/>
  <c r="AK91" i="6"/>
  <c r="AG91" i="6"/>
  <c r="AC91" i="6"/>
  <c r="Y91" i="6"/>
  <c r="U91" i="6"/>
  <c r="Q91" i="6"/>
  <c r="AD91" i="6"/>
  <c r="V91" i="6"/>
  <c r="P91" i="6"/>
  <c r="AN91" i="6"/>
  <c r="AJ91" i="6"/>
  <c r="AF91" i="6"/>
  <c r="AB91" i="6"/>
  <c r="X91" i="6"/>
  <c r="T91" i="6"/>
  <c r="AH91" i="6"/>
  <c r="AM91" i="6"/>
  <c r="AI91" i="6"/>
  <c r="AE91" i="6"/>
  <c r="AA91" i="6"/>
  <c r="W91" i="6"/>
  <c r="S91" i="6"/>
  <c r="AL91" i="6"/>
  <c r="Z91" i="6"/>
  <c r="R91" i="6"/>
  <c r="B28" i="4"/>
  <c r="B29" i="4" s="1"/>
  <c r="B30" i="4" s="1"/>
  <c r="B31" i="4" s="1"/>
  <c r="L32" i="4"/>
  <c r="AH41" i="4"/>
  <c r="AZ41" i="4"/>
  <c r="AI32" i="4"/>
  <c r="AH37" i="4" s="1"/>
  <c r="AH39" i="4" s="1"/>
  <c r="AZ36" i="4"/>
  <c r="AR23" i="4"/>
  <c r="AZ23" i="4"/>
  <c r="BB23" i="4" s="1"/>
  <c r="AZ22" i="4"/>
  <c r="AQ26" i="4"/>
  <c r="AQ22" i="4"/>
  <c r="AJ32" i="4"/>
  <c r="AZ26" i="4"/>
  <c r="BB26" i="4" s="1"/>
  <c r="AQ21" i="4"/>
  <c r="AR21" i="4"/>
  <c r="AZ21" i="4"/>
  <c r="L41" i="4" l="1"/>
  <c r="Z43" i="4"/>
  <c r="AD43" i="4"/>
  <c r="AI43" i="4"/>
  <c r="AI38" i="4" s="1"/>
  <c r="AI37" i="4"/>
  <c r="V43" i="4"/>
  <c r="AD37" i="4"/>
  <c r="Z37" i="4"/>
  <c r="Z39" i="4" s="1"/>
  <c r="AG37" i="4"/>
  <c r="Y43" i="4"/>
  <c r="AG43" i="4"/>
  <c r="AG38" i="4" s="1"/>
  <c r="AH43" i="4"/>
  <c r="AH38" i="4" s="1"/>
  <c r="T43" i="4"/>
  <c r="R43" i="4"/>
  <c r="Y37" i="4"/>
  <c r="Y39" i="4" s="1"/>
  <c r="AA43" i="4"/>
  <c r="Q43" i="4"/>
  <c r="O37" i="4"/>
  <c r="P43" i="4"/>
  <c r="S43" i="4"/>
  <c r="AA37" i="4"/>
  <c r="AB37" i="4"/>
  <c r="AB39" i="4" s="1"/>
  <c r="R37" i="4"/>
  <c r="R39" i="4" s="1"/>
  <c r="W43" i="4"/>
  <c r="AB43" i="4"/>
  <c r="V37" i="4"/>
  <c r="V39" i="4" s="1"/>
  <c r="Q37" i="4"/>
  <c r="Q39" i="4" s="1"/>
  <c r="O43" i="4"/>
  <c r="X43" i="4"/>
  <c r="X37" i="4"/>
  <c r="X39" i="4" s="1"/>
  <c r="AC37" i="4"/>
  <c r="AC39" i="4" s="1"/>
  <c r="AF43" i="4"/>
  <c r="AF37" i="4"/>
  <c r="AF39" i="4" s="1"/>
  <c r="T37" i="4"/>
  <c r="T39" i="4" s="1"/>
  <c r="AE43" i="4"/>
  <c r="N43" i="4"/>
  <c r="N37" i="4"/>
  <c r="AC43" i="4"/>
  <c r="S37" i="4"/>
  <c r="W37" i="4"/>
  <c r="W39" i="4" s="1"/>
  <c r="P37" i="4"/>
  <c r="P39" i="4" s="1"/>
  <c r="L37" i="4"/>
  <c r="R19" i="6" s="1"/>
  <c r="R80" i="6" s="1"/>
  <c r="U43" i="4"/>
  <c r="U37" i="4"/>
  <c r="U39" i="4" s="1"/>
  <c r="L43" i="4" l="1"/>
  <c r="L46" i="4"/>
  <c r="L48" i="4" s="1"/>
  <c r="O38" i="4"/>
  <c r="U21" i="6"/>
  <c r="S38" i="4"/>
  <c r="Y21" i="6"/>
  <c r="X38" i="4"/>
  <c r="AD21" i="6"/>
  <c r="L38" i="4"/>
  <c r="R21" i="6"/>
  <c r="AC38" i="4"/>
  <c r="AI21" i="6"/>
  <c r="R38" i="4"/>
  <c r="X21" i="6"/>
  <c r="Y38" i="4"/>
  <c r="AE21" i="6"/>
  <c r="V38" i="4"/>
  <c r="AB21" i="6"/>
  <c r="Z38" i="4"/>
  <c r="AF21" i="6"/>
  <c r="N38" i="4"/>
  <c r="T21" i="6"/>
  <c r="AF38" i="4"/>
  <c r="AL21" i="6"/>
  <c r="W38" i="4"/>
  <c r="AC21" i="6"/>
  <c r="AA38" i="4"/>
  <c r="AG21" i="6"/>
  <c r="AB38" i="4"/>
  <c r="AH21" i="6"/>
  <c r="Q38" i="4"/>
  <c r="W21" i="6"/>
  <c r="T38" i="4"/>
  <c r="Z21" i="6"/>
  <c r="U38" i="4"/>
  <c r="AA21" i="6"/>
  <c r="AE38" i="4"/>
  <c r="AK21" i="6"/>
  <c r="P38" i="4"/>
  <c r="V21" i="6"/>
  <c r="AD38" i="4"/>
  <c r="AJ21" i="6"/>
  <c r="N39" i="4"/>
  <c r="T19" i="6"/>
  <c r="T80" i="6" s="1"/>
  <c r="O39" i="4"/>
  <c r="U19" i="6"/>
  <c r="U80" i="6" s="1"/>
  <c r="K41" i="4"/>
  <c r="K37" i="4"/>
  <c r="AG19" i="6"/>
  <c r="AG80" i="6" s="1"/>
  <c r="AA39" i="4"/>
  <c r="AM19" i="6"/>
  <c r="AM80" i="6" s="1"/>
  <c r="AG39" i="4"/>
  <c r="AK19" i="6"/>
  <c r="AK80" i="6" s="1"/>
  <c r="AE39" i="4"/>
  <c r="AJ19" i="6"/>
  <c r="AJ80" i="6" s="1"/>
  <c r="AD39" i="4"/>
  <c r="L39" i="4"/>
  <c r="Y19" i="6"/>
  <c r="Y80" i="6" s="1"/>
  <c r="S39" i="4"/>
  <c r="AF19" i="6"/>
  <c r="AF80" i="6" s="1"/>
  <c r="AE19" i="6"/>
  <c r="AE80" i="6" s="1"/>
  <c r="AH19" i="6"/>
  <c r="AH80" i="6" s="1"/>
  <c r="W19" i="6"/>
  <c r="W80" i="6" s="1"/>
  <c r="X19" i="6"/>
  <c r="X80" i="6" s="1"/>
  <c r="AB19" i="6"/>
  <c r="AB80" i="6" s="1"/>
  <c r="AL19" i="6"/>
  <c r="AL80" i="6" s="1"/>
  <c r="Z19" i="6"/>
  <c r="Z80" i="6" s="1"/>
  <c r="AC19" i="6"/>
  <c r="AC80" i="6" s="1"/>
  <c r="V19" i="6"/>
  <c r="V80" i="6" s="1"/>
  <c r="AD19" i="6"/>
  <c r="AD80" i="6" s="1"/>
  <c r="AA19" i="6"/>
  <c r="AA80" i="6" s="1"/>
  <c r="AI19" i="6"/>
  <c r="AI80" i="6" s="1"/>
  <c r="K43" i="4" l="1"/>
  <c r="AH45" i="4"/>
  <c r="AH47" i="4" s="1"/>
  <c r="AH48" i="4" s="1"/>
  <c r="AH49" i="4" s="1"/>
  <c r="K46" i="4"/>
  <c r="K48" i="4" s="1"/>
  <c r="Q21" i="6" s="1"/>
  <c r="Q22" i="6" s="1"/>
  <c r="R22" i="6" s="1"/>
  <c r="K38" i="4"/>
  <c r="K54" i="4"/>
  <c r="L54" i="4" s="1"/>
  <c r="Q19" i="6"/>
  <c r="Q80" i="6" s="1"/>
  <c r="K39" i="4"/>
  <c r="Q20" i="6" l="1"/>
  <c r="R20" i="6" s="1"/>
  <c r="H68" i="6" l="1"/>
  <c r="H63" i="6"/>
  <c r="H58" i="6"/>
  <c r="H53" i="6"/>
  <c r="H35" i="6"/>
  <c r="H29" i="6"/>
  <c r="H19" i="6"/>
  <c r="B10" i="6"/>
  <c r="H9" i="6"/>
  <c r="M6" i="6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B11" i="6" l="1"/>
  <c r="B12" i="6" s="1"/>
  <c r="B14" i="6" s="1"/>
  <c r="B15" i="6" s="1"/>
  <c r="B16" i="6" s="1"/>
  <c r="B17" i="6" s="1"/>
  <c r="B19" i="6" s="1"/>
  <c r="B20" i="6" s="1"/>
  <c r="B21" i="6" s="1"/>
  <c r="B22" i="6" s="1"/>
  <c r="B24" i="6" s="1"/>
  <c r="AE6" i="5"/>
  <c r="AE8" i="5" s="1"/>
  <c r="AB11" i="6" s="1"/>
  <c r="I6" i="5"/>
  <c r="I8" i="5" s="1"/>
  <c r="Q11" i="6" s="1"/>
  <c r="Q71" i="6" s="1"/>
  <c r="J6" i="15" s="1"/>
  <c r="BH5" i="5"/>
  <c r="BH4" i="5"/>
  <c r="E6" i="5"/>
  <c r="M6" i="5"/>
  <c r="M8" i="5" s="1"/>
  <c r="S11" i="6" s="1"/>
  <c r="G6" i="5"/>
  <c r="G8" i="5" s="1"/>
  <c r="P11" i="6" s="1"/>
  <c r="F6" i="5"/>
  <c r="D6" i="5"/>
  <c r="BO5" i="5"/>
  <c r="BM5" i="5"/>
  <c r="BN5" i="5" s="1"/>
  <c r="B5" i="5"/>
  <c r="BO4" i="5"/>
  <c r="BM4" i="5"/>
  <c r="BN4" i="5" s="1"/>
  <c r="P12" i="6" l="1"/>
  <c r="P71" i="6"/>
  <c r="I6" i="15" s="1"/>
  <c r="K7" i="15" s="1"/>
  <c r="K13" i="15" s="1"/>
  <c r="Q3" i="16"/>
  <c r="H15" i="16" s="1"/>
  <c r="B25" i="6"/>
  <c r="Q10" i="6"/>
  <c r="AI6" i="5"/>
  <c r="AD9" i="6" s="1"/>
  <c r="AD78" i="6" s="1"/>
  <c r="AM6" i="5"/>
  <c r="AF9" i="6" s="1"/>
  <c r="AF78" i="6" s="1"/>
  <c r="W6" i="5"/>
  <c r="W8" i="5" s="1"/>
  <c r="X11" i="6" s="1"/>
  <c r="U6" i="5"/>
  <c r="U8" i="5" s="1"/>
  <c r="W11" i="6" s="1"/>
  <c r="AK6" i="5"/>
  <c r="AE9" i="6" s="1"/>
  <c r="AE78" i="6" s="1"/>
  <c r="AG6" i="5"/>
  <c r="AC9" i="6" s="1"/>
  <c r="AC78" i="6" s="1"/>
  <c r="AC6" i="5"/>
  <c r="AC8" i="5" s="1"/>
  <c r="AA11" i="6" s="1"/>
  <c r="AA6" i="5"/>
  <c r="AA8" i="5" s="1"/>
  <c r="Z11" i="6" s="1"/>
  <c r="Y6" i="5"/>
  <c r="Y8" i="5" s="1"/>
  <c r="Y11" i="6" s="1"/>
  <c r="O6" i="5"/>
  <c r="O8" i="5" s="1"/>
  <c r="T11" i="6" s="1"/>
  <c r="K6" i="5"/>
  <c r="K8" i="5" s="1"/>
  <c r="R11" i="6" s="1"/>
  <c r="S6" i="5"/>
  <c r="S8" i="5" s="1"/>
  <c r="V11" i="6" s="1"/>
  <c r="Q6" i="5"/>
  <c r="Q8" i="5" s="1"/>
  <c r="U11" i="6" s="1"/>
  <c r="AI15" i="4"/>
  <c r="AJ4" i="4"/>
  <c r="AH15" i="4"/>
  <c r="AN35" i="6" s="1"/>
  <c r="AN84" i="6" s="1"/>
  <c r="AJ12" i="4"/>
  <c r="AJ6" i="4"/>
  <c r="F15" i="4"/>
  <c r="K16" i="15" l="1"/>
  <c r="K18" i="15"/>
  <c r="K20" i="15"/>
  <c r="K17" i="15"/>
  <c r="K19" i="15"/>
  <c r="AN38" i="6"/>
  <c r="AN86" i="6" s="1"/>
  <c r="AN39" i="6"/>
  <c r="AN87" i="6" s="1"/>
  <c r="P72" i="6"/>
  <c r="Q12" i="6"/>
  <c r="P3" i="16"/>
  <c r="H14" i="16" s="1"/>
  <c r="E14" i="16" s="1"/>
  <c r="R4" i="16"/>
  <c r="I16" i="16" s="1"/>
  <c r="AN37" i="6"/>
  <c r="AN85" i="6" s="1"/>
  <c r="B26" i="6"/>
  <c r="B27" i="6" s="1"/>
  <c r="B29" i="6" s="1"/>
  <c r="B30" i="6" s="1"/>
  <c r="B31" i="6" s="1"/>
  <c r="B32" i="6" s="1"/>
  <c r="B35" i="6" s="1"/>
  <c r="B36" i="6" s="1"/>
  <c r="R10" i="6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0" i="6" s="1"/>
  <c r="AM10" i="6" s="1"/>
  <c r="AN10" i="6" s="1"/>
  <c r="AO10" i="6" s="1"/>
  <c r="BH6" i="5"/>
  <c r="BG6" i="5"/>
  <c r="Y15" i="4"/>
  <c r="Y17" i="4" s="1"/>
  <c r="AE37" i="6" s="1"/>
  <c r="AE85" i="6" s="1"/>
  <c r="AF15" i="4"/>
  <c r="W15" i="4"/>
  <c r="W17" i="4" s="1"/>
  <c r="AC37" i="6" s="1"/>
  <c r="AC85" i="6" s="1"/>
  <c r="AG15" i="4"/>
  <c r="AM35" i="6" s="1"/>
  <c r="AM84" i="6" s="1"/>
  <c r="V15" i="4"/>
  <c r="V17" i="4" s="1"/>
  <c r="AB37" i="6" s="1"/>
  <c r="AB85" i="6" s="1"/>
  <c r="X15" i="4"/>
  <c r="X17" i="4" s="1"/>
  <c r="AD37" i="6" s="1"/>
  <c r="AD85" i="6" s="1"/>
  <c r="U15" i="4"/>
  <c r="U17" i="4" s="1"/>
  <c r="AA37" i="6" s="1"/>
  <c r="AA85" i="6" s="1"/>
  <c r="AJ10" i="4"/>
  <c r="B40" i="6" l="1"/>
  <c r="B41" i="6" s="1"/>
  <c r="B43" i="6" s="1"/>
  <c r="B44" i="6" s="1"/>
  <c r="B45" i="6" s="1"/>
  <c r="B46" i="6" s="1"/>
  <c r="K23" i="15"/>
  <c r="AN40" i="6"/>
  <c r="AN71" i="6" s="1"/>
  <c r="AM38" i="6"/>
  <c r="AM86" i="6" s="1"/>
  <c r="AM39" i="6"/>
  <c r="AM87" i="6" s="1"/>
  <c r="R5" i="16"/>
  <c r="J16" i="16" s="1"/>
  <c r="R12" i="6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Q72" i="6"/>
  <c r="Q4" i="16"/>
  <c r="I15" i="16" s="1"/>
  <c r="F15" i="16" s="1"/>
  <c r="E15" i="16"/>
  <c r="E14" i="17"/>
  <c r="AL35" i="6"/>
  <c r="AF17" i="4"/>
  <c r="AL37" i="6" s="1"/>
  <c r="AL85" i="6" s="1"/>
  <c r="AG17" i="4"/>
  <c r="AM37" i="6" s="1"/>
  <c r="AM85" i="6" s="1"/>
  <c r="AA35" i="6"/>
  <c r="AB35" i="6"/>
  <c r="AC35" i="6"/>
  <c r="AD35" i="6"/>
  <c r="AE35" i="6"/>
  <c r="AE15" i="4"/>
  <c r="AJ9" i="4"/>
  <c r="AJ7" i="4"/>
  <c r="AD15" i="4"/>
  <c r="AC15" i="4"/>
  <c r="AB15" i="4"/>
  <c r="AB17" i="4" s="1"/>
  <c r="AH37" i="6" s="1"/>
  <c r="AH85" i="6" s="1"/>
  <c r="AA15" i="4"/>
  <c r="Z15" i="4"/>
  <c r="M15" i="4"/>
  <c r="L15" i="4"/>
  <c r="K15" i="4"/>
  <c r="K55" i="4" s="1"/>
  <c r="J15" i="4"/>
  <c r="I15" i="4"/>
  <c r="AS14" i="4"/>
  <c r="AT14" i="4" s="1"/>
  <c r="AX14" i="4" s="1"/>
  <c r="AO14" i="4"/>
  <c r="AN14" i="4"/>
  <c r="AS12" i="4"/>
  <c r="AT12" i="4" s="1"/>
  <c r="AX12" i="4" s="1"/>
  <c r="AO12" i="4"/>
  <c r="AN12" i="4"/>
  <c r="AS7" i="4"/>
  <c r="AW7" i="4" s="1"/>
  <c r="AO7" i="4"/>
  <c r="AN7" i="4"/>
  <c r="AS6" i="4"/>
  <c r="AU6" i="4" s="1"/>
  <c r="AY6" i="4" s="1"/>
  <c r="AO6" i="4"/>
  <c r="AN6" i="4"/>
  <c r="AS4" i="4"/>
  <c r="AU4" i="4" s="1"/>
  <c r="AY4" i="4" s="1"/>
  <c r="AO4" i="4"/>
  <c r="AN4" i="4"/>
  <c r="AC39" i="6" l="1"/>
  <c r="AC87" i="6" s="1"/>
  <c r="AC84" i="6"/>
  <c r="AD39" i="6"/>
  <c r="AD87" i="6" s="1"/>
  <c r="AD84" i="6"/>
  <c r="AG6" i="15"/>
  <c r="AH7" i="15" s="1"/>
  <c r="AE39" i="6"/>
  <c r="AE87" i="6" s="1"/>
  <c r="AE84" i="6"/>
  <c r="AA39" i="6"/>
  <c r="AA87" i="6" s="1"/>
  <c r="AA84" i="6"/>
  <c r="AL39" i="6"/>
  <c r="AL87" i="6" s="1"/>
  <c r="AL84" i="6"/>
  <c r="AB39" i="6"/>
  <c r="AB87" i="6" s="1"/>
  <c r="AB84" i="6"/>
  <c r="AM40" i="6"/>
  <c r="AM71" i="6" s="1"/>
  <c r="Q5" i="16"/>
  <c r="J15" i="16" s="1"/>
  <c r="G15" i="16" s="1"/>
  <c r="F16" i="16"/>
  <c r="E13" i="18"/>
  <c r="E15" i="17"/>
  <c r="AC38" i="6"/>
  <c r="AC86" i="6" s="1"/>
  <c r="AA38" i="6"/>
  <c r="AA86" i="6" s="1"/>
  <c r="AB38" i="6"/>
  <c r="AB86" i="6" s="1"/>
  <c r="AE38" i="6"/>
  <c r="AD38" i="6"/>
  <c r="AD86" i="6" s="1"/>
  <c r="AL38" i="6"/>
  <c r="AL86" i="6" s="1"/>
  <c r="B48" i="6"/>
  <c r="B49" i="6" s="1"/>
  <c r="B50" i="6" s="1"/>
  <c r="B51" i="6" s="1"/>
  <c r="B53" i="6" s="1"/>
  <c r="B54" i="6" s="1"/>
  <c r="B55" i="6" s="1"/>
  <c r="B56" i="6" s="1"/>
  <c r="B58" i="6" s="1"/>
  <c r="B59" i="6" s="1"/>
  <c r="AF35" i="6"/>
  <c r="Z17" i="4"/>
  <c r="AF37" i="6" s="1"/>
  <c r="AF85" i="6" s="1"/>
  <c r="AG35" i="6"/>
  <c r="AA17" i="4"/>
  <c r="AG37" i="6" s="1"/>
  <c r="AG85" i="6" s="1"/>
  <c r="AJ35" i="6"/>
  <c r="AD17" i="4"/>
  <c r="AJ37" i="6" s="1"/>
  <c r="AJ85" i="6" s="1"/>
  <c r="R35" i="6"/>
  <c r="R84" i="6" s="1"/>
  <c r="L17" i="4"/>
  <c r="R37" i="6" s="1"/>
  <c r="R85" i="6" s="1"/>
  <c r="S35" i="6"/>
  <c r="M17" i="4"/>
  <c r="S37" i="6" s="1"/>
  <c r="S85" i="6" s="1"/>
  <c r="AI35" i="6"/>
  <c r="AC17" i="4"/>
  <c r="AI37" i="6" s="1"/>
  <c r="AI85" i="6" s="1"/>
  <c r="AK35" i="6"/>
  <c r="AE17" i="4"/>
  <c r="AK37" i="6" s="1"/>
  <c r="AK85" i="6" s="1"/>
  <c r="L55" i="4"/>
  <c r="M55" i="4" s="1"/>
  <c r="AH35" i="6"/>
  <c r="P15" i="4"/>
  <c r="T15" i="4"/>
  <c r="S15" i="4"/>
  <c r="R15" i="4"/>
  <c r="N15" i="4"/>
  <c r="O15" i="4"/>
  <c r="O17" i="4" s="1"/>
  <c r="U37" i="6" s="1"/>
  <c r="U85" i="6" s="1"/>
  <c r="Q15" i="4"/>
  <c r="G15" i="4"/>
  <c r="AQ12" i="4"/>
  <c r="AW4" i="4"/>
  <c r="AU12" i="4"/>
  <c r="AY12" i="4" s="1"/>
  <c r="AR12" i="4"/>
  <c r="AT7" i="4"/>
  <c r="AX7" i="4" s="1"/>
  <c r="AW6" i="4"/>
  <c r="AU7" i="4"/>
  <c r="AY7" i="4" s="1"/>
  <c r="AW12" i="4"/>
  <c r="AR6" i="4"/>
  <c r="AQ4" i="4"/>
  <c r="AT4" i="4"/>
  <c r="AX4" i="4" s="1"/>
  <c r="AQ6" i="4"/>
  <c r="AR14" i="4"/>
  <c r="AR4" i="4"/>
  <c r="AT6" i="4"/>
  <c r="AX6" i="4" s="1"/>
  <c r="AU14" i="4"/>
  <c r="AY14" i="4" s="1"/>
  <c r="AW14" i="4"/>
  <c r="AV21" i="2"/>
  <c r="AY21" i="2" s="1"/>
  <c r="AV22" i="2"/>
  <c r="AV25" i="2"/>
  <c r="AV26" i="2"/>
  <c r="AV29" i="2"/>
  <c r="AT22" i="2"/>
  <c r="AX22" i="2" s="1"/>
  <c r="AT26" i="2"/>
  <c r="AX26" i="2" s="1"/>
  <c r="AS21" i="2"/>
  <c r="AW21" i="2" s="1"/>
  <c r="AS25" i="2"/>
  <c r="AW25" i="2" s="1"/>
  <c r="AS29" i="2"/>
  <c r="AW29" i="2" s="1"/>
  <c r="AR29" i="2"/>
  <c r="AT29" i="2" s="1"/>
  <c r="AX29" i="2" s="1"/>
  <c r="AR28" i="2"/>
  <c r="AV28" i="2" s="1"/>
  <c r="AR27" i="2"/>
  <c r="AT27" i="2" s="1"/>
  <c r="AX27" i="2" s="1"/>
  <c r="AR26" i="2"/>
  <c r="AS26" i="2" s="1"/>
  <c r="AW26" i="2" s="1"/>
  <c r="AR25" i="2"/>
  <c r="AT25" i="2" s="1"/>
  <c r="AX25" i="2" s="1"/>
  <c r="AR24" i="2"/>
  <c r="AV24" i="2" s="1"/>
  <c r="AR23" i="2"/>
  <c r="AV23" i="2" s="1"/>
  <c r="AR22" i="2"/>
  <c r="AS22" i="2" s="1"/>
  <c r="AW22" i="2" s="1"/>
  <c r="AR21" i="2"/>
  <c r="AT21" i="2" s="1"/>
  <c r="AX21" i="2" s="1"/>
  <c r="AR20" i="2"/>
  <c r="AV20" i="2" s="1"/>
  <c r="AQ13" i="2"/>
  <c r="AQ12" i="2"/>
  <c r="AQ11" i="2"/>
  <c r="AQ9" i="2"/>
  <c r="AQ10" i="2"/>
  <c r="AQ8" i="2"/>
  <c r="AQ7" i="2"/>
  <c r="AQ6" i="2"/>
  <c r="AQ5" i="2"/>
  <c r="AQ4" i="2"/>
  <c r="AO4" i="2"/>
  <c r="AP4" i="2" s="1"/>
  <c r="AO5" i="2"/>
  <c r="AP5" i="2" s="1"/>
  <c r="AO6" i="2"/>
  <c r="AP6" i="2" s="1"/>
  <c r="AO7" i="2"/>
  <c r="AP7" i="2" s="1"/>
  <c r="AO8" i="2"/>
  <c r="AO9" i="2"/>
  <c r="AP9" i="2" s="1"/>
  <c r="AO10" i="2"/>
  <c r="AP10" i="2" s="1"/>
  <c r="AO11" i="2"/>
  <c r="AO12" i="2"/>
  <c r="AP12" i="2" s="1"/>
  <c r="AO13" i="2"/>
  <c r="AP13" i="2"/>
  <c r="AP11" i="2"/>
  <c r="AP8" i="2"/>
  <c r="R22" i="2"/>
  <c r="AD28" i="2"/>
  <c r="AA28" i="2"/>
  <c r="X28" i="2"/>
  <c r="U28" i="2"/>
  <c r="W28" i="2" s="1"/>
  <c r="Z25" i="2"/>
  <c r="AD27" i="2"/>
  <c r="U27" i="2"/>
  <c r="AA27" i="2"/>
  <c r="X27" i="2"/>
  <c r="Z27" i="2" s="1"/>
  <c r="AD26" i="2"/>
  <c r="AF26" i="2" s="1"/>
  <c r="AA26" i="2"/>
  <c r="X26" i="2"/>
  <c r="U26" i="2"/>
  <c r="R26" i="2"/>
  <c r="O26" i="2"/>
  <c r="AD24" i="2"/>
  <c r="AA24" i="2"/>
  <c r="X24" i="2"/>
  <c r="U24" i="2"/>
  <c r="R24" i="2"/>
  <c r="U29" i="2"/>
  <c r="W29" i="2" s="1"/>
  <c r="R29" i="2"/>
  <c r="R28" i="2"/>
  <c r="AC25" i="2"/>
  <c r="AC20" i="2"/>
  <c r="Z20" i="2"/>
  <c r="T25" i="2"/>
  <c r="T20" i="2"/>
  <c r="AH29" i="2"/>
  <c r="AH28" i="2"/>
  <c r="AH27" i="2"/>
  <c r="AH26" i="2"/>
  <c r="AH25" i="2"/>
  <c r="AH24" i="2"/>
  <c r="AH23" i="2"/>
  <c r="AH22" i="2"/>
  <c r="AH21" i="2"/>
  <c r="AH20" i="2"/>
  <c r="AG23" i="2"/>
  <c r="AQ23" i="2" s="1"/>
  <c r="AG21" i="2"/>
  <c r="AQ21" i="2" s="1"/>
  <c r="AG20" i="2"/>
  <c r="AQ20" i="2" s="1"/>
  <c r="AE30" i="2"/>
  <c r="AB30" i="2"/>
  <c r="Y30" i="2"/>
  <c r="V30" i="2"/>
  <c r="S30" i="2"/>
  <c r="W10" i="2"/>
  <c r="AF13" i="2"/>
  <c r="AF12" i="2"/>
  <c r="AF11" i="2"/>
  <c r="AF10" i="2"/>
  <c r="AF9" i="2"/>
  <c r="AF8" i="2"/>
  <c r="AF7" i="2"/>
  <c r="AF6" i="2"/>
  <c r="AF5" i="2"/>
  <c r="AF4" i="2"/>
  <c r="AC13" i="2"/>
  <c r="AC12" i="2"/>
  <c r="AC11" i="2"/>
  <c r="AC10" i="2"/>
  <c r="AC9" i="2"/>
  <c r="AC8" i="2"/>
  <c r="AC7" i="2"/>
  <c r="AI7" i="2" s="1"/>
  <c r="AC6" i="2"/>
  <c r="AC5" i="2"/>
  <c r="AC4" i="2"/>
  <c r="Z13" i="2"/>
  <c r="Z12" i="2"/>
  <c r="Z11" i="2"/>
  <c r="Z10" i="2"/>
  <c r="Z9" i="2"/>
  <c r="Z8" i="2"/>
  <c r="Z7" i="2"/>
  <c r="Z6" i="2"/>
  <c r="Z5" i="2"/>
  <c r="Z4" i="2"/>
  <c r="W13" i="2"/>
  <c r="W12" i="2"/>
  <c r="W11" i="2"/>
  <c r="W9" i="2"/>
  <c r="W8" i="2"/>
  <c r="W7" i="2"/>
  <c r="W6" i="2"/>
  <c r="W5" i="2"/>
  <c r="W4" i="2"/>
  <c r="T13" i="2"/>
  <c r="T12" i="2"/>
  <c r="T11" i="2"/>
  <c r="T10" i="2"/>
  <c r="T9" i="2"/>
  <c r="T8" i="2"/>
  <c r="T7" i="2"/>
  <c r="T6" i="2"/>
  <c r="T5" i="2"/>
  <c r="T4" i="2"/>
  <c r="AE13" i="2"/>
  <c r="AE12" i="2"/>
  <c r="AE11" i="2"/>
  <c r="AE10" i="2"/>
  <c r="AE9" i="2"/>
  <c r="AE8" i="2"/>
  <c r="AE7" i="2"/>
  <c r="AE6" i="2"/>
  <c r="AE14" i="2" s="1"/>
  <c r="AE5" i="2"/>
  <c r="AE4" i="2"/>
  <c r="AB13" i="2"/>
  <c r="AB12" i="2"/>
  <c r="AB11" i="2"/>
  <c r="AB10" i="2"/>
  <c r="AB9" i="2"/>
  <c r="AB8" i="2"/>
  <c r="AB7" i="2"/>
  <c r="AB6" i="2"/>
  <c r="AB5" i="2"/>
  <c r="AB4" i="2"/>
  <c r="AB14" i="2" s="1"/>
  <c r="Y13" i="2"/>
  <c r="Y12" i="2"/>
  <c r="Y11" i="2"/>
  <c r="Y10" i="2"/>
  <c r="Y9" i="2"/>
  <c r="Y8" i="2"/>
  <c r="Y7" i="2"/>
  <c r="Y6" i="2"/>
  <c r="Y14" i="2" s="1"/>
  <c r="Y5" i="2"/>
  <c r="Y4" i="2"/>
  <c r="V13" i="2"/>
  <c r="V12" i="2"/>
  <c r="V11" i="2"/>
  <c r="V10" i="2"/>
  <c r="V9" i="2"/>
  <c r="V8" i="2"/>
  <c r="V7" i="2"/>
  <c r="V6" i="2"/>
  <c r="V5" i="2"/>
  <c r="V4" i="2"/>
  <c r="S13" i="2"/>
  <c r="S12" i="2"/>
  <c r="S11" i="2"/>
  <c r="S10" i="2"/>
  <c r="S9" i="2"/>
  <c r="S8" i="2"/>
  <c r="S7" i="2"/>
  <c r="S6" i="2"/>
  <c r="S5" i="2"/>
  <c r="S4" i="2"/>
  <c r="AD14" i="2"/>
  <c r="AA14" i="2"/>
  <c r="X14" i="2"/>
  <c r="R14" i="2"/>
  <c r="AG13" i="2"/>
  <c r="AG12" i="2"/>
  <c r="AH12" i="2" s="1"/>
  <c r="AG11" i="2"/>
  <c r="AH11" i="2" s="1"/>
  <c r="AG10" i="2"/>
  <c r="AH10" i="2" s="1"/>
  <c r="AG9" i="2"/>
  <c r="AG8" i="2"/>
  <c r="AH8" i="2" s="1"/>
  <c r="AG7" i="2"/>
  <c r="AH7" i="2" s="1"/>
  <c r="AG6" i="2"/>
  <c r="AH6" i="2" s="1"/>
  <c r="AG5" i="2"/>
  <c r="AG4" i="2"/>
  <c r="AH4" i="2" s="1"/>
  <c r="AL46" i="2"/>
  <c r="AJ46" i="2"/>
  <c r="AH46" i="2"/>
  <c r="Q46" i="2"/>
  <c r="P46" i="2"/>
  <c r="O46" i="2"/>
  <c r="N46" i="2"/>
  <c r="M46" i="2"/>
  <c r="L46" i="2"/>
  <c r="K46" i="2"/>
  <c r="J46" i="2"/>
  <c r="I46" i="2"/>
  <c r="H46" i="2"/>
  <c r="G46" i="2"/>
  <c r="F46" i="2"/>
  <c r="D46" i="2"/>
  <c r="AK45" i="2"/>
  <c r="AI45" i="2"/>
  <c r="AG45" i="2"/>
  <c r="AM45" i="2" s="1"/>
  <c r="AK44" i="2"/>
  <c r="AI44" i="2"/>
  <c r="AG44" i="2"/>
  <c r="AM44" i="2" s="1"/>
  <c r="AK43" i="2"/>
  <c r="AI43" i="2"/>
  <c r="AG43" i="2"/>
  <c r="AM43" i="2" s="1"/>
  <c r="AK42" i="2"/>
  <c r="AI42" i="2"/>
  <c r="AG42" i="2"/>
  <c r="AM42" i="2" s="1"/>
  <c r="AK41" i="2"/>
  <c r="AI41" i="2"/>
  <c r="AG41" i="2"/>
  <c r="AM41" i="2" s="1"/>
  <c r="AK40" i="2"/>
  <c r="AI40" i="2"/>
  <c r="AG40" i="2"/>
  <c r="AM40" i="2" s="1"/>
  <c r="AK39" i="2"/>
  <c r="AI39" i="2"/>
  <c r="AG39" i="2"/>
  <c r="AM39" i="2" s="1"/>
  <c r="AK38" i="2"/>
  <c r="AI38" i="2"/>
  <c r="AG38" i="2"/>
  <c r="AM38" i="2" s="1"/>
  <c r="AK37" i="2"/>
  <c r="AI37" i="2"/>
  <c r="AG37" i="2"/>
  <c r="AM37" i="2" s="1"/>
  <c r="AK36" i="2"/>
  <c r="AI36" i="2"/>
  <c r="AG36" i="2"/>
  <c r="AM36" i="2" s="1"/>
  <c r="AK35" i="2"/>
  <c r="AI35" i="2"/>
  <c r="AI46" i="2" s="1"/>
  <c r="AG35" i="2"/>
  <c r="AM35" i="2" s="1"/>
  <c r="P30" i="2"/>
  <c r="M30" i="2"/>
  <c r="J30" i="2"/>
  <c r="G30" i="2"/>
  <c r="F30" i="2"/>
  <c r="AN29" i="2"/>
  <c r="H29" i="2" s="1"/>
  <c r="AM29" i="2"/>
  <c r="AC29" i="2" s="1"/>
  <c r="O29" i="2"/>
  <c r="O30" i="2" s="1"/>
  <c r="L29" i="2"/>
  <c r="D29" i="2"/>
  <c r="E29" i="2" s="1"/>
  <c r="AN28" i="2"/>
  <c r="AF28" i="2" s="1"/>
  <c r="AM28" i="2"/>
  <c r="O28" i="2"/>
  <c r="L28" i="2"/>
  <c r="I28" i="2"/>
  <c r="E28" i="2"/>
  <c r="D28" i="2"/>
  <c r="AN27" i="2"/>
  <c r="AM27" i="2"/>
  <c r="Q27" i="2" s="1"/>
  <c r="D27" i="2"/>
  <c r="E27" i="2" s="1"/>
  <c r="AN26" i="2"/>
  <c r="AM26" i="2"/>
  <c r="K26" i="2" s="1"/>
  <c r="D26" i="2"/>
  <c r="E26" i="2" s="1"/>
  <c r="AN25" i="2"/>
  <c r="N25" i="2" s="1"/>
  <c r="AM25" i="2"/>
  <c r="H25" i="2" s="1"/>
  <c r="Q25" i="2"/>
  <c r="K25" i="2"/>
  <c r="E25" i="2"/>
  <c r="D25" i="2"/>
  <c r="AN24" i="2"/>
  <c r="AM24" i="2"/>
  <c r="H24" i="2" s="1"/>
  <c r="O24" i="2"/>
  <c r="L24" i="2"/>
  <c r="N24" i="2" s="1"/>
  <c r="D24" i="2"/>
  <c r="E24" i="2" s="1"/>
  <c r="AN23" i="2"/>
  <c r="AC23" i="2" s="1"/>
  <c r="AM23" i="2"/>
  <c r="AF23" i="2" s="1"/>
  <c r="D23" i="2"/>
  <c r="E23" i="2" s="1"/>
  <c r="AN22" i="2"/>
  <c r="AF22" i="2" s="1"/>
  <c r="AM22" i="2"/>
  <c r="Z22" i="2" s="1"/>
  <c r="O22" i="2"/>
  <c r="L22" i="2"/>
  <c r="K22" i="2"/>
  <c r="I22" i="2"/>
  <c r="D22" i="2"/>
  <c r="E22" i="2" s="1"/>
  <c r="AN21" i="2"/>
  <c r="AM21" i="2"/>
  <c r="K21" i="2" s="1"/>
  <c r="D21" i="2"/>
  <c r="E21" i="2" s="1"/>
  <c r="B21" i="2"/>
  <c r="B22" i="2" s="1"/>
  <c r="B23" i="2" s="1"/>
  <c r="B24" i="2" s="1"/>
  <c r="B25" i="2" s="1"/>
  <c r="B26" i="2" s="1"/>
  <c r="B27" i="2" s="1"/>
  <c r="B28" i="2" s="1"/>
  <c r="B29" i="2" s="1"/>
  <c r="AN20" i="2"/>
  <c r="Q20" i="2" s="1"/>
  <c r="AM20" i="2"/>
  <c r="K20" i="2" s="1"/>
  <c r="N20" i="2"/>
  <c r="H20" i="2"/>
  <c r="D20" i="2"/>
  <c r="O14" i="2"/>
  <c r="L14" i="2"/>
  <c r="I14" i="2"/>
  <c r="F14" i="2"/>
  <c r="D14" i="2"/>
  <c r="AH13" i="2"/>
  <c r="Q13" i="2"/>
  <c r="P13" i="2"/>
  <c r="N13" i="2"/>
  <c r="M13" i="2"/>
  <c r="K13" i="2"/>
  <c r="J13" i="2"/>
  <c r="H13" i="2"/>
  <c r="G13" i="2"/>
  <c r="E13" i="2"/>
  <c r="Q12" i="2"/>
  <c r="P12" i="2"/>
  <c r="N12" i="2"/>
  <c r="M12" i="2"/>
  <c r="K12" i="2"/>
  <c r="J12" i="2"/>
  <c r="H12" i="2"/>
  <c r="G12" i="2"/>
  <c r="E12" i="2"/>
  <c r="Q11" i="2"/>
  <c r="P11" i="2"/>
  <c r="N11" i="2"/>
  <c r="M11" i="2"/>
  <c r="K11" i="2"/>
  <c r="J11" i="2"/>
  <c r="H11" i="2"/>
  <c r="G11" i="2"/>
  <c r="E11" i="2"/>
  <c r="Q10" i="2"/>
  <c r="P10" i="2"/>
  <c r="N10" i="2"/>
  <c r="M10" i="2"/>
  <c r="K10" i="2"/>
  <c r="J10" i="2"/>
  <c r="H10" i="2"/>
  <c r="G10" i="2"/>
  <c r="E10" i="2"/>
  <c r="AH9" i="2"/>
  <c r="Q9" i="2"/>
  <c r="P9" i="2"/>
  <c r="N9" i="2"/>
  <c r="M9" i="2"/>
  <c r="K9" i="2"/>
  <c r="J9" i="2"/>
  <c r="H9" i="2"/>
  <c r="AI9" i="2" s="1"/>
  <c r="G9" i="2"/>
  <c r="E9" i="2"/>
  <c r="Q8" i="2"/>
  <c r="P8" i="2"/>
  <c r="N8" i="2"/>
  <c r="M8" i="2"/>
  <c r="K8" i="2"/>
  <c r="J8" i="2"/>
  <c r="H8" i="2"/>
  <c r="G8" i="2"/>
  <c r="E8" i="2"/>
  <c r="Q7" i="2"/>
  <c r="P7" i="2"/>
  <c r="N7" i="2"/>
  <c r="M7" i="2"/>
  <c r="K7" i="2"/>
  <c r="J7" i="2"/>
  <c r="H7" i="2"/>
  <c r="G7" i="2"/>
  <c r="E7" i="2"/>
  <c r="Q6" i="2"/>
  <c r="Q14" i="2" s="1"/>
  <c r="P6" i="2"/>
  <c r="N6" i="2"/>
  <c r="M6" i="2"/>
  <c r="K6" i="2"/>
  <c r="J6" i="2"/>
  <c r="H6" i="2"/>
  <c r="G6" i="2"/>
  <c r="E6" i="2"/>
  <c r="E14" i="2" s="1"/>
  <c r="Q5" i="2"/>
  <c r="P5" i="2"/>
  <c r="N5" i="2"/>
  <c r="M5" i="2"/>
  <c r="M14" i="2" s="1"/>
  <c r="K5" i="2"/>
  <c r="J5" i="2"/>
  <c r="H5" i="2"/>
  <c r="G5" i="2"/>
  <c r="G14" i="2" s="1"/>
  <c r="E5" i="2"/>
  <c r="B5" i="2"/>
  <c r="B6" i="2" s="1"/>
  <c r="B7" i="2" s="1"/>
  <c r="B8" i="2" s="1"/>
  <c r="B9" i="2" s="1"/>
  <c r="B10" i="2" s="1"/>
  <c r="B11" i="2" s="1"/>
  <c r="B12" i="2" s="1"/>
  <c r="B13" i="2" s="1"/>
  <c r="Q4" i="2"/>
  <c r="P4" i="2"/>
  <c r="P14" i="2" s="1"/>
  <c r="N4" i="2"/>
  <c r="M4" i="2"/>
  <c r="K4" i="2"/>
  <c r="J4" i="2"/>
  <c r="J14" i="2" s="1"/>
  <c r="H4" i="2"/>
  <c r="G4" i="2"/>
  <c r="E4" i="2"/>
  <c r="AY20" i="2" l="1"/>
  <c r="AZ24" i="2"/>
  <c r="AY26" i="2"/>
  <c r="W21" i="2"/>
  <c r="AF27" i="2"/>
  <c r="AP21" i="2"/>
  <c r="AT23" i="2"/>
  <c r="AX23" i="2" s="1"/>
  <c r="W22" i="2"/>
  <c r="Z21" i="2"/>
  <c r="Z30" i="2" s="1"/>
  <c r="AF29" i="2"/>
  <c r="W26" i="2"/>
  <c r="Z28" i="2"/>
  <c r="AS28" i="2"/>
  <c r="AW28" i="2" s="1"/>
  <c r="AZ28" i="2" s="1"/>
  <c r="AS24" i="2"/>
  <c r="AW24" i="2" s="1"/>
  <c r="AY24" i="2" s="1"/>
  <c r="BA24" i="2" s="1"/>
  <c r="AT20" i="2"/>
  <c r="AX20" i="2" s="1"/>
  <c r="AE40" i="6"/>
  <c r="AE71" i="6" s="1"/>
  <c r="X6" i="15" s="1"/>
  <c r="Y7" i="15" s="1"/>
  <c r="Y13" i="15" s="1"/>
  <c r="AE86" i="6"/>
  <c r="T24" i="2"/>
  <c r="Z29" i="2"/>
  <c r="AF21" i="2"/>
  <c r="K14" i="2"/>
  <c r="L30" i="2"/>
  <c r="H26" i="2"/>
  <c r="AK46" i="2"/>
  <c r="H21" i="2"/>
  <c r="N26" i="2"/>
  <c r="Q28" i="2"/>
  <c r="Q29" i="2"/>
  <c r="T21" i="2"/>
  <c r="T27" i="2"/>
  <c r="W23" i="2"/>
  <c r="W30" i="2" s="1"/>
  <c r="AC21" i="2"/>
  <c r="T28" i="2"/>
  <c r="W24" i="2"/>
  <c r="Z26" i="2"/>
  <c r="AC27" i="2"/>
  <c r="AF25" i="2"/>
  <c r="AC28" i="2"/>
  <c r="AS27" i="2"/>
  <c r="AW27" i="2" s="1"/>
  <c r="AS23" i="2"/>
  <c r="AW23" i="2" s="1"/>
  <c r="AY23" i="2" s="1"/>
  <c r="BA23" i="2" s="1"/>
  <c r="AV27" i="2"/>
  <c r="K28" i="2"/>
  <c r="AI28" i="2" s="1"/>
  <c r="T26" i="2"/>
  <c r="Q21" i="2"/>
  <c r="N28" i="2"/>
  <c r="N14" i="2"/>
  <c r="D30" i="2"/>
  <c r="N21" i="2"/>
  <c r="Q22" i="2"/>
  <c r="H23" i="2"/>
  <c r="K24" i="2"/>
  <c r="Q24" i="2"/>
  <c r="Q26" i="2"/>
  <c r="N27" i="2"/>
  <c r="H28" i="2"/>
  <c r="K29" i="2"/>
  <c r="Z14" i="2"/>
  <c r="AC14" i="2"/>
  <c r="AF14" i="2"/>
  <c r="T23" i="2"/>
  <c r="W20" i="2"/>
  <c r="AI20" i="2" s="1"/>
  <c r="Z23" i="2"/>
  <c r="AC22" i="2"/>
  <c r="AF20" i="2"/>
  <c r="Z24" i="2"/>
  <c r="AC26" i="2"/>
  <c r="W27" i="2"/>
  <c r="AG28" i="2"/>
  <c r="AP20" i="2"/>
  <c r="AP23" i="2"/>
  <c r="AS20" i="2"/>
  <c r="AW20" i="2" s="1"/>
  <c r="AT28" i="2"/>
  <c r="AX28" i="2" s="1"/>
  <c r="AT24" i="2"/>
  <c r="AX24" i="2" s="1"/>
  <c r="AN3" i="16"/>
  <c r="H38" i="16" s="1"/>
  <c r="AL40" i="6"/>
  <c r="AL71" i="6" s="1"/>
  <c r="AE6" i="15" s="1"/>
  <c r="AD40" i="6"/>
  <c r="AD71" i="6" s="1"/>
  <c r="W6" i="15" s="1"/>
  <c r="AC40" i="6"/>
  <c r="AC71" i="6" s="1"/>
  <c r="V6" i="15" s="1"/>
  <c r="W7" i="15" s="1"/>
  <c r="W13" i="15" s="1"/>
  <c r="AI39" i="6"/>
  <c r="AI87" i="6" s="1"/>
  <c r="AI84" i="6"/>
  <c r="R39" i="6"/>
  <c r="R87" i="6" s="1"/>
  <c r="AG39" i="6"/>
  <c r="AG87" i="6" s="1"/>
  <c r="AG84" i="6"/>
  <c r="AH39" i="6"/>
  <c r="AH87" i="6" s="1"/>
  <c r="AH84" i="6"/>
  <c r="AA40" i="6"/>
  <c r="AA71" i="6" s="1"/>
  <c r="T6" i="15" s="1"/>
  <c r="U7" i="15" s="1"/>
  <c r="U13" i="15" s="1"/>
  <c r="AB40" i="6"/>
  <c r="AB71" i="6" s="1"/>
  <c r="U6" i="15" s="1"/>
  <c r="V7" i="15" s="1"/>
  <c r="V13" i="15" s="1"/>
  <c r="AK39" i="6"/>
  <c r="AK87" i="6" s="1"/>
  <c r="AK84" i="6"/>
  <c r="S39" i="6"/>
  <c r="S87" i="6" s="1"/>
  <c r="S84" i="6"/>
  <c r="AJ39" i="6"/>
  <c r="AJ87" i="6" s="1"/>
  <c r="AJ84" i="6"/>
  <c r="AF39" i="6"/>
  <c r="AF87" i="6" s="1"/>
  <c r="AF84" i="6"/>
  <c r="AF6" i="15"/>
  <c r="AM3" i="16" s="1"/>
  <c r="H37" i="16" s="1"/>
  <c r="AH13" i="15"/>
  <c r="AF7" i="15"/>
  <c r="AF13" i="15" s="1"/>
  <c r="AL3" i="16"/>
  <c r="H36" i="16" s="1"/>
  <c r="AD3" i="16"/>
  <c r="H28" i="16" s="1"/>
  <c r="X7" i="15"/>
  <c r="X13" i="15" s="1"/>
  <c r="D11" i="19"/>
  <c r="G16" i="16"/>
  <c r="E14" i="18"/>
  <c r="R36" i="6"/>
  <c r="S36" i="6" s="1"/>
  <c r="R38" i="6"/>
  <c r="AI38" i="6"/>
  <c r="AG38" i="6"/>
  <c r="AG86" i="6" s="1"/>
  <c r="AK38" i="6"/>
  <c r="S38" i="6"/>
  <c r="S86" i="6" s="1"/>
  <c r="AJ38" i="6"/>
  <c r="AF38" i="6"/>
  <c r="AF86" i="6" s="1"/>
  <c r="AH38" i="6"/>
  <c r="T35" i="6"/>
  <c r="N17" i="4"/>
  <c r="T37" i="6" s="1"/>
  <c r="T85" i="6" s="1"/>
  <c r="V35" i="6"/>
  <c r="P17" i="4"/>
  <c r="V37" i="6" s="1"/>
  <c r="V85" i="6" s="1"/>
  <c r="Z35" i="6"/>
  <c r="T17" i="4"/>
  <c r="Z37" i="6" s="1"/>
  <c r="Z85" i="6" s="1"/>
  <c r="X35" i="6"/>
  <c r="R17" i="4"/>
  <c r="X37" i="6" s="1"/>
  <c r="X85" i="6" s="1"/>
  <c r="W35" i="6"/>
  <c r="Q17" i="4"/>
  <c r="W37" i="6" s="1"/>
  <c r="W85" i="6" s="1"/>
  <c r="Y35" i="6"/>
  <c r="S17" i="4"/>
  <c r="Y37" i="6" s="1"/>
  <c r="Y85" i="6" s="1"/>
  <c r="B60" i="6"/>
  <c r="B61" i="6" s="1"/>
  <c r="B63" i="6" s="1"/>
  <c r="B64" i="6" s="1"/>
  <c r="B65" i="6" s="1"/>
  <c r="B66" i="6" s="1"/>
  <c r="B68" i="6" s="1"/>
  <c r="B69" i="6" s="1"/>
  <c r="N55" i="4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AH55" i="4" s="1"/>
  <c r="AI55" i="4" s="1"/>
  <c r="U35" i="6"/>
  <c r="AJ15" i="4"/>
  <c r="AZ12" i="4"/>
  <c r="BB12" i="4" s="1"/>
  <c r="AZ4" i="4"/>
  <c r="AZ6" i="4"/>
  <c r="AQ14" i="4"/>
  <c r="AQ7" i="4"/>
  <c r="AR7" i="4"/>
  <c r="BA14" i="4"/>
  <c r="AZ14" i="4"/>
  <c r="AZ7" i="4"/>
  <c r="BB7" i="4" s="1"/>
  <c r="AG22" i="2"/>
  <c r="AG25" i="2"/>
  <c r="W25" i="2"/>
  <c r="AD30" i="2"/>
  <c r="X30" i="2"/>
  <c r="AG27" i="2"/>
  <c r="T22" i="2"/>
  <c r="T30" i="2" s="1"/>
  <c r="AF24" i="2"/>
  <c r="AG24" i="2"/>
  <c r="AC24" i="2"/>
  <c r="AA30" i="2"/>
  <c r="AG26" i="2"/>
  <c r="AZ26" i="2" s="1"/>
  <c r="AG29" i="2"/>
  <c r="R30" i="2"/>
  <c r="T29" i="2"/>
  <c r="U30" i="2"/>
  <c r="AI26" i="2"/>
  <c r="AI25" i="2"/>
  <c r="U14" i="2"/>
  <c r="W14" i="2"/>
  <c r="V14" i="2"/>
  <c r="T14" i="2"/>
  <c r="S14" i="2"/>
  <c r="AI5" i="2"/>
  <c r="AI8" i="2"/>
  <c r="AI12" i="2"/>
  <c r="AI13" i="2"/>
  <c r="AI6" i="2"/>
  <c r="AI10" i="2"/>
  <c r="AI11" i="2"/>
  <c r="AI4" i="2"/>
  <c r="AG14" i="2"/>
  <c r="AH30" i="2"/>
  <c r="AM46" i="2"/>
  <c r="H22" i="2"/>
  <c r="N22" i="2"/>
  <c r="K23" i="2"/>
  <c r="H27" i="2"/>
  <c r="AI27" i="2" s="1"/>
  <c r="N29" i="2"/>
  <c r="I30" i="2"/>
  <c r="H14" i="2"/>
  <c r="N23" i="2"/>
  <c r="N30" i="2" s="1"/>
  <c r="K27" i="2"/>
  <c r="AG46" i="2"/>
  <c r="Q23" i="2"/>
  <c r="AH5" i="2"/>
  <c r="AH14" i="2" s="1"/>
  <c r="E20" i="2"/>
  <c r="E30" i="2" s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Y20" i="1"/>
  <c r="X20" i="1"/>
  <c r="Q30" i="2" l="1"/>
  <c r="AQ27" i="2"/>
  <c r="AP27" i="2"/>
  <c r="AH40" i="6"/>
  <c r="AH71" i="6" s="1"/>
  <c r="AA6" i="15" s="1"/>
  <c r="AB7" i="15" s="1"/>
  <c r="AB13" i="15" s="1"/>
  <c r="AH86" i="6"/>
  <c r="AY28" i="2"/>
  <c r="BA28" i="2" s="1"/>
  <c r="AQ29" i="2"/>
  <c r="AP29" i="2"/>
  <c r="R40" i="6"/>
  <c r="R86" i="6"/>
  <c r="AI29" i="2"/>
  <c r="AQ26" i="2"/>
  <c r="AP26" i="2"/>
  <c r="AQ24" i="2"/>
  <c r="AP24" i="2"/>
  <c r="AQ25" i="2"/>
  <c r="AP25" i="2"/>
  <c r="AA3" i="16"/>
  <c r="H25" i="16" s="1"/>
  <c r="AB3" i="16"/>
  <c r="H26" i="16" s="1"/>
  <c r="AE3" i="16"/>
  <c r="H29" i="16" s="1"/>
  <c r="AQ28" i="2"/>
  <c r="AP28" i="2"/>
  <c r="AZ27" i="2"/>
  <c r="AY27" i="2"/>
  <c r="BA27" i="2" s="1"/>
  <c r="AY25" i="2"/>
  <c r="AY29" i="2"/>
  <c r="BA29" i="2" s="1"/>
  <c r="AI23" i="2"/>
  <c r="BA26" i="2"/>
  <c r="AI21" i="2"/>
  <c r="AC30" i="2"/>
  <c r="AK40" i="6"/>
  <c r="AK71" i="6" s="1"/>
  <c r="AD6" i="15" s="1"/>
  <c r="AK86" i="6"/>
  <c r="AF30" i="2"/>
  <c r="AP22" i="2"/>
  <c r="AQ22" i="2"/>
  <c r="AJ40" i="6"/>
  <c r="AJ71" i="6" s="1"/>
  <c r="AC6" i="15" s="1"/>
  <c r="AD7" i="15" s="1"/>
  <c r="AD13" i="15" s="1"/>
  <c r="AJ86" i="6"/>
  <c r="AI40" i="6"/>
  <c r="AI71" i="6" s="1"/>
  <c r="AB6" i="15" s="1"/>
  <c r="AI86" i="6"/>
  <c r="AZ25" i="2"/>
  <c r="AZ29" i="2"/>
  <c r="AY22" i="2"/>
  <c r="BA22" i="2" s="1"/>
  <c r="S40" i="6"/>
  <c r="AC3" i="16"/>
  <c r="H27" i="16" s="1"/>
  <c r="U16" i="15"/>
  <c r="U17" i="15"/>
  <c r="U19" i="15"/>
  <c r="U18" i="15"/>
  <c r="U20" i="15"/>
  <c r="X16" i="15"/>
  <c r="X17" i="15"/>
  <c r="X19" i="15"/>
  <c r="X18" i="15"/>
  <c r="X20" i="15"/>
  <c r="AH16" i="15"/>
  <c r="AH18" i="15"/>
  <c r="AH20" i="15"/>
  <c r="AH17" i="15"/>
  <c r="AH19" i="15"/>
  <c r="U39" i="6"/>
  <c r="U87" i="6" s="1"/>
  <c r="U84" i="6"/>
  <c r="Y39" i="6"/>
  <c r="Y87" i="6" s="1"/>
  <c r="Y84" i="6"/>
  <c r="X39" i="6"/>
  <c r="X87" i="6" s="1"/>
  <c r="X84" i="6"/>
  <c r="V39" i="6"/>
  <c r="V87" i="6" s="1"/>
  <c r="V84" i="6"/>
  <c r="W16" i="15"/>
  <c r="W18" i="15"/>
  <c r="W20" i="15"/>
  <c r="W17" i="15"/>
  <c r="W19" i="15"/>
  <c r="Y16" i="15"/>
  <c r="Y17" i="15"/>
  <c r="Y19" i="15"/>
  <c r="Y18" i="15"/>
  <c r="Y20" i="15"/>
  <c r="AF40" i="6"/>
  <c r="AF71" i="6" s="1"/>
  <c r="Y6" i="15" s="1"/>
  <c r="AF3" i="16" s="1"/>
  <c r="H30" i="16" s="1"/>
  <c r="AG40" i="6"/>
  <c r="AG71" i="6" s="1"/>
  <c r="Z6" i="15" s="1"/>
  <c r="AG3" i="16" s="1"/>
  <c r="H31" i="16" s="1"/>
  <c r="AO4" i="16"/>
  <c r="I39" i="16" s="1"/>
  <c r="AG7" i="15"/>
  <c r="AG13" i="15" s="1"/>
  <c r="W39" i="6"/>
  <c r="W87" i="6" s="1"/>
  <c r="W84" i="6"/>
  <c r="Z39" i="6"/>
  <c r="Z87" i="6" s="1"/>
  <c r="Z84" i="6"/>
  <c r="T39" i="6"/>
  <c r="T87" i="6" s="1"/>
  <c r="T84" i="6"/>
  <c r="V16" i="15"/>
  <c r="V17" i="15"/>
  <c r="V19" i="15"/>
  <c r="V18" i="15"/>
  <c r="V20" i="15"/>
  <c r="AF16" i="15"/>
  <c r="AF17" i="15"/>
  <c r="AF19" i="15"/>
  <c r="AF18" i="15"/>
  <c r="AF20" i="15"/>
  <c r="AM4" i="16"/>
  <c r="I37" i="16" s="1"/>
  <c r="AJ3" i="16"/>
  <c r="H34" i="16" s="1"/>
  <c r="AI3" i="16"/>
  <c r="H33" i="16" s="1"/>
  <c r="AC7" i="15"/>
  <c r="AC13" i="15" s="1"/>
  <c r="AK3" i="16"/>
  <c r="H35" i="16" s="1"/>
  <c r="AE7" i="15"/>
  <c r="AE13" i="15" s="1"/>
  <c r="AD4" i="16"/>
  <c r="I28" i="16" s="1"/>
  <c r="AF4" i="16"/>
  <c r="I30" i="16" s="1"/>
  <c r="AH3" i="16"/>
  <c r="H32" i="16" s="1"/>
  <c r="AE4" i="16"/>
  <c r="I29" i="16" s="1"/>
  <c r="AC4" i="16"/>
  <c r="I27" i="16" s="1"/>
  <c r="AB4" i="16"/>
  <c r="I26" i="16" s="1"/>
  <c r="D12" i="19"/>
  <c r="R41" i="6"/>
  <c r="R72" i="6" s="1"/>
  <c r="R71" i="6"/>
  <c r="K6" i="15" s="1"/>
  <c r="W38" i="6"/>
  <c r="W86" i="6" s="1"/>
  <c r="Z38" i="6"/>
  <c r="T38" i="6"/>
  <c r="T86" i="6" s="1"/>
  <c r="U38" i="6"/>
  <c r="U86" i="6" s="1"/>
  <c r="Y38" i="6"/>
  <c r="X38" i="6"/>
  <c r="X86" i="6" s="1"/>
  <c r="V38" i="6"/>
  <c r="T36" i="6"/>
  <c r="U36" i="6" s="1"/>
  <c r="V36" i="6" s="1"/>
  <c r="W36" i="6" s="1"/>
  <c r="X36" i="6" s="1"/>
  <c r="Y36" i="6" s="1"/>
  <c r="Z36" i="6" s="1"/>
  <c r="AA36" i="6" s="1"/>
  <c r="AB36" i="6" s="1"/>
  <c r="AC36" i="6" s="1"/>
  <c r="AD36" i="6" s="1"/>
  <c r="AE36" i="6" s="1"/>
  <c r="AF36" i="6" s="1"/>
  <c r="AG36" i="6" s="1"/>
  <c r="AH36" i="6" s="1"/>
  <c r="AI36" i="6" s="1"/>
  <c r="AJ36" i="6" s="1"/>
  <c r="AK36" i="6" s="1"/>
  <c r="AL36" i="6" s="1"/>
  <c r="AM36" i="6" s="1"/>
  <c r="AN36" i="6" s="1"/>
  <c r="AO36" i="6" s="1"/>
  <c r="BB14" i="4"/>
  <c r="AI22" i="2"/>
  <c r="AI24" i="2"/>
  <c r="AG30" i="2"/>
  <c r="AI14" i="2"/>
  <c r="K30" i="2"/>
  <c r="H30" i="2"/>
  <c r="O22" i="1"/>
  <c r="L22" i="1"/>
  <c r="I22" i="1"/>
  <c r="O26" i="1"/>
  <c r="R26" i="1" s="1"/>
  <c r="O29" i="1"/>
  <c r="L29" i="1"/>
  <c r="O24" i="1"/>
  <c r="L24" i="1"/>
  <c r="R25" i="1"/>
  <c r="R27" i="1"/>
  <c r="O28" i="1"/>
  <c r="L28" i="1"/>
  <c r="I28" i="1"/>
  <c r="H22" i="1"/>
  <c r="H25" i="1"/>
  <c r="N23" i="1"/>
  <c r="H20" i="1"/>
  <c r="Q20" i="1"/>
  <c r="N27" i="1"/>
  <c r="N21" i="1"/>
  <c r="N20" i="1"/>
  <c r="H23" i="1"/>
  <c r="H24" i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20" i="1"/>
  <c r="E20" i="1" s="1"/>
  <c r="B21" i="1"/>
  <c r="B22" i="1" s="1"/>
  <c r="B23" i="1" s="1"/>
  <c r="B24" i="1" s="1"/>
  <c r="B25" i="1" s="1"/>
  <c r="B26" i="1" s="1"/>
  <c r="B27" i="1" s="1"/>
  <c r="B28" i="1" s="1"/>
  <c r="B29" i="1" s="1"/>
  <c r="R8" i="1"/>
  <c r="R9" i="1"/>
  <c r="R10" i="1"/>
  <c r="R11" i="1"/>
  <c r="R12" i="1"/>
  <c r="R13" i="1"/>
  <c r="Q13" i="1"/>
  <c r="Q12" i="1"/>
  <c r="Q11" i="1"/>
  <c r="Q10" i="1"/>
  <c r="Q9" i="1"/>
  <c r="Q8" i="1"/>
  <c r="Q7" i="1"/>
  <c r="Q6" i="1"/>
  <c r="Q5" i="1"/>
  <c r="Q4" i="1"/>
  <c r="N13" i="1"/>
  <c r="N12" i="1"/>
  <c r="N11" i="1"/>
  <c r="N10" i="1"/>
  <c r="N9" i="1"/>
  <c r="N8" i="1"/>
  <c r="N7" i="1"/>
  <c r="N6" i="1"/>
  <c r="N5" i="1"/>
  <c r="N4" i="1"/>
  <c r="K13" i="1"/>
  <c r="K12" i="1"/>
  <c r="K11" i="1"/>
  <c r="K10" i="1"/>
  <c r="K9" i="1"/>
  <c r="K8" i="1"/>
  <c r="K7" i="1"/>
  <c r="K6" i="1"/>
  <c r="K5" i="1"/>
  <c r="K4" i="1"/>
  <c r="H6" i="1"/>
  <c r="H7" i="1"/>
  <c r="H8" i="1"/>
  <c r="H9" i="1"/>
  <c r="H10" i="1"/>
  <c r="H11" i="1"/>
  <c r="H12" i="1"/>
  <c r="H13" i="1"/>
  <c r="H5" i="1"/>
  <c r="H4" i="1"/>
  <c r="Y40" i="6" l="1"/>
  <c r="Y71" i="6" s="1"/>
  <c r="R6" i="15" s="1"/>
  <c r="Y86" i="6"/>
  <c r="W23" i="15"/>
  <c r="AD5" i="16" s="1"/>
  <c r="J28" i="16" s="1"/>
  <c r="Z40" i="6"/>
  <c r="Z71" i="6" s="1"/>
  <c r="S6" i="15" s="1"/>
  <c r="Z3" i="16" s="1"/>
  <c r="H24" i="16" s="1"/>
  <c r="Z86" i="6"/>
  <c r="V40" i="6"/>
  <c r="V71" i="6" s="1"/>
  <c r="O6" i="15" s="1"/>
  <c r="V3" i="16" s="1"/>
  <c r="H20" i="16" s="1"/>
  <c r="V86" i="6"/>
  <c r="BA25" i="2"/>
  <c r="U40" i="6"/>
  <c r="U71" i="6" s="1"/>
  <c r="N6" i="15" s="1"/>
  <c r="U3" i="16" s="1"/>
  <c r="H19" i="16" s="1"/>
  <c r="AH23" i="15"/>
  <c r="AO5" i="16" s="1"/>
  <c r="J39" i="16" s="1"/>
  <c r="AA7" i="15"/>
  <c r="AA13" i="15" s="1"/>
  <c r="AA17" i="15" s="1"/>
  <c r="V23" i="15"/>
  <c r="AC5" i="16" s="1"/>
  <c r="J27" i="16" s="1"/>
  <c r="U23" i="15"/>
  <c r="AB5" i="16" s="1"/>
  <c r="J26" i="16" s="1"/>
  <c r="Y23" i="15"/>
  <c r="AF5" i="16" s="1"/>
  <c r="J30" i="16" s="1"/>
  <c r="AG16" i="15"/>
  <c r="AG17" i="15"/>
  <c r="AG19" i="15"/>
  <c r="AG18" i="15"/>
  <c r="AG20" i="15"/>
  <c r="AN4" i="16"/>
  <c r="I38" i="16" s="1"/>
  <c r="AA20" i="15"/>
  <c r="AD16" i="15"/>
  <c r="AD17" i="15"/>
  <c r="AD19" i="15"/>
  <c r="AD18" i="15"/>
  <c r="AD20" i="15"/>
  <c r="AE16" i="15"/>
  <c r="AE18" i="15"/>
  <c r="AE20" i="15"/>
  <c r="AE17" i="15"/>
  <c r="AE19" i="15"/>
  <c r="W40" i="6"/>
  <c r="W71" i="6" s="1"/>
  <c r="P6" i="15" s="1"/>
  <c r="W3" i="16" s="1"/>
  <c r="H21" i="16" s="1"/>
  <c r="Z7" i="15"/>
  <c r="Z13" i="15" s="1"/>
  <c r="AG4" i="16" s="1"/>
  <c r="I31" i="16" s="1"/>
  <c r="AF23" i="15"/>
  <c r="AM5" i="16" s="1"/>
  <c r="J37" i="16" s="1"/>
  <c r="X40" i="6"/>
  <c r="X71" i="6" s="1"/>
  <c r="Q6" i="15" s="1"/>
  <c r="R7" i="15" s="1"/>
  <c r="R13" i="15" s="1"/>
  <c r="AC16" i="15"/>
  <c r="AC17" i="15"/>
  <c r="AC19" i="15"/>
  <c r="AC18" i="15"/>
  <c r="AC20" i="15"/>
  <c r="AB16" i="15"/>
  <c r="AB17" i="15"/>
  <c r="AB19" i="15"/>
  <c r="AB18" i="15"/>
  <c r="AB20" i="15"/>
  <c r="T40" i="6"/>
  <c r="T71" i="6" s="1"/>
  <c r="M6" i="15" s="1"/>
  <c r="T3" i="16" s="1"/>
  <c r="H18" i="16" s="1"/>
  <c r="X23" i="15"/>
  <c r="AE5" i="16" s="1"/>
  <c r="J29" i="16" s="1"/>
  <c r="S41" i="6"/>
  <c r="AJ4" i="16"/>
  <c r="I34" i="16" s="1"/>
  <c r="AK4" i="16"/>
  <c r="I35" i="16" s="1"/>
  <c r="AL4" i="16"/>
  <c r="I36" i="16" s="1"/>
  <c r="AI4" i="16"/>
  <c r="I33" i="16" s="1"/>
  <c r="AH4" i="16"/>
  <c r="I32" i="16" s="1"/>
  <c r="P7" i="15"/>
  <c r="P13" i="15" s="1"/>
  <c r="L7" i="15"/>
  <c r="L13" i="15" s="1"/>
  <c r="R3" i="16"/>
  <c r="H16" i="16" s="1"/>
  <c r="E16" i="16" s="1"/>
  <c r="S7" i="15"/>
  <c r="S13" i="15" s="1"/>
  <c r="Y3" i="16"/>
  <c r="H23" i="16" s="1"/>
  <c r="R28" i="1"/>
  <c r="R29" i="1"/>
  <c r="R24" i="1"/>
  <c r="E30" i="1"/>
  <c r="AI30" i="2"/>
  <c r="Q24" i="1"/>
  <c r="N24" i="1"/>
  <c r="K28" i="1"/>
  <c r="K22" i="1"/>
  <c r="K21" i="1"/>
  <c r="N25" i="1"/>
  <c r="N29" i="1"/>
  <c r="K24" i="1"/>
  <c r="Q23" i="1"/>
  <c r="Q22" i="1"/>
  <c r="N26" i="1"/>
  <c r="K23" i="1"/>
  <c r="K27" i="1"/>
  <c r="H29" i="1"/>
  <c r="Q29" i="1"/>
  <c r="K29" i="1"/>
  <c r="N28" i="1"/>
  <c r="Q28" i="1"/>
  <c r="H28" i="1"/>
  <c r="Q27" i="1"/>
  <c r="H27" i="1"/>
  <c r="H26" i="1"/>
  <c r="K26" i="1"/>
  <c r="Q26" i="1"/>
  <c r="Q25" i="1"/>
  <c r="K25" i="1"/>
  <c r="N22" i="1"/>
  <c r="H21" i="1"/>
  <c r="Q21" i="1"/>
  <c r="K20" i="1"/>
  <c r="T20" i="1" s="1"/>
  <c r="T13" i="1"/>
  <c r="T11" i="1"/>
  <c r="T9" i="1"/>
  <c r="T10" i="1"/>
  <c r="T8" i="1"/>
  <c r="T12" i="1"/>
  <c r="T7" i="15" l="1"/>
  <c r="T13" i="15" s="1"/>
  <c r="AA18" i="15"/>
  <c r="N7" i="15"/>
  <c r="N13" i="15" s="1"/>
  <c r="N18" i="15" s="1"/>
  <c r="AD23" i="15"/>
  <c r="AK5" i="16" s="1"/>
  <c r="J35" i="16" s="1"/>
  <c r="AA19" i="15"/>
  <c r="AA16" i="15"/>
  <c r="O7" i="15"/>
  <c r="O13" i="15" s="1"/>
  <c r="O18" i="15" s="1"/>
  <c r="X3" i="16"/>
  <c r="H22" i="16" s="1"/>
  <c r="Q7" i="15"/>
  <c r="Q13" i="15" s="1"/>
  <c r="Q16" i="15" s="1"/>
  <c r="AC23" i="15"/>
  <c r="AG23" i="15"/>
  <c r="AN5" i="16" s="1"/>
  <c r="J38" i="16" s="1"/>
  <c r="O16" i="15"/>
  <c r="O17" i="15"/>
  <c r="O19" i="15"/>
  <c r="T16" i="15"/>
  <c r="T17" i="15"/>
  <c r="T19" i="15"/>
  <c r="T18" i="15"/>
  <c r="T20" i="15"/>
  <c r="S16" i="15"/>
  <c r="S18" i="15"/>
  <c r="S20" i="15"/>
  <c r="S17" i="15"/>
  <c r="S19" i="15"/>
  <c r="L16" i="15"/>
  <c r="L17" i="15"/>
  <c r="L19" i="15"/>
  <c r="L18" i="15"/>
  <c r="L20" i="15"/>
  <c r="P16" i="15"/>
  <c r="P17" i="15"/>
  <c r="P19" i="15"/>
  <c r="P18" i="15"/>
  <c r="P20" i="15"/>
  <c r="AE23" i="15"/>
  <c r="AL5" i="16" s="1"/>
  <c r="J36" i="16" s="1"/>
  <c r="AB23" i="15"/>
  <c r="AI5" i="16" s="1"/>
  <c r="J33" i="16" s="1"/>
  <c r="AA23" i="15"/>
  <c r="N16" i="15"/>
  <c r="N19" i="15"/>
  <c r="N20" i="15"/>
  <c r="Z16" i="15"/>
  <c r="Z18" i="15"/>
  <c r="Z20" i="15"/>
  <c r="Z17" i="15"/>
  <c r="Z19" i="15"/>
  <c r="R16" i="15"/>
  <c r="R20" i="15"/>
  <c r="R23" i="15"/>
  <c r="R17" i="15"/>
  <c r="R19" i="15"/>
  <c r="R18" i="15"/>
  <c r="T41" i="6"/>
  <c r="AJ5" i="16"/>
  <c r="J34" i="16" s="1"/>
  <c r="AH5" i="16"/>
  <c r="J32" i="16" s="1"/>
  <c r="AA4" i="16"/>
  <c r="I25" i="16" s="1"/>
  <c r="S4" i="16"/>
  <c r="I17" i="16" s="1"/>
  <c r="F17" i="16" s="1"/>
  <c r="W4" i="16"/>
  <c r="I21" i="16" s="1"/>
  <c r="E16" i="17"/>
  <c r="Y4" i="16"/>
  <c r="I23" i="16" s="1"/>
  <c r="Z4" i="16"/>
  <c r="I24" i="16" s="1"/>
  <c r="U4" i="16"/>
  <c r="I19" i="16" s="1"/>
  <c r="T27" i="1"/>
  <c r="T25" i="1"/>
  <c r="T28" i="1"/>
  <c r="T26" i="1"/>
  <c r="T29" i="1"/>
  <c r="T24" i="1"/>
  <c r="T21" i="1"/>
  <c r="T22" i="1"/>
  <c r="T23" i="1"/>
  <c r="V4" i="16" l="1"/>
  <c r="I20" i="16" s="1"/>
  <c r="N17" i="15"/>
  <c r="N23" i="15" s="1"/>
  <c r="U5" i="16" s="1"/>
  <c r="J19" i="16" s="1"/>
  <c r="O20" i="15"/>
  <c r="O23" i="15" s="1"/>
  <c r="V5" i="16" s="1"/>
  <c r="J20" i="16" s="1"/>
  <c r="Q17" i="15"/>
  <c r="Z23" i="15"/>
  <c r="AG5" i="16" s="1"/>
  <c r="J31" i="16" s="1"/>
  <c r="Q19" i="15"/>
  <c r="X4" i="16"/>
  <c r="I22" i="16" s="1"/>
  <c r="T23" i="15"/>
  <c r="AA5" i="16" s="1"/>
  <c r="J25" i="16" s="1"/>
  <c r="Q18" i="15"/>
  <c r="Q20" i="15"/>
  <c r="L23" i="15"/>
  <c r="P23" i="15"/>
  <c r="W5" i="16" s="1"/>
  <c r="J21" i="16" s="1"/>
  <c r="S23" i="15"/>
  <c r="Z5" i="16" s="1"/>
  <c r="J24" i="16" s="1"/>
  <c r="U41" i="6"/>
  <c r="V41" i="6" s="1"/>
  <c r="S5" i="16"/>
  <c r="J17" i="16" s="1"/>
  <c r="G17" i="16" s="1"/>
  <c r="D13" i="19" s="1"/>
  <c r="Y5" i="16"/>
  <c r="J23" i="16" s="1"/>
  <c r="E15" i="18"/>
  <c r="S13" i="1"/>
  <c r="S12" i="1"/>
  <c r="S11" i="1"/>
  <c r="S10" i="1"/>
  <c r="S9" i="1"/>
  <c r="S8" i="1"/>
  <c r="P13" i="1"/>
  <c r="P12" i="1"/>
  <c r="P11" i="1"/>
  <c r="P10" i="1"/>
  <c r="P9" i="1"/>
  <c r="P8" i="1"/>
  <c r="P7" i="1"/>
  <c r="P6" i="1"/>
  <c r="P5" i="1"/>
  <c r="P4" i="1"/>
  <c r="M13" i="1"/>
  <c r="M12" i="1"/>
  <c r="M11" i="1"/>
  <c r="M10" i="1"/>
  <c r="M9" i="1"/>
  <c r="M8" i="1"/>
  <c r="M7" i="1"/>
  <c r="M6" i="1"/>
  <c r="M5" i="1"/>
  <c r="M4" i="1"/>
  <c r="J13" i="1"/>
  <c r="J12" i="1"/>
  <c r="J11" i="1"/>
  <c r="J10" i="1"/>
  <c r="J9" i="1"/>
  <c r="J8" i="1"/>
  <c r="J7" i="1"/>
  <c r="J6" i="1"/>
  <c r="J5" i="1"/>
  <c r="J4" i="1"/>
  <c r="G13" i="1"/>
  <c r="G12" i="1"/>
  <c r="G11" i="1"/>
  <c r="G10" i="1"/>
  <c r="G9" i="1"/>
  <c r="G8" i="1"/>
  <c r="G7" i="1"/>
  <c r="G6" i="1"/>
  <c r="G5" i="1"/>
  <c r="G4" i="1"/>
  <c r="Q23" i="15" l="1"/>
  <c r="X5" i="16" s="1"/>
  <c r="J22" i="16" s="1"/>
  <c r="W41" i="6"/>
  <c r="D14" i="1"/>
  <c r="E13" i="1"/>
  <c r="E12" i="1"/>
  <c r="E11" i="1"/>
  <c r="E10" i="1"/>
  <c r="E9" i="1"/>
  <c r="E8" i="1"/>
  <c r="E7" i="1"/>
  <c r="E6" i="1"/>
  <c r="E5" i="1"/>
  <c r="E4" i="1"/>
  <c r="X41" i="6" l="1"/>
  <c r="E14" i="1"/>
  <c r="B5" i="1"/>
  <c r="B6" i="1" s="1"/>
  <c r="B7" i="1" s="1"/>
  <c r="B8" i="1" s="1"/>
  <c r="B9" i="1" s="1"/>
  <c r="B10" i="1" s="1"/>
  <c r="B11" i="1" s="1"/>
  <c r="B12" i="1" s="1"/>
  <c r="B13" i="1" s="1"/>
  <c r="Q30" i="1"/>
  <c r="P30" i="1"/>
  <c r="O30" i="1"/>
  <c r="N30" i="1"/>
  <c r="M30" i="1"/>
  <c r="L30" i="1"/>
  <c r="K30" i="1"/>
  <c r="J30" i="1"/>
  <c r="I30" i="1"/>
  <c r="H30" i="1"/>
  <c r="G30" i="1"/>
  <c r="F30" i="1"/>
  <c r="D30" i="1"/>
  <c r="S24" i="1"/>
  <c r="S23" i="1"/>
  <c r="R23" i="1"/>
  <c r="S22" i="1"/>
  <c r="R22" i="1"/>
  <c r="S21" i="1"/>
  <c r="R21" i="1"/>
  <c r="S20" i="1"/>
  <c r="R20" i="1"/>
  <c r="Q14" i="1"/>
  <c r="P14" i="1"/>
  <c r="O14" i="1"/>
  <c r="N14" i="1"/>
  <c r="M14" i="1"/>
  <c r="L14" i="1"/>
  <c r="K14" i="1"/>
  <c r="J14" i="1"/>
  <c r="I14" i="1"/>
  <c r="H14" i="1"/>
  <c r="G14" i="1"/>
  <c r="F14" i="1"/>
  <c r="T7" i="1"/>
  <c r="R7" i="1"/>
  <c r="S7" i="1" s="1"/>
  <c r="T6" i="1"/>
  <c r="R6" i="1"/>
  <c r="S6" i="1" s="1"/>
  <c r="T5" i="1"/>
  <c r="R5" i="1"/>
  <c r="S5" i="1" s="1"/>
  <c r="T4" i="1"/>
  <c r="R4" i="1"/>
  <c r="S4" i="1" s="1"/>
  <c r="Y41" i="6" l="1"/>
  <c r="T14" i="1"/>
  <c r="T30" i="1"/>
  <c r="R14" i="1"/>
  <c r="S30" i="1"/>
  <c r="S14" i="1"/>
  <c r="R30" i="1"/>
  <c r="M37" i="4"/>
  <c r="S19" i="6" s="1"/>
  <c r="S80" i="6" s="1"/>
  <c r="M43" i="4"/>
  <c r="M38" i="4" l="1"/>
  <c r="S21" i="6"/>
  <c r="Z41" i="6"/>
  <c r="M39" i="4"/>
  <c r="M54" i="4"/>
  <c r="N54" i="4" s="1"/>
  <c r="O54" i="4" s="1"/>
  <c r="P54" i="4" s="1"/>
  <c r="Q54" i="4" s="1"/>
  <c r="R54" i="4" s="1"/>
  <c r="S54" i="4" s="1"/>
  <c r="T54" i="4" s="1"/>
  <c r="U54" i="4" s="1"/>
  <c r="V54" i="4" s="1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AH54" i="4" s="1"/>
  <c r="AI54" i="4" s="1"/>
  <c r="S22" i="6" l="1"/>
  <c r="S71" i="6"/>
  <c r="L6" i="15" s="1"/>
  <c r="AA41" i="6"/>
  <c r="S20" i="6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E20" i="6" s="1"/>
  <c r="AF20" i="6" s="1"/>
  <c r="AG20" i="6" s="1"/>
  <c r="AH20" i="6" s="1"/>
  <c r="AI20" i="6" s="1"/>
  <c r="AJ20" i="6" s="1"/>
  <c r="AK20" i="6" s="1"/>
  <c r="AL20" i="6" s="1"/>
  <c r="AM20" i="6" s="1"/>
  <c r="AN20" i="6" s="1"/>
  <c r="AO20" i="6" s="1"/>
  <c r="T22" i="6" l="1"/>
  <c r="S72" i="6"/>
  <c r="M7" i="15"/>
  <c r="M13" i="15" s="1"/>
  <c r="S3" i="16"/>
  <c r="H17" i="16" s="1"/>
  <c r="E17" i="16" s="1"/>
  <c r="AB41" i="6"/>
  <c r="M16" i="15" l="1"/>
  <c r="M17" i="15"/>
  <c r="M19" i="15"/>
  <c r="M18" i="15"/>
  <c r="M20" i="15"/>
  <c r="AJ23" i="15" s="1"/>
  <c r="U22" i="6"/>
  <c r="T72" i="6"/>
  <c r="AQ5" i="16"/>
  <c r="J41" i="16" s="1"/>
  <c r="T4" i="16"/>
  <c r="I18" i="16" s="1"/>
  <c r="F18" i="16" s="1"/>
  <c r="E18" i="16"/>
  <c r="E17" i="17"/>
  <c r="AC41" i="6"/>
  <c r="M23" i="15" l="1"/>
  <c r="T5" i="16" s="1"/>
  <c r="J18" i="16" s="1"/>
  <c r="G18" i="16" s="1"/>
  <c r="D14" i="19" s="1"/>
  <c r="E19" i="16"/>
  <c r="E18" i="17"/>
  <c r="E16" i="18"/>
  <c r="F19" i="16"/>
  <c r="V22" i="6"/>
  <c r="U72" i="6"/>
  <c r="AD41" i="6"/>
  <c r="G19" i="16" l="1"/>
  <c r="D15" i="19" s="1"/>
  <c r="W22" i="6"/>
  <c r="V72" i="6"/>
  <c r="E20" i="16"/>
  <c r="E19" i="17"/>
  <c r="E17" i="18"/>
  <c r="F20" i="16"/>
  <c r="AE41" i="6"/>
  <c r="G20" i="16" l="1"/>
  <c r="G21" i="16" s="1"/>
  <c r="E21" i="16"/>
  <c r="E20" i="17"/>
  <c r="X22" i="6"/>
  <c r="W72" i="6"/>
  <c r="E18" i="18"/>
  <c r="F21" i="16"/>
  <c r="AF41" i="6"/>
  <c r="D16" i="19" l="1"/>
  <c r="Y22" i="6"/>
  <c r="X72" i="6"/>
  <c r="E21" i="17"/>
  <c r="E22" i="16"/>
  <c r="D17" i="19"/>
  <c r="G22" i="16"/>
  <c r="E19" i="18"/>
  <c r="F22" i="16"/>
  <c r="AG41" i="6"/>
  <c r="Z22" i="6" l="1"/>
  <c r="Y72" i="6"/>
  <c r="G23" i="16"/>
  <c r="D18" i="19"/>
  <c r="E20" i="18"/>
  <c r="F23" i="16"/>
  <c r="E23" i="16"/>
  <c r="E22" i="17"/>
  <c r="AH41" i="6"/>
  <c r="AA22" i="6" l="1"/>
  <c r="Z72" i="6"/>
  <c r="E21" i="18"/>
  <c r="F24" i="16"/>
  <c r="E23" i="17"/>
  <c r="E24" i="16"/>
  <c r="D19" i="19"/>
  <c r="G24" i="16"/>
  <c r="AI41" i="6"/>
  <c r="AB22" i="6" l="1"/>
  <c r="AA72" i="6"/>
  <c r="E25" i="16"/>
  <c r="E24" i="17"/>
  <c r="D20" i="19"/>
  <c r="G25" i="16"/>
  <c r="E22" i="18"/>
  <c r="F25" i="16"/>
  <c r="AJ41" i="6"/>
  <c r="E26" i="16" l="1"/>
  <c r="E25" i="17"/>
  <c r="AC22" i="6"/>
  <c r="AB72" i="6"/>
  <c r="D21" i="19"/>
  <c r="G26" i="16"/>
  <c r="E23" i="18"/>
  <c r="F26" i="16"/>
  <c r="AK41" i="6"/>
  <c r="AD22" i="6" l="1"/>
  <c r="AC72" i="6"/>
  <c r="F27" i="16"/>
  <c r="E24" i="18"/>
  <c r="E27" i="16"/>
  <c r="E26" i="17"/>
  <c r="G27" i="16"/>
  <c r="D22" i="19"/>
  <c r="AL41" i="6"/>
  <c r="D23" i="19" l="1"/>
  <c r="G28" i="16"/>
  <c r="E25" i="18"/>
  <c r="F28" i="16"/>
  <c r="E28" i="16"/>
  <c r="E27" i="17"/>
  <c r="AE22" i="6"/>
  <c r="AD72" i="6"/>
  <c r="AM41" i="6"/>
  <c r="AF22" i="6" l="1"/>
  <c r="AE72" i="6"/>
  <c r="E29" i="16"/>
  <c r="E28" i="17"/>
  <c r="G29" i="16"/>
  <c r="D24" i="19"/>
  <c r="E26" i="18"/>
  <c r="F29" i="16"/>
  <c r="AN41" i="6"/>
  <c r="D25" i="19" l="1"/>
  <c r="G30" i="16"/>
  <c r="AG22" i="6"/>
  <c r="AF72" i="6"/>
  <c r="E30" i="16"/>
  <c r="E29" i="17"/>
  <c r="F30" i="16"/>
  <c r="E27" i="18"/>
  <c r="AO41" i="6"/>
  <c r="E30" i="17" l="1"/>
  <c r="E31" i="16"/>
  <c r="D26" i="19"/>
  <c r="G31" i="16"/>
  <c r="F31" i="16"/>
  <c r="E28" i="18"/>
  <c r="AH22" i="6"/>
  <c r="AG72" i="6"/>
  <c r="F32" i="16" l="1"/>
  <c r="E29" i="18"/>
  <c r="E32" i="16"/>
  <c r="E31" i="17"/>
  <c r="AI22" i="6"/>
  <c r="AH72" i="6"/>
  <c r="G32" i="16"/>
  <c r="D27" i="19"/>
  <c r="G33" i="16" l="1"/>
  <c r="D28" i="19"/>
  <c r="E33" i="16"/>
  <c r="E32" i="17"/>
  <c r="AJ22" i="6"/>
  <c r="AI72" i="6"/>
  <c r="E30" i="18"/>
  <c r="F33" i="16"/>
  <c r="E34" i="16" l="1"/>
  <c r="E33" i="17"/>
  <c r="E31" i="18"/>
  <c r="F34" i="16"/>
  <c r="AK22" i="6"/>
  <c r="AJ72" i="6"/>
  <c r="G34" i="16"/>
  <c r="D29" i="19"/>
  <c r="G35" i="16" l="1"/>
  <c r="D30" i="19"/>
  <c r="AL22" i="6"/>
  <c r="AK72" i="6"/>
  <c r="E35" i="16"/>
  <c r="E34" i="17"/>
  <c r="E32" i="18"/>
  <c r="F35" i="16"/>
  <c r="E33" i="18" l="1"/>
  <c r="F36" i="16"/>
  <c r="E36" i="16"/>
  <c r="E35" i="17"/>
  <c r="G36" i="16"/>
  <c r="D31" i="19"/>
  <c r="AM22" i="6"/>
  <c r="AL72" i="6"/>
  <c r="G37" i="16" l="1"/>
  <c r="D32" i="19"/>
  <c r="E34" i="18"/>
  <c r="F37" i="16"/>
  <c r="AN22" i="6"/>
  <c r="AM72" i="6"/>
  <c r="E37" i="16"/>
  <c r="E36" i="17"/>
  <c r="F38" i="16" l="1"/>
  <c r="E35" i="18"/>
  <c r="AO22" i="6"/>
  <c r="AO72" i="6" s="1"/>
  <c r="AN72" i="6"/>
  <c r="D33" i="19"/>
  <c r="G38" i="16"/>
  <c r="E37" i="17"/>
  <c r="E38" i="16"/>
  <c r="E38" i="17" l="1"/>
  <c r="E39" i="16"/>
  <c r="E36" i="18"/>
  <c r="F39" i="16"/>
  <c r="D34" i="19"/>
  <c r="G39" i="16"/>
  <c r="E37" i="18" l="1"/>
  <c r="F40" i="16"/>
  <c r="G40" i="16"/>
  <c r="D35" i="19"/>
  <c r="E39" i="17"/>
  <c r="E40" i="16"/>
  <c r="E40" i="17" l="1"/>
  <c r="E41" i="16"/>
  <c r="E41" i="17" s="1"/>
  <c r="F41" i="16"/>
  <c r="E39" i="18" s="1"/>
  <c r="E38" i="18"/>
  <c r="D36" i="19"/>
  <c r="G41" i="16"/>
  <c r="D37" i="19" s="1"/>
</calcChain>
</file>

<file path=xl/sharedStrings.xml><?xml version="1.0" encoding="utf-8"?>
<sst xmlns="http://schemas.openxmlformats.org/spreadsheetml/2006/main" count="907" uniqueCount="176">
  <si>
    <t>BALANCE PIPE - SUPPLY SCHEDULE</t>
  </si>
  <si>
    <t>Amounts in Rs. Crore</t>
  </si>
  <si>
    <t>S. No.</t>
  </si>
  <si>
    <t>Pipe Dia</t>
  </si>
  <si>
    <t>Bal. Required (in Rmt)</t>
  </si>
  <si>
    <t>Bal. Required (in MT)</t>
  </si>
  <si>
    <t>July'20</t>
  </si>
  <si>
    <t>Aug'20</t>
  </si>
  <si>
    <t>Sep'20</t>
  </si>
  <si>
    <t>Oct'20</t>
  </si>
  <si>
    <t>TOTAL</t>
  </si>
  <si>
    <t>Rmt.</t>
  </si>
  <si>
    <t>MT</t>
  </si>
  <si>
    <t>Amount</t>
  </si>
  <si>
    <t>Total</t>
  </si>
  <si>
    <t>BALANCE PIPE - LAYING, JOINTING &amp; HT SCHEDULE</t>
  </si>
  <si>
    <t>Bal. Work (in Rmt)</t>
  </si>
  <si>
    <t>Laying</t>
  </si>
  <si>
    <t>HT</t>
  </si>
  <si>
    <t>BALANCE E&amp;M ITEM WISE SCHEDULE</t>
  </si>
  <si>
    <t>Item Description</t>
  </si>
  <si>
    <t>Total Qty</t>
  </si>
  <si>
    <t>JULY'20</t>
  </si>
  <si>
    <t>AUG'20</t>
  </si>
  <si>
    <t>SEPT'20</t>
  </si>
  <si>
    <t>OCT'20</t>
  </si>
  <si>
    <t>NOV'20</t>
  </si>
  <si>
    <t>DEC'20</t>
  </si>
  <si>
    <t>JAN'21</t>
  </si>
  <si>
    <t>FEB'21</t>
  </si>
  <si>
    <t>MAR'21</t>
  </si>
  <si>
    <t>Qty</t>
  </si>
  <si>
    <t>Pumps</t>
  </si>
  <si>
    <t>Motors</t>
  </si>
  <si>
    <t>Panels</t>
  </si>
  <si>
    <t>Cable</t>
  </si>
  <si>
    <t>401 mm ID 4mm thick</t>
  </si>
  <si>
    <t>501 mm ID 6mm thick</t>
  </si>
  <si>
    <t>701 mm ID 6mm thick</t>
  </si>
  <si>
    <t>1001 mm ID 7mm thick</t>
  </si>
  <si>
    <t>1401 mm ID 9mm thick</t>
  </si>
  <si>
    <t>1501 mm ID 9mm thick</t>
  </si>
  <si>
    <t>1601 mm ID 11mm thick</t>
  </si>
  <si>
    <t>1801 mm ID 12mm thick</t>
  </si>
  <si>
    <t>1901 mm ID 14mm thick</t>
  </si>
  <si>
    <t>2101 mm ID 14mm thick</t>
  </si>
  <si>
    <t>LJ</t>
  </si>
  <si>
    <t>T</t>
  </si>
  <si>
    <t>S</t>
  </si>
  <si>
    <t>Nov'20</t>
  </si>
  <si>
    <t>Dec'20</t>
  </si>
  <si>
    <t>Jan'20</t>
  </si>
  <si>
    <t>Feb'20</t>
  </si>
  <si>
    <t>Mar'20</t>
  </si>
  <si>
    <t>Jan'21</t>
  </si>
  <si>
    <t>Feb'21</t>
  </si>
  <si>
    <t>Mar'21</t>
  </si>
  <si>
    <t>Apr'21</t>
  </si>
  <si>
    <t>May'21</t>
  </si>
  <si>
    <t>June'21</t>
  </si>
  <si>
    <t>July'21</t>
  </si>
  <si>
    <t>Aug'21</t>
  </si>
  <si>
    <t>Sep'21</t>
  </si>
  <si>
    <t>Oct'21</t>
  </si>
  <si>
    <t>Nov'21</t>
  </si>
  <si>
    <t>Dec'21</t>
  </si>
  <si>
    <t>Jan'22</t>
  </si>
  <si>
    <t>Feb'22</t>
  </si>
  <si>
    <t>Mar'22</t>
  </si>
  <si>
    <t>Apr'22</t>
  </si>
  <si>
    <t>May'22</t>
  </si>
  <si>
    <t>Jun'22</t>
  </si>
  <si>
    <t>Jul'22</t>
  </si>
  <si>
    <t>Aug'22</t>
  </si>
  <si>
    <t>Sep'22</t>
  </si>
  <si>
    <t>MS Team</t>
  </si>
  <si>
    <t>Critical</t>
  </si>
  <si>
    <t>Non-Critical</t>
  </si>
  <si>
    <t>LAYING &amp; JOINTING PLAN</t>
  </si>
  <si>
    <t>Jun'21</t>
  </si>
  <si>
    <t>in mtr</t>
  </si>
  <si>
    <t>in MT</t>
  </si>
  <si>
    <t>Bal. Required 
(in Rmt)</t>
  </si>
  <si>
    <t>Uom</t>
  </si>
  <si>
    <t>Scope</t>
  </si>
  <si>
    <t>mtr</t>
  </si>
  <si>
    <t>Start Date</t>
  </si>
  <si>
    <t>Finish Date</t>
  </si>
  <si>
    <t>Duration in days</t>
  </si>
  <si>
    <t>May'20</t>
  </si>
  <si>
    <t>July'22</t>
  </si>
  <si>
    <t>MS Bare Pipe Supply</t>
  </si>
  <si>
    <t>MS Coated Pipes Supply</t>
  </si>
  <si>
    <t>Valves Delivery at site</t>
  </si>
  <si>
    <t>Supply of Materials</t>
  </si>
  <si>
    <t>for the Month</t>
  </si>
  <si>
    <t>Cumulative</t>
  </si>
  <si>
    <t>Nos</t>
  </si>
  <si>
    <t>Execution of works</t>
  </si>
  <si>
    <t>MS Pipeline Laying &amp; Jointing</t>
  </si>
  <si>
    <t>Fixing / Installation of Valves</t>
  </si>
  <si>
    <t>Construction of Valve Chambers</t>
  </si>
  <si>
    <t>CONSTRUCTION SCHEDULE</t>
  </si>
  <si>
    <t>M/s. MEGHA ENGINEERING &amp; INFRASTRUCTURE LIMITED</t>
  </si>
  <si>
    <t>Apr'20</t>
  </si>
  <si>
    <t>Jun'20</t>
  </si>
  <si>
    <t>MS Pipes Hydro Testing</t>
  </si>
  <si>
    <t>3001 mm ID 18mm thick</t>
  </si>
  <si>
    <t>0 to 13.50 Km</t>
  </si>
  <si>
    <t>13.50 Km to 20.00 Km</t>
  </si>
  <si>
    <t>20.00 Km to 30.00km</t>
  </si>
  <si>
    <t>30.00km to 43.50 km</t>
  </si>
  <si>
    <t>C</t>
  </si>
  <si>
    <t>NC</t>
  </si>
  <si>
    <t>Team - 1</t>
  </si>
  <si>
    <t>Team - 2</t>
  </si>
  <si>
    <t>Team - 3</t>
  </si>
  <si>
    <t>Team - 4</t>
  </si>
  <si>
    <t>Team - 6</t>
  </si>
  <si>
    <t>Team - 5</t>
  </si>
  <si>
    <t>r</t>
  </si>
  <si>
    <t>1401 mm ID 10mm thick</t>
  </si>
  <si>
    <t>PLATE- SUPPLY PLAN</t>
  </si>
  <si>
    <t>PIPE- SUPPLY PLAN</t>
  </si>
  <si>
    <t>in nos</t>
  </si>
  <si>
    <t xml:space="preserve">9500mX2500mX18mm </t>
  </si>
  <si>
    <t xml:space="preserve">8900mX3000mX10mm </t>
  </si>
  <si>
    <t>75mm Dia UPVC Pipe</t>
  </si>
  <si>
    <t>UPVC Pipe Supply</t>
  </si>
  <si>
    <t>MS Plate Supply</t>
  </si>
  <si>
    <t>Supplying, Fabrication and laying of Clear Water Transmission Main from TK Halli to Harohalli (Turnkey Basis) - Under JICA Loan P-266</t>
  </si>
  <si>
    <t>UPVC Pipe Laying</t>
  </si>
  <si>
    <t>Rate</t>
  </si>
  <si>
    <t>Laying &amp; jointing</t>
  </si>
  <si>
    <t>Fabrication</t>
  </si>
  <si>
    <t>Excavation</t>
  </si>
  <si>
    <t>Commissioning</t>
  </si>
  <si>
    <t>GRAND TOTAL</t>
  </si>
  <si>
    <t>Qty / value</t>
  </si>
  <si>
    <t>Value</t>
  </si>
  <si>
    <t>CASH FLOW</t>
  </si>
  <si>
    <t>Sl.No</t>
  </si>
  <si>
    <t>Description</t>
  </si>
  <si>
    <t>Oct'22</t>
  </si>
  <si>
    <t>Nov'22</t>
  </si>
  <si>
    <t>WORK DONE - GROSS</t>
  </si>
  <si>
    <t>CASH FLOW - PAYMENT</t>
  </si>
  <si>
    <t>MOBILIZATION ADVANCE 10%</t>
  </si>
  <si>
    <t>DEDUCTIONS</t>
  </si>
  <si>
    <t>CASH FLOW - GROSS (PAYMENT)</t>
  </si>
  <si>
    <t>OTHER DEDUCTIONS</t>
  </si>
  <si>
    <t>CGST 1%</t>
  </si>
  <si>
    <t>SGST 1%</t>
  </si>
  <si>
    <t>RETENTION 5%</t>
  </si>
  <si>
    <t>CASH FLOW - NET (PAYMENT)</t>
  </si>
  <si>
    <t>WORK DONE VALUE</t>
  </si>
  <si>
    <t>CASH FLOW - GROSS VALUE</t>
  </si>
  <si>
    <t>CASH FLOW - NET VALUE</t>
  </si>
  <si>
    <t>Construction of Pipe Bridge, Surge Tank, Trenchless crossings</t>
  </si>
  <si>
    <t>Supply of Material</t>
  </si>
  <si>
    <t>MS Coated pipe Supply</t>
  </si>
  <si>
    <t>UPVC Supply</t>
  </si>
  <si>
    <t>Valves</t>
  </si>
  <si>
    <t xml:space="preserve">Execution </t>
  </si>
  <si>
    <t>MS Pipe Laying and Jointing</t>
  </si>
  <si>
    <t>Hydro Test for MS Pipe</t>
  </si>
  <si>
    <t>UPVC pipe laying</t>
  </si>
  <si>
    <t>Fixing/Installation of Valves</t>
  </si>
  <si>
    <t>Trenchless works / NH Crossings</t>
  </si>
  <si>
    <t>Pipe Bridge Crossing</t>
  </si>
  <si>
    <t>Construction of Surge Tank</t>
  </si>
  <si>
    <t>Mobilization Advance - 8.33% per  bill from 7th Interm payment</t>
  </si>
  <si>
    <t>IT 2% / 1.5%</t>
  </si>
  <si>
    <t>WWF 1%</t>
  </si>
  <si>
    <t>ROYALITY OTHERS</t>
  </si>
  <si>
    <t>SHALL DEDUCT AS PER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</si>
</sst>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&quot;mm&quot;"/>
    <numFmt numFmtId="165" formatCode="_ * #,##0.00_ ;_ * \-#,##0.00_ ;_ * &quot;-&quot;??_ ;_ @_ "/>
    <numFmt numFmtId="166" formatCode="0.0"/>
    <numFmt numFmtId="167" formatCode="[$-409]d\-mmm\-yy;@"/>
    <numFmt numFmtId="168" formatCode="0.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Book Antiqu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theme="1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b/>
      <sz val="12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b/>
      <u/>
      <sz val="10"/>
      <color theme="1"/>
      <name val="Verdana"/>
      <family val="2"/>
    </font>
    <font>
      <sz val="10"/>
      <color rgb="FFFF0000"/>
      <name val="Verdana"/>
      <family val="2"/>
    </font>
    <font>
      <sz val="9"/>
      <color theme="1"/>
      <name val="Verdana"/>
      <family val="2"/>
    </font>
    <font>
      <b/>
      <u/>
      <sz val="12"/>
      <color theme="1"/>
      <name val="Verdana"/>
      <family val="2"/>
    </font>
    <font>
      <b/>
      <sz val="10"/>
      <name val="Verdana"/>
      <family val="2"/>
    </font>
    <font>
      <b/>
      <sz val="11"/>
      <color theme="1"/>
      <name val="Verdana"/>
      <family val="2"/>
    </font>
    <font>
      <sz val="8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7" fillId="0" borderId="0"/>
    <xf numFmtId="0" fontId="1" fillId="0" borderId="0"/>
    <xf numFmtId="0" fontId="8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0" fontId="3" fillId="2" borderId="0" xfId="1" applyFont="1" applyFill="1" applyAlignment="1">
      <alignment horizontal="left" vertical="center"/>
    </xf>
    <xf numFmtId="0" fontId="1" fillId="2" borderId="0" xfId="1" applyFill="1" applyAlignment="1">
      <alignment horizontal="center" vertical="center" wrapText="1"/>
    </xf>
    <xf numFmtId="1" fontId="1" fillId="2" borderId="0" xfId="1" applyNumberFormat="1" applyFill="1" applyAlignment="1">
      <alignment horizontal="right" vertical="center" wrapText="1"/>
    </xf>
    <xf numFmtId="1" fontId="1" fillId="2" borderId="0" xfId="1" applyNumberFormat="1" applyFill="1" applyAlignment="1">
      <alignment horizontal="center" vertical="center" wrapText="1"/>
    </xf>
    <xf numFmtId="1" fontId="2" fillId="2" borderId="0" xfId="1" applyNumberFormat="1" applyFont="1" applyFill="1" applyAlignment="1">
      <alignment horizontal="center" vertical="center" wrapText="1"/>
    </xf>
    <xf numFmtId="1" fontId="4" fillId="2" borderId="0" xfId="1" applyNumberFormat="1" applyFont="1" applyFill="1" applyAlignment="1">
      <alignment horizontal="right" vertical="center"/>
    </xf>
    <xf numFmtId="0" fontId="1" fillId="0" borderId="0" xfId="1" applyFill="1" applyAlignment="1">
      <alignment horizontal="center" vertical="center" wrapText="1"/>
    </xf>
    <xf numFmtId="1" fontId="2" fillId="0" borderId="5" xfId="1" applyNumberFormat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4" fillId="0" borderId="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1" fontId="1" fillId="0" borderId="0" xfId="1" applyNumberFormat="1" applyFill="1" applyAlignment="1">
      <alignment horizontal="right" vertical="center" wrapText="1"/>
    </xf>
    <xf numFmtId="2" fontId="2" fillId="0" borderId="0" xfId="1" applyNumberFormat="1" applyFont="1" applyFill="1" applyAlignment="1">
      <alignment horizontal="left" vertical="center" wrapText="1"/>
    </xf>
    <xf numFmtId="1" fontId="1" fillId="0" borderId="0" xfId="1" applyNumberFormat="1" applyFill="1" applyAlignment="1">
      <alignment horizontal="center" vertical="center" wrapText="1"/>
    </xf>
    <xf numFmtId="1" fontId="2" fillId="0" borderId="0" xfId="1" applyNumberFormat="1" applyFont="1" applyFill="1" applyAlignment="1">
      <alignment horizontal="center" vertical="center" wrapText="1"/>
    </xf>
    <xf numFmtId="1" fontId="2" fillId="0" borderId="15" xfId="1" applyNumberFormat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  <xf numFmtId="164" fontId="4" fillId="0" borderId="15" xfId="1" applyNumberFormat="1" applyFont="1" applyFill="1" applyBorder="1" applyAlignment="1">
      <alignment horizontal="left" vertical="center" wrapText="1"/>
    </xf>
    <xf numFmtId="1" fontId="5" fillId="0" borderId="15" xfId="1" applyNumberFormat="1" applyFont="1" applyFill="1" applyBorder="1" applyAlignment="1">
      <alignment horizontal="right" vertical="center" wrapText="1"/>
    </xf>
    <xf numFmtId="1" fontId="5" fillId="0" borderId="15" xfId="1" applyNumberFormat="1" applyFont="1" applyFill="1" applyBorder="1" applyAlignment="1">
      <alignment horizontal="center" vertical="center" wrapText="1"/>
    </xf>
    <xf numFmtId="1" fontId="4" fillId="0" borderId="15" xfId="1" applyNumberFormat="1" applyFont="1" applyFill="1" applyBorder="1" applyAlignment="1">
      <alignment horizontal="center" vertical="center" wrapText="1"/>
    </xf>
    <xf numFmtId="2" fontId="4" fillId="0" borderId="15" xfId="1" applyNumberFormat="1" applyFont="1" applyFill="1" applyBorder="1" applyAlignment="1">
      <alignment horizontal="center" vertical="center" wrapText="1"/>
    </xf>
    <xf numFmtId="1" fontId="6" fillId="0" borderId="15" xfId="1" applyNumberFormat="1" applyFont="1" applyFill="1" applyBorder="1" applyAlignment="1">
      <alignment horizontal="center" vertical="center" wrapText="1"/>
    </xf>
    <xf numFmtId="1" fontId="4" fillId="0" borderId="15" xfId="1" applyNumberFormat="1" applyFont="1" applyFill="1" applyBorder="1" applyAlignment="1">
      <alignment horizontal="right" vertical="center" wrapText="1"/>
    </xf>
    <xf numFmtId="2" fontId="4" fillId="0" borderId="15" xfId="1" applyNumberFormat="1" applyFont="1" applyFill="1" applyBorder="1" applyAlignment="1">
      <alignment horizontal="right" vertical="center" wrapText="1"/>
    </xf>
    <xf numFmtId="1" fontId="6" fillId="0" borderId="15" xfId="1" applyNumberFormat="1" applyFont="1" applyFill="1" applyBorder="1" applyAlignment="1">
      <alignment horizontal="right" vertical="center" wrapText="1"/>
    </xf>
    <xf numFmtId="164" fontId="4" fillId="0" borderId="15" xfId="1" applyNumberFormat="1" applyFont="1" applyFill="1" applyBorder="1" applyAlignment="1">
      <alignment horizontal="right" vertical="center" wrapText="1"/>
    </xf>
    <xf numFmtId="0" fontId="4" fillId="0" borderId="16" xfId="1" applyFont="1" applyFill="1" applyBorder="1" applyAlignment="1">
      <alignment horizontal="center" vertical="center" wrapText="1"/>
    </xf>
    <xf numFmtId="0" fontId="6" fillId="0" borderId="17" xfId="1" applyFont="1" applyFill="1" applyBorder="1" applyAlignment="1">
      <alignment horizontal="center" vertical="center" wrapText="1"/>
    </xf>
    <xf numFmtId="1" fontId="6" fillId="0" borderId="17" xfId="1" applyNumberFormat="1" applyFont="1" applyFill="1" applyBorder="1" applyAlignment="1">
      <alignment horizontal="right" vertical="center" wrapText="1"/>
    </xf>
    <xf numFmtId="2" fontId="6" fillId="0" borderId="17" xfId="1" applyNumberFormat="1" applyFont="1" applyFill="1" applyBorder="1" applyAlignment="1">
      <alignment horizontal="right" vertical="center" wrapText="1"/>
    </xf>
    <xf numFmtId="0" fontId="9" fillId="0" borderId="8" xfId="0" applyFont="1" applyFill="1" applyBorder="1" applyAlignment="1" applyProtection="1">
      <alignment horizontal="left" vertical="center" wrapText="1"/>
    </xf>
    <xf numFmtId="1" fontId="10" fillId="0" borderId="8" xfId="0" applyNumberFormat="1" applyFont="1" applyBorder="1" applyAlignment="1">
      <alignment horizontal="center" vertical="center"/>
    </xf>
    <xf numFmtId="1" fontId="9" fillId="0" borderId="8" xfId="1" applyNumberFormat="1" applyFont="1" applyFill="1" applyBorder="1" applyAlignment="1">
      <alignment horizontal="center" vertical="center" wrapText="1"/>
    </xf>
    <xf numFmtId="1" fontId="10" fillId="0" borderId="9" xfId="1" applyNumberFormat="1" applyFont="1" applyFill="1" applyBorder="1" applyAlignment="1">
      <alignment horizontal="right" vertical="center" wrapText="1"/>
    </xf>
    <xf numFmtId="2" fontId="10" fillId="0" borderId="10" xfId="1" applyNumberFormat="1" applyFont="1" applyFill="1" applyBorder="1" applyAlignment="1">
      <alignment horizontal="right" vertical="center" wrapText="1"/>
    </xf>
    <xf numFmtId="1" fontId="11" fillId="0" borderId="9" xfId="1" applyNumberFormat="1" applyFont="1" applyFill="1" applyBorder="1" applyAlignment="1">
      <alignment horizontal="right" vertical="center" wrapText="1"/>
    </xf>
    <xf numFmtId="1" fontId="11" fillId="0" borderId="8" xfId="1" applyNumberFormat="1" applyFont="1" applyFill="1" applyBorder="1" applyAlignment="1">
      <alignment horizontal="right" vertical="center" wrapText="1"/>
    </xf>
    <xf numFmtId="1" fontId="11" fillId="0" borderId="5" xfId="1" applyNumberFormat="1" applyFont="1" applyFill="1" applyBorder="1" applyAlignment="1">
      <alignment horizontal="center" vertical="center" wrapText="1"/>
    </xf>
    <xf numFmtId="1" fontId="11" fillId="0" borderId="5" xfId="1" applyNumberFormat="1" applyFont="1" applyFill="1" applyBorder="1" applyAlignment="1">
      <alignment horizontal="right" vertical="center" wrapText="1"/>
    </xf>
    <xf numFmtId="2" fontId="11" fillId="0" borderId="11" xfId="1" applyNumberFormat="1" applyFont="1" applyFill="1" applyBorder="1" applyAlignment="1">
      <alignment horizontal="right" vertical="center" wrapText="1"/>
    </xf>
    <xf numFmtId="1" fontId="2" fillId="0" borderId="5" xfId="1" applyNumberFormat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horizontal="center" vertical="center" wrapText="1"/>
    </xf>
    <xf numFmtId="0" fontId="14" fillId="0" borderId="0" xfId="1" applyFont="1" applyFill="1" applyAlignment="1">
      <alignment horizontal="center" vertical="center" wrapText="1"/>
    </xf>
    <xf numFmtId="0" fontId="12" fillId="0" borderId="0" xfId="1" applyFont="1" applyFill="1" applyAlignment="1">
      <alignment horizontal="center" vertical="center" wrapText="1"/>
    </xf>
    <xf numFmtId="0" fontId="12" fillId="2" borderId="0" xfId="1" applyFont="1" applyFill="1" applyAlignment="1">
      <alignment horizontal="center" vertical="center" wrapText="1"/>
    </xf>
    <xf numFmtId="0" fontId="15" fillId="0" borderId="0" xfId="1" applyFont="1" applyFill="1" applyAlignment="1">
      <alignment horizontal="center" vertical="center" wrapText="1"/>
    </xf>
    <xf numFmtId="1" fontId="14" fillId="0" borderId="0" xfId="1" applyNumberFormat="1" applyFont="1" applyFill="1" applyAlignment="1">
      <alignment horizontal="center" vertical="center" wrapText="1"/>
    </xf>
    <xf numFmtId="1" fontId="2" fillId="0" borderId="8" xfId="1" applyNumberFormat="1" applyFont="1" applyFill="1" applyBorder="1" applyAlignment="1">
      <alignment horizontal="center" vertical="center" wrapText="1"/>
    </xf>
    <xf numFmtId="1" fontId="10" fillId="0" borderId="8" xfId="1" applyNumberFormat="1" applyFont="1" applyFill="1" applyBorder="1" applyAlignment="1">
      <alignment horizontal="right" vertical="center" wrapText="1"/>
    </xf>
    <xf numFmtId="2" fontId="10" fillId="0" borderId="8" xfId="1" applyNumberFormat="1" applyFont="1" applyFill="1" applyBorder="1" applyAlignment="1">
      <alignment horizontal="right" vertical="center" wrapText="1"/>
    </xf>
    <xf numFmtId="0" fontId="4" fillId="0" borderId="19" xfId="1" applyFont="1" applyFill="1" applyBorder="1" applyAlignment="1">
      <alignment horizontal="center" vertical="center" wrapText="1"/>
    </xf>
    <xf numFmtId="0" fontId="6" fillId="0" borderId="19" xfId="1" applyFont="1" applyFill="1" applyBorder="1" applyAlignment="1">
      <alignment horizontal="center" vertical="center" wrapText="1"/>
    </xf>
    <xf numFmtId="1" fontId="11" fillId="0" borderId="19" xfId="1" applyNumberFormat="1" applyFont="1" applyFill="1" applyBorder="1" applyAlignment="1">
      <alignment horizontal="center" vertical="center" wrapText="1"/>
    </xf>
    <xf numFmtId="1" fontId="11" fillId="0" borderId="19" xfId="1" applyNumberFormat="1" applyFont="1" applyFill="1" applyBorder="1" applyAlignment="1">
      <alignment horizontal="right" vertical="center" wrapText="1"/>
    </xf>
    <xf numFmtId="2" fontId="11" fillId="0" borderId="19" xfId="1" applyNumberFormat="1" applyFont="1" applyFill="1" applyBorder="1" applyAlignment="1">
      <alignment horizontal="right" vertical="center" wrapText="1"/>
    </xf>
    <xf numFmtId="2" fontId="10" fillId="0" borderId="8" xfId="0" applyNumberFormat="1" applyFont="1" applyBorder="1" applyAlignment="1">
      <alignment horizontal="center" vertical="center"/>
    </xf>
    <xf numFmtId="2" fontId="10" fillId="0" borderId="20" xfId="1" applyNumberFormat="1" applyFont="1" applyFill="1" applyBorder="1" applyAlignment="1">
      <alignment horizontal="right" vertical="center" wrapText="1"/>
    </xf>
    <xf numFmtId="166" fontId="4" fillId="0" borderId="0" xfId="1" applyNumberFormat="1" applyFont="1" applyFill="1" applyAlignment="1">
      <alignment horizontal="center" vertical="center" wrapText="1"/>
    </xf>
    <xf numFmtId="1" fontId="4" fillId="0" borderId="0" xfId="1" applyNumberFormat="1" applyFont="1" applyFill="1" applyAlignment="1">
      <alignment horizontal="center" vertical="center" wrapText="1"/>
    </xf>
    <xf numFmtId="0" fontId="16" fillId="0" borderId="0" xfId="1" applyFont="1" applyFill="1" applyAlignment="1">
      <alignment horizontal="center" vertical="center" wrapText="1"/>
    </xf>
    <xf numFmtId="0" fontId="18" fillId="0" borderId="0" xfId="1" applyFont="1" applyFill="1" applyAlignment="1">
      <alignment horizontal="center" vertical="center" wrapText="1"/>
    </xf>
    <xf numFmtId="0" fontId="17" fillId="0" borderId="0" xfId="1" applyFont="1" applyFill="1" applyAlignment="1">
      <alignment horizontal="center" vertical="center" wrapText="1"/>
    </xf>
    <xf numFmtId="0" fontId="17" fillId="2" borderId="0" xfId="1" applyFont="1" applyFill="1" applyAlignment="1">
      <alignment horizontal="center" vertical="center" wrapText="1"/>
    </xf>
    <xf numFmtId="0" fontId="19" fillId="0" borderId="0" xfId="1" applyFont="1" applyFill="1" applyAlignment="1">
      <alignment horizontal="center" vertical="center" wrapText="1"/>
    </xf>
    <xf numFmtId="1" fontId="18" fillId="0" borderId="0" xfId="1" applyNumberFormat="1" applyFont="1" applyFill="1" applyAlignment="1">
      <alignment horizontal="center" vertical="center" wrapText="1"/>
    </xf>
    <xf numFmtId="0" fontId="9" fillId="0" borderId="8" xfId="0" applyFont="1" applyFill="1" applyBorder="1" applyAlignment="1" applyProtection="1">
      <alignment horizontal="center" vertical="center" wrapText="1"/>
    </xf>
    <xf numFmtId="1" fontId="10" fillId="3" borderId="8" xfId="1" applyNumberFormat="1" applyFont="1" applyFill="1" applyBorder="1" applyAlignment="1">
      <alignment horizontal="right" vertical="center" wrapText="1"/>
    </xf>
    <xf numFmtId="1" fontId="10" fillId="3" borderId="8" xfId="0" applyNumberFormat="1" applyFont="1" applyFill="1" applyBorder="1" applyAlignment="1">
      <alignment horizontal="center" vertical="center"/>
    </xf>
    <xf numFmtId="1" fontId="2" fillId="0" borderId="18" xfId="1" applyNumberFormat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1" fontId="2" fillId="0" borderId="18" xfId="1" applyNumberFormat="1" applyFont="1" applyFill="1" applyBorder="1" applyAlignment="1">
      <alignment horizontal="center" vertical="center" wrapText="1"/>
    </xf>
    <xf numFmtId="1" fontId="2" fillId="0" borderId="18" xfId="1" applyNumberFormat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1" fontId="10" fillId="0" borderId="8" xfId="1" applyNumberFormat="1" applyFont="1" applyFill="1" applyBorder="1" applyAlignment="1">
      <alignment horizontal="center" vertical="center" wrapText="1"/>
    </xf>
    <xf numFmtId="2" fontId="9" fillId="0" borderId="8" xfId="0" applyNumberFormat="1" applyFont="1" applyFill="1" applyBorder="1" applyAlignment="1" applyProtection="1">
      <alignment horizontal="center" vertical="center" wrapText="1"/>
    </xf>
    <xf numFmtId="2" fontId="1" fillId="0" borderId="0" xfId="1" applyNumberFormat="1" applyFill="1" applyAlignment="1">
      <alignment horizontal="center" vertical="center" wrapText="1"/>
    </xf>
    <xf numFmtId="1" fontId="10" fillId="4" borderId="8" xfId="1" applyNumberFormat="1" applyFont="1" applyFill="1" applyBorder="1" applyAlignment="1">
      <alignment horizontal="right" vertical="center" wrapText="1"/>
    </xf>
    <xf numFmtId="0" fontId="22" fillId="0" borderId="8" xfId="0" applyFont="1" applyFill="1" applyBorder="1" applyAlignment="1" applyProtection="1">
      <alignment horizontal="left" vertical="center" wrapText="1"/>
    </xf>
    <xf numFmtId="1" fontId="21" fillId="0" borderId="8" xfId="1" applyNumberFormat="1" applyFont="1" applyFill="1" applyBorder="1" applyAlignment="1">
      <alignment horizontal="right" vertical="center" wrapText="1"/>
    </xf>
    <xf numFmtId="2" fontId="21" fillId="0" borderId="8" xfId="0" applyNumberFormat="1" applyFont="1" applyBorder="1" applyAlignment="1">
      <alignment horizontal="center" vertical="center"/>
    </xf>
    <xf numFmtId="0" fontId="22" fillId="0" borderId="8" xfId="0" applyFont="1" applyFill="1" applyBorder="1" applyAlignment="1" applyProtection="1">
      <alignment horizontal="center" vertical="center" wrapText="1"/>
    </xf>
    <xf numFmtId="1" fontId="21" fillId="0" borderId="8" xfId="0" applyNumberFormat="1" applyFont="1" applyBorder="1" applyAlignment="1">
      <alignment horizontal="center" vertical="center"/>
    </xf>
    <xf numFmtId="2" fontId="21" fillId="0" borderId="8" xfId="1" applyNumberFormat="1" applyFont="1" applyFill="1" applyBorder="1" applyAlignment="1">
      <alignment horizontal="right" vertical="center" wrapText="1"/>
    </xf>
    <xf numFmtId="1" fontId="21" fillId="0" borderId="0" xfId="1" applyNumberFormat="1" applyFont="1" applyFill="1" applyAlignment="1">
      <alignment horizontal="center" vertical="center" wrapText="1"/>
    </xf>
    <xf numFmtId="1" fontId="24" fillId="0" borderId="0" xfId="1" applyNumberFormat="1" applyFont="1" applyFill="1" applyAlignment="1">
      <alignment horizontal="center" vertical="center" wrapText="1"/>
    </xf>
    <xf numFmtId="0" fontId="21" fillId="0" borderId="0" xfId="1" applyFont="1" applyFill="1" applyAlignment="1">
      <alignment horizontal="center" vertical="center" wrapText="1"/>
    </xf>
    <xf numFmtId="0" fontId="21" fillId="3" borderId="0" xfId="1" applyFont="1" applyFill="1" applyAlignment="1">
      <alignment horizontal="center" vertical="center" wrapText="1"/>
    </xf>
    <xf numFmtId="1" fontId="21" fillId="3" borderId="0" xfId="1" applyNumberFormat="1" applyFont="1" applyFill="1" applyAlignment="1">
      <alignment horizontal="right" vertical="center" wrapText="1"/>
    </xf>
    <xf numFmtId="1" fontId="21" fillId="3" borderId="0" xfId="1" applyNumberFormat="1" applyFont="1" applyFill="1" applyAlignment="1">
      <alignment horizontal="center" vertical="center" wrapText="1"/>
    </xf>
    <xf numFmtId="1" fontId="21" fillId="2" borderId="0" xfId="1" applyNumberFormat="1" applyFont="1" applyFill="1" applyAlignment="1">
      <alignment horizontal="center" vertical="center" wrapText="1"/>
    </xf>
    <xf numFmtId="1" fontId="24" fillId="2" borderId="0" xfId="1" applyNumberFormat="1" applyFont="1" applyFill="1" applyAlignment="1">
      <alignment horizontal="center" vertical="center" wrapText="1"/>
    </xf>
    <xf numFmtId="0" fontId="21" fillId="2" borderId="0" xfId="1" applyFont="1" applyFill="1" applyAlignment="1">
      <alignment horizontal="center" vertical="center" wrapText="1"/>
    </xf>
    <xf numFmtId="1" fontId="24" fillId="0" borderId="8" xfId="1" applyNumberFormat="1" applyFont="1" applyFill="1" applyBorder="1" applyAlignment="1">
      <alignment horizontal="center" vertical="center" wrapText="1"/>
    </xf>
    <xf numFmtId="0" fontId="24" fillId="0" borderId="0" xfId="1" applyFont="1" applyFill="1" applyAlignment="1">
      <alignment horizontal="center" vertical="center" wrapText="1"/>
    </xf>
    <xf numFmtId="0" fontId="25" fillId="0" borderId="0" xfId="1" applyFont="1" applyFill="1" applyAlignment="1">
      <alignment horizontal="center" vertical="center" wrapText="1"/>
    </xf>
    <xf numFmtId="0" fontId="24" fillId="0" borderId="8" xfId="1" applyFont="1" applyFill="1" applyBorder="1" applyAlignment="1">
      <alignment horizontal="center" vertical="center" wrapText="1"/>
    </xf>
    <xf numFmtId="0" fontId="27" fillId="0" borderId="0" xfId="1" applyFont="1" applyFill="1" applyAlignment="1">
      <alignment horizontal="center" vertical="center" wrapText="1"/>
    </xf>
    <xf numFmtId="1" fontId="21" fillId="0" borderId="0" xfId="1" applyNumberFormat="1" applyFont="1" applyFill="1" applyAlignment="1">
      <alignment horizontal="right" vertical="center" wrapText="1"/>
    </xf>
    <xf numFmtId="2" fontId="24" fillId="0" borderId="0" xfId="1" applyNumberFormat="1" applyFont="1" applyFill="1" applyAlignment="1">
      <alignment horizontal="left" vertical="center" wrapText="1"/>
    </xf>
    <xf numFmtId="1" fontId="24" fillId="0" borderId="27" xfId="1" applyNumberFormat="1" applyFont="1" applyFill="1" applyBorder="1" applyAlignment="1">
      <alignment horizontal="center" vertical="center" wrapText="1"/>
    </xf>
    <xf numFmtId="0" fontId="24" fillId="0" borderId="26" xfId="1" applyFont="1" applyFill="1" applyBorder="1" applyAlignment="1">
      <alignment horizontal="center" vertical="center" wrapText="1"/>
    </xf>
    <xf numFmtId="0" fontId="21" fillId="0" borderId="26" xfId="1" applyFont="1" applyFill="1" applyBorder="1" applyAlignment="1">
      <alignment horizontal="center" vertical="center" wrapText="1"/>
    </xf>
    <xf numFmtId="1" fontId="21" fillId="0" borderId="27" xfId="1" applyNumberFormat="1" applyFont="1" applyFill="1" applyBorder="1" applyAlignment="1">
      <alignment horizontal="right" vertical="center" wrapText="1"/>
    </xf>
    <xf numFmtId="0" fontId="21" fillId="0" borderId="28" xfId="1" applyFont="1" applyFill="1" applyBorder="1" applyAlignment="1">
      <alignment horizontal="center" vertical="center" wrapText="1"/>
    </xf>
    <xf numFmtId="0" fontId="24" fillId="0" borderId="29" xfId="1" applyFont="1" applyFill="1" applyBorder="1" applyAlignment="1">
      <alignment horizontal="center" vertical="center" wrapText="1"/>
    </xf>
    <xf numFmtId="1" fontId="24" fillId="0" borderId="29" xfId="1" applyNumberFormat="1" applyFont="1" applyFill="1" applyBorder="1" applyAlignment="1">
      <alignment horizontal="center" vertical="center" wrapText="1"/>
    </xf>
    <xf numFmtId="1" fontId="24" fillId="0" borderId="29" xfId="1" applyNumberFormat="1" applyFont="1" applyFill="1" applyBorder="1" applyAlignment="1">
      <alignment horizontal="right" vertical="center" wrapText="1"/>
    </xf>
    <xf numFmtId="1" fontId="24" fillId="0" borderId="30" xfId="1" applyNumberFormat="1" applyFont="1" applyFill="1" applyBorder="1" applyAlignment="1">
      <alignment horizontal="right" vertical="center" wrapText="1"/>
    </xf>
    <xf numFmtId="1" fontId="24" fillId="5" borderId="24" xfId="1" applyNumberFormat="1" applyFont="1" applyFill="1" applyBorder="1" applyAlignment="1">
      <alignment horizontal="center" vertical="center" wrapText="1"/>
    </xf>
    <xf numFmtId="1" fontId="24" fillId="5" borderId="25" xfId="1" applyNumberFormat="1" applyFont="1" applyFill="1" applyBorder="1" applyAlignment="1">
      <alignment horizontal="center" vertical="center" wrapText="1"/>
    </xf>
    <xf numFmtId="1" fontId="24" fillId="5" borderId="8" xfId="1" applyNumberFormat="1" applyFont="1" applyFill="1" applyBorder="1" applyAlignment="1">
      <alignment horizontal="center" vertical="center" wrapText="1"/>
    </xf>
    <xf numFmtId="1" fontId="28" fillId="4" borderId="8" xfId="1" applyNumberFormat="1" applyFont="1" applyFill="1" applyBorder="1" applyAlignment="1">
      <alignment horizontal="center" vertical="center" wrapText="1"/>
    </xf>
    <xf numFmtId="1" fontId="28" fillId="4" borderId="27" xfId="1" applyNumberFormat="1" applyFont="1" applyFill="1" applyBorder="1" applyAlignment="1">
      <alignment horizontal="center" vertical="center" wrapText="1"/>
    </xf>
    <xf numFmtId="0" fontId="21" fillId="6" borderId="26" xfId="1" applyFont="1" applyFill="1" applyBorder="1" applyAlignment="1">
      <alignment horizontal="center" vertical="center" wrapText="1"/>
    </xf>
    <xf numFmtId="1" fontId="21" fillId="6" borderId="8" xfId="1" applyNumberFormat="1" applyFont="1" applyFill="1" applyBorder="1" applyAlignment="1">
      <alignment horizontal="right" vertical="center" wrapText="1"/>
    </xf>
    <xf numFmtId="1" fontId="21" fillId="6" borderId="27" xfId="1" applyNumberFormat="1" applyFont="1" applyFill="1" applyBorder="1" applyAlignment="1">
      <alignment horizontal="right" vertical="center" wrapText="1"/>
    </xf>
    <xf numFmtId="0" fontId="21" fillId="6" borderId="0" xfId="1" applyFont="1" applyFill="1" applyAlignment="1">
      <alignment horizontal="center" vertical="center" wrapText="1"/>
    </xf>
    <xf numFmtId="0" fontId="27" fillId="6" borderId="0" xfId="1" applyFont="1" applyFill="1" applyAlignment="1">
      <alignment horizontal="center" vertical="center" wrapText="1"/>
    </xf>
    <xf numFmtId="2" fontId="21" fillId="6" borderId="8" xfId="0" applyNumberFormat="1" applyFont="1" applyFill="1" applyBorder="1" applyAlignment="1">
      <alignment horizontal="center" vertical="center"/>
    </xf>
    <xf numFmtId="1" fontId="21" fillId="6" borderId="0" xfId="1" applyNumberFormat="1" applyFont="1" applyFill="1" applyAlignment="1">
      <alignment horizontal="center" vertical="center" wrapText="1"/>
    </xf>
    <xf numFmtId="2" fontId="21" fillId="6" borderId="8" xfId="1" applyNumberFormat="1" applyFont="1" applyFill="1" applyBorder="1" applyAlignment="1">
      <alignment horizontal="right" vertical="center" wrapText="1"/>
    </xf>
    <xf numFmtId="2" fontId="21" fillId="6" borderId="27" xfId="1" applyNumberFormat="1" applyFont="1" applyFill="1" applyBorder="1" applyAlignment="1">
      <alignment horizontal="right" vertical="center" wrapText="1"/>
    </xf>
    <xf numFmtId="1" fontId="21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7" fontId="21" fillId="0" borderId="0" xfId="0" applyNumberFormat="1" applyFont="1" applyAlignment="1">
      <alignment vertical="center"/>
    </xf>
    <xf numFmtId="1" fontId="21" fillId="0" borderId="0" xfId="0" applyNumberFormat="1" applyFont="1" applyAlignment="1">
      <alignment vertical="center"/>
    </xf>
    <xf numFmtId="0" fontId="22" fillId="0" borderId="0" xfId="0" applyFont="1" applyFill="1" applyBorder="1" applyAlignment="1" applyProtection="1">
      <alignment horizontal="left" vertical="center" wrapText="1"/>
    </xf>
    <xf numFmtId="0" fontId="26" fillId="0" borderId="8" xfId="1" applyFont="1" applyFill="1" applyBorder="1" applyAlignment="1">
      <alignment horizontal="left" vertical="center"/>
    </xf>
    <xf numFmtId="0" fontId="29" fillId="0" borderId="0" xfId="0" applyFont="1" applyAlignment="1">
      <alignment vertical="center" wrapText="1"/>
    </xf>
    <xf numFmtId="1" fontId="2" fillId="0" borderId="18" xfId="1" applyNumberFormat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0" fontId="9" fillId="0" borderId="20" xfId="0" applyFont="1" applyFill="1" applyBorder="1" applyAlignment="1" applyProtection="1">
      <alignment horizontal="center" vertical="center" wrapText="1"/>
    </xf>
    <xf numFmtId="0" fontId="2" fillId="0" borderId="0" xfId="0" applyFont="1"/>
    <xf numFmtId="1" fontId="9" fillId="0" borderId="8" xfId="1" applyNumberFormat="1" applyFont="1" applyFill="1" applyBorder="1" applyAlignment="1">
      <alignment vertical="center" wrapText="1"/>
    </xf>
    <xf numFmtId="1" fontId="10" fillId="0" borderId="8" xfId="0" applyNumberFormat="1" applyFont="1" applyBorder="1" applyAlignment="1">
      <alignment horizontal="right" vertical="center"/>
    </xf>
    <xf numFmtId="0" fontId="9" fillId="0" borderId="21" xfId="0" applyFont="1" applyFill="1" applyBorder="1" applyAlignment="1" applyProtection="1">
      <alignment horizontal="left" vertical="center" wrapText="1"/>
    </xf>
    <xf numFmtId="1" fontId="10" fillId="0" borderId="21" xfId="0" applyNumberFormat="1" applyFont="1" applyBorder="1" applyAlignment="1">
      <alignment horizontal="center" vertical="center"/>
    </xf>
    <xf numFmtId="1" fontId="10" fillId="0" borderId="21" xfId="1" applyNumberFormat="1" applyFont="1" applyFill="1" applyBorder="1" applyAlignment="1">
      <alignment horizontal="right" vertical="center" wrapText="1"/>
    </xf>
    <xf numFmtId="1" fontId="10" fillId="0" borderId="21" xfId="1" applyNumberFormat="1" applyFont="1" applyFill="1" applyBorder="1" applyAlignment="1">
      <alignment horizontal="center" vertical="center" wrapText="1"/>
    </xf>
    <xf numFmtId="2" fontId="10" fillId="0" borderId="21" xfId="1" applyNumberFormat="1" applyFont="1" applyFill="1" applyBorder="1" applyAlignment="1">
      <alignment horizontal="right" vertical="center" wrapText="1"/>
    </xf>
    <xf numFmtId="2" fontId="10" fillId="0" borderId="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right" vertical="center"/>
    </xf>
    <xf numFmtId="1" fontId="9" fillId="3" borderId="8" xfId="1" applyNumberFormat="1" applyFont="1" applyFill="1" applyBorder="1" applyAlignment="1">
      <alignment horizontal="center" vertical="center" wrapText="1"/>
    </xf>
    <xf numFmtId="0" fontId="24" fillId="5" borderId="24" xfId="1" applyFont="1" applyFill="1" applyBorder="1" applyAlignment="1">
      <alignment horizontal="center" vertical="center" wrapText="1"/>
    </xf>
    <xf numFmtId="0" fontId="24" fillId="5" borderId="8" xfId="1" applyFont="1" applyFill="1" applyBorder="1" applyAlignment="1">
      <alignment horizontal="center" vertical="center" wrapText="1"/>
    </xf>
    <xf numFmtId="0" fontId="22" fillId="6" borderId="8" xfId="0" applyFont="1" applyFill="1" applyBorder="1" applyAlignment="1" applyProtection="1">
      <alignment horizontal="left" vertical="center" wrapText="1"/>
    </xf>
    <xf numFmtId="0" fontId="22" fillId="6" borderId="8" xfId="0" applyNumberFormat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1" fontId="11" fillId="0" borderId="0" xfId="1" applyNumberFormat="1" applyFont="1" applyFill="1" applyBorder="1" applyAlignment="1">
      <alignment horizontal="center" vertical="center" wrapText="1"/>
    </xf>
    <xf numFmtId="1" fontId="11" fillId="0" borderId="0" xfId="1" applyNumberFormat="1" applyFont="1" applyFill="1" applyBorder="1" applyAlignment="1">
      <alignment horizontal="right" vertical="center" wrapText="1"/>
    </xf>
    <xf numFmtId="2" fontId="11" fillId="0" borderId="0" xfId="1" applyNumberFormat="1" applyFont="1" applyFill="1" applyBorder="1" applyAlignment="1">
      <alignment horizontal="right" vertical="center" wrapText="1"/>
    </xf>
    <xf numFmtId="2" fontId="2" fillId="0" borderId="0" xfId="1" applyNumberFormat="1" applyFont="1" applyFill="1" applyAlignment="1">
      <alignment horizontal="center" vertical="center" wrapText="1"/>
    </xf>
    <xf numFmtId="1" fontId="2" fillId="0" borderId="0" xfId="1" applyNumberFormat="1" applyFont="1" applyFill="1" applyAlignment="1">
      <alignment horizontal="right" vertical="center" wrapText="1"/>
    </xf>
    <xf numFmtId="2" fontId="1" fillId="0" borderId="0" xfId="1" applyNumberFormat="1" applyFill="1" applyAlignment="1">
      <alignment horizontal="right" vertical="center" wrapText="1"/>
    </xf>
    <xf numFmtId="0" fontId="24" fillId="7" borderId="0" xfId="1" applyFont="1" applyFill="1" applyAlignment="1">
      <alignment horizontal="center" vertical="center" wrapText="1"/>
    </xf>
    <xf numFmtId="0" fontId="24" fillId="7" borderId="34" xfId="1" applyFont="1" applyFill="1" applyBorder="1" applyAlignment="1">
      <alignment horizontal="center" vertical="center" wrapText="1"/>
    </xf>
    <xf numFmtId="0" fontId="30" fillId="7" borderId="21" xfId="0" applyFont="1" applyFill="1" applyBorder="1" applyAlignment="1" applyProtection="1">
      <alignment horizontal="center" vertical="center" wrapText="1"/>
    </xf>
    <xf numFmtId="1" fontId="24" fillId="7" borderId="21" xfId="0" applyNumberFormat="1" applyFont="1" applyFill="1" applyBorder="1" applyAlignment="1">
      <alignment horizontal="center" vertical="center"/>
    </xf>
    <xf numFmtId="167" fontId="30" fillId="7" borderId="21" xfId="0" applyNumberFormat="1" applyFont="1" applyFill="1" applyBorder="1" applyAlignment="1" applyProtection="1">
      <alignment horizontal="center" vertical="center" wrapText="1"/>
    </xf>
    <xf numFmtId="0" fontId="30" fillId="7" borderId="21" xfId="0" applyNumberFormat="1" applyFont="1" applyFill="1" applyBorder="1" applyAlignment="1" applyProtection="1">
      <alignment horizontal="center" vertical="center" wrapText="1"/>
    </xf>
    <xf numFmtId="0" fontId="22" fillId="7" borderId="8" xfId="0" applyFont="1" applyFill="1" applyBorder="1" applyAlignment="1" applyProtection="1">
      <alignment horizontal="left" vertical="center" wrapText="1"/>
    </xf>
    <xf numFmtId="1" fontId="24" fillId="7" borderId="21" xfId="1" applyNumberFormat="1" applyFont="1" applyFill="1" applyBorder="1" applyAlignment="1">
      <alignment horizontal="right" vertical="center" wrapText="1"/>
    </xf>
    <xf numFmtId="0" fontId="25" fillId="7" borderId="0" xfId="1" applyFont="1" applyFill="1" applyAlignment="1">
      <alignment horizontal="center" vertical="center" wrapText="1"/>
    </xf>
    <xf numFmtId="2" fontId="24" fillId="7" borderId="0" xfId="0" applyNumberFormat="1" applyFont="1" applyFill="1" applyBorder="1" applyAlignment="1">
      <alignment horizontal="center" vertical="center"/>
    </xf>
    <xf numFmtId="1" fontId="24" fillId="7" borderId="0" xfId="1" applyNumberFormat="1" applyFont="1" applyFill="1" applyAlignment="1">
      <alignment horizontal="center" vertical="center" wrapText="1"/>
    </xf>
    <xf numFmtId="1" fontId="22" fillId="7" borderId="8" xfId="0" applyNumberFormat="1" applyFont="1" applyFill="1" applyBorder="1" applyAlignment="1" applyProtection="1">
      <alignment horizontal="left" vertical="center" wrapText="1"/>
    </xf>
    <xf numFmtId="2" fontId="22" fillId="7" borderId="8" xfId="0" applyNumberFormat="1" applyFont="1" applyFill="1" applyBorder="1" applyAlignment="1" applyProtection="1">
      <alignment horizontal="left" vertical="center" wrapText="1"/>
    </xf>
    <xf numFmtId="2" fontId="22" fillId="7" borderId="8" xfId="0" applyNumberFormat="1" applyFont="1" applyFill="1" applyBorder="1" applyAlignment="1" applyProtection="1">
      <alignment horizontal="right" vertical="center" wrapText="1"/>
    </xf>
    <xf numFmtId="2" fontId="30" fillId="7" borderId="8" xfId="0" applyNumberFormat="1" applyFont="1" applyFill="1" applyBorder="1" applyAlignment="1" applyProtection="1">
      <alignment horizontal="right" vertical="center" wrapText="1"/>
    </xf>
    <xf numFmtId="0" fontId="22" fillId="8" borderId="8" xfId="0" applyFont="1" applyFill="1" applyBorder="1" applyAlignment="1" applyProtection="1">
      <alignment horizontal="left" vertical="center" wrapText="1"/>
    </xf>
    <xf numFmtId="1" fontId="21" fillId="8" borderId="8" xfId="1" applyNumberFormat="1" applyFont="1" applyFill="1" applyBorder="1" applyAlignment="1">
      <alignment horizontal="right" vertical="center" wrapText="1"/>
    </xf>
    <xf numFmtId="2" fontId="21" fillId="8" borderId="8" xfId="1" applyNumberFormat="1" applyFont="1" applyFill="1" applyBorder="1" applyAlignment="1">
      <alignment horizontal="right" vertical="center" wrapText="1"/>
    </xf>
    <xf numFmtId="1" fontId="21" fillId="8" borderId="27" xfId="1" applyNumberFormat="1" applyFont="1" applyFill="1" applyBorder="1" applyAlignment="1">
      <alignment horizontal="right" vertical="center" wrapText="1"/>
    </xf>
    <xf numFmtId="2" fontId="21" fillId="8" borderId="27" xfId="1" applyNumberFormat="1" applyFont="1" applyFill="1" applyBorder="1" applyAlignment="1">
      <alignment horizontal="right" vertical="center" wrapText="1"/>
    </xf>
    <xf numFmtId="2" fontId="24" fillId="7" borderId="36" xfId="1" applyNumberFormat="1" applyFont="1" applyFill="1" applyBorder="1" applyAlignment="1">
      <alignment horizontal="right" vertical="center" wrapText="1"/>
    </xf>
    <xf numFmtId="2" fontId="22" fillId="7" borderId="27" xfId="0" applyNumberFormat="1" applyFont="1" applyFill="1" applyBorder="1" applyAlignment="1" applyProtection="1">
      <alignment horizontal="right" vertical="center" wrapText="1"/>
    </xf>
    <xf numFmtId="2" fontId="30" fillId="7" borderId="27" xfId="0" applyNumberFormat="1" applyFont="1" applyFill="1" applyBorder="1" applyAlignment="1" applyProtection="1">
      <alignment horizontal="right" vertical="center" wrapText="1"/>
    </xf>
    <xf numFmtId="0" fontId="22" fillId="0" borderId="21" xfId="0" applyFont="1" applyFill="1" applyBorder="1" applyAlignment="1" applyProtection="1">
      <alignment horizontal="left" vertical="center" wrapText="1"/>
    </xf>
    <xf numFmtId="0" fontId="22" fillId="0" borderId="21" xfId="0" applyFont="1" applyFill="1" applyBorder="1" applyAlignment="1" applyProtection="1">
      <alignment horizontal="center" vertical="center" wrapText="1"/>
    </xf>
    <xf numFmtId="1" fontId="21" fillId="0" borderId="21" xfId="0" applyNumberFormat="1" applyFont="1" applyFill="1" applyBorder="1" applyAlignment="1">
      <alignment horizontal="center" vertical="center"/>
    </xf>
    <xf numFmtId="167" fontId="22" fillId="0" borderId="21" xfId="0" applyNumberFormat="1" applyFont="1" applyFill="1" applyBorder="1" applyAlignment="1" applyProtection="1">
      <alignment horizontal="center" vertical="center" wrapText="1"/>
    </xf>
    <xf numFmtId="0" fontId="22" fillId="0" borderId="21" xfId="0" applyNumberFormat="1" applyFont="1" applyFill="1" applyBorder="1" applyAlignment="1" applyProtection="1">
      <alignment horizontal="center" vertical="center" wrapText="1"/>
    </xf>
    <xf numFmtId="1" fontId="21" fillId="0" borderId="21" xfId="1" applyNumberFormat="1" applyFont="1" applyFill="1" applyBorder="1" applyAlignment="1">
      <alignment horizontal="right" vertical="center" wrapText="1"/>
    </xf>
    <xf numFmtId="1" fontId="21" fillId="0" borderId="33" xfId="1" applyNumberFormat="1" applyFont="1" applyFill="1" applyBorder="1" applyAlignment="1">
      <alignment horizontal="right" vertical="center" wrapText="1"/>
    </xf>
    <xf numFmtId="2" fontId="21" fillId="0" borderId="0" xfId="0" applyNumberFormat="1" applyFont="1" applyFill="1" applyBorder="1" applyAlignment="1">
      <alignment horizontal="center" vertical="center"/>
    </xf>
    <xf numFmtId="0" fontId="24" fillId="3" borderId="0" xfId="1" applyFont="1" applyFill="1" applyAlignment="1">
      <alignment vertical="center"/>
    </xf>
    <xf numFmtId="0" fontId="26" fillId="3" borderId="0" xfId="1" applyFont="1" applyFill="1" applyAlignment="1">
      <alignment vertical="center"/>
    </xf>
    <xf numFmtId="1" fontId="24" fillId="5" borderId="40" xfId="1" applyNumberFormat="1" applyFont="1" applyFill="1" applyBorder="1" applyAlignment="1">
      <alignment horizontal="center" vertical="center" wrapText="1"/>
    </xf>
    <xf numFmtId="1" fontId="24" fillId="5" borderId="41" xfId="1" applyNumberFormat="1" applyFont="1" applyFill="1" applyBorder="1" applyAlignment="1">
      <alignment horizontal="center" vertical="center" wrapText="1"/>
    </xf>
    <xf numFmtId="0" fontId="32" fillId="3" borderId="0" xfId="0" applyFont="1" applyFill="1" applyAlignment="1">
      <alignment vertical="center"/>
    </xf>
    <xf numFmtId="1" fontId="32" fillId="4" borderId="45" xfId="1" applyNumberFormat="1" applyFont="1" applyFill="1" applyBorder="1" applyAlignment="1">
      <alignment horizontal="center" vertical="center" wrapText="1"/>
    </xf>
    <xf numFmtId="1" fontId="32" fillId="4" borderId="46" xfId="1" applyNumberFormat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vertical="center"/>
    </xf>
    <xf numFmtId="0" fontId="21" fillId="9" borderId="47" xfId="0" applyFont="1" applyFill="1" applyBorder="1" applyAlignment="1">
      <alignment horizontal="center" vertical="center"/>
    </xf>
    <xf numFmtId="0" fontId="24" fillId="9" borderId="45" xfId="0" applyFont="1" applyFill="1" applyBorder="1" applyAlignment="1">
      <alignment vertical="center"/>
    </xf>
    <xf numFmtId="2" fontId="21" fillId="9" borderId="45" xfId="0" applyNumberFormat="1" applyFont="1" applyFill="1" applyBorder="1" applyAlignment="1">
      <alignment vertical="center"/>
    </xf>
    <xf numFmtId="0" fontId="21" fillId="9" borderId="46" xfId="0" applyFont="1" applyFill="1" applyBorder="1" applyAlignment="1">
      <alignment vertical="center"/>
    </xf>
    <xf numFmtId="0" fontId="21" fillId="10" borderId="0" xfId="0" applyFont="1" applyFill="1" applyAlignment="1">
      <alignment vertical="center"/>
    </xf>
    <xf numFmtId="0" fontId="21" fillId="10" borderId="47" xfId="0" applyFont="1" applyFill="1" applyBorder="1" applyAlignment="1">
      <alignment horizontal="center" vertical="center"/>
    </xf>
    <xf numFmtId="0" fontId="24" fillId="10" borderId="45" xfId="0" applyFont="1" applyFill="1" applyBorder="1" applyAlignment="1">
      <alignment vertical="center"/>
    </xf>
    <xf numFmtId="2" fontId="21" fillId="10" borderId="45" xfId="0" applyNumberFormat="1" applyFont="1" applyFill="1" applyBorder="1" applyAlignment="1">
      <alignment vertical="center"/>
    </xf>
    <xf numFmtId="0" fontId="21" fillId="10" borderId="46" xfId="0" applyFont="1" applyFill="1" applyBorder="1" applyAlignment="1">
      <alignment vertical="center"/>
    </xf>
    <xf numFmtId="0" fontId="21" fillId="10" borderId="45" xfId="0" applyFont="1" applyFill="1" applyBorder="1" applyAlignment="1">
      <alignment vertical="center"/>
    </xf>
    <xf numFmtId="0" fontId="21" fillId="0" borderId="47" xfId="0" applyFont="1" applyBorder="1" applyAlignment="1">
      <alignment horizontal="center" vertical="center"/>
    </xf>
    <xf numFmtId="0" fontId="24" fillId="0" borderId="45" xfId="0" applyFont="1" applyBorder="1" applyAlignment="1">
      <alignment vertical="center"/>
    </xf>
    <xf numFmtId="2" fontId="21" fillId="0" borderId="45" xfId="0" applyNumberFormat="1" applyFont="1" applyBorder="1" applyAlignment="1">
      <alignment vertical="center"/>
    </xf>
    <xf numFmtId="0" fontId="21" fillId="0" borderId="45" xfId="0" applyFont="1" applyBorder="1" applyAlignment="1">
      <alignment vertical="center"/>
    </xf>
    <xf numFmtId="0" fontId="21" fillId="0" borderId="46" xfId="0" applyFont="1" applyBorder="1" applyAlignment="1">
      <alignment vertical="center"/>
    </xf>
    <xf numFmtId="0" fontId="26" fillId="10" borderId="45" xfId="0" applyFont="1" applyFill="1" applyBorder="1" applyAlignment="1">
      <alignment vertical="center"/>
    </xf>
    <xf numFmtId="0" fontId="21" fillId="10" borderId="47" xfId="0" applyFont="1" applyFill="1" applyBorder="1" applyAlignment="1">
      <alignment vertical="center"/>
    </xf>
    <xf numFmtId="0" fontId="24" fillId="10" borderId="45" xfId="0" applyFont="1" applyFill="1" applyBorder="1" applyAlignment="1">
      <alignment horizontal="right" vertical="center"/>
    </xf>
    <xf numFmtId="0" fontId="21" fillId="0" borderId="47" xfId="0" applyFont="1" applyBorder="1" applyAlignment="1">
      <alignment vertical="center"/>
    </xf>
    <xf numFmtId="0" fontId="24" fillId="0" borderId="45" xfId="0" applyFont="1" applyBorder="1" applyAlignment="1">
      <alignment horizontal="right" vertical="center"/>
    </xf>
    <xf numFmtId="0" fontId="24" fillId="9" borderId="45" xfId="0" applyFont="1" applyFill="1" applyBorder="1" applyAlignment="1">
      <alignment horizontal="right" vertical="center"/>
    </xf>
    <xf numFmtId="0" fontId="21" fillId="0" borderId="48" xfId="0" applyFont="1" applyBorder="1" applyAlignment="1">
      <alignment vertical="center"/>
    </xf>
    <xf numFmtId="0" fontId="24" fillId="0" borderId="49" xfId="0" applyFont="1" applyBorder="1" applyAlignment="1">
      <alignment horizontal="right" vertical="center"/>
    </xf>
    <xf numFmtId="2" fontId="21" fillId="0" borderId="49" xfId="0" applyNumberFormat="1" applyFont="1" applyBorder="1" applyAlignment="1">
      <alignment vertical="center"/>
    </xf>
    <xf numFmtId="0" fontId="21" fillId="0" borderId="50" xfId="0" applyFont="1" applyBorder="1" applyAlignment="1">
      <alignment vertical="center"/>
    </xf>
    <xf numFmtId="0" fontId="21" fillId="9" borderId="51" xfId="0" applyFont="1" applyFill="1" applyBorder="1" applyAlignment="1">
      <alignment horizontal="center" vertical="center"/>
    </xf>
    <xf numFmtId="0" fontId="24" fillId="9" borderId="52" xfId="0" applyFont="1" applyFill="1" applyBorder="1" applyAlignment="1">
      <alignment horizontal="left" vertical="center"/>
    </xf>
    <xf numFmtId="2" fontId="24" fillId="9" borderId="52" xfId="0" applyNumberFormat="1" applyFont="1" applyFill="1" applyBorder="1" applyAlignment="1">
      <alignment vertical="center"/>
    </xf>
    <xf numFmtId="2" fontId="24" fillId="9" borderId="54" xfId="0" applyNumberFormat="1" applyFont="1" applyFill="1" applyBorder="1" applyAlignment="1">
      <alignment vertical="center"/>
    </xf>
    <xf numFmtId="2" fontId="21" fillId="0" borderId="0" xfId="0" applyNumberFormat="1" applyFont="1" applyAlignment="1">
      <alignment vertical="center"/>
    </xf>
    <xf numFmtId="0" fontId="24" fillId="0" borderId="45" xfId="0" applyFont="1" applyBorder="1" applyAlignment="1">
      <alignment horizontal="left" vertical="center"/>
    </xf>
    <xf numFmtId="0" fontId="24" fillId="0" borderId="52" xfId="0" applyFont="1" applyBorder="1" applyAlignment="1">
      <alignment horizontal="left" vertical="center"/>
    </xf>
    <xf numFmtId="2" fontId="24" fillId="0" borderId="0" xfId="0" applyNumberFormat="1" applyFont="1" applyAlignment="1">
      <alignment vertical="center"/>
    </xf>
    <xf numFmtId="0" fontId="24" fillId="0" borderId="45" xfId="0" applyFont="1" applyBorder="1" applyAlignment="1">
      <alignment horizontal="left" vertical="center" wrapText="1"/>
    </xf>
    <xf numFmtId="0" fontId="24" fillId="0" borderId="52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/>
    </xf>
    <xf numFmtId="0" fontId="21" fillId="0" borderId="0" xfId="0" applyNumberFormat="1" applyFont="1" applyAlignment="1">
      <alignment vertical="center"/>
    </xf>
    <xf numFmtId="2" fontId="21" fillId="0" borderId="45" xfId="0" applyNumberFormat="1" applyFont="1" applyBorder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9" fillId="0" borderId="21" xfId="0" applyFont="1" applyFill="1" applyBorder="1" applyAlignment="1" applyProtection="1">
      <alignment horizontal="center" vertical="center" wrapText="1"/>
    </xf>
    <xf numFmtId="0" fontId="4" fillId="0" borderId="21" xfId="1" applyFont="1" applyFill="1" applyBorder="1" applyAlignment="1">
      <alignment horizontal="center" vertical="center" wrapText="1"/>
    </xf>
    <xf numFmtId="2" fontId="21" fillId="11" borderId="27" xfId="1" applyNumberFormat="1" applyFont="1" applyFill="1" applyBorder="1" applyAlignment="1">
      <alignment horizontal="right" vertical="center" wrapText="1"/>
    </xf>
    <xf numFmtId="2" fontId="21" fillId="12" borderId="27" xfId="1" applyNumberFormat="1" applyFont="1" applyFill="1" applyBorder="1" applyAlignment="1">
      <alignment horizontal="right" vertical="center" wrapText="1"/>
    </xf>
    <xf numFmtId="2" fontId="21" fillId="12" borderId="8" xfId="1" applyNumberFormat="1" applyFont="1" applyFill="1" applyBorder="1" applyAlignment="1">
      <alignment horizontal="right" vertical="center" wrapText="1"/>
    </xf>
    <xf numFmtId="0" fontId="26" fillId="0" borderId="5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10" fontId="21" fillId="0" borderId="0" xfId="15" applyNumberFormat="1" applyFont="1" applyFill="1" applyAlignment="1">
      <alignment horizontal="center" vertical="center" wrapText="1"/>
    </xf>
    <xf numFmtId="10" fontId="1" fillId="0" borderId="0" xfId="15" applyNumberFormat="1" applyFill="1" applyAlignment="1">
      <alignment horizontal="center" vertical="center" wrapText="1"/>
    </xf>
    <xf numFmtId="0" fontId="24" fillId="10" borderId="45" xfId="0" applyFont="1" applyFill="1" applyBorder="1" applyAlignment="1">
      <alignment horizontal="right" vertical="center" wrapText="1"/>
    </xf>
    <xf numFmtId="1" fontId="2" fillId="0" borderId="3" xfId="1" applyNumberFormat="1" applyFont="1" applyFill="1" applyBorder="1" applyAlignment="1">
      <alignment horizontal="center" vertical="center" wrapText="1"/>
    </xf>
    <xf numFmtId="1" fontId="2" fillId="0" borderId="4" xfId="1" applyNumberFormat="1" applyFont="1" applyFill="1" applyBorder="1" applyAlignment="1">
      <alignment horizontal="center" vertical="center" wrapText="1"/>
    </xf>
    <xf numFmtId="1" fontId="2" fillId="0" borderId="5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1" fontId="2" fillId="0" borderId="18" xfId="1" applyNumberFormat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1" fontId="1" fillId="0" borderId="0" xfId="1" applyNumberFormat="1" applyFill="1" applyAlignment="1">
      <alignment horizontal="center" vertical="center" wrapText="1"/>
    </xf>
    <xf numFmtId="1" fontId="11" fillId="0" borderId="0" xfId="1" applyNumberFormat="1" applyFont="1" applyFill="1" applyBorder="1" applyAlignment="1">
      <alignment horizontal="center" vertical="center" wrapText="1"/>
    </xf>
    <xf numFmtId="168" fontId="1" fillId="0" borderId="0" xfId="1" applyNumberFormat="1" applyFill="1" applyAlignment="1">
      <alignment horizontal="center"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0" fontId="9" fillId="0" borderId="22" xfId="0" applyFont="1" applyFill="1" applyBorder="1" applyAlignment="1" applyProtection="1">
      <alignment horizontal="center" vertical="center" wrapText="1"/>
    </xf>
    <xf numFmtId="0" fontId="9" fillId="0" borderId="20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left" vertical="center" wrapText="1"/>
    </xf>
    <xf numFmtId="0" fontId="9" fillId="0" borderId="20" xfId="0" applyFont="1" applyFill="1" applyBorder="1" applyAlignment="1" applyProtection="1">
      <alignment horizontal="left" vertical="center" wrapText="1"/>
    </xf>
    <xf numFmtId="1" fontId="2" fillId="0" borderId="31" xfId="1" applyNumberFormat="1" applyFont="1" applyFill="1" applyBorder="1" applyAlignment="1">
      <alignment horizontal="center" vertical="center" wrapText="1"/>
    </xf>
    <xf numFmtId="1" fontId="2" fillId="0" borderId="32" xfId="1" applyNumberFormat="1" applyFont="1" applyFill="1" applyBorder="1" applyAlignment="1">
      <alignment horizontal="center" vertical="center" wrapText="1"/>
    </xf>
    <xf numFmtId="1" fontId="21" fillId="6" borderId="21" xfId="0" applyNumberFormat="1" applyFont="1" applyFill="1" applyBorder="1" applyAlignment="1">
      <alignment horizontal="center" vertical="center"/>
    </xf>
    <xf numFmtId="1" fontId="21" fillId="6" borderId="22" xfId="0" applyNumberFormat="1" applyFont="1" applyFill="1" applyBorder="1" applyAlignment="1">
      <alignment horizontal="center" vertical="center"/>
    </xf>
    <xf numFmtId="1" fontId="21" fillId="6" borderId="20" xfId="0" applyNumberFormat="1" applyFont="1" applyFill="1" applyBorder="1" applyAlignment="1">
      <alignment horizontal="center" vertical="center"/>
    </xf>
    <xf numFmtId="0" fontId="22" fillId="6" borderId="21" xfId="0" applyFont="1" applyFill="1" applyBorder="1" applyAlignment="1" applyProtection="1">
      <alignment horizontal="center" vertical="center" wrapText="1"/>
    </xf>
    <xf numFmtId="0" fontId="22" fillId="6" borderId="22" xfId="0" applyFont="1" applyFill="1" applyBorder="1" applyAlignment="1" applyProtection="1">
      <alignment horizontal="center" vertical="center" wrapText="1"/>
    </xf>
    <xf numFmtId="0" fontId="22" fillId="6" borderId="20" xfId="0" applyFont="1" applyFill="1" applyBorder="1" applyAlignment="1" applyProtection="1">
      <alignment horizontal="center" vertical="center" wrapText="1"/>
    </xf>
    <xf numFmtId="167" fontId="22" fillId="6" borderId="21" xfId="0" applyNumberFormat="1" applyFont="1" applyFill="1" applyBorder="1" applyAlignment="1" applyProtection="1">
      <alignment horizontal="center" vertical="center" wrapText="1"/>
    </xf>
    <xf numFmtId="167" fontId="22" fillId="6" borderId="22" xfId="0" applyNumberFormat="1" applyFont="1" applyFill="1" applyBorder="1" applyAlignment="1" applyProtection="1">
      <alignment horizontal="center" vertical="center" wrapText="1"/>
    </xf>
    <xf numFmtId="167" fontId="22" fillId="6" borderId="20" xfId="0" applyNumberFormat="1" applyFont="1" applyFill="1" applyBorder="1" applyAlignment="1" applyProtection="1">
      <alignment horizontal="center" vertical="center" wrapText="1"/>
    </xf>
    <xf numFmtId="0" fontId="22" fillId="6" borderId="21" xfId="0" applyNumberFormat="1" applyFont="1" applyFill="1" applyBorder="1" applyAlignment="1" applyProtection="1">
      <alignment horizontal="center" vertical="center" wrapText="1"/>
    </xf>
    <xf numFmtId="0" fontId="22" fillId="6" borderId="22" xfId="0" applyNumberFormat="1" applyFont="1" applyFill="1" applyBorder="1" applyAlignment="1" applyProtection="1">
      <alignment horizontal="center" vertical="center" wrapText="1"/>
    </xf>
    <xf numFmtId="0" fontId="22" fillId="6" borderId="20" xfId="0" applyNumberFormat="1" applyFont="1" applyFill="1" applyBorder="1" applyAlignment="1" applyProtection="1">
      <alignment horizontal="center" vertical="center" wrapText="1"/>
    </xf>
    <xf numFmtId="0" fontId="22" fillId="6" borderId="21" xfId="0" applyFont="1" applyFill="1" applyBorder="1" applyAlignment="1" applyProtection="1">
      <alignment horizontal="left" vertical="center" wrapText="1"/>
    </xf>
    <xf numFmtId="0" fontId="22" fillId="6" borderId="22" xfId="0" applyFont="1" applyFill="1" applyBorder="1" applyAlignment="1" applyProtection="1">
      <alignment horizontal="left" vertical="center" wrapText="1"/>
    </xf>
    <xf numFmtId="0" fontId="22" fillId="6" borderId="20" xfId="0" applyFont="1" applyFill="1" applyBorder="1" applyAlignment="1" applyProtection="1">
      <alignment horizontal="left" vertical="center" wrapText="1"/>
    </xf>
    <xf numFmtId="0" fontId="22" fillId="8" borderId="21" xfId="0" applyNumberFormat="1" applyFont="1" applyFill="1" applyBorder="1" applyAlignment="1" applyProtection="1">
      <alignment horizontal="center" vertical="center" wrapText="1"/>
    </xf>
    <xf numFmtId="0" fontId="22" fillId="8" borderId="20" xfId="0" applyNumberFormat="1" applyFont="1" applyFill="1" applyBorder="1" applyAlignment="1" applyProtection="1">
      <alignment horizontal="center" vertical="center" wrapText="1"/>
    </xf>
    <xf numFmtId="0" fontId="22" fillId="6" borderId="8" xfId="0" applyFont="1" applyFill="1" applyBorder="1" applyAlignment="1" applyProtection="1">
      <alignment horizontal="left" vertical="center" wrapText="1"/>
    </xf>
    <xf numFmtId="0" fontId="30" fillId="7" borderId="21" xfId="0" applyFont="1" applyFill="1" applyBorder="1" applyAlignment="1" applyProtection="1">
      <alignment horizontal="center" vertical="center" wrapText="1"/>
    </xf>
    <xf numFmtId="0" fontId="30" fillId="7" borderId="20" xfId="0" applyFont="1" applyFill="1" applyBorder="1" applyAlignment="1" applyProtection="1">
      <alignment horizontal="center" vertical="center" wrapText="1"/>
    </xf>
    <xf numFmtId="0" fontId="24" fillId="5" borderId="35" xfId="1" applyFont="1" applyFill="1" applyBorder="1" applyAlignment="1">
      <alignment horizontal="center" vertical="center" wrapText="1"/>
    </xf>
    <xf numFmtId="0" fontId="24" fillId="5" borderId="20" xfId="1" applyFont="1" applyFill="1" applyBorder="1" applyAlignment="1">
      <alignment horizontal="center" vertical="center" wrapText="1"/>
    </xf>
    <xf numFmtId="0" fontId="20" fillId="3" borderId="0" xfId="1" applyFont="1" applyFill="1" applyAlignment="1">
      <alignment horizontal="center" vertical="center"/>
    </xf>
    <xf numFmtId="0" fontId="23" fillId="3" borderId="0" xfId="1" applyFont="1" applyFill="1" applyAlignment="1">
      <alignment horizontal="center" vertical="center"/>
    </xf>
    <xf numFmtId="0" fontId="22" fillId="6" borderId="8" xfId="0" applyFont="1" applyFill="1" applyBorder="1" applyAlignment="1" applyProtection="1">
      <alignment horizontal="center" vertical="center" wrapText="1"/>
    </xf>
    <xf numFmtId="167" fontId="22" fillId="6" borderId="8" xfId="0" applyNumberFormat="1" applyFont="1" applyFill="1" applyBorder="1" applyAlignment="1" applyProtection="1">
      <alignment horizontal="center" vertical="center" wrapText="1"/>
    </xf>
    <xf numFmtId="0" fontId="22" fillId="6" borderId="8" xfId="0" applyNumberFormat="1" applyFont="1" applyFill="1" applyBorder="1" applyAlignment="1" applyProtection="1">
      <alignment horizontal="center" vertical="center" wrapText="1"/>
    </xf>
    <xf numFmtId="1" fontId="21" fillId="6" borderId="8" xfId="0" applyNumberFormat="1" applyFont="1" applyFill="1" applyBorder="1" applyAlignment="1">
      <alignment horizontal="center" vertical="center"/>
    </xf>
    <xf numFmtId="0" fontId="24" fillId="5" borderId="23" xfId="1" applyFont="1" applyFill="1" applyBorder="1" applyAlignment="1">
      <alignment horizontal="center" vertical="center" wrapText="1"/>
    </xf>
    <xf numFmtId="0" fontId="24" fillId="5" borderId="26" xfId="1" applyFont="1" applyFill="1" applyBorder="1" applyAlignment="1">
      <alignment horizontal="center" vertical="center" wrapText="1"/>
    </xf>
    <xf numFmtId="0" fontId="24" fillId="5" borderId="24" xfId="1" applyFont="1" applyFill="1" applyBorder="1" applyAlignment="1">
      <alignment horizontal="center" vertical="center" wrapText="1"/>
    </xf>
    <xf numFmtId="0" fontId="24" fillId="5" borderId="8" xfId="1" applyFont="1" applyFill="1" applyBorder="1" applyAlignment="1">
      <alignment horizontal="center" vertical="center" wrapText="1"/>
    </xf>
    <xf numFmtId="0" fontId="31" fillId="3" borderId="0" xfId="1" applyFont="1" applyFill="1" applyAlignment="1">
      <alignment horizontal="center" vertical="center"/>
    </xf>
    <xf numFmtId="0" fontId="20" fillId="3" borderId="37" xfId="1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2" fontId="24" fillId="10" borderId="55" xfId="0" applyNumberFormat="1" applyFont="1" applyFill="1" applyBorder="1" applyAlignment="1">
      <alignment horizontal="center" vertical="center"/>
    </xf>
    <xf numFmtId="2" fontId="24" fillId="10" borderId="4" xfId="0" applyNumberFormat="1" applyFont="1" applyFill="1" applyBorder="1" applyAlignment="1">
      <alignment horizontal="center" vertical="center"/>
    </xf>
    <xf numFmtId="2" fontId="24" fillId="10" borderId="56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</cellXfs>
  <cellStyles count="16">
    <cellStyle name="Comma 2" xfId="2"/>
    <cellStyle name="Comma 2 2" xfId="3"/>
    <cellStyle name="Comma 2 2 2" xfId="4"/>
    <cellStyle name="Comma 2 3" xfId="5"/>
    <cellStyle name="Normal" xfId="0" builtinId="0"/>
    <cellStyle name="Normal 2" xfId="1"/>
    <cellStyle name="Normal 2 2" xfId="6"/>
    <cellStyle name="Normal 2 2 2" xfId="7"/>
    <cellStyle name="Normal 2 3" xfId="8"/>
    <cellStyle name="Normal 2 4" xfId="9"/>
    <cellStyle name="Normal 3" xfId="10"/>
    <cellStyle name="Normal 3 2" xfId="11"/>
    <cellStyle name="Normal 3 3" xfId="12"/>
    <cellStyle name="Normal 3 4" xfId="13"/>
    <cellStyle name="Percent" xfId="15" builtinId="5"/>
    <cellStyle name="Percent 2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28.xml"/><Relationship Id="rId21" Type="http://schemas.openxmlformats.org/officeDocument/2006/relationships/externalLink" Target="externalLinks/externalLink10.xml"/><Relationship Id="rId34" Type="http://schemas.openxmlformats.org/officeDocument/2006/relationships/externalLink" Target="externalLinks/externalLink23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52.xml"/><Relationship Id="rId68" Type="http://schemas.openxmlformats.org/officeDocument/2006/relationships/externalLink" Target="externalLinks/externalLink57.xml"/><Relationship Id="rId76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73.xml"/><Relationship Id="rId89" Type="http://schemas.openxmlformats.org/officeDocument/2006/relationships/externalLink" Target="externalLinks/externalLink7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92" Type="http://schemas.openxmlformats.org/officeDocument/2006/relationships/externalLink" Target="externalLinks/externalLink8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8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66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63.xml"/><Relationship Id="rId79" Type="http://schemas.openxmlformats.org/officeDocument/2006/relationships/externalLink" Target="externalLinks/externalLink68.xml"/><Relationship Id="rId87" Type="http://schemas.openxmlformats.org/officeDocument/2006/relationships/externalLink" Target="externalLinks/externalLink76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0.xml"/><Relationship Id="rId82" Type="http://schemas.openxmlformats.org/officeDocument/2006/relationships/externalLink" Target="externalLinks/externalLink71.xml"/><Relationship Id="rId90" Type="http://schemas.openxmlformats.org/officeDocument/2006/relationships/externalLink" Target="externalLinks/externalLink79.xml"/><Relationship Id="rId95" Type="http://schemas.openxmlformats.org/officeDocument/2006/relationships/sharedStrings" Target="sharedStrings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56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77" Type="http://schemas.openxmlformats.org/officeDocument/2006/relationships/externalLink" Target="externalLinks/externalLink66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80" Type="http://schemas.openxmlformats.org/officeDocument/2006/relationships/externalLink" Target="externalLinks/externalLink69.xml"/><Relationship Id="rId85" Type="http://schemas.openxmlformats.org/officeDocument/2006/relationships/externalLink" Target="externalLinks/externalLink74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46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48.xml"/><Relationship Id="rId67" Type="http://schemas.openxmlformats.org/officeDocument/2006/relationships/externalLink" Target="externalLinks/externalLink56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externalLink" Target="externalLinks/externalLink43.xml"/><Relationship Id="rId62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83" Type="http://schemas.openxmlformats.org/officeDocument/2006/relationships/externalLink" Target="externalLinks/externalLink72.xml"/><Relationship Id="rId88" Type="http://schemas.openxmlformats.org/officeDocument/2006/relationships/externalLink" Target="externalLinks/externalLink77.xml"/><Relationship Id="rId91" Type="http://schemas.openxmlformats.org/officeDocument/2006/relationships/externalLink" Target="externalLinks/externalLink80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externalLink" Target="externalLinks/externalLink46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73" Type="http://schemas.openxmlformats.org/officeDocument/2006/relationships/externalLink" Target="externalLinks/externalLink62.xml"/><Relationship Id="rId78" Type="http://schemas.openxmlformats.org/officeDocument/2006/relationships/externalLink" Target="externalLinks/externalLink67.xml"/><Relationship Id="rId81" Type="http://schemas.openxmlformats.org/officeDocument/2006/relationships/externalLink" Target="externalLinks/externalLink70.xml"/><Relationship Id="rId86" Type="http://schemas.openxmlformats.org/officeDocument/2006/relationships/externalLink" Target="externalLinks/externalLink75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'S-Curve All '!$E$9</c:f>
              <c:strCache>
                <c:ptCount val="1"/>
                <c:pt idx="0">
                  <c:v>WORK DONE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'S-Curve All '!$D$10:$D$41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All '!$E$10:$E$41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11.295</c:v>
                </c:pt>
                <c:pt idx="5" formatCode="0.00">
                  <c:v>19.534275375</c:v>
                </c:pt>
                <c:pt idx="6" formatCode="0.00">
                  <c:v>45.35356084059633</c:v>
                </c:pt>
                <c:pt idx="7" formatCode="0.00">
                  <c:v>79.08181788538532</c:v>
                </c:pt>
                <c:pt idx="8" formatCode="0.00">
                  <c:v>125.51616310337843</c:v>
                </c:pt>
                <c:pt idx="9" formatCode="0.00">
                  <c:v>173.26162230416972</c:v>
                </c:pt>
                <c:pt idx="10" formatCode="0.00">
                  <c:v>221.583081504961</c:v>
                </c:pt>
                <c:pt idx="11" formatCode="0.00">
                  <c:v>270.18071417775229</c:v>
                </c:pt>
                <c:pt idx="12" formatCode="0.00">
                  <c:v>328.1078954985436</c:v>
                </c:pt>
                <c:pt idx="13" formatCode="0.00">
                  <c:v>388.96966341933489</c:v>
                </c:pt>
                <c:pt idx="14" formatCode="0.00">
                  <c:v>451.31318134012616</c:v>
                </c:pt>
                <c:pt idx="15" formatCode="0.00">
                  <c:v>501.64085674951838</c:v>
                </c:pt>
                <c:pt idx="16" formatCode="0.00">
                  <c:v>543.79582668190369</c:v>
                </c:pt>
                <c:pt idx="17" formatCode="0.00">
                  <c:v>567.71758223885035</c:v>
                </c:pt>
                <c:pt idx="18" formatCode="0.00">
                  <c:v>591.63933779579702</c:v>
                </c:pt>
                <c:pt idx="19" formatCode="0.00">
                  <c:v>620.10706910274371</c:v>
                </c:pt>
                <c:pt idx="20" formatCode="0.00">
                  <c:v>663.52942949927763</c:v>
                </c:pt>
                <c:pt idx="21" formatCode="0.00">
                  <c:v>706.28508271330577</c:v>
                </c:pt>
                <c:pt idx="22" formatCode="0.00">
                  <c:v>748.75441161100366</c:v>
                </c:pt>
                <c:pt idx="23" formatCode="0.00">
                  <c:v>774.22128984089773</c:v>
                </c:pt>
                <c:pt idx="24" formatCode="0.00">
                  <c:v>799.60523785215071</c:v>
                </c:pt>
                <c:pt idx="25" formatCode="0.00">
                  <c:v>823.89766409064566</c:v>
                </c:pt>
                <c:pt idx="26" formatCode="0.00">
                  <c:v>845.61542391890441</c:v>
                </c:pt>
                <c:pt idx="27" formatCode="0.00">
                  <c:v>865.81303090642757</c:v>
                </c:pt>
                <c:pt idx="28" formatCode="0.00">
                  <c:v>884.33221718997117</c:v>
                </c:pt>
                <c:pt idx="29" formatCode="0.00">
                  <c:v>899.52221718997123</c:v>
                </c:pt>
                <c:pt idx="30" formatCode="0.00">
                  <c:v>899.52221718997123</c:v>
                </c:pt>
                <c:pt idx="31" formatCode="0.00">
                  <c:v>899.52221718997123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'S-Curve All '!$F$9</c:f>
              <c:strCache>
                <c:ptCount val="1"/>
                <c:pt idx="0">
                  <c:v>CASH FLOW - GROSS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'S-Curve All '!$D$10:$D$41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All '!$F$10:$F$41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45.033826834999999</c:v>
                </c:pt>
                <c:pt idx="3">
                  <c:v>45.033826834999999</c:v>
                </c:pt>
                <c:pt idx="4">
                  <c:v>45.033826834999999</c:v>
                </c:pt>
                <c:pt idx="5">
                  <c:v>90.067653669999999</c:v>
                </c:pt>
                <c:pt idx="6">
                  <c:v>109.60192904499999</c:v>
                </c:pt>
                <c:pt idx="7">
                  <c:v>135.42121451059631</c:v>
                </c:pt>
                <c:pt idx="8">
                  <c:v>169.1494715553853</c:v>
                </c:pt>
                <c:pt idx="9">
                  <c:v>215.58381677337843</c:v>
                </c:pt>
                <c:pt idx="10">
                  <c:v>263.32927597416972</c:v>
                </c:pt>
                <c:pt idx="11">
                  <c:v>311.65073517496103</c:v>
                </c:pt>
                <c:pt idx="12">
                  <c:v>352.74573229704129</c:v>
                </c:pt>
                <c:pt idx="13">
                  <c:v>403.17027806712156</c:v>
                </c:pt>
                <c:pt idx="14">
                  <c:v>456.52941043720182</c:v>
                </c:pt>
                <c:pt idx="15">
                  <c:v>511.37029280728211</c:v>
                </c:pt>
                <c:pt idx="16">
                  <c:v>554.19533266596329</c:v>
                </c:pt>
                <c:pt idx="17">
                  <c:v>588.84766704763763</c:v>
                </c:pt>
                <c:pt idx="18">
                  <c:v>605.26678705387337</c:v>
                </c:pt>
                <c:pt idx="19">
                  <c:v>621.68590706010912</c:v>
                </c:pt>
                <c:pt idx="20">
                  <c:v>642.65100281634489</c:v>
                </c:pt>
                <c:pt idx="21">
                  <c:v>678.57072766216777</c:v>
                </c:pt>
                <c:pt idx="22">
                  <c:v>713.82374532548488</c:v>
                </c:pt>
                <c:pt idx="23">
                  <c:v>748.75441161100377</c:v>
                </c:pt>
                <c:pt idx="24">
                  <c:v>774.22128984089784</c:v>
                </c:pt>
                <c:pt idx="25">
                  <c:v>799.60523785215082</c:v>
                </c:pt>
                <c:pt idx="26">
                  <c:v>823.89766409064578</c:v>
                </c:pt>
                <c:pt idx="27">
                  <c:v>845.61542391890453</c:v>
                </c:pt>
                <c:pt idx="28">
                  <c:v>865.81303090642768</c:v>
                </c:pt>
                <c:pt idx="29">
                  <c:v>884.33221718997129</c:v>
                </c:pt>
                <c:pt idx="30">
                  <c:v>899.52221718997134</c:v>
                </c:pt>
                <c:pt idx="31">
                  <c:v>899.52221718997134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'S-Curve All '!$G$9</c:f>
              <c:strCache>
                <c:ptCount val="1"/>
                <c:pt idx="0">
                  <c:v>CASH FLOW - NET VALUE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'S-Curve All '!$D$10:$D$41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All '!$G$10:$G$41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43.328974819103571</c:v>
                </c:pt>
                <c:pt idx="3">
                  <c:v>43.328974819103571</c:v>
                </c:pt>
                <c:pt idx="4">
                  <c:v>43.328974819103571</c:v>
                </c:pt>
                <c:pt idx="5">
                  <c:v>86.883118772382147</c:v>
                </c:pt>
                <c:pt idx="6">
                  <c:v>104.60349714827501</c:v>
                </c:pt>
                <c:pt idx="7">
                  <c:v>128.02527753492311</c:v>
                </c:pt>
                <c:pt idx="8">
                  <c:v>158.62162499698167</c:v>
                </c:pt>
                <c:pt idx="9">
                  <c:v>200.74420958758972</c:v>
                </c:pt>
                <c:pt idx="10">
                  <c:v>244.05616186259323</c:v>
                </c:pt>
                <c:pt idx="11">
                  <c:v>287.89062842331106</c:v>
                </c:pt>
                <c:pt idx="12">
                  <c:v>324.71950339386979</c:v>
                </c:pt>
                <c:pt idx="13">
                  <c:v>370.0116117808285</c:v>
                </c:pt>
                <c:pt idx="14">
                  <c:v>417.96580944064436</c:v>
                </c:pt>
                <c:pt idx="15">
                  <c:v>467.26416602903168</c:v>
                </c:pt>
                <c:pt idx="16">
                  <c:v>505.66243691064983</c:v>
                </c:pt>
                <c:pt idx="17">
                  <c:v>536.64689639526887</c:v>
                </c:pt>
                <c:pt idx="18">
                  <c:v>551.09122569645433</c:v>
                </c:pt>
                <c:pt idx="19">
                  <c:v>565.53555499763979</c:v>
                </c:pt>
                <c:pt idx="20">
                  <c:v>584.10373372918241</c:v>
                </c:pt>
                <c:pt idx="21">
                  <c:v>616.23789742056476</c:v>
                </c:pt>
                <c:pt idx="22">
                  <c:v>647.7672624535312</c:v>
                </c:pt>
                <c:pt idx="23">
                  <c:v>679.00204711294975</c:v>
                </c:pt>
                <c:pt idx="24">
                  <c:v>702.10414379292513</c:v>
                </c:pt>
                <c:pt idx="25">
                  <c:v>725.13101091741896</c:v>
                </c:pt>
                <c:pt idx="26">
                  <c:v>747.16771186233939</c:v>
                </c:pt>
                <c:pt idx="27">
                  <c:v>766.86882256368847</c:v>
                </c:pt>
                <c:pt idx="28">
                  <c:v>785.19093747379873</c:v>
                </c:pt>
                <c:pt idx="29">
                  <c:v>801.99048503101324</c:v>
                </c:pt>
                <c:pt idx="30">
                  <c:v>815.76998503101322</c:v>
                </c:pt>
                <c:pt idx="31">
                  <c:v>860.74609589051181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230472"/>
        <c:axId val="253234000"/>
      </c:lineChart>
      <c:dateAx>
        <c:axId val="253230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34000"/>
        <c:crosses val="autoZero"/>
        <c:auto val="1"/>
        <c:lblOffset val="100"/>
        <c:baseTimeUnit val="months"/>
      </c:dateAx>
      <c:valAx>
        <c:axId val="2532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30472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3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6.6963545372565866E-2"/>
          <c:y val="0.10127258288256492"/>
          <c:w val="0.32000420536446855"/>
          <c:h val="0.1840053400316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'S-Curve - WD'!$E$9</c:f>
              <c:strCache>
                <c:ptCount val="1"/>
                <c:pt idx="0">
                  <c:v>WORK DONE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'S-Curve - WD'!$D$10:$D$41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- WD'!$E$10:$E$41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11.295</c:v>
                </c:pt>
                <c:pt idx="5">
                  <c:v>19.534275375</c:v>
                </c:pt>
                <c:pt idx="6">
                  <c:v>45.35356084059633</c:v>
                </c:pt>
                <c:pt idx="7">
                  <c:v>79.08181788538532</c:v>
                </c:pt>
                <c:pt idx="8">
                  <c:v>125.51616310337843</c:v>
                </c:pt>
                <c:pt idx="9">
                  <c:v>173.26162230416972</c:v>
                </c:pt>
                <c:pt idx="10">
                  <c:v>221.583081504961</c:v>
                </c:pt>
                <c:pt idx="11">
                  <c:v>270.18071417775229</c:v>
                </c:pt>
                <c:pt idx="12">
                  <c:v>328.1078954985436</c:v>
                </c:pt>
                <c:pt idx="13">
                  <c:v>388.96966341933489</c:v>
                </c:pt>
                <c:pt idx="14">
                  <c:v>451.31318134012616</c:v>
                </c:pt>
                <c:pt idx="15">
                  <c:v>501.64085674951838</c:v>
                </c:pt>
                <c:pt idx="16">
                  <c:v>543.79582668190369</c:v>
                </c:pt>
                <c:pt idx="17">
                  <c:v>567.71758223885035</c:v>
                </c:pt>
                <c:pt idx="18">
                  <c:v>591.63933779579702</c:v>
                </c:pt>
                <c:pt idx="19">
                  <c:v>620.10706910274371</c:v>
                </c:pt>
                <c:pt idx="20">
                  <c:v>663.52942949927763</c:v>
                </c:pt>
                <c:pt idx="21">
                  <c:v>706.28508271330577</c:v>
                </c:pt>
                <c:pt idx="22">
                  <c:v>748.75441161100366</c:v>
                </c:pt>
                <c:pt idx="23">
                  <c:v>774.22128984089773</c:v>
                </c:pt>
                <c:pt idx="24">
                  <c:v>799.60523785215071</c:v>
                </c:pt>
                <c:pt idx="25">
                  <c:v>823.89766409064566</c:v>
                </c:pt>
                <c:pt idx="26">
                  <c:v>845.61542391890441</c:v>
                </c:pt>
                <c:pt idx="27">
                  <c:v>865.81303090642757</c:v>
                </c:pt>
                <c:pt idx="28">
                  <c:v>884.33221718997117</c:v>
                </c:pt>
                <c:pt idx="29">
                  <c:v>899.52221718997123</c:v>
                </c:pt>
                <c:pt idx="30">
                  <c:v>899.52221718997123</c:v>
                </c:pt>
                <c:pt idx="31">
                  <c:v>899.52221718997123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230864"/>
        <c:axId val="253231256"/>
      </c:lineChart>
      <c:dateAx>
        <c:axId val="2532308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31256"/>
        <c:crosses val="autoZero"/>
        <c:auto val="1"/>
        <c:lblOffset val="100"/>
        <c:baseTimeUnit val="months"/>
      </c:dateAx>
      <c:valAx>
        <c:axId val="2532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30864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'S-Curve - CASH FLOW GROSS'!$E$7</c:f>
              <c:strCache>
                <c:ptCount val="1"/>
                <c:pt idx="0">
                  <c:v>CASH FLOW - GROSS VALUE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'S-Curve - CASH FLOW GROSS'!$D$8:$D$39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- CASH FLOW GROSS'!$E$8:$E$39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45.033826834999999</c:v>
                </c:pt>
                <c:pt idx="3">
                  <c:v>45.033826834999999</c:v>
                </c:pt>
                <c:pt idx="4">
                  <c:v>45.033826834999999</c:v>
                </c:pt>
                <c:pt idx="5">
                  <c:v>90.067653669999999</c:v>
                </c:pt>
                <c:pt idx="6">
                  <c:v>109.60192904499999</c:v>
                </c:pt>
                <c:pt idx="7">
                  <c:v>135.42121451059631</c:v>
                </c:pt>
                <c:pt idx="8">
                  <c:v>169.1494715553853</c:v>
                </c:pt>
                <c:pt idx="9">
                  <c:v>215.58381677337843</c:v>
                </c:pt>
                <c:pt idx="10">
                  <c:v>263.32927597416972</c:v>
                </c:pt>
                <c:pt idx="11">
                  <c:v>311.65073517496103</c:v>
                </c:pt>
                <c:pt idx="12">
                  <c:v>352.74573229704129</c:v>
                </c:pt>
                <c:pt idx="13">
                  <c:v>403.17027806712156</c:v>
                </c:pt>
                <c:pt idx="14">
                  <c:v>456.52941043720182</c:v>
                </c:pt>
                <c:pt idx="15">
                  <c:v>511.37029280728211</c:v>
                </c:pt>
                <c:pt idx="16">
                  <c:v>554.19533266596329</c:v>
                </c:pt>
                <c:pt idx="17">
                  <c:v>588.84766704763763</c:v>
                </c:pt>
                <c:pt idx="18">
                  <c:v>605.26678705387337</c:v>
                </c:pt>
                <c:pt idx="19">
                  <c:v>621.68590706010912</c:v>
                </c:pt>
                <c:pt idx="20">
                  <c:v>642.65100281634489</c:v>
                </c:pt>
                <c:pt idx="21">
                  <c:v>678.57072766216777</c:v>
                </c:pt>
                <c:pt idx="22">
                  <c:v>713.82374532548488</c:v>
                </c:pt>
                <c:pt idx="23">
                  <c:v>748.75441161100377</c:v>
                </c:pt>
                <c:pt idx="24">
                  <c:v>774.22128984089784</c:v>
                </c:pt>
                <c:pt idx="25">
                  <c:v>799.60523785215082</c:v>
                </c:pt>
                <c:pt idx="26">
                  <c:v>823.89766409064578</c:v>
                </c:pt>
                <c:pt idx="27">
                  <c:v>845.61542391890453</c:v>
                </c:pt>
                <c:pt idx="28">
                  <c:v>865.81303090642768</c:v>
                </c:pt>
                <c:pt idx="29">
                  <c:v>884.33221718997129</c:v>
                </c:pt>
                <c:pt idx="30">
                  <c:v>899.52221718997134</c:v>
                </c:pt>
                <c:pt idx="31">
                  <c:v>899.52221718997134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320344"/>
        <c:axId val="252321128"/>
      </c:lineChart>
      <c:dateAx>
        <c:axId val="252320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21128"/>
        <c:crosses val="autoZero"/>
        <c:auto val="1"/>
        <c:lblOffset val="100"/>
        <c:baseTimeUnit val="months"/>
      </c:dateAx>
      <c:valAx>
        <c:axId val="2523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20344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'S-Curve - CASH FLOW NET'!$D$5</c:f>
              <c:strCache>
                <c:ptCount val="1"/>
                <c:pt idx="0">
                  <c:v>CASH FLOW - NET VALUE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'S-Curve - CASH FLOW NET'!$C$6:$C$37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- CASH FLOW NET'!$D$6:$D$37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43.328974819103571</c:v>
                </c:pt>
                <c:pt idx="3">
                  <c:v>43.328974819103571</c:v>
                </c:pt>
                <c:pt idx="4">
                  <c:v>43.328974819103571</c:v>
                </c:pt>
                <c:pt idx="5">
                  <c:v>86.883118772382147</c:v>
                </c:pt>
                <c:pt idx="6">
                  <c:v>104.60349714827501</c:v>
                </c:pt>
                <c:pt idx="7">
                  <c:v>128.02527753492311</c:v>
                </c:pt>
                <c:pt idx="8">
                  <c:v>158.62162499698167</c:v>
                </c:pt>
                <c:pt idx="9">
                  <c:v>200.74420958758972</c:v>
                </c:pt>
                <c:pt idx="10">
                  <c:v>244.05616186259323</c:v>
                </c:pt>
                <c:pt idx="11">
                  <c:v>287.89062842331106</c:v>
                </c:pt>
                <c:pt idx="12">
                  <c:v>324.71950339386979</c:v>
                </c:pt>
                <c:pt idx="13">
                  <c:v>370.0116117808285</c:v>
                </c:pt>
                <c:pt idx="14">
                  <c:v>417.96580944064436</c:v>
                </c:pt>
                <c:pt idx="15">
                  <c:v>467.26416602903168</c:v>
                </c:pt>
                <c:pt idx="16">
                  <c:v>505.66243691064983</c:v>
                </c:pt>
                <c:pt idx="17">
                  <c:v>536.64689639526887</c:v>
                </c:pt>
                <c:pt idx="18">
                  <c:v>551.09122569645433</c:v>
                </c:pt>
                <c:pt idx="19">
                  <c:v>565.53555499763979</c:v>
                </c:pt>
                <c:pt idx="20">
                  <c:v>584.10373372918241</c:v>
                </c:pt>
                <c:pt idx="21">
                  <c:v>616.23789742056476</c:v>
                </c:pt>
                <c:pt idx="22">
                  <c:v>647.7672624535312</c:v>
                </c:pt>
                <c:pt idx="23">
                  <c:v>679.00204711294975</c:v>
                </c:pt>
                <c:pt idx="24">
                  <c:v>702.10414379292513</c:v>
                </c:pt>
                <c:pt idx="25">
                  <c:v>725.13101091741896</c:v>
                </c:pt>
                <c:pt idx="26">
                  <c:v>747.16771186233939</c:v>
                </c:pt>
                <c:pt idx="27">
                  <c:v>766.86882256368847</c:v>
                </c:pt>
                <c:pt idx="28">
                  <c:v>785.19093747379873</c:v>
                </c:pt>
                <c:pt idx="29">
                  <c:v>801.99048503101324</c:v>
                </c:pt>
                <c:pt idx="30">
                  <c:v>815.76998503101322</c:v>
                </c:pt>
                <c:pt idx="31">
                  <c:v>860.74609589051181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320736"/>
        <c:axId val="252317600"/>
      </c:lineChart>
      <c:dateAx>
        <c:axId val="252320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17600"/>
        <c:crosses val="autoZero"/>
        <c:auto val="1"/>
        <c:lblOffset val="100"/>
        <c:baseTimeUnit val="months"/>
      </c:dateAx>
      <c:valAx>
        <c:axId val="252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2073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67233</xdr:colOff>
      <xdr:row>13</xdr:row>
      <xdr:rowOff>113178</xdr:rowOff>
    </xdr:from>
    <xdr:to>
      <xdr:col>25</xdr:col>
      <xdr:colOff>526675</xdr:colOff>
      <xdr:row>29</xdr:row>
      <xdr:rowOff>67235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145675</xdr:colOff>
      <xdr:row>13</xdr:row>
      <xdr:rowOff>34738</xdr:rowOff>
    </xdr:from>
    <xdr:to>
      <xdr:col>20</xdr:col>
      <xdr:colOff>414618</xdr:colOff>
      <xdr:row>28</xdr:row>
      <xdr:rowOff>179295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174624</xdr:colOff>
      <xdr:row>10</xdr:row>
      <xdr:rowOff>49212</xdr:rowOff>
    </xdr:from>
    <xdr:to>
      <xdr:col>21</xdr:col>
      <xdr:colOff>403411</xdr:colOff>
      <xdr:row>29</xdr:row>
      <xdr:rowOff>56030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224118</xdr:colOff>
      <xdr:row>8</xdr:row>
      <xdr:rowOff>100853</xdr:rowOff>
    </xdr:from>
    <xdr:to>
      <xdr:col>19</xdr:col>
      <xdr:colOff>493058</xdr:colOff>
      <xdr:row>29</xdr:row>
      <xdr:rowOff>78441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LANG\eashwaran\VILANG-DETAILING\L&amp;T\24100_suriname\Electrical\Ftp-LATESTDRG-FINAL\FINAL\O4052-E-SY-AC-DA-3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Temporary%20Directory%201%20for%20BIDS.zip\BIDS\GWIL\NC%2024%20Rev\Working\Sub%20contractors%20BOQ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Anand\BPL-Budget\Tender\Estimate\SKT\Chochin%20Port%20Connectivity\u8%20mpr\WINDOWS\Desktop\NRB\naneen%20backup\FORMATS\Lab\Alp-c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%20Back%20Up\My%20Documents\BD\PPP%20Tenders\IOCL\DOCUME~1\vijaya.tg\LOCALS~1\Temp\Tender%20Working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%20Back%20Up\My%20Documents\BD\PPP%20Tenders\IOCL\DOCUME~1\vijaya.tg\LOCALS~1\Temp\Temporary%20Directory%201%20for%20BIDS.zip\BIDS\GWIL\NC%2024%20Rev\Working\Sub%20contractors%20BOQ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%20Back%20Up\My%20Documents\BD\PPP%20Tenders\IOCL\Anand\BPL-Budget\Tender\Estimate\SKT\Chochin%20Port%20Connectivity\u8%20mpr\WINDOWS\Desktop\NRB\naneen%20backup\FORMATS\Lab\Alp-c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%20Back%20Up\My%20Documents\BD\PPP%20Tenders\IOCL\DOCUME~1\vijaya.tg\LOCALS~1\Temp\Rar$DI01.719\Bijapur%20WS%20Project%20R2%20(Modi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Tenders\Karnataka\NMDC\Anand\BPL-Budget\Tender\Estimate\SKT\Chochin%20Port%20Connectivity\u8%20mpr\WINDOWS\Desktop\NRB\naneen%20backup\FORMATS\Lab\Alp-c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Tenders\Karnataka\NMDC\DOCUME~1\vijaya.tg\LOCALS~1\Temp\Temporary%20Directory%201%20for%20BIDS.zip\BIDS\GWIL\NC%2024%20Rev\Working\Sub%20contractors%20BOQ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Tenders\Rajasthan\Dang%20RWSS\Bijapur%20WS%20Project%20R2%20(Modi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nts%20and%20Settings\gk\Local%20Settings\Temporary%20Internet%20Files\OLK57\LANCO\Tender\BIDDING\PRED\RangaReddy\Chevella%20Workings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Tender%20Working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Tenders\Karnataka\NMDC\Bijapur%20WS%20Project%20R2%20(Modi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Orissa\IOCL\Tender%20Workings\Documents%20and%20Settings\vijaya.tg\Local%20Settings\Temporary%20Internet%20Files\Content.Outlook\DT1VYPP5\LANCO\Tender\Not%20Quoted\IOCL%20Paradip%20Tender%20WTP%20Specs\IOCL%20Paradip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Tenders\Karnataka\NMDC\Netivli%20WTP%20Tender-Fin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Tenders\Karnataka\NMDC\Tenders\Rajasthan\PHED\Dang%20RWSS\Bijapur%20WS%20Project%20R2%20(Modi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Tenders\Karnataka\NMDC\HO-PR2%20&amp;%20AS\Rate%20Analysis%205-03-08\AS%20Jan%2008\Balance%20Costing%20A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backup\desktolp\LANCO\Tender\BIDDING\Kalyan%20Dombivli\Netivli%20WTP%20Tender\Bijapur%20WS%20Project%20R2%20(Modi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backup\desktolp\LANCO\Tender\BIDDING\Kalyan%20Dombivli\Netivli%20WTP%20Tender\Netivli%20WTP%20Tender-Fina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Users\Chukki\AppData\Roaming\Microsoft\Excel\Rate%20Analysis%20for%20M40%20&amp;%20Piling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in211979\Local%20Settings\Temporary%20Internet%20Files\OLKA\Order%20Monitoring_Kapatgudda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m-3010006454\CIAL\Projects\SPML-220%20KV%20SWYD\Costing-220%20KV%20Switchyard-SPML-Revised\Documents%20and%20Settings\in211979\Local%20Settings\Temporary%20Internet%20Files\OLKA\Order%20Monitoring_Kapatgud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Backbone\NHPC-Sewa\LOT-1%20Backbone\LOT-1%20Backbone\ANAL-LOT-SW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IOCL\BoQ\DOCUME~1\vijaya.tg\LOCALS~1\Temp\Rar$DI00.453\Kalyan%20Pipeline%20Price%20Bid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IOCL\BoQ\DOCUME~1\vijaya.tg\LOCALS~1\Temp\Rar$DI01.719\Dang%20WS%20Project%20BOQ-FINAL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swanathan\d\Delhi-Gurgaon\PRE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s\billing\SOR%20Narmada%202004-05\final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3\Design\Elec-Mech\Electrical\meena\O2168-E-SY-BIHAR-ARRAH\ACTIVITIES\DOC,CAL,WRITEUP\DES%20CAL\lp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WSP%20IOCL\Kick-Off\Working\Paradip%20Final%20(264-475)-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BHANDUP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dma\d\TRIVENI\22171CA1834r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m\D\Bills\IVRCL%20NS-40%20IPC's\14%20Dec%202006\IPC\11%20SEPTEMBER%202006\IPC-11%20Certified\Documents%20and%20Settings\IVRCL\My%20Documents\NS40\My%20Documents\Voucher%20paid%20KR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Anand\BPL-Budget\Tender\Estimate\SKT\Chochin%20Port%20Connectivity\users\INFRASTRUCTURE\Arvind%20Raizada\JMC\ANALYSIS\Analys_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%20bid\TEHRI-KOTESHWARHYDROPOWER%20PROJECT\Koteshwar-II\Koteshwar-Old\WORKING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crdp\e\u8%20mpr\WINDOWS\Desktop\NRB\naneen%20backup\FORMATS\Lab\Alp-cal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Koteshwar%20Hydroelectric%20Project\MSRDC-CONCRETE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Temporary%20Directory%201%20for%20BIDS.zip\BIDS\GWIL\NC%2024%20Rev\Working\NC-2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dma\D\REVISED-ISO\Manual%20of%20Standards-Revised\GN-ST-06(2)(Design%20Sheet-Ruled)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MANISH\HO\ACE-PR2-final_at%20site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49\RAHUL\MMAULI\RCC-T-19.5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prasad\f\4.0%20TENDERS-BIDDING\1.DATA\Equipment\Equipment%20Analysis%20SKLM%20May04%20use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UMPING%20MACHNERY%20EST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prasad\e-tenders\WINDOWS\Desktop\THOPARGHAT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dma\D\PADMA\L&amp;T-SURINAME\vendor\LATEST%20DRG17-09-04\DC219-BENDING%20STRESS%20CALCULATION%20FOR%20161KV%20SYSTEM%20%20ME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est_west_Package\NHAI_ADB_Pac_2\WORKING_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PROJECT%20MAIN%20FILES\BLIS%20SP%20PARAMETER%20DESIGN\FEB-9-2006%20USED%20FOR%20DESIGN\BLIS%20SP%20MASTER%20FILE%20PARAMETER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PROJECT%20MAIN%20FILES\BLIS%20SP%20PARAMETER%20DESIGN\CTC%20CUM%20SP%20TYPICAL%20DESIGN%20FORMAT\BLIS%20CTC%20CUM%20SP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Tenders\Karnataka\NMDC\NMDC%20Workings-Final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.Santosh\Rate%20Analysis\General\WORKING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QSDeepak\BILLS\Bill%20MS%20-08\Embankment%20MT%20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2\d\Gururaj\0.718%20UT\under_tunnel_0.718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MOORTHY\RATISPAT\Senthil\l&amp;t\PADMA\L&amp;T-SURINAME\vendor\LATEST%20DRG17-09-04\CANTILIVER%20STRENGTH%20CAL.%20BPI-SASARAM%20161KV%20IEC-MEK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m\D\Bills\IVRCL%20NS-40%20IPC's\14%20Dec%202006\IPC\11%20SEPTEMBER%202006\IPC-11%20Certified\Documents%20and%20Settings\computer\My%20Documents\QS\QS%20ASS\NS-40\IPC\Embankment%20MT%20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PROJECT%20MAIN%20FILES\BLIS%20SP%20PARAMETER%20DESIGN\FEB-9-2006%20USED%20FOR%20DESIGN\BLIS%20CTC-CUM%20-SP%20ESTIMATIONS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2\d\Rahul\Chimmalagi%20Box\PIER%20RAHUL%20Mo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DOCUME~1\vijaya.tg\LOCALS~1\Temp\Tender%20Workings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BLIS\25%20to%2030%20km\VRB-SP%2020+87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2\d\Formats\PIER%20RAHUL%20Mod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QSDeepak\QSDeepak\BILLS\MONTHLY%20STATEMENTS%20-%20BILLS\05%20MARCH%202006\Embankment%20MT%20S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49\RAHUL\Chimmalgi%20Combined%20Canal%20Subm.27.07.06\2%20JULY2007%20FORMAT-CLIS\0+150-HYD-DESIGN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Chimmalgi%20LIS\25-35\26+242-S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DPR_9697\PLAN169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aheer\c\My%20Documents\ROAD%20works\Quadrilateral%20Analysis%20CHENNAI%20City%20Fly%20overs%20(HO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ana\nh-3\Nh-3\Rate%20analysis\Basic%20rates%20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PROJECT%20MAIN%20FILES\BLIS%20SP%20PARAMETER%20DESIGN\CTC%20CUM%20SP%20TYPICAL%20DESIGN%20FORMAT\COPY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himan_mpe\Dhiman\dhiman%20backup%20290500\dhiman\B9798-D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Rar$DI01.719\Bijapur%20WS%20Project%20R2%20(Modi)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IOCL\Clients%20Submittals\IOCL%20Organogram%2014-10-2009.xlsm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ji\c\RSMANGALA\My%20Documents\manur%20agree\sump1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yur\e\BOT%20LAKHANDON\Estimate\Rate%20Analysis%20(nh%206)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ANALYSIS\MP_UP-1%20Analysis_B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.Santosh\Tendering\Tender%20Software\THANEM~1\Quantities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IRRIGATION%20PROJECTS\ANDRAPRADESH\GNSS%20-PK%2047\GNNSSS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wmya\H\Documents%20and%20Settings\chandramauli\Desktop\2%20JULY2007%20FORMAT-CLIS\HR%20FORMAT\HR-FORMAT-22%20JULY-2007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49\RAHUL\Chimmalgi%20Combined%20Canal%20Subm.27.07.06\CTC%20DATA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sr72\e\pirama\data1213\MSspl\MS%20specials_statement_8June10_MS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nts%20and%20Settings\vijaya.tg\Local%20Settings\Temporary%20Internet%20Files\Content.Outlook\DT1VYPP5\IOCL%20Paradi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Rar$DI00.453\Kalyan%20Pipeline%20Price%20Bid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nts%20and%20Settings\vijaya.tg\Local%20Settings\Temporary%20Internet%20Files\Content.Outlook\DT1VYPP5\IOCL%20Paradip%20Intials%20-Final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1.BWSSB%20Project/3191%20-%20CP%20-10/Micro%20Program/Final/Cash%20Flow%20-%2014.07.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Rar$DI01.719\Dang%20WS%20Project%20BOQ-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"/>
      <sheetName val="TITLE"/>
      <sheetName val="Projects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 cONTRACTOR rATES"/>
      <sheetName val="ANAL"/>
      <sheetName val="Dewater Anal"/>
      <sheetName val="Service Tax"/>
      <sheetName val="ED_Benefit"/>
      <sheetName val="Pipe_Abstract"/>
      <sheetName val="VAT"/>
      <sheetName val="QT_ST"/>
      <sheetName val="MAT"/>
      <sheetName val="Pipe work"/>
      <sheetName val="MD"/>
      <sheetName val="EPU"/>
      <sheetName val="EO"/>
      <sheetName val="MAT (2)"/>
      <sheetName val="EA"/>
      <sheetName val="Sheet2"/>
      <sheetName val="Material Reqd"/>
      <sheetName val="Manholes_Abstract"/>
      <sheetName val="Road_Abs"/>
      <sheetName val="Misc_Abs"/>
      <sheetName val="Calcutta Com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IN SIZE "/>
      <sheetName val="Sp.Gr."/>
      <sheetName val="LLPL"/>
      <sheetName val="PROCTOR"/>
      <sheetName val="C.B.R"/>
      <sheetName val="Sheet6"/>
      <sheetName val="Sheet8"/>
      <sheetName val="Sheet9"/>
      <sheetName val="sp.CBR"/>
      <sheetName val="Sheet14"/>
      <sheetName val="Sheet15"/>
      <sheetName val="Sheet16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Pipe"/>
      <sheetName val="Earth Final Rate"/>
      <sheetName val="Pipe trench"/>
      <sheetName val="Qty Cal"/>
      <sheetName val="BoQ"/>
      <sheetName val="MD"/>
      <sheetName val="Pipes &amp; Valves"/>
      <sheetName val="ANAL-PUMP HOUSE"/>
      <sheetName val="ANAL-PIPE LINE"/>
      <sheetName val="Sheet5"/>
      <sheetName val="Manpower"/>
      <sheetName val="LMP+Loadings"/>
      <sheetName val="BoQ Plan"/>
      <sheetName val="Cash-Inflow"/>
      <sheetName val="Cash-OutFlow"/>
      <sheetName val="Work Plan"/>
      <sheetName val="Cash Flow-With RM"/>
      <sheetName val="Cash Flow-With out RM"/>
      <sheetName val="Top Sheet"/>
      <sheetName val="rdamdata"/>
      <sheetName val="lead-st"/>
    </sheetNames>
    <sheetDataSet>
      <sheetData sheetId="0" refreshError="1"/>
      <sheetData sheetId="1" refreshError="1"/>
      <sheetData sheetId="2" refreshError="1">
        <row r="8">
          <cell r="V8">
            <v>28</v>
          </cell>
        </row>
        <row r="11">
          <cell r="V11">
            <v>41</v>
          </cell>
        </row>
        <row r="17">
          <cell r="V17">
            <v>223</v>
          </cell>
        </row>
        <row r="18">
          <cell r="V18">
            <v>302</v>
          </cell>
        </row>
        <row r="23">
          <cell r="V23">
            <v>534</v>
          </cell>
        </row>
        <row r="24">
          <cell r="V24">
            <v>721</v>
          </cell>
        </row>
      </sheetData>
      <sheetData sheetId="3" refreshError="1"/>
      <sheetData sheetId="4"/>
      <sheetData sheetId="5" refreshError="1"/>
      <sheetData sheetId="6"/>
      <sheetData sheetId="7" refreshError="1">
        <row r="52">
          <cell r="I52">
            <v>256740.15335199999</v>
          </cell>
        </row>
        <row r="55">
          <cell r="I55">
            <v>99548.864239999995</v>
          </cell>
        </row>
        <row r="58">
          <cell r="I58">
            <v>51254.725867999994</v>
          </cell>
        </row>
        <row r="60">
          <cell r="I60">
            <v>612648.11698000017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 cONTRACTOR rATES"/>
      <sheetName val="ANAL"/>
      <sheetName val="Dewater Anal"/>
      <sheetName val="Service Tax"/>
      <sheetName val="ED_Benefit"/>
      <sheetName val="Pipe_Abstract"/>
      <sheetName val="VAT"/>
      <sheetName val="QT_ST"/>
      <sheetName val="MAT"/>
      <sheetName val="Pipe work"/>
      <sheetName val="MD"/>
      <sheetName val="EPU"/>
      <sheetName val="EO"/>
      <sheetName val="MAT (2)"/>
      <sheetName val="EA"/>
      <sheetName val="Sheet2"/>
      <sheetName val="Material Reqd"/>
      <sheetName val="Manholes_Abstract"/>
      <sheetName val="Road_Abs"/>
      <sheetName val="Misc_Abs"/>
      <sheetName val="Calcutta Comp"/>
      <sheetName val="HDPE"/>
      <sheetName val="DI"/>
      <sheetName val="pvc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IN SIZE "/>
      <sheetName val="Sp.Gr."/>
      <sheetName val="LLPL"/>
      <sheetName val="PROCTOR"/>
      <sheetName val="C.B.R"/>
      <sheetName val="Sheet6"/>
      <sheetName val="Sheet8"/>
      <sheetName val="Sheet9"/>
      <sheetName val="sp.CBR"/>
      <sheetName val="Sheet14"/>
      <sheetName val="Sheet15"/>
      <sheetName val="Sheet16"/>
      <sheetName val="Module2"/>
      <sheetName val="90-1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  <sheetName val="form26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IN SIZE "/>
      <sheetName val="Sp.Gr."/>
      <sheetName val="LLPL"/>
      <sheetName val="PROCTOR"/>
      <sheetName val="C.B.R"/>
      <sheetName val="Sheet6"/>
      <sheetName val="Sheet8"/>
      <sheetName val="Sheet9"/>
      <sheetName val="sp.CBR"/>
      <sheetName val="Sheet14"/>
      <sheetName val="Sheet15"/>
      <sheetName val="Sheet16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 cONTRACTOR rATES"/>
      <sheetName val="ANAL"/>
      <sheetName val="Dewater Anal"/>
      <sheetName val="Service Tax"/>
      <sheetName val="ED_Benefit"/>
      <sheetName val="Pipe_Abstract"/>
      <sheetName val="VAT"/>
      <sheetName val="QT_ST"/>
      <sheetName val="MAT"/>
      <sheetName val="Pipe work"/>
      <sheetName val="MD"/>
      <sheetName val="EPU"/>
      <sheetName val="EO"/>
      <sheetName val="MAT (2)"/>
      <sheetName val="EA"/>
      <sheetName val="Sheet2"/>
      <sheetName val="Material Reqd"/>
      <sheetName val="Manholes_Abstract"/>
      <sheetName val="Road_Abs"/>
      <sheetName val="Misc_Abs"/>
      <sheetName val="Calcutta Com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  <sheetName val="Rate Analysi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 Provisions "/>
      <sheetName val="BOQ"/>
      <sheetName val="Sheet2"/>
      <sheetName val="Sheet3"/>
      <sheetName val="Sheet1"/>
      <sheetName val="HDPE"/>
      <sheetName val="LOADINGS"/>
      <sheetName val="ANAL-PIPE LINE"/>
      <sheetName val="Qty Est"/>
      <sheetName val="MS Pipe Working"/>
      <sheetName val="Rates Basic"/>
      <sheetName val="INPUT"/>
      <sheetName val="Rate Analysi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Pipe"/>
      <sheetName val="Earth Final Rate"/>
      <sheetName val="Pipe trench"/>
      <sheetName val="Qty Cal"/>
      <sheetName val="BoQ"/>
      <sheetName val="MD"/>
      <sheetName val="Pipes &amp; Valves"/>
      <sheetName val="ANAL-PUMP HOUSE"/>
      <sheetName val="ANAL-PIPE LINE"/>
      <sheetName val="Sheet5"/>
      <sheetName val="Manpower"/>
      <sheetName val="LMP+Loadings"/>
      <sheetName val="BoQ Plan"/>
      <sheetName val="Cash-Inflow"/>
      <sheetName val="Cash-OutFlow"/>
      <sheetName val="Work Plan"/>
      <sheetName val="Cash Flow-With RM"/>
      <sheetName val="Cash Flow-With out RM"/>
      <sheetName val="Top Sheet"/>
    </sheetNames>
    <sheetDataSet>
      <sheetData sheetId="0" refreshError="1"/>
      <sheetData sheetId="1" refreshError="1"/>
      <sheetData sheetId="2" refreshError="1">
        <row r="8">
          <cell r="V8">
            <v>28</v>
          </cell>
        </row>
        <row r="11">
          <cell r="V11">
            <v>41</v>
          </cell>
        </row>
        <row r="17">
          <cell r="V17">
            <v>223</v>
          </cell>
        </row>
        <row r="18">
          <cell r="V18">
            <v>302</v>
          </cell>
        </row>
        <row r="23">
          <cell r="V23">
            <v>534</v>
          </cell>
        </row>
        <row r="24">
          <cell r="V24">
            <v>721</v>
          </cell>
        </row>
      </sheetData>
      <sheetData sheetId="3" refreshError="1"/>
      <sheetData sheetId="4"/>
      <sheetData sheetId="5" refreshError="1"/>
      <sheetData sheetId="6"/>
      <sheetData sheetId="7" refreshError="1">
        <row r="52">
          <cell r="I52">
            <v>256740.15335199999</v>
          </cell>
        </row>
        <row r="55">
          <cell r="I55">
            <v>99548.864239999995</v>
          </cell>
        </row>
        <row r="58">
          <cell r="I58">
            <v>51254.725867999994</v>
          </cell>
        </row>
        <row r="60">
          <cell r="I60">
            <v>612648.11698000017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-MD"/>
      <sheetName val="Top sheet-WTP"/>
      <sheetName val="Top sheet-WO O&amp;M"/>
      <sheetName val="Top sheet-Overall"/>
      <sheetName val="21-Rate Analysis-1"/>
      <sheetName val="Top sheet-Overall-Final (2)"/>
      <sheetName val="Check"/>
      <sheetName val="Labour"/>
      <sheetName val="Material-Overal"/>
      <sheetName val="Material-LITL"/>
      <sheetName val="Equipment"/>
      <sheetName val="Subcontractor"/>
      <sheetName val="Material-SC"/>
      <sheetName val="Cash Flow-LMP"/>
      <sheetName val="Escalation"/>
      <sheetName val="W PLAN-OUT"/>
      <sheetName val="Boq"/>
      <sheetName val="Top sheet-Overall-Final"/>
      <sheetName val="Top sheet-O&amp;M"/>
      <sheetName val="Final Rate"/>
      <sheetName val="Sheet1"/>
      <sheetName val="Cash Flow"/>
      <sheetName val="W PLAN-IN"/>
      <sheetName val="Abstract"/>
      <sheetName val="Sheet3"/>
      <sheetName val="Instrumentation"/>
      <sheetName val="Aeration Fountain"/>
      <sheetName val="Raw Water Channel"/>
      <sheetName val="Ventury Flume"/>
      <sheetName val="Flash Mixer"/>
      <sheetName val="Clari-flocculator-1"/>
      <sheetName val="Clari-flocculator-2"/>
      <sheetName val="Filter House"/>
      <sheetName val="Pure water Sump"/>
      <sheetName val="Chemical House"/>
      <sheetName val="Store House"/>
      <sheetName val="Wash Water"/>
      <sheetName val="Sludge Disposal"/>
      <sheetName val="Water closet"/>
      <sheetName val="Chlorinator"/>
      <sheetName val="Chemical Store "/>
      <sheetName val="Office Room"/>
      <sheetName val="Laboratory room"/>
      <sheetName val="Panel board"/>
      <sheetName val="Blow room"/>
      <sheetName val="Internal Roads"/>
      <sheetName val="Add Admin Bldg"/>
      <sheetName val="Compound wall"/>
      <sheetName val="Staff Quartres"/>
      <sheetName val="LEVELING"/>
      <sheetName val="Man Power cost"/>
      <sheetName val="Site Infrastructure"/>
      <sheetName val="O&amp;M Cost"/>
      <sheetName val="Site Infra-Uni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9">
          <cell r="E19">
            <v>210</v>
          </cell>
        </row>
        <row r="22">
          <cell r="E22">
            <v>776.93</v>
          </cell>
        </row>
        <row r="51">
          <cell r="E51">
            <v>649</v>
          </cell>
        </row>
        <row r="53">
          <cell r="E53">
            <v>556</v>
          </cell>
        </row>
        <row r="54">
          <cell r="E54">
            <v>463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-MD"/>
      <sheetName val="21-Rate Analysis-1"/>
      <sheetName val="Top sheet-WTP"/>
      <sheetName val="Top sheet-WO O&amp;M"/>
      <sheetName val="Top sheet-Overall"/>
      <sheetName val="Top sheet-Overall-Final"/>
      <sheetName val="Top sheet-O&amp;M"/>
      <sheetName val="Final Rate"/>
      <sheetName val="Boq"/>
      <sheetName val="Sheet1"/>
      <sheetName val="Cash Flow"/>
      <sheetName val="W PLAN-OUT"/>
      <sheetName val="W PLAN-IN"/>
      <sheetName val="Abstract"/>
      <sheetName val="Sheet3"/>
      <sheetName val="Instrumentation"/>
      <sheetName val="Materials"/>
      <sheetName val="Aeration Fountain"/>
      <sheetName val="Raw Water Channel"/>
      <sheetName val="Ventury Flume"/>
      <sheetName val="Flash Mixer"/>
      <sheetName val="Clari-flocculator-1"/>
      <sheetName val="Clari-flocculator-2"/>
      <sheetName val="Filter House"/>
      <sheetName val="Pure water Sump"/>
      <sheetName val="Chemical House"/>
      <sheetName val="Store House"/>
      <sheetName val="Water closet"/>
      <sheetName val="Chlorinator"/>
      <sheetName val="Chemical Store "/>
      <sheetName val="Office Room"/>
      <sheetName val="Laboratory room"/>
      <sheetName val="Panel board"/>
      <sheetName val="Blow room"/>
      <sheetName val="Internal Roads"/>
      <sheetName val="Add Admin Bldg"/>
      <sheetName val="Compound wall"/>
      <sheetName val="Staff Quartres"/>
      <sheetName val="Sheet2"/>
      <sheetName val="lEVELING"/>
      <sheetName val="Man Power cost"/>
      <sheetName val="Site Infrastructure"/>
      <sheetName val="O&amp;M Cost"/>
      <sheetName val="Escalation"/>
      <sheetName val="Site Infra-Unit"/>
    </sheetNames>
    <sheetDataSet>
      <sheetData sheetId="0"/>
      <sheetData sheetId="1">
        <row r="19">
          <cell r="E19">
            <v>210</v>
          </cell>
        </row>
        <row r="50">
          <cell r="E50">
            <v>649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is rate"/>
      <sheetName val="C&amp;G"/>
      <sheetName val="Earthwork"/>
      <sheetName val="GSB"/>
      <sheetName val="WMM"/>
      <sheetName val="Prime &amp; Tack Coat"/>
      <sheetName val="BM, DBM &amp; BC"/>
      <sheetName val="Concrete"/>
      <sheetName val="Culverts"/>
      <sheetName val="Signage"/>
      <sheetName val="Protection Work"/>
      <sheetName val="Toll Plaza"/>
      <sheetName val="RoB Concrete"/>
      <sheetName val="BP"/>
      <sheetName val="RoB"/>
      <sheetName val=" BOQ AS"/>
      <sheetName val=" BOQ AS Feb-08"/>
      <sheetName val="TOP Sheet"/>
      <sheetName val="Work Program"/>
      <sheetName val="Month-Qty"/>
      <sheetName val="Month-Financial"/>
      <sheetName val="LM Cost"/>
      <sheetName val="Hire Charges"/>
      <sheetName val="overhead"/>
      <sheetName val="Staff Details"/>
      <sheetName val="21-Rate Analysi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-Rate Analysis-1"/>
      <sheetName val="Top sheet-WTP"/>
      <sheetName val="Top sheet-WO O&amp;M"/>
      <sheetName val="Top sheet-Overall"/>
      <sheetName val="Top sheet-Overall-Final"/>
      <sheetName val="Top sheet-O&amp;M"/>
      <sheetName val="Final Rate"/>
      <sheetName val="Boq"/>
      <sheetName val="Sheet1"/>
      <sheetName val="Cash Flow"/>
      <sheetName val="W PLAN-OUT"/>
      <sheetName val="W PLAN-IN"/>
      <sheetName val="Abstract"/>
      <sheetName val="Sheet3"/>
      <sheetName val="Instrumentation"/>
      <sheetName val="Materials"/>
      <sheetName val="Aeration Fountain"/>
      <sheetName val="Raw Water Channel"/>
      <sheetName val="Ventury Flume"/>
      <sheetName val="Flash Mixer"/>
      <sheetName val="Clari-flocculator-1"/>
      <sheetName val="Clari-flocculator-2"/>
      <sheetName val="Filter House"/>
      <sheetName val="Pure water Sump"/>
      <sheetName val="Chemical House"/>
      <sheetName val="Store House"/>
      <sheetName val="Water closet"/>
      <sheetName val="Chlorinator"/>
      <sheetName val="Chemical Store "/>
      <sheetName val="Office Room"/>
      <sheetName val="Laboratory room"/>
      <sheetName val="Panel board"/>
      <sheetName val="Blow room"/>
      <sheetName val="Internal Roads"/>
      <sheetName val="Add Admin Bldg"/>
      <sheetName val="Compound wall"/>
      <sheetName val="Staff Quartres"/>
      <sheetName val="Sheet2"/>
      <sheetName val="lEVELING"/>
      <sheetName val="Man Power cost"/>
      <sheetName val="Site Infrastructure"/>
      <sheetName val="O&amp;M Cost"/>
      <sheetName val="Escalation"/>
      <sheetName val="Site Infra-Unit"/>
    </sheetNames>
    <sheetDataSet>
      <sheetData sheetId="0">
        <row r="19">
          <cell r="E19">
            <v>210</v>
          </cell>
        </row>
        <row r="50">
          <cell r="E50">
            <v>649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n Config"/>
      <sheetName val="Proj Details"/>
      <sheetName val="BOQ viaduct systra"/>
      <sheetName val="BOQ station systra"/>
      <sheetName val="Raw BOQ for Quoting"/>
      <sheetName val="Priced BOQ Combined Breakup"/>
      <sheetName val="Priced BOQ Combined"/>
      <sheetName val="R- Road reinstatement"/>
      <sheetName val="R- End Concrete with GP2"/>
      <sheetName val="Cost of equip,fabrication"/>
      <sheetName val="Q-INP"/>
      <sheetName val="Q-Abstract"/>
      <sheetName val="Q-Pil"/>
      <sheetName val="Q-PC"/>
      <sheetName val="Q-Pier"/>
      <sheetName val="Q-Girder"/>
      <sheetName val="Q-Para"/>
      <sheetName val="Q-CB"/>
      <sheetName val="Q-Be"/>
      <sheetName val="Q-HTS"/>
      <sheetName val="R-Mat"/>
      <sheetName val="Q-Ba"/>
      <sheetName val="Q-OS"/>
      <sheetName val="R-Precast Pier Cap"/>
      <sheetName val="R-Hire"/>
      <sheetName val="R-Subcon"/>
      <sheetName val="R-Con"/>
      <sheetName val="R-PC"/>
      <sheetName val="R-Pier"/>
      <sheetName val="R-Station Concrete"/>
      <sheetName val="R-u girder"/>
      <sheetName val="R-Laun"/>
      <sheetName val="R-Prest"/>
      <sheetName val="R-OS"/>
      <sheetName val="R-SKB"/>
      <sheetName val="R-Bear"/>
      <sheetName val="R-CB"/>
      <sheetName val="R-Para"/>
      <sheetName val="R-insitu voided slab"/>
      <sheetName val="R-Barricade"/>
      <sheetName val="R-sheetpile"/>
      <sheetName val="R-portal"/>
      <sheetName val="Equip Depl"/>
      <sheetName val="Man Depl"/>
      <sheetName val="P-Summary"/>
      <sheetName val="P-Ins &amp; Bonds"/>
      <sheetName val="P-Finance"/>
      <sheetName val="P-Salary"/>
      <sheetName val="P Staff fac"/>
      <sheetName val="P-Site fac"/>
      <sheetName val="P-Clients fac"/>
      <sheetName val="P-others"/>
      <sheetName val="P-Travel"/>
      <sheetName val="P-Admn"/>
      <sheetName val="P-Lab"/>
      <sheetName val="R-Pil"/>
      <sheetName val="Intake we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ice Calculation"/>
      <sheetName val="Rates"/>
      <sheetName val="Costcal"/>
      <sheetName val="Price Summary"/>
      <sheetName val="Civil&amp;Structure Estimate"/>
      <sheetName val="CRP"/>
      <sheetName val="Total BOQ"/>
      <sheetName val="Tray &amp; Steel"/>
      <sheetName val="Clamps &amp; Connectors"/>
      <sheetName val="SLD03_Cond&amp;Earthwire estimate"/>
      <sheetName val="TUB. BU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ice Calculation"/>
      <sheetName val="Rates"/>
      <sheetName val="Costcal"/>
      <sheetName val="Price Summary"/>
      <sheetName val="Civil&amp;Structure Estimate"/>
      <sheetName val="CRP"/>
      <sheetName val="Total BOQ"/>
      <sheetName val="Tray &amp; Steel"/>
      <sheetName val="Clamps &amp; Connectors"/>
      <sheetName val="SLD03_Cond&amp;Earthwire estimate"/>
      <sheetName val="TUB. BUS"/>
      <sheetName val="S1BOQ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_I_Porbandar_to_bhiladi"/>
      <sheetName val="AnaLOT1"/>
      <sheetName val="Quotations"/>
      <sheetName val="Cost of O &amp; O"/>
      <sheetName val="Equipment Output"/>
      <sheetName val="Material Rate Analysis"/>
      <sheetName val="Labour"/>
      <sheetName val="Mix Design"/>
      <sheetName val="Quantity-Stones"/>
      <sheetName val="abstr"/>
      <sheetName val="Temp"/>
      <sheetName val="Salary"/>
      <sheetName val="Site_Running"/>
      <sheetName val="Finance"/>
      <sheetName val="Travel"/>
      <sheetName val="Accom"/>
      <sheetName val="LOT-SW.1"/>
      <sheetName val="PROCTOR"/>
      <sheetName val="dBase"/>
      <sheetName val="Lead"/>
      <sheetName val="Flight-1"/>
      <sheetName val="pvc"/>
      <sheetName val="HDPE"/>
      <sheetName val="DI"/>
      <sheetName val="hdpe_basic"/>
      <sheetName val="pvc_basic"/>
      <sheetName val="EZ"/>
      <sheetName val="BLK2"/>
      <sheetName val="BLK3"/>
      <sheetName val="E &amp; R"/>
      <sheetName val="INPUT SHEET"/>
      <sheetName val="RES-PLANNING"/>
      <sheetName val="radar"/>
      <sheetName val="Macro1"/>
      <sheetName val="UG"/>
      <sheetName val="BHANDUP"/>
      <sheetName val="girder"/>
      <sheetName val="Intro"/>
    </sheetNames>
    <sheetDataSet>
      <sheetData sheetId="0" refreshError="1"/>
      <sheetData sheetId="1" refreshError="1"/>
      <sheetData sheetId="2" refreshError="1"/>
      <sheetData sheetId="3" refreshError="1">
        <row r="7">
          <cell r="F7">
            <v>15.405063291139241</v>
          </cell>
        </row>
        <row r="9">
          <cell r="F9">
            <v>20.627118644067796</v>
          </cell>
        </row>
        <row r="10">
          <cell r="F10">
            <v>20.627118644067796</v>
          </cell>
        </row>
        <row r="14">
          <cell r="F14">
            <v>16.399999999999999</v>
          </cell>
        </row>
        <row r="15">
          <cell r="F15">
            <v>23.428571428571427</v>
          </cell>
        </row>
        <row r="17">
          <cell r="F17">
            <v>25.894736842105264</v>
          </cell>
        </row>
        <row r="18">
          <cell r="F18">
            <v>25.894736842105264</v>
          </cell>
        </row>
        <row r="23">
          <cell r="F23">
            <v>0.9966666666666667</v>
          </cell>
        </row>
        <row r="27">
          <cell r="F27">
            <v>27.226666666666667</v>
          </cell>
        </row>
        <row r="28">
          <cell r="F28">
            <v>1666.6666666666667</v>
          </cell>
        </row>
        <row r="29">
          <cell r="F29">
            <v>100</v>
          </cell>
        </row>
        <row r="31">
          <cell r="F31">
            <v>200</v>
          </cell>
        </row>
        <row r="32">
          <cell r="F32">
            <v>35</v>
          </cell>
        </row>
        <row r="34">
          <cell r="F34">
            <v>1000</v>
          </cell>
        </row>
        <row r="35">
          <cell r="F35">
            <v>200</v>
          </cell>
        </row>
        <row r="37">
          <cell r="F37">
            <v>80</v>
          </cell>
        </row>
        <row r="39">
          <cell r="F39">
            <v>100</v>
          </cell>
        </row>
        <row r="40">
          <cell r="F40">
            <v>40</v>
          </cell>
        </row>
        <row r="41">
          <cell r="F41">
            <v>60</v>
          </cell>
        </row>
        <row r="42">
          <cell r="F42">
            <v>44</v>
          </cell>
        </row>
      </sheetData>
      <sheetData sheetId="4" refreshError="1"/>
      <sheetData sheetId="5" refreshError="1"/>
      <sheetData sheetId="6" refreshError="1"/>
      <sheetData sheetId="7" refreshError="1">
        <row r="11">
          <cell r="P11">
            <v>1297</v>
          </cell>
        </row>
        <row r="12">
          <cell r="P12">
            <v>1774</v>
          </cell>
        </row>
        <row r="13">
          <cell r="P13">
            <v>1655</v>
          </cell>
        </row>
        <row r="15">
          <cell r="P15">
            <v>1774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-New"/>
      <sheetName val="Cash Flow"/>
      <sheetName val="BOQ"/>
      <sheetName val="Work Plan"/>
      <sheetName val="Work Plan-Financial"/>
      <sheetName val="Escalation"/>
      <sheetName val="contingency"/>
      <sheetName val="Man Power cost"/>
      <sheetName val="Site Infrastructure"/>
      <sheetName val="Site Infra-Unit"/>
      <sheetName val="Prilim"/>
      <sheetName val="Rate Analysis "/>
      <sheetName val="MD"/>
      <sheetName val="Bridge"/>
      <sheetName val="Valves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0">
          <cell r="E50">
            <v>649</v>
          </cell>
        </row>
      </sheetData>
      <sheetData sheetId="12"/>
      <sheetData sheetId="13" refreshError="1"/>
      <sheetData sheetId="1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Top Sheet"/>
      <sheetName val="2-Group Code"/>
      <sheetName val="3-Work Plan"/>
      <sheetName val="4-Work Plan Grouped"/>
      <sheetName val="5-Fin Plan WOL (Grouped)"/>
      <sheetName val="6-Escalation"/>
      <sheetName val="7-Contingency"/>
      <sheetName val="7-Mat-Calc"/>
      <sheetName val="8-Material"/>
      <sheetName val="9-Labour"/>
      <sheetName val="10-P&amp;M"/>
      <sheetName val="Priliminary Exp"/>
      <sheetName val="11-OH"/>
      <sheetName val="12-DI &amp; GI Pipes"/>
      <sheetName val="13-Pipe-Civil"/>
      <sheetName val="Valves &amp; EMI"/>
      <sheetName val="Rate Analysis "/>
      <sheetName val="MD"/>
      <sheetName val="Qty Estimates"/>
      <sheetName val="1-BOQ"/>
      <sheetName val="Top sheet (3)"/>
      <sheetName val="Top Sheet (2)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9">
          <cell r="E19">
            <v>210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LIM5"/>
      <sheetName val="SPT vs PHI"/>
      <sheetName val="Basis"/>
      <sheetName val="Material "/>
      <sheetName val="Labour &amp; Plant"/>
    </sheetNames>
    <sheetDataSet>
      <sheetData sheetId="0">
        <row r="17">
          <cell r="F17">
            <v>59300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ate"/>
      <sheetName val="SOR"/>
      <sheetName val="EW"/>
      <sheetName val="STR1"/>
      <sheetName val="STR2"/>
      <sheetName val="STR3"/>
      <sheetName val="LIN1"/>
      <sheetName val="LIN2"/>
      <sheetName val="typical subminor"/>
      <sheetName val="Road"/>
      <sheetName val="S&amp;I"/>
      <sheetName val="machi"/>
      <sheetName val="TRANS1"/>
      <sheetName val="trans"/>
      <sheetName val="mes-fb"/>
      <sheetName val="mes-pl"/>
      <sheetName val="XL4Test5"/>
      <sheetName val="final3"/>
      <sheetName val="LOCAL RATES"/>
      <sheetName val="1St certified RA bill"/>
      <sheetName val="Elect."/>
      <sheetName val="typetest"/>
      <sheetName val="Evaluate"/>
      <sheetName val="jobhist"/>
      <sheetName val="CASH-FLOW"/>
      <sheetName val="Lakshmi GF"/>
      <sheetName val="CITICORP"/>
      <sheetName val="HDFC"/>
      <sheetName val="KOTAK"/>
      <sheetName val="21.8.14"/>
      <sheetName val="PRELIM5"/>
      <sheetName val="Basis"/>
      <sheetName val="Materials Cost(PC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ITLE"/>
      <sheetName val="MAIN BS &amp; P&amp;L 2007-08"/>
    </sheetNames>
    <sheetDataSet>
      <sheetData sheetId="0"/>
      <sheetData sheetId="1"/>
      <sheetData sheetId="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-Abstract"/>
      <sheetName val="Cash Flow-IN"/>
      <sheetName val="Cash Flow-Out"/>
      <sheetName val="TOP SHEET-1"/>
      <sheetName val="Final-Quote"/>
      <sheetName val="Final-Quote -1"/>
      <sheetName val="Obstruction &amp; Utilities"/>
      <sheetName val="Final-Quote -1 (2)"/>
      <sheetName val="Elec&amp;Ins"/>
      <sheetName val="Mech"/>
      <sheetName val="CIVIL BoQ Abstract"/>
      <sheetName val="BoQ Calc"/>
      <sheetName val="RA Civil"/>
      <sheetName val="Sheet1"/>
      <sheetName val="Pipe line"/>
      <sheetName val="WTP Sizing"/>
      <sheetName val="Line Diag"/>
      <sheetName val="RA Valves &amp; EMI"/>
      <sheetName val="TD Notes"/>
      <sheetName val="RW RESERVOIR"/>
      <sheetName val="Man Power cost"/>
      <sheetName val="Site Infrastructure"/>
      <sheetName val="Site Infra-Un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>
        <row r="8">
          <cell r="E8">
            <v>120</v>
          </cell>
        </row>
        <row r="9">
          <cell r="E9">
            <v>90</v>
          </cell>
        </row>
        <row r="12">
          <cell r="E12">
            <v>250</v>
          </cell>
        </row>
        <row r="19">
          <cell r="E19">
            <v>230</v>
          </cell>
        </row>
        <row r="21">
          <cell r="E21">
            <v>165</v>
          </cell>
        </row>
        <row r="30">
          <cell r="E30">
            <v>300.17750000000001</v>
          </cell>
        </row>
        <row r="38">
          <cell r="E38">
            <v>600</v>
          </cell>
        </row>
        <row r="40">
          <cell r="E40">
            <v>45</v>
          </cell>
        </row>
        <row r="41">
          <cell r="E41">
            <v>444.59999999999997</v>
          </cell>
        </row>
        <row r="42">
          <cell r="E42">
            <v>467.4</v>
          </cell>
        </row>
        <row r="43">
          <cell r="E43">
            <v>18</v>
          </cell>
        </row>
        <row r="48">
          <cell r="F48">
            <v>7</v>
          </cell>
        </row>
        <row r="50">
          <cell r="E50">
            <v>649</v>
          </cell>
          <cell r="F50">
            <v>14</v>
          </cell>
        </row>
        <row r="51">
          <cell r="E51">
            <v>741</v>
          </cell>
          <cell r="F51">
            <v>17</v>
          </cell>
        </row>
        <row r="54">
          <cell r="E54">
            <v>371</v>
          </cell>
          <cell r="F54">
            <v>12</v>
          </cell>
        </row>
        <row r="55">
          <cell r="F55">
            <v>4</v>
          </cell>
        </row>
        <row r="56">
          <cell r="E56">
            <v>130</v>
          </cell>
          <cell r="F56">
            <v>6</v>
          </cell>
        </row>
        <row r="57">
          <cell r="E57">
            <v>186</v>
          </cell>
          <cell r="F57">
            <v>7</v>
          </cell>
        </row>
      </sheetData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HANDUPSEP"/>
      <sheetName val="BHANDUP"/>
      <sheetName val="SAP架設-2005.12.31"/>
      <sheetName val="일위대가"/>
      <sheetName val="PROCTOR"/>
      <sheetName val="21-Rate Analysis-1"/>
      <sheetName val="SOR"/>
      <sheetName val="공사비집계"/>
      <sheetName val="Evaluate"/>
      <sheetName val="C &amp; G RHS"/>
      <sheetName val="WTP"/>
      <sheetName val="structurewise"/>
      <sheetName val="balance Work"/>
      <sheetName val="LOCAL RATES"/>
      <sheetName val="월별"/>
      <sheetName val="S-Curve (2)"/>
      <sheetName val="Materials Cost(PCC)"/>
      <sheetName val="final abstract"/>
      <sheetName val="data"/>
      <sheetName val="SAP架設-2005_12_31"/>
      <sheetName val="BOQ"/>
      <sheetName val="Final Basic rate"/>
      <sheetName val="Labour"/>
      <sheetName val="Steel-Circular"/>
      <sheetName val="Materials Cost"/>
      <sheetName val="REL"/>
      <sheetName val="Back"/>
      <sheetName val="Material "/>
      <sheetName val="Analysis"/>
      <sheetName val="Process"/>
      <sheetName val="balance_Work"/>
      <sheetName val="GC-15"/>
      <sheetName val="ICICI"/>
      <sheetName val="HDFC"/>
      <sheetName val="90101"/>
      <sheetName val="A"/>
      <sheetName val="Coalmine"/>
      <sheetName val="SAP架設-2005_12_311"/>
      <sheetName val="C_&amp;_G_RHS"/>
      <sheetName val="Materials_Cost(PCC)"/>
      <sheetName val="LOCAL_RATES"/>
      <sheetName val="S-Curve_(2)"/>
      <sheetName val="final_abstract"/>
      <sheetName val="Material_"/>
      <sheetName val="Chiet tinh dz35"/>
      <sheetName val=""/>
      <sheetName val="Man"/>
      <sheetName val="pile Fabrication"/>
      <sheetName val="Closing"/>
      <sheetName val="Risk Te. Co."/>
      <sheetName val="Informa."/>
      <sheetName val="SAP架設-2005_12_312"/>
      <sheetName val="balance_Work1"/>
      <sheetName val="LOCAL_RATES1"/>
      <sheetName val="S-Curve_(2)1"/>
      <sheetName val="Final_Basic_rate"/>
      <sheetName val="Materials_Cost"/>
      <sheetName val="Material_1"/>
      <sheetName val="21-Rate_Analysis-1"/>
      <sheetName val="final_abstract1"/>
      <sheetName val="C_&amp;_G_RHS1"/>
      <sheetName val="Materials_Cost(PCC)1"/>
      <sheetName val="Chiet_tinh_dz35"/>
      <sheetName val="pile_Fabrication"/>
      <sheetName val="Bank Guarantee"/>
      <sheetName val="Original"/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beam-reinft-machine rm"/>
      <sheetName val="office"/>
      <sheetName val="Lab"/>
      <sheetName val="Material&amp;equipment"/>
      <sheetName val="input micro"/>
      <sheetName val="Summary"/>
      <sheetName val="Rates"/>
      <sheetName val="AoR Finishing"/>
      <sheetName val="Revised BoQ Str"/>
      <sheetName val="oH(Str+finishing)"/>
      <sheetName val="oHS+F Ex Alu.+actual staff"/>
      <sheetName val="oHS+F Ex Alu. (trial)"/>
      <sheetName val="Ex aluminium"/>
      <sheetName val="oH(mc purchase)"/>
      <sheetName val="Sheet2"/>
      <sheetName val="Plang.1pour"/>
      <sheetName val="Plang.3pour"/>
      <sheetName val="Manpower"/>
      <sheetName val="Machine Schedule "/>
      <sheetName val="Sheet3"/>
      <sheetName val="Staff Schedule"/>
      <sheetName val="JUN'03"/>
      <sheetName val="S25EQPoutrep"/>
      <sheetName val="S12EQPhrss"/>
      <sheetName val="S11EQPnorm"/>
      <sheetName val="S14spares"/>
      <sheetName val="S13cons"/>
      <sheetName val="HSD LUB "/>
      <sheetName val="JULY'03"/>
      <sheetName val="Graph"/>
      <sheetName val="Basicrates"/>
      <sheetName val="Mix Design"/>
      <sheetName val="doq-1 DOQ Culvert"/>
      <sheetName val="Rate Analysis"/>
      <sheetName val="Risk_Te__Co_"/>
      <sheetName val="Informa_"/>
      <sheetName val="FitOutConfCentre"/>
      <sheetName val="01"/>
      <sheetName val="02"/>
      <sheetName val="03"/>
      <sheetName val="04"/>
      <sheetName val="RA Civil"/>
      <sheetName val="10-Crop Age"/>
      <sheetName val="UNP-NCW "/>
      <sheetName val="MAIN"/>
      <sheetName val="9.Major Bridge"/>
      <sheetName val="8. ROB"/>
      <sheetName val="10.Minor Structure"/>
      <sheetName val="7. FLYOVER"/>
      <sheetName val="ABSTRACT"/>
      <sheetName val="2. Earthwork"/>
      <sheetName val="Debit_RMC"/>
      <sheetName val="FORM-W3"/>
      <sheetName val="0"/>
      <sheetName val="CUM-Mar07"/>
      <sheetName val="CRM"/>
      <sheetName val="A3"/>
      <sheetName val="BUD 07-08"/>
      <sheetName val="HIDE"/>
      <sheetName val="XL"/>
      <sheetName val="01.11.2004"/>
      <sheetName val="Materials "/>
      <sheetName val="MAchinery(R1)"/>
      <sheetName val="Database"/>
      <sheetName val="SCHEDULE"/>
      <sheetName val="schedule nos"/>
      <sheetName val="Machinery"/>
      <sheetName val="Material"/>
      <sheetName val="Supply_RMC"/>
      <sheetName val="MAINBS1"/>
      <sheetName val="02.10.06"/>
      <sheetName val="Anggaran"/>
      <sheetName val="220Kv (2)"/>
      <sheetName val="USB 1"/>
      <sheetName val="Input Data"/>
      <sheetName val="eb"/>
      <sheetName val="ult"/>
      <sheetName val="fp"/>
      <sheetName val="P-Ins &amp; Bonds"/>
      <sheetName val="Input Data R"/>
      <sheetName val="Input Data F"/>
      <sheetName val="section"/>
      <sheetName val="PlazaElec"/>
      <sheetName val="DETAILED  BOQ"/>
      <sheetName val="foundation(V)"/>
      <sheetName val="cul-invSUBMITTED"/>
      <sheetName val="horizontal"/>
      <sheetName val="SPT vs PHI"/>
      <sheetName val="F4-F7"/>
      <sheetName val="MN T.B."/>
      <sheetName val="C5TRAFFIC"/>
      <sheetName val="A.O.R."/>
      <sheetName val="ENCL9"/>
      <sheetName val="Ave.wtd.rates"/>
      <sheetName val="Data Validation"/>
      <sheetName val="C8"/>
      <sheetName val="Progressin Next mon-AP-17"/>
      <sheetName val="GWC"/>
      <sheetName val="NWC"/>
      <sheetName val="Assum"/>
      <sheetName val="PLAN_FEB97"/>
      <sheetName val="upa"/>
      <sheetName val="Improvements"/>
      <sheetName val="RIP1"/>
      <sheetName val="CIT(1)"/>
      <sheetName val="List"/>
      <sheetName val="S1BOQ"/>
      <sheetName val="PMS"/>
      <sheetName val="Jobwise"/>
      <sheetName val="Data 1"/>
      <sheetName val="FT-05-02IsoBOM"/>
      <sheetName val="ABS "/>
      <sheetName val="BOQ Summary"/>
      <sheetName val="2.13"/>
      <sheetName val="9.01"/>
      <sheetName val="9.07"/>
      <sheetName val="9.83"/>
      <sheetName val="9.12"/>
      <sheetName val="9.47"/>
      <sheetName val="9.50(i)"/>
      <sheetName val="9.50(ii)"/>
      <sheetName val="9.51_Slab"/>
      <sheetName val="9.51_Girder"/>
      <sheetName val="9.52"/>
      <sheetName val="9.62"/>
      <sheetName val="9.63"/>
      <sheetName val="Bearing"/>
      <sheetName val="9.69"/>
      <sheetName val="8.48"/>
      <sheetName val="8.49"/>
      <sheetName val="P1 &amp; P2 Reinforcement detail"/>
      <sheetName val="A1 &amp; A2 Reinforcement 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 refreshError="1"/>
      <sheetData sheetId="138"/>
      <sheetData sheetId="139"/>
      <sheetData sheetId="140"/>
      <sheetData sheetId="141"/>
      <sheetData sheetId="142" refreshError="1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Design_abf"/>
      <sheetName val="BHANDUP"/>
      <sheetName val="DI"/>
      <sheetName val="HDPE"/>
    </sheetNames>
    <sheetDataSet>
      <sheetData sheetId="0">
        <row r="49">
          <cell r="G49">
            <v>4.7350000000000003</v>
          </cell>
        </row>
        <row r="50">
          <cell r="G50">
            <v>4.9749999999999996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 (2)"/>
      <sheetName val="Sheet2"/>
      <sheetName val="Sheet1"/>
      <sheetName val="Data"/>
      <sheetName val="Voucher"/>
      <sheetName val="Cal"/>
      <sheetName val="Sump_cal"/>
      <sheetName val="Design"/>
      <sheetName val="SP Break Up"/>
      <sheetName val="Boiler&amp;TG"/>
      <sheetName val="Report"/>
      <sheetName val="loadcal"/>
      <sheetName val="ANAL-PIPE LINE"/>
      <sheetName val="Process"/>
      <sheetName val="ANALYSIS"/>
      <sheetName val="LOCAL RATES"/>
      <sheetName val="Cal_(2)"/>
      <sheetName val="SOR"/>
      <sheetName val="01-04-08-30-06-08"/>
      <sheetName val="D"/>
      <sheetName val="office"/>
      <sheetName val="Lab"/>
      <sheetName val="final abstract"/>
      <sheetName val="hdpe weights"/>
      <sheetName val="PVC weights"/>
      <sheetName val="BHANDUP"/>
      <sheetName val="FT-05-02IsoBOM"/>
      <sheetName val="basdat"/>
      <sheetName val="rdamdata"/>
      <sheetName val="lead-st"/>
      <sheetName val="VISION 2000"/>
      <sheetName val="1-OBJ98 "/>
      <sheetName val="Cal(6.3.2) GSB-T"/>
      <sheetName val="ENCL9"/>
      <sheetName val="PLAN_FEB97"/>
      <sheetName val="Voucher paid KR3"/>
      <sheetName val="Direct cost shed A-2 "/>
    </sheetNames>
    <sheetDataSet>
      <sheetData sheetId="0"/>
      <sheetData sheetId="1"/>
      <sheetData sheetId="2"/>
      <sheetData sheetId="3" refreshError="1">
        <row r="2">
          <cell r="J2">
            <v>22</v>
          </cell>
        </row>
        <row r="3">
          <cell r="J3">
            <v>0</v>
          </cell>
        </row>
      </sheetData>
      <sheetData sheetId="4" refreshError="1">
        <row r="1">
          <cell r="B1">
            <v>121</v>
          </cell>
          <cell r="R1">
            <v>115</v>
          </cell>
        </row>
      </sheetData>
      <sheetData sheetId="5" refreshError="1">
        <row r="2">
          <cell r="P2">
            <v>1</v>
          </cell>
          <cell r="Q2" t="str">
            <v>One</v>
          </cell>
        </row>
        <row r="3">
          <cell r="P3">
            <v>2</v>
          </cell>
          <cell r="Q3" t="str">
            <v>Two</v>
          </cell>
        </row>
        <row r="4">
          <cell r="P4">
            <v>3</v>
          </cell>
          <cell r="Q4" t="str">
            <v>Three</v>
          </cell>
        </row>
        <row r="5">
          <cell r="P5">
            <v>4</v>
          </cell>
          <cell r="Q5" t="str">
            <v>Four</v>
          </cell>
        </row>
        <row r="6">
          <cell r="P6">
            <v>5</v>
          </cell>
          <cell r="Q6" t="str">
            <v>Five</v>
          </cell>
        </row>
        <row r="7">
          <cell r="P7">
            <v>6</v>
          </cell>
          <cell r="Q7" t="str">
            <v>Six</v>
          </cell>
        </row>
        <row r="8">
          <cell r="P8">
            <v>7</v>
          </cell>
          <cell r="Q8" t="str">
            <v>Seven</v>
          </cell>
        </row>
        <row r="9">
          <cell r="P9">
            <v>8</v>
          </cell>
          <cell r="Q9" t="str">
            <v>Eight</v>
          </cell>
        </row>
        <row r="10">
          <cell r="P10">
            <v>9</v>
          </cell>
          <cell r="Q10" t="str">
            <v>Nine</v>
          </cell>
        </row>
        <row r="11">
          <cell r="P11">
            <v>10</v>
          </cell>
          <cell r="Q11" t="str">
            <v>Ten</v>
          </cell>
        </row>
        <row r="12">
          <cell r="P12">
            <v>11</v>
          </cell>
          <cell r="Q12" t="str">
            <v>Eleven</v>
          </cell>
        </row>
        <row r="13">
          <cell r="P13">
            <v>12</v>
          </cell>
          <cell r="Q13" t="str">
            <v>Twelve</v>
          </cell>
        </row>
        <row r="14">
          <cell r="P14">
            <v>13</v>
          </cell>
          <cell r="Q14" t="str">
            <v>Thirteen</v>
          </cell>
        </row>
        <row r="15">
          <cell r="P15">
            <v>14</v>
          </cell>
          <cell r="Q15" t="str">
            <v>Fourteen</v>
          </cell>
        </row>
        <row r="16">
          <cell r="P16">
            <v>15</v>
          </cell>
          <cell r="Q16" t="str">
            <v>Fifteen</v>
          </cell>
        </row>
        <row r="17">
          <cell r="P17">
            <v>16</v>
          </cell>
          <cell r="Q17" t="str">
            <v>Sixteen</v>
          </cell>
        </row>
        <row r="18">
          <cell r="P18">
            <v>17</v>
          </cell>
          <cell r="Q18" t="str">
            <v>Seventeen</v>
          </cell>
        </row>
        <row r="19">
          <cell r="P19">
            <v>18</v>
          </cell>
          <cell r="Q19" t="str">
            <v>Eighteen</v>
          </cell>
        </row>
        <row r="20">
          <cell r="P20">
            <v>19</v>
          </cell>
          <cell r="Q20" t="str">
            <v>Nineteen</v>
          </cell>
        </row>
        <row r="21">
          <cell r="P21">
            <v>20</v>
          </cell>
          <cell r="Q21" t="str">
            <v>Twenty</v>
          </cell>
        </row>
        <row r="22">
          <cell r="P22">
            <v>30</v>
          </cell>
          <cell r="Q22" t="str">
            <v>Thirty</v>
          </cell>
        </row>
        <row r="23">
          <cell r="P23">
            <v>40</v>
          </cell>
          <cell r="Q23" t="str">
            <v>Forty</v>
          </cell>
        </row>
        <row r="24">
          <cell r="P24">
            <v>50</v>
          </cell>
          <cell r="Q24" t="str">
            <v>Fifty</v>
          </cell>
        </row>
        <row r="25">
          <cell r="P25">
            <v>60</v>
          </cell>
          <cell r="Q25" t="str">
            <v>Sixty</v>
          </cell>
        </row>
        <row r="26">
          <cell r="P26">
            <v>70</v>
          </cell>
          <cell r="Q26" t="str">
            <v>Seventy</v>
          </cell>
        </row>
        <row r="27">
          <cell r="P27">
            <v>80</v>
          </cell>
          <cell r="Q27" t="str">
            <v>Eighty</v>
          </cell>
        </row>
        <row r="28">
          <cell r="P28">
            <v>90</v>
          </cell>
          <cell r="Q28" t="str">
            <v>Ninety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-Rates"/>
      <sheetName val="Road"/>
      <sheetName val="Culvert"/>
      <sheetName val="Bridges"/>
      <sheetName val="Misc"/>
      <sheetName val="Labour"/>
      <sheetName val="Mtl"/>
      <sheetName val="Mcry"/>
      <sheetName val="Total"/>
      <sheetName val="Cashflow"/>
      <sheetName val="C-Flow"/>
      <sheetName val="Final"/>
      <sheetName val="Tech."/>
      <sheetName val="Lab-Survey-Furn."/>
    </sheetNames>
    <sheetDataSet>
      <sheetData sheetId="0"/>
      <sheetData sheetId="1"/>
      <sheetData sheetId="2">
        <row r="112">
          <cell r="H112">
            <v>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Analysis"/>
      <sheetName val="Cost of O &amp; O"/>
      <sheetName val="Material Rate Analysis"/>
      <sheetName val="Mix Design"/>
      <sheetName val="Equipment Output"/>
      <sheetName val="Material Consumption"/>
      <sheetName val="WORKING"/>
      <sheetName val="ANAL-PIPE LINE"/>
      <sheetName val="MS Pipe Working"/>
      <sheetName val="costing"/>
      <sheetName val="Elect."/>
      <sheetName val="HDPE"/>
      <sheetName val="DI"/>
      <sheetName val="pvc"/>
      <sheetName val="EZ"/>
      <sheetName val="Diesel Analysis"/>
      <sheetName val="Analisa"/>
      <sheetName val="Voucher"/>
      <sheetName val="Data"/>
      <sheetName val="PROCTOR"/>
    </sheetNames>
    <sheetDataSet>
      <sheetData sheetId="0">
        <row r="12">
          <cell r="P12">
            <v>1311</v>
          </cell>
        </row>
      </sheetData>
      <sheetData sheetId="1"/>
      <sheetData sheetId="2"/>
      <sheetData sheetId="3"/>
      <sheetData sheetId="4" refreshError="1">
        <row r="12">
          <cell r="P12">
            <v>1311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IN SIZE "/>
      <sheetName val="Sp.Gr."/>
      <sheetName val="LLPL"/>
      <sheetName val="PROCTOR"/>
      <sheetName val="C.B.R"/>
      <sheetName val="Sheet6"/>
      <sheetName val="Sheet8"/>
      <sheetName val="Sheet9"/>
      <sheetName val="sp.CBR"/>
      <sheetName val="Sheet14"/>
      <sheetName val="Sheet15"/>
      <sheetName val="Sheet16"/>
      <sheetName val="Module2"/>
      <sheetName val="지급자재"/>
      <sheetName val="Cul_detail"/>
      <sheetName val="S2groupcode"/>
      <sheetName val="Index"/>
      <sheetName val="FORM-W3"/>
      <sheetName val="Intro"/>
      <sheetName val="GRAIN_SIZE_"/>
      <sheetName val="Sp_Gr_"/>
      <sheetName val="C_B_R"/>
      <sheetName val="sp_CBR"/>
      <sheetName val="부대내역"/>
      <sheetName val="Resource"/>
      <sheetName val="Material"/>
      <sheetName val="Labour &amp; Plant"/>
      <sheetName val="PRECAST lightconc-II"/>
      <sheetName val="Improvements"/>
      <sheetName val="Steel Structure"/>
      <sheetName val="Steel-Circular"/>
      <sheetName val="Road data"/>
      <sheetName val="purpose&amp;input"/>
      <sheetName val="유동표"/>
      <sheetName val="Sheet1"/>
      <sheetName val="제출내역 (2)"/>
      <sheetName val="Alp-cal"/>
      <sheetName val="COST"/>
      <sheetName val="3차설계"/>
      <sheetName val="PlazaElec"/>
      <sheetName val="Bill-5"/>
      <sheetName val="BHANDUP"/>
      <sheetName val="tITLE"/>
      <sheetName val="-19.252"/>
      <sheetName val="sum-19.252"/>
      <sheetName val="pc-loads"/>
      <sheetName val="Pile cap"/>
      <sheetName val="General&amp;Local"/>
      <sheetName val="Appendix"/>
      <sheetName val="Design"/>
      <sheetName val="summary"/>
      <sheetName val="ETC Plant Cost"/>
      <sheetName val="FitOutConfCentre"/>
      <sheetName val="Analysis"/>
      <sheetName val="Mix Design"/>
      <sheetName val="Not found as per ground reality"/>
      <sheetName val="Manpower"/>
      <sheetName val="LOCAL RATES"/>
      <sheetName val=" BCIS Pile Capacity"/>
      <sheetName val="m"/>
      <sheetName val="Culvert"/>
      <sheetName val="RR shed civil"/>
      <sheetName val="girder"/>
      <sheetName val="UNP-NCW "/>
      <sheetName val="ENCL9"/>
      <sheetName val="BOQ Distribution"/>
      <sheetName val="bASICDATA"/>
      <sheetName val="estimate"/>
      <sheetName val="Rocker"/>
      <sheetName val="Material "/>
      <sheetName val="Ave.wtd.rates"/>
      <sheetName val=" AnalysisPCC"/>
      <sheetName val="FORM7"/>
      <sheetName val="FRL-OGL"/>
      <sheetName val="sch. data"/>
      <sheetName val="dumm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CONC. ANAL"/>
      <sheetName val="Cost of O &amp; O"/>
      <sheetName val="Rate Analysis"/>
      <sheetName val="ANAL-PIPE LINE"/>
      <sheetName val="3MLKQ"/>
      <sheetName val="Direct cost shed A-2 "/>
      <sheetName val="Open"/>
      <sheetName val="Sheet1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Working"/>
      <sheetName val="MS Pipe"/>
      <sheetName val="Hire Charges"/>
      <sheetName val="ANAL"/>
      <sheetName val="MD"/>
      <sheetName val="Sheet4"/>
      <sheetName val="Specifications"/>
      <sheetName val="ANAL (2)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"/>
      <sheetName val="AutoOpen Stub Data"/>
      <sheetName val="Guidelines"/>
      <sheetName val="Data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-improvement works"/>
      <sheetName val="Margin incl EScalation"/>
      <sheetName val="L+M+P"/>
      <sheetName val="Cash Flow"/>
      <sheetName val="Inflow Abs"/>
      <sheetName val="Out flow Abs"/>
      <sheetName val="Escalation"/>
      <sheetName val="OH-1-Rev"/>
      <sheetName val="OH-2-Rev"/>
      <sheetName val="BG "/>
      <sheetName val="Material Rates"/>
      <sheetName val="Rate Analysis"/>
      <sheetName val="Crusher"/>
      <sheetName val="GSB &amp; WMM"/>
      <sheetName val="HMP Plant"/>
      <sheetName val="Prime coat"/>
      <sheetName val="Tack Coat @ 0.3"/>
      <sheetName val="Tack coat @ 0.25"/>
      <sheetName val="B M"/>
      <sheetName val="DBM"/>
      <sheetName val="BC"/>
      <sheetName val="Vibratory Roller "/>
      <sheetName val="PTR"/>
      <sheetName val="Tandem Roller"/>
      <sheetName val="Tractor with Ripper "/>
      <sheetName val="CONCRETE MIXER"/>
      <sheetName val="Concrete Pump"/>
      <sheetName val="Batching plant"/>
      <sheetName val="M 15"/>
      <sheetName val="M 20"/>
      <sheetName val="M 30"/>
      <sheetName val="M 30 WEARING COAT"/>
      <sheetName val="Hysd"/>
      <sheetName val="Diesel- ESC- not to Print"/>
      <sheetName val="Quot-Rate - not to Print"/>
      <sheetName val="Prog - not to Print"/>
      <sheetName val="Out flow- not to Print"/>
      <sheetName val="Cashflow-site -not to Print"/>
      <sheetName val="Inflow - not to Print"/>
      <sheetName val="ANAL"/>
      <sheetName val="ANAL-PIPE LINE"/>
      <sheetName val="MS Pipe Work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dat"/>
      <sheetName val="property"/>
      <sheetName val="tables"/>
      <sheetName val="coeff"/>
      <sheetName val="maing1"/>
      <sheetName val="sumbm"/>
      <sheetName val="maing2"/>
      <sheetName val="Shear f "/>
      <sheetName val="cross gr"/>
      <sheetName val="Flanged Beams"/>
      <sheetName val="Rectangular Beam"/>
      <sheetName val="CLAY"/>
      <sheetName val="COST"/>
    </sheetNames>
    <sheetDataSet>
      <sheetData sheetId="0">
        <row r="4">
          <cell r="D4">
            <v>19.5</v>
          </cell>
        </row>
        <row r="5">
          <cell r="D5">
            <v>11</v>
          </cell>
        </row>
        <row r="8">
          <cell r="D8">
            <v>0.55000000000000004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C_inMay04"/>
      <sheetName val="RCAug01toApr04"/>
      <sheetName val="RCAug01toMay04andFC"/>
      <sheetName val="Fuelconsumption"/>
      <sheetName val="procurement"/>
      <sheetName val="TOTALcostMay04"/>
      <sheetName val="Pucrcase_date"/>
      <sheetName val="workedtimeuptoMay04"/>
      <sheetName val="WorkedtimeinMay04"/>
      <sheetName val="UtilityMAy04"/>
      <sheetName val="ActivityviseEqpCost"/>
      <sheetName val="EQPDetails"/>
      <sheetName val="BP"/>
      <sheetName val="UtélityMAy04"/>
      <sheetName val="BP-Other strs"/>
      <sheetName val="INPUT"/>
      <sheetName val="Analy"/>
      <sheetName val="Rates Basic"/>
      <sheetName val="SPILL OVER PROJECTIONS"/>
      <sheetName val="SPILL OVER"/>
      <sheetName val="DETAILED  BOQ"/>
      <sheetName val="Voucher"/>
      <sheetName val="Data"/>
      <sheetName val="Cal"/>
      <sheetName val="Wearing Course"/>
      <sheetName val="ecc_res"/>
      <sheetName val="BOQ Distribution"/>
      <sheetName val="CFData"/>
      <sheetName val="HRData"/>
      <sheetName val="CapexOAdata"/>
      <sheetName val="OpexData"/>
      <sheetName val="PLData"/>
      <sheetName val="Menu"/>
      <sheetName val="CapexPMdata"/>
      <sheetName val="CapexSSdata"/>
      <sheetName val="WCData"/>
      <sheetName val="BTB"/>
      <sheetName val="cf"/>
      <sheetName val="orders"/>
      <sheetName val="BHANDUP"/>
      <sheetName val="Rate Analysis"/>
      <sheetName val="BOQ-Part1"/>
      <sheetName val="Evaluate"/>
      <sheetName val="schedule1"/>
      <sheetName val="Box- Girder"/>
      <sheetName val="Intro"/>
      <sheetName val="Wearing_Course"/>
      <sheetName val="Rate_Analysis"/>
      <sheetName val="BP-Other_strs"/>
      <sheetName val="Rates_Basic"/>
      <sheetName val="SPILL_OVER_PROJECTIONS"/>
      <sheetName val="SPILL_OVER"/>
      <sheetName val="DETAILED__BOQ"/>
      <sheetName val="Backup PRW - VIIA"/>
      <sheetName val="Annex"/>
      <sheetName val="Manpower"/>
      <sheetName val="Index"/>
      <sheetName val="DATA_PILE_BG"/>
      <sheetName val="DATA_PCC"/>
      <sheetName val="DATA_PILECAP"/>
      <sheetName val="DATA_PILE_RT2"/>
      <sheetName val="DATA_PILE_RT1 "/>
      <sheetName val="DATA_PILE _SM"/>
      <sheetName val="Material "/>
      <sheetName val="Machinery"/>
      <sheetName val="Measurment"/>
      <sheetName val="basdat"/>
      <sheetName val="Flanged Beams"/>
      <sheetName val="Rectangular Beam"/>
      <sheetName val="r"/>
      <sheetName val="doq"/>
      <sheetName val="BALAN1"/>
      <sheetName val="Basic"/>
      <sheetName val="Assmpns"/>
      <sheetName val="LEGEND"/>
      <sheetName val="Detail 1A"/>
      <sheetName val="Dayworks Bill"/>
      <sheetName val="Bills of Quanti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18 BAVLA- DHOLKA "/>
      <sheetName val="19 SANAND tw"/>
      <sheetName val="20 Baldana ESR"/>
      <sheetName val="21 Bavla Gr"/>
      <sheetName val="22 Bavla TW"/>
      <sheetName val="23 Dholka gr"/>
      <sheetName val="24 Dholak Tw"/>
      <sheetName val="07 Madrisana gr"/>
      <sheetName val="08 Dangarva gr"/>
      <sheetName val="09 Nayakpur gr"/>
      <sheetName val="10 Ashok gr"/>
      <sheetName val="13 Trent gr"/>
      <sheetName val="14 Telav off"/>
      <sheetName val="PHMECH@"/>
      <sheetName val="STD_EST"/>
      <sheetName val="16 NIDRAD ESR"/>
      <sheetName val="17 KUVAR ESR"/>
      <sheetName val="15 Telav main "/>
      <sheetName val="06 DABHASAR H W"/>
      <sheetName val="04 Shiyal gr"/>
      <sheetName val="03 Viramgam"/>
      <sheetName val="02 Shahpur gr"/>
      <sheetName val="01 Hansalpur"/>
      <sheetName val="Sheet1"/>
      <sheetName val="number"/>
      <sheetName val="Sheet2"/>
      <sheetName val="TEBDER AMOUNT"/>
      <sheetName val="SURENDRANAGAR-1"/>
      <sheetName val="SURENDRANAGAR-2"/>
      <sheetName val="INPUT"/>
      <sheetName val="3"/>
      <sheetName val="procurement"/>
      <sheetName val="A1-Continuous"/>
      <sheetName val="BP-Other strs"/>
      <sheetName val="Trial Balance"/>
      <sheetName val="Gujrat"/>
      <sheetName val="DETAILED  BOQ"/>
      <sheetName val="Chennai"/>
      <sheetName val="LEad Basic"/>
      <sheetName val="MECH-COST ANALYSIS"/>
      <sheetName val="Computation of WCT-04-05-old"/>
      <sheetName val="basic-data"/>
      <sheetName val="mem-property"/>
      <sheetName val="Bongaon"/>
      <sheetName val="Jeerat"/>
      <sheetName val="NJP"/>
      <sheetName val="18_BAVLA-_DHOLKA_"/>
      <sheetName val="19_SANAND_tw"/>
      <sheetName val="20_Baldana_ESR"/>
      <sheetName val="21_Bavla_Gr"/>
      <sheetName val="22_Bavla_TW"/>
      <sheetName val="23_Dholka_gr"/>
      <sheetName val="24_Dholak_Tw"/>
      <sheetName val="07_Madrisana_gr"/>
      <sheetName val="08_Dangarva_gr"/>
      <sheetName val="09_Nayakpur_gr"/>
      <sheetName val="10_Ashok_gr"/>
      <sheetName val="13_Trent_gr"/>
      <sheetName val="14_Telav_off"/>
      <sheetName val="16_NIDRAD_ESR"/>
      <sheetName val="17_KUVAR_ESR"/>
      <sheetName val="15_Telav_main_"/>
      <sheetName val="06_DABHASAR_H_W"/>
      <sheetName val="04_Shiyal_gr"/>
      <sheetName val="03_Viramgam"/>
      <sheetName val="02_Shahpur_gr"/>
      <sheetName val="01_Hansalpur"/>
      <sheetName val="TEBDER_AMOUNT"/>
      <sheetName val="BTB"/>
      <sheetName val="cf"/>
      <sheetName val="orders"/>
      <sheetName val="Material "/>
      <sheetName val=" AnalysisPCC"/>
      <sheetName val="Material_"/>
      <sheetName val="_AnalysisPCC"/>
      <sheetName val="Transfer"/>
      <sheetName val="Gen Info"/>
      <sheetName val="s"/>
      <sheetName val="Stability"/>
      <sheetName val="RAB 12"/>
      <sheetName val="BP"/>
      <sheetName val="banilad"/>
      <sheetName val="Mactan"/>
      <sheetName val="Mandaue"/>
      <sheetName val="analysis"/>
      <sheetName val="upa"/>
      <sheetName val="Bills of Quantities"/>
      <sheetName val="Schedule"/>
      <sheetName val="FRL-OGL"/>
      <sheetName val="CBL01"/>
      <sheetName val="BOQ Distribu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ynopsys"/>
      <sheetName val="Mat Req Cal"/>
      <sheetName val="Cash flow"/>
      <sheetName val="ANALYSIS"/>
      <sheetName val="BoQ"/>
      <sheetName val="ABST"/>
      <sheetName val="LEad Basic"/>
      <sheetName val="Rates Basic"/>
      <sheetName val="MECH-COST ANALYSIS"/>
      <sheetName val="Density master"/>
      <sheetName val="LOCAL RATES"/>
      <sheetName val="Crusher"/>
      <sheetName val="TRANSPORT ANLYSIS"/>
      <sheetName val="CABLE"/>
      <sheetName val="INPUT"/>
      <sheetName val="procurement"/>
      <sheetName val="number"/>
      <sheetName val="Sheet2"/>
      <sheetName val="Sheet3"/>
      <sheetName val="Intro"/>
      <sheetName val="환율"/>
      <sheetName val="Config"/>
      <sheetName val="Break Dw"/>
      <sheetName val="Rate Analysis"/>
      <sheetName val="Vind - BtB"/>
      <sheetName val="Cash Flow Input Data_ISC"/>
      <sheetName val="Interface_SC"/>
      <sheetName val="Calc_ISC"/>
      <sheetName val="Calc_SC"/>
      <sheetName val="Interface_ISC"/>
      <sheetName val="GD"/>
      <sheetName val="3"/>
      <sheetName val="Name List"/>
      <sheetName val="TBAL9697 -group wise  sdpl"/>
      <sheetName val="Stock"/>
      <sheetName val="Assmpns"/>
      <sheetName val="PROCTOR"/>
      <sheetName val="Assumptions"/>
      <sheetName val="BOQ-Part1"/>
      <sheetName val="DATA_PILE_BG"/>
      <sheetName val="DATA_PCC"/>
      <sheetName val="DATA_PILECAP"/>
      <sheetName val="DATA_PILE_RT2"/>
      <sheetName val="DATA_PILE_RT1 "/>
      <sheetName val="DATA_PILE _SM"/>
      <sheetName val="Gen Info"/>
      <sheetName val="10"/>
      <sheetName val="5"/>
      <sheetName val="9"/>
      <sheetName val="Mat_Req_Cal"/>
      <sheetName val="Cash_flow"/>
      <sheetName val="LEad_Basic"/>
      <sheetName val="Rates_Basic"/>
      <sheetName val="MECH-COST_ANALYSIS"/>
      <sheetName val="Density_master"/>
      <sheetName val="LOCAL_RATES"/>
      <sheetName val="TRANSPORT_ANLYSIS"/>
      <sheetName val="DATA_PILE_RT1_"/>
      <sheetName val="DATA_PILE__SM"/>
      <sheetName val="INPUT SHEET"/>
      <sheetName val="Fin Sum"/>
      <sheetName val="col-reinft1"/>
      <sheetName val="loadcal"/>
      <sheetName val="Data sheet"/>
      <sheetName val="oresreqsum"/>
      <sheetName val="Project Budget Worksheet"/>
      <sheetName val="As per PCA"/>
      <sheetName val="Staff Acco."/>
      <sheetName val="Main"/>
      <sheetName val="Analysis-NH-Roads"/>
      <sheetName val="RAB 12"/>
      <sheetName val="AOR"/>
      <sheetName val="basdat"/>
      <sheetName val="Chevron Sign"/>
      <sheetName val="Delineators"/>
      <sheetName val="CIT(1)"/>
      <sheetName val="4 Annex 1 Basic rate"/>
      <sheetName val="appendix 2.5 final accounts"/>
      <sheetName val="Materials "/>
      <sheetName val="data"/>
      <sheetName val="master"/>
    </sheetNames>
    <sheetDataSet>
      <sheetData sheetId="0">
        <row r="2">
          <cell r="D2">
            <v>90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0 11  BS "/>
      <sheetName val="TITLE"/>
      <sheetName val="Wind Pressure Calc"/>
      <sheetName val="17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BOQ_2"/>
      <sheetName val="Analysis"/>
      <sheetName val="Cost of O &amp; O"/>
      <sheetName val="Material Rate Analysis"/>
      <sheetName val="Mix Design"/>
      <sheetName val="Equipment Output"/>
      <sheetName val="Material Consumption"/>
      <sheetName val="WORKING_2"/>
      <sheetName val="EDWise"/>
      <sheetName val="Shor &amp; Shuter"/>
      <sheetName val="FORM-16"/>
      <sheetName val="HDPE"/>
      <sheetName val="DI"/>
      <sheetName val="pvc"/>
      <sheetName val="C &amp; G RHS"/>
      <sheetName val="data"/>
      <sheetName val="well"/>
    </sheetNames>
    <sheetDataSet>
      <sheetData sheetId="0">
        <row r="11">
          <cell r="P11">
            <v>1056</v>
          </cell>
        </row>
      </sheetData>
      <sheetData sheetId="1" refreshError="1"/>
      <sheetData sheetId="2"/>
      <sheetData sheetId="3"/>
      <sheetData sheetId="4" refreshError="1"/>
      <sheetData sheetId="5" refreshError="1">
        <row r="11">
          <cell r="P11">
            <v>1056</v>
          </cell>
        </row>
        <row r="13">
          <cell r="P13">
            <v>1406</v>
          </cell>
        </row>
        <row r="14">
          <cell r="P14">
            <v>1565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AULICS"/>
      <sheetName val="PARAMETER"/>
      <sheetName val="SLAB DESIGN"/>
      <sheetName val="ABUTMENT"/>
      <sheetName val="WINGWALL"/>
      <sheetName val="BAR-BEND"/>
      <sheetName val="STAAD DRAWING "/>
      <sheetName val="COMP EST"/>
      <sheetName val="DETAILED"/>
      <sheetName val="ABSTRACT"/>
      <sheetName val="D1"/>
      <sheetName val="D2"/>
      <sheetName val="D3"/>
      <sheetName val="D4"/>
      <sheetName val="D5"/>
      <sheetName val="Data"/>
      <sheetName val="DL Input"/>
      <sheetName val="WL Input"/>
      <sheetName val="WINGWALL (2)"/>
      <sheetName val="SLAB_DESIGN"/>
      <sheetName val="STAAD_DRAWING_"/>
      <sheetName val="COMP_EST"/>
      <sheetName val="DL_Input"/>
      <sheetName val="WL_Input"/>
      <sheetName val="WINGWALL_(2)"/>
      <sheetName val="SLAB_DESIGN1"/>
      <sheetName val="STAAD_DRAWING_1"/>
      <sheetName val="COMP_EST1"/>
      <sheetName val="DL_Input1"/>
      <sheetName val="WL_Input1"/>
      <sheetName val="WINGWALL_(2)1"/>
      <sheetName val="SLAB_DESIGN2"/>
      <sheetName val="STAAD_DRAWING_2"/>
      <sheetName val="COMP_EST2"/>
      <sheetName val="DL_Input2"/>
      <sheetName val="WL_Input2"/>
      <sheetName val="WINGWALL_(2)2"/>
      <sheetName val="SLAB_DESIGN3"/>
      <sheetName val="STAAD_DRAWING_3"/>
      <sheetName val="COMP_EST3"/>
      <sheetName val="DL_Input3"/>
      <sheetName val="WL_Input3"/>
      <sheetName val="WINGWALL_(2)3"/>
      <sheetName val="SLAB_DESIGN4"/>
      <sheetName val="STAAD_DRAWING_4"/>
      <sheetName val="COMP_EST4"/>
      <sheetName val="DL_Input4"/>
      <sheetName val="WL_Input4"/>
      <sheetName val="WINGWALL_(2)4"/>
      <sheetName val="SLAB_DESIGN5"/>
      <sheetName val="STAAD_DRAWING_5"/>
      <sheetName val="COMP_EST5"/>
      <sheetName val="DL_Input5"/>
      <sheetName val="WL_Input5"/>
      <sheetName val="WINGWALL_(2)5"/>
      <sheetName val="gen"/>
      <sheetName val="R2"/>
      <sheetName val="basdat"/>
      <sheetName val="Sheet2"/>
      <sheetName val="BWSCPlt"/>
      <sheetName val="CI"/>
      <sheetName val="DI"/>
      <sheetName val="G_R_P1"/>
      <sheetName val="HDPE"/>
      <sheetName val="pvc"/>
    </sheetNames>
    <sheetDataSet>
      <sheetData sheetId="0" refreshError="1">
        <row r="2">
          <cell r="H2">
            <v>11900</v>
          </cell>
        </row>
      </sheetData>
      <sheetData sheetId="1">
        <row r="2">
          <cell r="H2">
            <v>11900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  <sheetName val="DETAILED"/>
      <sheetName val="PARAMETER"/>
      <sheetName val="HYDRAULICS"/>
      <sheetName val="SLAB"/>
      <sheetName val="ABUTMENT"/>
      <sheetName val="WINGWALL"/>
      <sheetName val="BAR-BEND"/>
      <sheetName val="STAAD DRAWING "/>
      <sheetName val="STAAD_DRAWING_"/>
      <sheetName val="STAAD_DRAWING_1"/>
      <sheetName val="STAAD_DRAWING_2"/>
      <sheetName val="STAAD_DRAWING_3"/>
      <sheetName val="gen"/>
      <sheetName val="basdat"/>
      <sheetName val="Gen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"/>
      <sheetName val=" CIVIL (Quoted)"/>
      <sheetName val="Mech (Quoted)"/>
      <sheetName val=" ELECTRICAL (Quoted)"/>
      <sheetName val=" instrumentation (Quoted)"/>
      <sheetName val=" CIVIL"/>
      <sheetName val="Mech"/>
      <sheetName val=" ELECTRICAL"/>
      <sheetName val=" instrumentation"/>
      <sheetName val="MS Pipe"/>
      <sheetName val="CIF Civil"/>
      <sheetName val="Work Plan-Grouped"/>
      <sheetName val="Work Plan-Finan"/>
      <sheetName val="Yard"/>
      <sheetName val="PH Stage-I"/>
      <sheetName val="RWS-1500 Cum"/>
      <sheetName val="TWS-250 Cum"/>
      <sheetName val="PH Stage-III A"/>
      <sheetName val="PH Stage-III B"/>
      <sheetName val="Elec Control room"/>
      <sheetName val="Pipe Supports-Concrete"/>
      <sheetName val="Pipe Supports-Str Steel"/>
      <sheetName val="RA Civil"/>
      <sheetName val="RA MS-Pipe"/>
      <sheetName val="RA Elec"/>
      <sheetName val="Valves &amp; EMI"/>
      <sheetName val="22-MD"/>
      <sheetName val="Preamble"/>
      <sheetName val="Man Power cost"/>
      <sheetName val="Site Infrastructure"/>
      <sheetName val="Site Infra-Unit"/>
      <sheetName val="Prili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9">
          <cell r="E39">
            <v>39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Analysis"/>
      <sheetName val="Mix Design"/>
      <sheetName val="Equipment  Output"/>
      <sheetName val="Cost of O &amp; O"/>
      <sheetName val="Barrier, Railings"/>
      <sheetName val="VARIOUS STONES"/>
      <sheetName val="Catch Pit"/>
      <sheetName val="KERBS"/>
      <sheetName val="Lead"/>
      <sheetName val="Design_abf"/>
      <sheetName val="PLAN_FEB97"/>
      <sheetName val="INPUT"/>
      <sheetName val="Material"/>
      <sheetName val="Plant &amp;  Machinery"/>
      <sheetName val="SB TO CB"/>
      <sheetName val="Analysis-NH-Roads"/>
    </sheetNames>
    <sheetDataSet>
      <sheetData sheetId="0"/>
      <sheetData sheetId="1"/>
      <sheetData sheetId="2"/>
      <sheetData sheetId="3"/>
      <sheetData sheetId="4">
        <row r="13">
          <cell r="F13">
            <v>28.941176470588236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 emb 1"/>
      <sheetName val="obs emb 2"/>
      <sheetName val="Sheet1"/>
      <sheetName val="Sheet2"/>
      <sheetName val="Sheet3"/>
      <sheetName val="Cost of O &amp; O"/>
      <sheetName val="Analysis"/>
      <sheetName val="Analy_7-10"/>
      <sheetName val="Crate"/>
      <sheetName val="Sump_cal"/>
      <sheetName val="07"/>
      <sheetName val="Output"/>
      <sheetName val="Trial Balance"/>
      <sheetName val="Isolasi Luar Dalam"/>
      <sheetName val="Isolasi Luar"/>
      <sheetName val="Sch-1(Option-I)"/>
      <sheetName val="#REF!"/>
      <sheetName val="Abstract"/>
      <sheetName val="GFRS"/>
      <sheetName val="Auxiliary"/>
      <sheetName val="Design of two-way slab"/>
      <sheetName val="form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low_Earth"/>
      <sheetName val="HYD"/>
      <sheetName val="Below_Water"/>
      <sheetName val="Ld_Diagms"/>
      <sheetName val="OUTPUT_MEMBER"/>
      <sheetName val="OUTPUT_REACTIONS"/>
      <sheetName val="RWALL_MAX"/>
      <sheetName val="RWALL_MIN"/>
      <sheetName val="HEADWALL"/>
      <sheetName val="AREA-VELOCITY"/>
      <sheetName val="INPUT"/>
      <sheetName val="HYDRAULICS"/>
      <sheetName val="Challan"/>
      <sheetName val="QUOT_1"/>
    </sheetNames>
    <sheetDataSet>
      <sheetData sheetId="0" refreshError="1">
        <row r="12">
          <cell r="H12">
            <v>25</v>
          </cell>
        </row>
      </sheetData>
      <sheetData sheetId="1">
        <row r="12">
          <cell r="H12">
            <v>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d Pressure Calc"/>
      <sheetName val="220 17.6 BS "/>
      <sheetName val="TITLE"/>
    </sheetNames>
    <sheetDataSet>
      <sheetData sheetId="0" refreshError="1"/>
      <sheetData sheetId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 emb 1"/>
      <sheetName val="obs emb 2"/>
      <sheetName val="Sheet1"/>
      <sheetName val="Sheet2"/>
      <sheetName val="Sheet3"/>
      <sheetName val="Boiler&amp;TG"/>
      <sheetName val="LOCAL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TRACT"/>
      <sheetName val="PARAMETER"/>
      <sheetName val="HYDRAULICS"/>
      <sheetName val="SLAB DESIGN"/>
      <sheetName val="ABUTMENT"/>
      <sheetName val="WINGWALL"/>
      <sheetName val="BAR-BEND"/>
      <sheetName val="STAAD DRAWING "/>
      <sheetName val="COMP EST"/>
      <sheetName val="DETAILED"/>
      <sheetName val="D1"/>
      <sheetName val="D2"/>
      <sheetName val="D3"/>
      <sheetName val="D4"/>
      <sheetName val="D5"/>
      <sheetName val="Data"/>
      <sheetName val="DL Input"/>
      <sheetName val="WL Input"/>
      <sheetName val="WINGWALL (2)"/>
      <sheetName val="SLAB_DESIGN"/>
      <sheetName val="STAAD_DRAWING_"/>
      <sheetName val="COMP_EST"/>
      <sheetName val="DL_Input"/>
      <sheetName val="WL_Input"/>
      <sheetName val="WINGWALL_(2)"/>
      <sheetName val="SLAB_DESIGN1"/>
      <sheetName val="STAAD_DRAWING_1"/>
      <sheetName val="COMP_EST1"/>
      <sheetName val="DL_Input1"/>
      <sheetName val="WL_Input1"/>
      <sheetName val="WINGWALL_(2)1"/>
      <sheetName val="SLAB_DESIGN2"/>
      <sheetName val="STAAD_DRAWING_2"/>
      <sheetName val="COMP_EST2"/>
      <sheetName val="DL_Input2"/>
      <sheetName val="WL_Input2"/>
      <sheetName val="WINGWALL_(2)2"/>
      <sheetName val="SLAB_DESIGN3"/>
      <sheetName val="STAAD_DRAWING_3"/>
      <sheetName val="COMP_EST3"/>
      <sheetName val="DL_Input3"/>
      <sheetName val="WL_Input3"/>
      <sheetName val="WINGWALL_(2)3"/>
      <sheetName val="SLAB_DESIGN4"/>
      <sheetName val="STAAD_DRAWING_4"/>
      <sheetName val="COMP_EST4"/>
      <sheetName val="DL_Input4"/>
      <sheetName val="WL_Input4"/>
      <sheetName val="WINGWALL_(2)4"/>
      <sheetName val="SLAB_DESIGN5"/>
      <sheetName val="STAAD_DRAWING_5"/>
      <sheetName val="COMP_EST5"/>
      <sheetName val="DL_Input5"/>
      <sheetName val="WL_Input5"/>
      <sheetName val="WINGWALL_(2)5"/>
      <sheetName val="loadcal"/>
      <sheetName val="Below_Earth"/>
      <sheetName val="Design_abf"/>
      <sheetName val="Sheet1"/>
      <sheetName val="80"/>
      <sheetName val="Stock"/>
    </sheetNames>
    <sheetDataSet>
      <sheetData sheetId="0" refreshError="1">
        <row r="4">
          <cell r="G4" t="str">
            <v>Super Passage @  CH: 21+352 Km - Abstract</v>
          </cell>
        </row>
      </sheetData>
      <sheetData sheetId="1">
        <row r="4">
          <cell r="G4" t="str">
            <v>Super Passage @  CH: 21+352 Km - Abstract</v>
          </cell>
        </row>
      </sheetData>
      <sheetData sheetId="2">
        <row r="4">
          <cell r="G4" t="str">
            <v>Super Passage @  CH: 21+352 Km - Abstract</v>
          </cell>
        </row>
      </sheetData>
      <sheetData sheetId="3">
        <row r="4">
          <cell r="G4" t="str">
            <v>Super Passage @  CH: 21+352 Km - Abstract</v>
          </cell>
        </row>
      </sheetData>
      <sheetData sheetId="4">
        <row r="4">
          <cell r="G4" t="str">
            <v>Super Passage @  CH: 21+352 Km - Abstract</v>
          </cell>
        </row>
      </sheetData>
      <sheetData sheetId="5">
        <row r="4">
          <cell r="G4" t="str">
            <v>Super Passage @  CH: 21+352 Km - Abstract</v>
          </cell>
        </row>
      </sheetData>
      <sheetData sheetId="6">
        <row r="4">
          <cell r="G4" t="str">
            <v>Super Passage @  CH: 21+352 Km - Abstract</v>
          </cell>
        </row>
      </sheetData>
      <sheetData sheetId="7">
        <row r="4">
          <cell r="G4" t="str">
            <v>Super Passage @  CH: 21+352 Km - Abstract</v>
          </cell>
        </row>
      </sheetData>
      <sheetData sheetId="8">
        <row r="4">
          <cell r="G4" t="str">
            <v>Super Passage @  CH: 21+352 Km - Abstract</v>
          </cell>
        </row>
      </sheetData>
      <sheetData sheetId="9">
        <row r="4">
          <cell r="G4" t="str">
            <v>Super Passage @  CH: 21+352 Km - Abstract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G4" t="str">
            <v>Super Passage @  CH: 21+352 Km - Abstract</v>
          </cell>
        </row>
      </sheetData>
      <sheetData sheetId="20">
        <row r="4">
          <cell r="G4" t="str">
            <v>Super Passage @  CH: 21+352 Km - Abstract</v>
          </cell>
        </row>
      </sheetData>
      <sheetData sheetId="21">
        <row r="4">
          <cell r="G4" t="str">
            <v>Super Passage @  CH: 21+352 Km - Abstract</v>
          </cell>
        </row>
      </sheetData>
      <sheetData sheetId="22"/>
      <sheetData sheetId="23"/>
      <sheetData sheetId="24"/>
      <sheetData sheetId="25">
        <row r="4">
          <cell r="G4" t="str">
            <v>Super Passage @  CH: 21+352 Km - Abstract</v>
          </cell>
        </row>
      </sheetData>
      <sheetData sheetId="26">
        <row r="4">
          <cell r="G4" t="str">
            <v>Super Passage @  CH: 21+352 Km - Abstract</v>
          </cell>
        </row>
      </sheetData>
      <sheetData sheetId="27">
        <row r="4">
          <cell r="G4" t="str">
            <v>Super Passage @  CH: 21+352 Km - Abstract</v>
          </cell>
        </row>
      </sheetData>
      <sheetData sheetId="28"/>
      <sheetData sheetId="29"/>
      <sheetData sheetId="30"/>
      <sheetData sheetId="31">
        <row r="4">
          <cell r="G4" t="str">
            <v>Super Passage @  CH: 21+352 Km - Abstract</v>
          </cell>
        </row>
      </sheetData>
      <sheetData sheetId="32">
        <row r="4">
          <cell r="G4" t="str">
            <v>Super Passage @  CH: 21+352 Km - Abstract</v>
          </cell>
        </row>
      </sheetData>
      <sheetData sheetId="33">
        <row r="4">
          <cell r="G4" t="str">
            <v>Super Passage @  CH: 21+352 Km - Abstract</v>
          </cell>
        </row>
      </sheetData>
      <sheetData sheetId="34"/>
      <sheetData sheetId="35"/>
      <sheetData sheetId="36"/>
      <sheetData sheetId="37">
        <row r="4">
          <cell r="G4" t="str">
            <v>Super Passage @  CH: 21+352 Km - Abstract</v>
          </cell>
        </row>
      </sheetData>
      <sheetData sheetId="38">
        <row r="4">
          <cell r="G4" t="str">
            <v>Super Passage @  CH: 21+352 Km - Abstract</v>
          </cell>
        </row>
      </sheetData>
      <sheetData sheetId="39">
        <row r="4">
          <cell r="G4" t="str">
            <v>Super Passage @  CH: 21+352 Km - Abstract</v>
          </cell>
        </row>
      </sheetData>
      <sheetData sheetId="40"/>
      <sheetData sheetId="41"/>
      <sheetData sheetId="42"/>
      <sheetData sheetId="43">
        <row r="4">
          <cell r="G4" t="str">
            <v>Super Passage @  CH: 21+352 Km - Abstract</v>
          </cell>
        </row>
      </sheetData>
      <sheetData sheetId="44">
        <row r="4">
          <cell r="G4" t="str">
            <v>Super Passage @  CH: 21+352 Km - Abstract</v>
          </cell>
        </row>
      </sheetData>
      <sheetData sheetId="45">
        <row r="4">
          <cell r="G4" t="str">
            <v>Super Passage @  CH: 21+352 Km - Abstract</v>
          </cell>
        </row>
      </sheetData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er Design_with offset_"/>
      <sheetName val="PIER DESIGN"/>
      <sheetName val="Sheet1"/>
      <sheetName val="Pier Design(with offset)"/>
      <sheetName val="Pier Design ( Without offset)"/>
      <sheetName val="Footing"/>
      <sheetName val="Footing Latest"/>
      <sheetName val=""/>
      <sheetName val="Pier_Design_with_offset_"/>
      <sheetName val="PIER_DESIGN"/>
      <sheetName val="Pier_Design(with_offset)"/>
      <sheetName val="Pier_Design_(_Without_offset)"/>
      <sheetName val="Footing_Latest"/>
      <sheetName val="Pier_Design_with_offset_1"/>
      <sheetName val="PIER_DESIGN1"/>
      <sheetName val="Pier_Design(with_offset)1"/>
      <sheetName val="Pier_Design_(_Without_offset)1"/>
      <sheetName val="Footing_Latest1"/>
      <sheetName val="Pier_Design_with_offset_2"/>
      <sheetName val="PIER_DESIGN2"/>
      <sheetName val="Pier_Design(with_offset)2"/>
      <sheetName val="Pier_Design_(_Without_offset)2"/>
      <sheetName val="Footing_Latest2"/>
      <sheetName val="Pier_Design_with_offset_3"/>
      <sheetName val="PIER_DESIGN3"/>
      <sheetName val="Pier_Design(with_offset)3"/>
      <sheetName val="Pier_Design_(_Without_offset)3"/>
      <sheetName val="Footing_Latest3"/>
      <sheetName val="ABSTRACT"/>
      <sheetName val="Data"/>
      <sheetName val="Below_Earth"/>
      <sheetName val="appendix 2.5 final 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/>
      <sheetData sheetId="3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Pipe"/>
      <sheetName val="Earth Final Rate"/>
      <sheetName val="Pipe trench"/>
      <sheetName val="Qty Cal"/>
      <sheetName val="BoQ"/>
      <sheetName val="MD"/>
      <sheetName val="Pipes &amp; Valves"/>
      <sheetName val="ANAL-PUMP HOUSE"/>
      <sheetName val="ANAL-PIPE LINE"/>
      <sheetName val="Sheet5"/>
      <sheetName val="Manpower"/>
      <sheetName val="LMP+Loadings"/>
      <sheetName val="BoQ Plan"/>
      <sheetName val="Cash-Inflow"/>
      <sheetName val="Cash-OutFlow"/>
      <sheetName val="Work Plan"/>
      <sheetName val="Cash Flow-With RM"/>
      <sheetName val="Cash Flow-With out RM"/>
      <sheetName val="Top Sheet"/>
    </sheetNames>
    <sheetDataSet>
      <sheetData sheetId="0" refreshError="1"/>
      <sheetData sheetId="1" refreshError="1"/>
      <sheetData sheetId="2" refreshError="1">
        <row r="8">
          <cell r="V8">
            <v>28</v>
          </cell>
        </row>
        <row r="11">
          <cell r="V11">
            <v>41</v>
          </cell>
        </row>
        <row r="14">
          <cell r="V14">
            <v>74</v>
          </cell>
        </row>
        <row r="15">
          <cell r="V15">
            <v>100</v>
          </cell>
        </row>
        <row r="17">
          <cell r="V17">
            <v>223</v>
          </cell>
        </row>
        <row r="18">
          <cell r="V18">
            <v>302</v>
          </cell>
        </row>
        <row r="20">
          <cell r="V20">
            <v>377</v>
          </cell>
        </row>
        <row r="21">
          <cell r="V21">
            <v>509</v>
          </cell>
        </row>
        <row r="23">
          <cell r="V23">
            <v>534</v>
          </cell>
        </row>
        <row r="24">
          <cell r="V24">
            <v>721</v>
          </cell>
        </row>
      </sheetData>
      <sheetData sheetId="3" refreshError="1">
        <row r="419">
          <cell r="M419">
            <v>0.222</v>
          </cell>
        </row>
        <row r="420">
          <cell r="M420">
            <v>0.39500000000000002</v>
          </cell>
        </row>
        <row r="421">
          <cell r="M421">
            <v>0.61699999999999999</v>
          </cell>
        </row>
        <row r="422">
          <cell r="M422">
            <v>0.88900000000000001</v>
          </cell>
        </row>
        <row r="423">
          <cell r="M423">
            <v>1.58</v>
          </cell>
        </row>
      </sheetData>
      <sheetData sheetId="4"/>
      <sheetData sheetId="5" refreshError="1"/>
      <sheetData sheetId="6"/>
      <sheetData sheetId="7" refreshError="1">
        <row r="24">
          <cell r="E24">
            <v>247.20266900000001</v>
          </cell>
        </row>
        <row r="31">
          <cell r="E31">
            <v>65000</v>
          </cell>
        </row>
        <row r="36">
          <cell r="E36">
            <v>444.59999999999997</v>
          </cell>
        </row>
        <row r="37">
          <cell r="E37">
            <v>467.4</v>
          </cell>
        </row>
        <row r="52">
          <cell r="I52">
            <v>256740.15335199999</v>
          </cell>
        </row>
        <row r="55">
          <cell r="I55">
            <v>99548.864239999995</v>
          </cell>
        </row>
        <row r="58">
          <cell r="I58">
            <v>51254.725867999994</v>
          </cell>
        </row>
        <row r="60">
          <cell r="I60">
            <v>612648.11698000017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ur depth"/>
      <sheetName val="D"/>
      <sheetName val="HYD"/>
      <sheetName val="Sta"/>
      <sheetName val="sta-wing "/>
      <sheetName val="DETAILED"/>
      <sheetName val="Voucher"/>
      <sheetName val="Pier Design(with offset)"/>
      <sheetName val="ABSTRACT"/>
      <sheetName val="Rates Basic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>
        <row r="6">
          <cell r="J6" t="str">
            <v>SECON Pvt. Ltd., Bangalore-66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ER DESIGN"/>
      <sheetName val="Sheet1"/>
      <sheetName val="Pier Design(with offset)"/>
      <sheetName val="Pier Design ( Without offset)"/>
      <sheetName val="Footing"/>
      <sheetName val="Footing Latest"/>
      <sheetName val="Pier Design_with offset_"/>
      <sheetName val="PIER_DESIGN"/>
      <sheetName val="Pier_Design(with_offset)"/>
      <sheetName val="Pier_Design_(_Without_offset)"/>
      <sheetName val="Footing_Latest"/>
      <sheetName val="Pier_Design_with_offset_"/>
      <sheetName val="PIER_DESIGN1"/>
      <sheetName val="Pier_Design(with_offset)1"/>
      <sheetName val="Pier_Design_(_Without_offset)1"/>
      <sheetName val="Footing_Latest1"/>
      <sheetName val="Pier_Design_with_offset_1"/>
      <sheetName val="PIER_DESIGN2"/>
      <sheetName val="Pier_Design(with_offset)2"/>
      <sheetName val="Pier_Design_(_Without_offset)2"/>
      <sheetName val="Footing_Latest2"/>
      <sheetName val="Pier_Design_with_offset_2"/>
      <sheetName val="PIER_DESIGN3"/>
      <sheetName val="Pier_Design(with_offset)3"/>
      <sheetName val="Pier_Design_(_Without_offset)3"/>
      <sheetName val="Footing_Latest3"/>
      <sheetName val="Pier_Design_with_offset_3"/>
      <sheetName val="DETAILED"/>
      <sheetName val="Codes"/>
      <sheetName val="Input"/>
      <sheetName val="Transa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/>
      <sheetData sheetId="27"/>
      <sheetData sheetId="28"/>
      <sheetData sheetId="29"/>
      <sheetData sheetId="30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 emb 1"/>
      <sheetName val="obs emb 2"/>
      <sheetName val="Sheet1"/>
      <sheetName val="Sheet2"/>
      <sheetName val="Sheet3"/>
      <sheetName val="LOCAL RATES"/>
      <sheetName val="Pier Design(with offset)"/>
      <sheetName val="DETAILED"/>
      <sheetName val="SUMP1420KL@H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"/>
      <sheetName val="INSTRUCT"/>
      <sheetName val="DS HFL "/>
      <sheetName val="VENT DESIGN "/>
      <sheetName val="Side walls_Slab"/>
      <sheetName val="TRANSITIONS"/>
      <sheetName val="Side walls _earth_"/>
      <sheetName val="AFFLUX CALC"/>
      <sheetName val="PROTECTION"/>
      <sheetName val="AFF DRAW"/>
      <sheetName val="TEL CALC"/>
      <sheetName val="NALA_LS"/>
      <sheetName val="X_BOX HYD"/>
      <sheetName val="X_TRAIL PIT DETAILS"/>
      <sheetName val="X_BLOCK LEVELS"/>
      <sheetName val="MACRO_BACK UP"/>
      <sheetName val="DATA"/>
      <sheetName val="HYDRAULIC"/>
      <sheetName val="US HFL"/>
      <sheetName val="Side walls-Slab"/>
      <sheetName val="TRAINED NALA"/>
      <sheetName val="Side walls (earth)"/>
      <sheetName val="NALA-LS"/>
      <sheetName val="X-BOX HYD"/>
      <sheetName val="X-TRAIL PIT DETAILS"/>
      <sheetName val="X-BLOCK LEVELS"/>
      <sheetName val="MACRO-BACK UP"/>
      <sheetName val="H - Bill summary"/>
      <sheetName val="US_HFL"/>
      <sheetName val="DS_HFL_"/>
      <sheetName val="VENT_DESIGN_"/>
      <sheetName val="Side_walls-Slab"/>
      <sheetName val="TRAINED_NALA"/>
      <sheetName val="Side_walls_(earth)"/>
      <sheetName val="AFFLUX_CALC"/>
      <sheetName val="AFF_DRAW"/>
      <sheetName val="TEL_CALC"/>
      <sheetName val="X-BOX_HYD"/>
      <sheetName val="X-TRAIL_PIT_DETAILS"/>
      <sheetName val="X-BLOCK_LEVELS"/>
      <sheetName val="MACRO-BACK_UP"/>
      <sheetName val="Side_walls_Slab"/>
      <sheetName val="Side_walls__earth_"/>
      <sheetName val="X_BOX_HYD"/>
      <sheetName val="X_TRAIL_PIT_DETAILS"/>
      <sheetName val="X_BLOCK_LEVELS"/>
      <sheetName val="MACRO_BACK_UP"/>
      <sheetName val="US_HFL1"/>
      <sheetName val="DS_HFL_1"/>
      <sheetName val="VENT_DESIGN_1"/>
      <sheetName val="Side_walls-Slab1"/>
      <sheetName val="TRAINED_NALA1"/>
      <sheetName val="Side_walls_(earth)1"/>
      <sheetName val="AFFLUX_CALC1"/>
      <sheetName val="AFF_DRAW1"/>
      <sheetName val="TEL_CALC1"/>
      <sheetName val="X-BOX_HYD1"/>
      <sheetName val="X-TRAIL_PIT_DETAILS1"/>
      <sheetName val="X-BLOCK_LEVELS1"/>
      <sheetName val="MACRO-BACK_UP1"/>
      <sheetName val="Side_walls_Slab1"/>
      <sheetName val="Side_walls__earth_1"/>
      <sheetName val="X_BOX_HYD1"/>
      <sheetName val="X_TRAIL_PIT_DETAILS1"/>
      <sheetName val="X_BLOCK_LEVELS1"/>
      <sheetName val="MACRO_BACK_UP1"/>
      <sheetName val="US_HFL2"/>
      <sheetName val="DS_HFL_2"/>
      <sheetName val="VENT_DESIGN_2"/>
      <sheetName val="Side_walls-Slab2"/>
      <sheetName val="TRAINED_NALA2"/>
      <sheetName val="Side_walls_(earth)2"/>
      <sheetName val="AFFLUX_CALC2"/>
      <sheetName val="AFF_DRAW2"/>
      <sheetName val="TEL_CALC2"/>
      <sheetName val="X-BOX_HYD2"/>
      <sheetName val="X-TRAIL_PIT_DETAILS2"/>
      <sheetName val="X-BLOCK_LEVELS2"/>
      <sheetName val="MACRO-BACK_UP2"/>
      <sheetName val="Side_walls_Slab2"/>
      <sheetName val="Side_walls__earth_2"/>
      <sheetName val="X_BOX_HYD2"/>
      <sheetName val="X_TRAIL_PIT_DETAILS2"/>
      <sheetName val="X_BLOCK_LEVELS2"/>
      <sheetName val="MACRO_BACK_UP2"/>
      <sheetName val="US_HFL3"/>
      <sheetName val="DS_HFL_3"/>
      <sheetName val="VENT_DESIGN_3"/>
      <sheetName val="Side_walls-Slab3"/>
      <sheetName val="TRAINED_NALA3"/>
      <sheetName val="Side_walls_(earth)3"/>
      <sheetName val="AFFLUX_CALC3"/>
      <sheetName val="AFF_DRAW3"/>
      <sheetName val="TEL_CALC3"/>
      <sheetName val="X-BOX_HYD3"/>
      <sheetName val="X-TRAIL_PIT_DETAILS3"/>
      <sheetName val="X-BLOCK_LEVELS3"/>
      <sheetName val="MACRO-BACK_UP3"/>
      <sheetName val="Side_walls_Slab3"/>
      <sheetName val="Side_walls__earth_3"/>
      <sheetName val="X_BOX_HYD3"/>
      <sheetName val="X_TRAIL_PIT_DETAILS3"/>
      <sheetName val="X_BLOCK_LEVELS3"/>
      <sheetName val="MACRO_BACK_UP3"/>
      <sheetName val="US_HFL4"/>
      <sheetName val="DS_HFL_4"/>
      <sheetName val="VENT_DESIGN_4"/>
      <sheetName val="Side_walls-Slab4"/>
      <sheetName val="TRAINED_NALA4"/>
      <sheetName val="Side_walls_(earth)4"/>
      <sheetName val="AFFLUX_CALC4"/>
      <sheetName val="AFF_DRAW4"/>
      <sheetName val="TEL_CALC4"/>
      <sheetName val="X-BOX_HYD4"/>
      <sheetName val="X-TRAIL_PIT_DETAILS4"/>
      <sheetName val="X-BLOCK_LEVELS4"/>
      <sheetName val="MACRO-BACK_UP4"/>
      <sheetName val="Side_walls_Slab4"/>
      <sheetName val="Side_walls__earth_4"/>
      <sheetName val="X_BOX_HYD4"/>
      <sheetName val="X_TRAIL_PIT_DETAILS4"/>
      <sheetName val="X_BLOCK_LEVELS4"/>
      <sheetName val="MACRO_BACK_UP4"/>
      <sheetName val="US_HFL5"/>
      <sheetName val="DS_HFL_5"/>
      <sheetName val="VENT_DESIGN_5"/>
      <sheetName val="Side_walls-Slab5"/>
      <sheetName val="TRAINED_NALA5"/>
      <sheetName val="Side_walls_(earth)5"/>
      <sheetName val="AFFLUX_CALC5"/>
      <sheetName val="AFF_DRAW5"/>
      <sheetName val="TEL_CALC5"/>
      <sheetName val="X-BOX_HYD5"/>
      <sheetName val="X-TRAIL_PIT_DETAILS5"/>
      <sheetName val="X-BLOCK_LEVELS5"/>
      <sheetName val="MACRO-BACK_UP5"/>
      <sheetName val="Side_walls_Slab5"/>
      <sheetName val="Side_walls__earth_5"/>
      <sheetName val="X_BOX_HYD5"/>
      <sheetName val="X_TRAIL_PIT_DETAILS5"/>
      <sheetName val="X_BLOCK_LEVELS5"/>
      <sheetName val="MACRO_BACK_UP5"/>
      <sheetName val="LOCAL RATES"/>
      <sheetName val="Pier Design(with offset)"/>
      <sheetName val="Data base Feb 09"/>
      <sheetName val="Sheet3"/>
    </sheetNames>
    <sheetDataSet>
      <sheetData sheetId="0" refreshError="1">
        <row r="1">
          <cell r="H1" t="str">
            <v>INDEX</v>
          </cell>
        </row>
      </sheetData>
      <sheetData sheetId="1" refreshError="1">
        <row r="1">
          <cell r="H1" t="str">
            <v>*</v>
          </cell>
        </row>
      </sheetData>
      <sheetData sheetId="2" refreshError="1">
        <row r="1">
          <cell r="H1" t="str">
            <v>*</v>
          </cell>
        </row>
      </sheetData>
      <sheetData sheetId="3" refreshError="1">
        <row r="1">
          <cell r="H1" t="str">
            <v>*</v>
          </cell>
        </row>
      </sheetData>
      <sheetData sheetId="4">
        <row r="1">
          <cell r="H1" t="str">
            <v>*</v>
          </cell>
        </row>
      </sheetData>
      <sheetData sheetId="5" refreshError="1">
        <row r="1">
          <cell r="H1" t="str">
            <v>*</v>
          </cell>
        </row>
      </sheetData>
      <sheetData sheetId="6">
        <row r="1">
          <cell r="H1" t="str">
            <v>*</v>
          </cell>
        </row>
      </sheetData>
      <sheetData sheetId="7" refreshError="1">
        <row r="1">
          <cell r="H1" t="str">
            <v>*</v>
          </cell>
        </row>
      </sheetData>
      <sheetData sheetId="8" refreshError="1">
        <row r="1">
          <cell r="H1" t="str">
            <v>*</v>
          </cell>
        </row>
      </sheetData>
      <sheetData sheetId="9" refreshError="1">
        <row r="1">
          <cell r="H1" t="str">
            <v>*</v>
          </cell>
        </row>
      </sheetData>
      <sheetData sheetId="10" refreshError="1">
        <row r="1">
          <cell r="H1" t="str">
            <v>*</v>
          </cell>
        </row>
      </sheetData>
      <sheetData sheetId="11">
        <row r="1">
          <cell r="H1" t="str">
            <v>*</v>
          </cell>
        </row>
      </sheetData>
      <sheetData sheetId="12">
        <row r="1">
          <cell r="H1" t="str">
            <v>*</v>
          </cell>
        </row>
      </sheetData>
      <sheetData sheetId="13">
        <row r="1">
          <cell r="H1" t="str">
            <v>*</v>
          </cell>
        </row>
      </sheetData>
      <sheetData sheetId="14">
        <row r="1">
          <cell r="H1" t="str">
            <v>*</v>
          </cell>
        </row>
      </sheetData>
      <sheetData sheetId="15">
        <row r="1">
          <cell r="H1" t="str">
            <v>*</v>
          </cell>
        </row>
      </sheetData>
      <sheetData sheetId="16">
        <row r="1">
          <cell r="H1" t="str">
            <v>*</v>
          </cell>
        </row>
      </sheetData>
      <sheetData sheetId="17">
        <row r="1">
          <cell r="H1" t="str">
            <v>*</v>
          </cell>
        </row>
      </sheetData>
      <sheetData sheetId="18">
        <row r="1">
          <cell r="H1" t="str">
            <v>*</v>
          </cell>
        </row>
      </sheetData>
      <sheetData sheetId="19" refreshError="1">
        <row r="1">
          <cell r="H1" t="str">
            <v>*</v>
          </cell>
        </row>
      </sheetData>
      <sheetData sheetId="20">
        <row r="1">
          <cell r="H1" t="str">
            <v>*</v>
          </cell>
        </row>
      </sheetData>
      <sheetData sheetId="21" refreshError="1">
        <row r="1">
          <cell r="H1" t="str">
            <v>*</v>
          </cell>
        </row>
      </sheetData>
      <sheetData sheetId="22" refreshError="1">
        <row r="1">
          <cell r="H1" t="str">
            <v>*</v>
          </cell>
        </row>
      </sheetData>
      <sheetData sheetId="23" refreshError="1">
        <row r="1">
          <cell r="H1" t="str">
            <v>*</v>
          </cell>
        </row>
      </sheetData>
      <sheetData sheetId="24" refreshError="1">
        <row r="1">
          <cell r="H1" t="str">
            <v>*</v>
          </cell>
        </row>
      </sheetData>
      <sheetData sheetId="25" refreshError="1">
        <row r="1">
          <cell r="H1" t="str">
            <v>*</v>
          </cell>
        </row>
      </sheetData>
      <sheetData sheetId="26" refreshError="1">
        <row r="1">
          <cell r="H1" t="str">
            <v>*</v>
          </cell>
        </row>
      </sheetData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">
          <cell r="H1" t="str">
            <v>*</v>
          </cell>
        </row>
      </sheetData>
      <sheetData sheetId="48">
        <row r="1">
          <cell r="H1" t="str">
            <v>*</v>
          </cell>
        </row>
      </sheetData>
      <sheetData sheetId="49">
        <row r="1">
          <cell r="H1" t="str">
            <v>*</v>
          </cell>
        </row>
      </sheetData>
      <sheetData sheetId="50">
        <row r="1">
          <cell r="H1" t="str">
            <v>*</v>
          </cell>
        </row>
      </sheetData>
      <sheetData sheetId="51">
        <row r="1">
          <cell r="H1" t="str">
            <v>*</v>
          </cell>
        </row>
      </sheetData>
      <sheetData sheetId="52">
        <row r="1">
          <cell r="H1" t="str">
            <v>*</v>
          </cell>
        </row>
      </sheetData>
      <sheetData sheetId="53">
        <row r="1">
          <cell r="H1" t="str">
            <v>*</v>
          </cell>
        </row>
      </sheetData>
      <sheetData sheetId="54">
        <row r="1">
          <cell r="H1" t="str">
            <v>*</v>
          </cell>
        </row>
      </sheetData>
      <sheetData sheetId="55">
        <row r="1">
          <cell r="H1" t="str">
            <v>*</v>
          </cell>
        </row>
      </sheetData>
      <sheetData sheetId="56">
        <row r="1">
          <cell r="H1" t="str">
            <v>*</v>
          </cell>
        </row>
      </sheetData>
      <sheetData sheetId="57">
        <row r="1">
          <cell r="H1" t="str">
            <v>*</v>
          </cell>
        </row>
      </sheetData>
      <sheetData sheetId="58">
        <row r="1">
          <cell r="H1" t="str">
            <v>*</v>
          </cell>
        </row>
      </sheetData>
      <sheetData sheetId="59">
        <row r="1">
          <cell r="H1" t="str">
            <v>*</v>
          </cell>
        </row>
      </sheetData>
      <sheetData sheetId="60">
        <row r="1">
          <cell r="H1" t="str">
            <v>*</v>
          </cell>
        </row>
      </sheetData>
      <sheetData sheetId="61">
        <row r="1">
          <cell r="H1" t="str">
            <v>*</v>
          </cell>
        </row>
      </sheetData>
      <sheetData sheetId="62">
        <row r="1">
          <cell r="H1" t="str">
            <v>*</v>
          </cell>
        </row>
      </sheetData>
      <sheetData sheetId="63">
        <row r="1">
          <cell r="H1" t="str">
            <v>*</v>
          </cell>
        </row>
      </sheetData>
      <sheetData sheetId="64">
        <row r="1">
          <cell r="H1" t="str">
            <v>*</v>
          </cell>
        </row>
      </sheetData>
      <sheetData sheetId="65">
        <row r="1">
          <cell r="H1" t="str">
            <v>*</v>
          </cell>
        </row>
      </sheetData>
      <sheetData sheetId="66">
        <row r="1">
          <cell r="H1" t="str">
            <v>*</v>
          </cell>
        </row>
      </sheetData>
      <sheetData sheetId="67">
        <row r="1">
          <cell r="H1" t="str">
            <v>*</v>
          </cell>
        </row>
      </sheetData>
      <sheetData sheetId="68">
        <row r="1">
          <cell r="H1" t="str">
            <v>*</v>
          </cell>
        </row>
      </sheetData>
      <sheetData sheetId="69">
        <row r="1">
          <cell r="H1" t="str">
            <v>*</v>
          </cell>
        </row>
      </sheetData>
      <sheetData sheetId="70">
        <row r="1">
          <cell r="H1" t="str">
            <v>*</v>
          </cell>
        </row>
      </sheetData>
      <sheetData sheetId="71">
        <row r="1">
          <cell r="H1" t="str">
            <v>*</v>
          </cell>
        </row>
      </sheetData>
      <sheetData sheetId="72">
        <row r="1">
          <cell r="H1" t="str">
            <v>*</v>
          </cell>
        </row>
      </sheetData>
      <sheetData sheetId="73">
        <row r="1">
          <cell r="H1" t="str">
            <v>*</v>
          </cell>
        </row>
      </sheetData>
      <sheetData sheetId="74">
        <row r="1">
          <cell r="H1" t="str">
            <v>*</v>
          </cell>
        </row>
      </sheetData>
      <sheetData sheetId="75">
        <row r="1">
          <cell r="H1" t="str">
            <v>*</v>
          </cell>
        </row>
      </sheetData>
      <sheetData sheetId="76">
        <row r="1">
          <cell r="H1" t="str">
            <v>*</v>
          </cell>
        </row>
      </sheetData>
      <sheetData sheetId="77">
        <row r="1">
          <cell r="H1" t="str">
            <v>*</v>
          </cell>
        </row>
      </sheetData>
      <sheetData sheetId="78">
        <row r="1">
          <cell r="H1" t="str">
            <v>*</v>
          </cell>
        </row>
      </sheetData>
      <sheetData sheetId="79">
        <row r="1">
          <cell r="H1" t="str">
            <v>*</v>
          </cell>
        </row>
      </sheetData>
      <sheetData sheetId="80">
        <row r="1">
          <cell r="H1" t="str">
            <v>*</v>
          </cell>
        </row>
      </sheetData>
      <sheetData sheetId="81">
        <row r="1">
          <cell r="H1" t="str">
            <v>*</v>
          </cell>
        </row>
      </sheetData>
      <sheetData sheetId="82">
        <row r="1">
          <cell r="H1" t="str">
            <v>*</v>
          </cell>
        </row>
      </sheetData>
      <sheetData sheetId="83">
        <row r="1">
          <cell r="H1" t="str">
            <v>*</v>
          </cell>
        </row>
      </sheetData>
      <sheetData sheetId="84">
        <row r="1">
          <cell r="H1" t="str">
            <v>*</v>
          </cell>
        </row>
      </sheetData>
      <sheetData sheetId="85">
        <row r="1">
          <cell r="H1" t="str">
            <v>*</v>
          </cell>
        </row>
      </sheetData>
      <sheetData sheetId="86">
        <row r="1">
          <cell r="H1" t="str">
            <v>*</v>
          </cell>
        </row>
      </sheetData>
      <sheetData sheetId="87">
        <row r="1">
          <cell r="H1" t="str">
            <v>*</v>
          </cell>
        </row>
      </sheetData>
      <sheetData sheetId="88">
        <row r="1">
          <cell r="H1" t="str">
            <v>*</v>
          </cell>
        </row>
      </sheetData>
      <sheetData sheetId="89">
        <row r="1">
          <cell r="H1" t="str">
            <v>*</v>
          </cell>
        </row>
      </sheetData>
      <sheetData sheetId="90">
        <row r="1">
          <cell r="H1" t="str">
            <v>*</v>
          </cell>
        </row>
      </sheetData>
      <sheetData sheetId="91">
        <row r="1">
          <cell r="H1" t="str">
            <v>*</v>
          </cell>
        </row>
      </sheetData>
      <sheetData sheetId="92">
        <row r="1">
          <cell r="H1" t="str">
            <v>*</v>
          </cell>
        </row>
      </sheetData>
      <sheetData sheetId="93">
        <row r="1">
          <cell r="H1" t="str">
            <v>*</v>
          </cell>
        </row>
      </sheetData>
      <sheetData sheetId="94">
        <row r="1">
          <cell r="H1" t="str">
            <v>*</v>
          </cell>
        </row>
      </sheetData>
      <sheetData sheetId="95">
        <row r="1">
          <cell r="H1" t="str">
            <v>*</v>
          </cell>
        </row>
      </sheetData>
      <sheetData sheetId="96">
        <row r="1">
          <cell r="H1" t="str">
            <v>*</v>
          </cell>
        </row>
      </sheetData>
      <sheetData sheetId="97">
        <row r="1">
          <cell r="H1" t="str">
            <v>*</v>
          </cell>
        </row>
      </sheetData>
      <sheetData sheetId="98">
        <row r="1">
          <cell r="H1" t="str">
            <v>*</v>
          </cell>
        </row>
      </sheetData>
      <sheetData sheetId="99">
        <row r="1">
          <cell r="H1" t="str">
            <v>*</v>
          </cell>
        </row>
      </sheetData>
      <sheetData sheetId="100">
        <row r="1">
          <cell r="H1" t="str">
            <v>*</v>
          </cell>
        </row>
      </sheetData>
      <sheetData sheetId="101">
        <row r="1">
          <cell r="H1" t="str">
            <v>*</v>
          </cell>
        </row>
      </sheetData>
      <sheetData sheetId="102">
        <row r="1">
          <cell r="H1" t="str">
            <v>*</v>
          </cell>
        </row>
      </sheetData>
      <sheetData sheetId="103">
        <row r="1">
          <cell r="H1" t="str">
            <v>*</v>
          </cell>
        </row>
      </sheetData>
      <sheetData sheetId="104">
        <row r="1">
          <cell r="H1" t="str">
            <v>*</v>
          </cell>
        </row>
      </sheetData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"/>
      <sheetName val="face"/>
      <sheetName val="trough"/>
      <sheetName val="deck"/>
      <sheetName val="abut"/>
      <sheetName val="wings "/>
      <sheetName val="BBS"/>
      <sheetName val="DETAILED"/>
      <sheetName val="Sheet1"/>
      <sheetName val="FIRST"/>
      <sheetName val="Side walls (earth)"/>
      <sheetName val="AFFLUX CALC"/>
      <sheetName val="PROTECTION"/>
      <sheetName val="AFF DRAW"/>
      <sheetName val="TEL CALC"/>
      <sheetName val="NALA-LS"/>
      <sheetName val="X-BOX HYD"/>
      <sheetName val="X-TRAIL PIT DETAILS"/>
      <sheetName val="X-BLOCK LEVELS"/>
      <sheetName val="INSTRUCT"/>
      <sheetName val="MACRO-BACK UP"/>
      <sheetName val="DS HFL "/>
      <sheetName val="VENT DESIGN "/>
      <sheetName val="Side walls-Slab"/>
      <sheetName val="TRANSITIONS"/>
      <sheetName val="LOCAL RATES"/>
      <sheetName val="site fab&amp;ernstr"/>
      <sheetName val="Leads 08-09"/>
      <sheetName val="Cover"/>
      <sheetName val="Data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5"/>
      <sheetName val="Sheet4"/>
      <sheetName val="PLAN_FEB97"/>
      <sheetName val="S2groupcode"/>
      <sheetName val="Index"/>
      <sheetName val="LOCAL RATES"/>
      <sheetName val="Cal"/>
      <sheetName val="Data"/>
      <sheetName val="Erection grider"/>
      <sheetName val="Voucher"/>
      <sheetName val="doq-10"/>
      <sheetName val="준검 내역서"/>
      <sheetName val="BHANDUP"/>
      <sheetName val="Headings"/>
      <sheetName val="Rates_PVC"/>
      <sheetName val="Labour"/>
      <sheetName val="Material"/>
      <sheetName val="MOTOR"/>
      <sheetName val="#REF"/>
      <sheetName val="Sheet2"/>
      <sheetName val="Manpower"/>
      <sheetName val="C &amp; G RHS"/>
      <sheetName val="기구표"/>
      <sheetName val="일반공사"/>
      <sheetName val="정부노임단가"/>
      <sheetName val="sheeet7"/>
      <sheetName val="old boq"/>
      <sheetName val="106C0300"/>
      <sheetName val="장비집계"/>
      <sheetName val="Embk top (2)"/>
      <sheetName val="PRECAST lightconc-II"/>
      <sheetName val="TBAL9697 -group wise  sdpl"/>
      <sheetName val="water prop."/>
      <sheetName val="Sump_cal"/>
      <sheetName val="FORM7"/>
      <sheetName val="31 Mar-09  closing stock"/>
      <sheetName val="AoR Finishing"/>
      <sheetName val="SB - reinf"/>
      <sheetName val="SCRUTINY"/>
      <sheetName val="EMD"/>
      <sheetName val="CO-EFF."/>
      <sheetName val="comperitive"/>
      <sheetName val="sheet3"/>
      <sheetName val="Sheet5"/>
      <sheetName val="Sheet6"/>
      <sheetName val="A.O.R."/>
      <sheetName val="PS1"/>
      <sheetName val="준검_내역서"/>
      <sheetName val="LOCAL_RATES"/>
      <sheetName val="Erection_grider"/>
      <sheetName val="준검_내역서1"/>
      <sheetName val="LOCAL_RATES1"/>
      <sheetName val="Erection_grider1"/>
      <sheetName val="dBase"/>
      <sheetName val="Plant &amp;  Machinery"/>
      <sheetName val="Staff Acco."/>
      <sheetName val="Abstruct total"/>
      <sheetName val="Data-Month"/>
      <sheetName val="Cover sheet"/>
      <sheetName val="Estimates"/>
      <sheetName val="CPIPE"/>
      <sheetName val="old_boq"/>
      <sheetName val="C_&amp;_G_RHS"/>
      <sheetName val="BOQ"/>
      <sheetName val="Site Dev BOQ"/>
      <sheetName val="RCC,Ret. Wall"/>
      <sheetName val="BASIS -DEC 08"/>
      <sheetName val="no."/>
      <sheetName val="Indices"/>
      <sheetName val="doq"/>
      <sheetName val="Base"/>
      <sheetName val="DEPTH CHART (ORR) L.S."/>
      <sheetName val="33 kV-Eqpt.fdn."/>
      <sheetName val="Basicdata-f"/>
      <sheetName val="GFRS"/>
      <sheetName val="DETAILED"/>
      <sheetName val="Sheet1"/>
      <sheetName val="LHS "/>
      <sheetName val="Anal"/>
      <sheetName val="MRATES"/>
      <sheetName val="TBAL9697_-group_wise__sdpl"/>
      <sheetName val="준검_내역서2"/>
      <sheetName val="LOCAL_RATES2"/>
      <sheetName val="Erection_grider2"/>
      <sheetName val="Embk_top_(2)"/>
      <sheetName val="water_prop_"/>
      <sheetName val="Plant_&amp;__Machinery"/>
      <sheetName val="31_Mar-09__closing_stock"/>
      <sheetName val="Abstruct_total"/>
      <sheetName val="PRECAST_lightconc-II"/>
      <sheetName val="DEPTH_CHART_(ORR)_L_S_"/>
      <sheetName val="BOQ Bhupia Mau"/>
      <sheetName val="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 refreshError="1"/>
      <sheetData sheetId="88"/>
      <sheetData sheetId="89"/>
      <sheetData sheetId="90"/>
      <sheetData sheetId="91"/>
      <sheetData sheetId="92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"/>
      <sheetName val=" BOQ"/>
      <sheetName val="ANALYSIS"/>
      <sheetName val="LOCAL RATES"/>
      <sheetName val="RESOURES"/>
      <sheetName val="DEPT RATES"/>
      <sheetName val="Trial Balance"/>
      <sheetName val="Estimate"/>
      <sheetName val="PLAN_FEB97"/>
      <sheetName val="Sump_cal"/>
      <sheetName val="MPR_PA_1"/>
      <sheetName val="Material"/>
      <sheetName val="Lead"/>
      <sheetName val="Erection"/>
      <sheetName val="PS1"/>
      <sheetName val="Quadrilateral Analysis CHENNAI "/>
      <sheetName val="Per"/>
      <sheetName val="Plant &amp;  Machinery"/>
      <sheetName val="FORM7"/>
      <sheetName val="Av.G Level"/>
      <sheetName val="Codes"/>
      <sheetName val="S2groupcode"/>
      <sheetName val="Index"/>
      <sheetName val="Labour"/>
      <sheetName val="GFRS"/>
      <sheetName val="Project Budget Worksheet"/>
      <sheetName val="PROCTOR"/>
      <sheetName val="oresreqsum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crushing plant"/>
      <sheetName val="Basic rate "/>
      <sheetName val="Base coar"/>
      <sheetName val="Bitu"/>
      <sheetName val="Carriage"/>
      <sheetName val="FELoader"/>
      <sheetName val="Labour "/>
      <sheetName val="material rt"/>
      <sheetName val="Pneumatic roller"/>
      <sheetName val="Sum-basic rate"/>
      <sheetName val="Vibratory"/>
      <sheetName val="Wet mix plant"/>
      <sheetName val="Rate Analysis "/>
      <sheetName val="LOCAL RATES"/>
      <sheetName val="Improvements"/>
      <sheetName val="Rates Basic"/>
      <sheetName val="AOR"/>
      <sheetName val="Trial Balance"/>
      <sheetName val="site fab&amp;ernstr"/>
      <sheetName val="LEAD"/>
      <sheetName val="NonSSR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AB DESIGN"/>
      <sheetName val="PARAMETER"/>
      <sheetName val="HYDRAULICS"/>
      <sheetName val="ABUTMENT"/>
      <sheetName val="WINGWALL"/>
      <sheetName val="BAR-BEND"/>
      <sheetName val="STAAD DRAWING "/>
      <sheetName val="COMP EST"/>
      <sheetName val="DETAILED"/>
      <sheetName val="ABSTRACT"/>
      <sheetName val="D1"/>
      <sheetName val="D2"/>
      <sheetName val="D3"/>
      <sheetName val="D4"/>
      <sheetName val="D5"/>
      <sheetName val="Data"/>
      <sheetName val="DL Input"/>
      <sheetName val="WL Input"/>
      <sheetName val="WINGWALL (2)"/>
      <sheetName val="COPY"/>
      <sheetName val="Face Sheet"/>
      <sheetName val="HYD Pipe design"/>
      <sheetName val="STA"/>
      <sheetName val="Detailed Estimate"/>
      <sheetName val="Abstract "/>
      <sheetName val="Header Footer"/>
      <sheetName val="Sheet3"/>
      <sheetName val="SLAB_DESIGN"/>
      <sheetName val="STAAD_DRAWING_"/>
      <sheetName val="COMP_EST"/>
      <sheetName val="DL_Input"/>
      <sheetName val="WL_Input"/>
      <sheetName val="WINGWALL_(2)"/>
      <sheetName val="Face_Sheet"/>
      <sheetName val="HYD_Pipe_design"/>
      <sheetName val="Detailed_Estimate"/>
      <sheetName val="Abstract_"/>
      <sheetName val="Header_Footer"/>
      <sheetName val="SLAB_DESIGN1"/>
      <sheetName val="STAAD_DRAWING_1"/>
      <sheetName val="COMP_EST1"/>
      <sheetName val="DL_Input1"/>
      <sheetName val="WL_Input1"/>
      <sheetName val="WINGWALL_(2)1"/>
      <sheetName val="Face_Sheet1"/>
      <sheetName val="HYD_Pipe_design1"/>
      <sheetName val="Detailed_Estimate1"/>
      <sheetName val="Abstract_1"/>
      <sheetName val="Header_Footer1"/>
      <sheetName val="SLAB_DESIGN2"/>
      <sheetName val="STAAD_DRAWING_2"/>
      <sheetName val="COMP_EST2"/>
      <sheetName val="DL_Input2"/>
      <sheetName val="WL_Input2"/>
      <sheetName val="WINGWALL_(2)2"/>
      <sheetName val="Face_Sheet2"/>
      <sheetName val="HYD_Pipe_design2"/>
      <sheetName val="Detailed_Estimate2"/>
      <sheetName val="Abstract_2"/>
      <sheetName val="Header_Footer2"/>
      <sheetName val="SLAB_DESIGN3"/>
      <sheetName val="STAAD_DRAWING_3"/>
      <sheetName val="COMP_EST3"/>
      <sheetName val="DL_Input3"/>
      <sheetName val="WL_Input3"/>
      <sheetName val="WINGWALL_(2)3"/>
      <sheetName val="Face_Sheet3"/>
      <sheetName val="HYD_Pipe_design3"/>
      <sheetName val="Detailed_Estimate3"/>
      <sheetName val="Abstract_3"/>
      <sheetName val="Header_Footer3"/>
      <sheetName val="SLAB_DESIGN4"/>
      <sheetName val="STAAD_DRAWING_4"/>
      <sheetName val="COMP_EST4"/>
      <sheetName val="DL_Input4"/>
      <sheetName val="WL_Input4"/>
      <sheetName val="WINGWALL_(2)4"/>
      <sheetName val="Face_Sheet4"/>
      <sheetName val="HYD_Pipe_design4"/>
      <sheetName val="Detailed_Estimate4"/>
      <sheetName val="Abstract_4"/>
      <sheetName val="Header_Footer4"/>
      <sheetName val="SLAB_DESIGN5"/>
      <sheetName val="STAAD_DRAWING_5"/>
      <sheetName val="COMP_EST5"/>
      <sheetName val="DL_Input5"/>
      <sheetName val="WL_Input5"/>
      <sheetName val="WINGWALL_(2)5"/>
      <sheetName val="Face_Sheet5"/>
      <sheetName val="HYD_Pipe_design5"/>
      <sheetName val="Detailed_Estimate5"/>
      <sheetName val="Abstract_5"/>
      <sheetName val="Header_Footer5"/>
      <sheetName val="Rate Analysis "/>
      <sheetName val="LEAD"/>
      <sheetName val="Sheet2"/>
      <sheetName val="site fab&amp;ernstr"/>
      <sheetName val="Fill this out first..."/>
    </sheetNames>
    <sheetDataSet>
      <sheetData sheetId="0" refreshError="1">
        <row r="40">
          <cell r="E40">
            <v>6.6500000000000457</v>
          </cell>
        </row>
        <row r="41">
          <cell r="E41">
            <v>7.0100000000000451</v>
          </cell>
        </row>
      </sheetData>
      <sheetData sheetId="1">
        <row r="40">
          <cell r="E40">
            <v>6.6500000000000457</v>
          </cell>
        </row>
      </sheetData>
      <sheetData sheetId="2">
        <row r="40">
          <cell r="E40">
            <v>6.6500000000000457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40">
          <cell r="E40">
            <v>6.6500000000000457</v>
          </cell>
        </row>
      </sheetData>
      <sheetData sheetId="39">
        <row r="40">
          <cell r="E40">
            <v>6.6500000000000457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40">
          <cell r="E40">
            <v>6.6500000000000457</v>
          </cell>
        </row>
      </sheetData>
      <sheetData sheetId="50">
        <row r="40">
          <cell r="E40">
            <v>6.6500000000000457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40">
          <cell r="E40">
            <v>6.6500000000000457</v>
          </cell>
        </row>
      </sheetData>
      <sheetData sheetId="61">
        <row r="40">
          <cell r="E40">
            <v>6.6500000000000457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W3"/>
      <sheetName val="Cul_detail"/>
      <sheetName val="B9798-D4"/>
      <sheetName val="유동표"/>
      <sheetName val="제출내역 (2)"/>
      <sheetName val="PLAN_FEB97"/>
      <sheetName val="S2groupcode"/>
      <sheetName val="Index"/>
      <sheetName val="Manpower"/>
      <sheetName val="Plant Cost"/>
      <sheetName val="cul-invSUBMITTED"/>
      <sheetName val="INPUT"/>
      <sheetName val="SLAB DESIGN"/>
      <sheetName val="head loss calc"/>
      <sheetName val="Plant &amp;  Machinery"/>
      <sheetName val="all client ID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Activity List"/>
      <sheetName val="Risk Log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  <sheetName val="Sheet2"/>
      <sheetName val="ORGANOGRAM"/>
    </sheetNames>
    <sheetDataSet>
      <sheetData sheetId="0">
        <row r="10">
          <cell r="D10" t="str">
            <v>IOCL, Paradeep</v>
          </cell>
        </row>
        <row r="12">
          <cell r="D12" t="str">
            <v>Mr. Virender Roy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LLsumpWS"/>
      <sheetName val="3LLsumpWSAnx"/>
      <sheetName val="Inlet 5LLsump-Thi"/>
      <sheetName val="5LLsump-Thi-ax"/>
      <sheetName val="1LLsumpWS "/>
      <sheetName val="1LLsumpWSAnx "/>
      <sheetName val="60sumpWS CH"/>
      <sheetName val="60sumpWS-CHax"/>
      <sheetName val="60sumpWS NM"/>
      <sheetName val="60sumpWS-NMax"/>
      <sheetName val="Inlet 5LLsump-Thi (2)"/>
      <sheetName val="5LLsump-Thi-ax (2)"/>
      <sheetName val="60sumpWS CH (2)"/>
      <sheetName val="60sumpWS-CHax (2)"/>
      <sheetName val="FORM-W3"/>
      <sheetName val="LOCAL RATES"/>
      <sheetName val="CRITERI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"/>
      <sheetName val="INPUT"/>
      <sheetName val="DIR USED ITEMS"/>
      <sheetName val="paste"/>
      <sheetName val="SUMMAR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extra"/>
      <sheetName val="Rate Ana"/>
      <sheetName val="DIR_USED_ITEMS"/>
      <sheetName val="Rate_Ana"/>
      <sheetName val="analysis"/>
      <sheetName val="Cul_detail"/>
      <sheetName val="BOQ"/>
      <sheetName val="RIP1"/>
      <sheetName val="Highway Data"/>
      <sheetName val="Data"/>
      <sheetName val="UP"/>
      <sheetName val="june(SG)(Badnawar)"/>
      <sheetName val="INPUT SHEET"/>
      <sheetName val="Rectangular Beam"/>
      <sheetName val="head loss calc"/>
      <sheetName val="well-cap"/>
      <sheetName val="FORM-W3"/>
      <sheetName val="STANDARD DATA"/>
      <sheetName val="MANHOLE"/>
      <sheetName val="Manpower"/>
      <sheetName val="MPR_PA_1"/>
      <sheetName val="RANGE"/>
      <sheetName val="17"/>
      <sheetName val="REL"/>
      <sheetName val="Sheet2"/>
    </sheetNames>
    <sheetDataSet>
      <sheetData sheetId="0">
        <row r="3">
          <cell r="C3" t="str">
            <v>CHAPTER-1</v>
          </cell>
        </row>
      </sheetData>
      <sheetData sheetId="1"/>
      <sheetData sheetId="2"/>
      <sheetData sheetId="3"/>
      <sheetData sheetId="4">
        <row r="3">
          <cell r="C3" t="str">
            <v>CHAPTER-1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S TO BE CHECK"/>
      <sheetName val="PROJ VIEW"/>
      <sheetName val="SUMMARY"/>
      <sheetName val="PAGE COLLECTION"/>
      <sheetName val="BOQ"/>
      <sheetName val="ANALYSIS"/>
      <sheetName val="RESOUR_MACH"/>
      <sheetName val="LOCAL RATES"/>
      <sheetName val="CRUSHER"/>
      <sheetName val="MECH-COST ANALYSIS"/>
      <sheetName val="PROGRAM"/>
      <sheetName val="LOADING"/>
      <sheetName val="MAJOR QTYS"/>
      <sheetName val="RESOUR_MANPOWER"/>
      <sheetName val="TRANS"/>
      <sheetName val="DATA SHEET"/>
      <sheetName val="Eqpt_Manpoer Schedule"/>
      <sheetName val="NH-25(MP-UP) synopsys"/>
      <sheetName val="catch pit"/>
      <sheetName val="Shuttering&amp;Concrete"/>
      <sheetName val="Rate An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inforced Earthwork"/>
      <sheetName val="Barrier, Railings"/>
      <sheetName val="VARIOUS STONES"/>
      <sheetName val="Catch Pit"/>
      <sheetName val="KERBS"/>
      <sheetName val="LOCAL RATES"/>
      <sheetName val="SUMMARY"/>
      <sheetName val="Rate Ana"/>
      <sheetName val="Rectangular Beam"/>
      <sheetName val="Quanity Detail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UT MASTER"/>
      <sheetName val="TEL CALC"/>
      <sheetName val="TEL LONG"/>
      <sheetName val="GLOSSARY"/>
      <sheetName val="ABUT MASTER (4)"/>
      <sheetName val="ABUT MASTER (3)"/>
      <sheetName val="ABUTMENT"/>
      <sheetName val="TOC"/>
      <sheetName val="SPECIFICATIONS"/>
      <sheetName val="DATA LIST "/>
      <sheetName val="Sheet1"/>
      <sheetName val="Sheet2"/>
      <sheetName val="Sheet3"/>
      <sheetName val="#REF"/>
      <sheetName val="TEL_CALC"/>
      <sheetName val="TEL_LONG"/>
      <sheetName val="ABUT_MASTER_(4)"/>
      <sheetName val="ABUT_MASTER_(3)"/>
      <sheetName val="ABUT_MASTER"/>
      <sheetName val="DATA_LIST_"/>
      <sheetName val="TEL_CALC1"/>
      <sheetName val="TEL_LONG1"/>
      <sheetName val="ABUT_MASTER_(4)1"/>
      <sheetName val="ABUT_MASTER_(3)1"/>
      <sheetName val="ABUT_MASTER1"/>
      <sheetName val="DATA_LIST_1"/>
      <sheetName val="TEL_CALC2"/>
      <sheetName val="TEL_LONG2"/>
      <sheetName val="ABUT_MASTER_(4)2"/>
      <sheetName val="ABUT_MASTER_(3)2"/>
      <sheetName val="ABUT_MASTER2"/>
      <sheetName val="DATA_LIST_2"/>
      <sheetName val="TEL_CALC3"/>
      <sheetName val="TEL_LONG3"/>
      <sheetName val="ABUT_MASTER_(4)3"/>
      <sheetName val="ABUT_MASTER_(3)3"/>
      <sheetName val="ABUT_MASTER3"/>
      <sheetName val="DATA_LIST_3"/>
      <sheetName val="TEL_CALC4"/>
      <sheetName val="TEL_LONG4"/>
      <sheetName val="ABUT_MASTER_(4)4"/>
      <sheetName val="ABUT_MASTER_(3)4"/>
      <sheetName val="ABUT_MASTER4"/>
      <sheetName val="DATA_LIST_4"/>
      <sheetName val="TEL_CALC5"/>
      <sheetName val="TEL_LONG5"/>
      <sheetName val="ABUT_MASTER_(4)5"/>
      <sheetName val="ABUT_MASTER_(3)5"/>
      <sheetName val="ABUT_MASTER5"/>
      <sheetName val="DATA_LIST_5"/>
      <sheetName val="Anl"/>
      <sheetName val="PROCTOR"/>
      <sheetName val="SLAB DESIGN"/>
      <sheetName val="Data"/>
      <sheetName val="index"/>
    </sheetNames>
    <sheetDataSet>
      <sheetData sheetId="0" refreshError="1">
        <row r="57">
          <cell r="K57">
            <v>0.3</v>
          </cell>
        </row>
      </sheetData>
      <sheetData sheetId="1">
        <row r="57">
          <cell r="K57">
            <v>0.3</v>
          </cell>
        </row>
      </sheetData>
      <sheetData sheetId="2">
        <row r="57">
          <cell r="K57">
            <v>0.3</v>
          </cell>
        </row>
      </sheetData>
      <sheetData sheetId="3">
        <row r="57">
          <cell r="K57">
            <v>0.3</v>
          </cell>
        </row>
      </sheetData>
      <sheetData sheetId="4">
        <row r="57">
          <cell r="K57">
            <v>0.3</v>
          </cell>
        </row>
      </sheetData>
      <sheetData sheetId="5">
        <row r="57">
          <cell r="K57">
            <v>0.3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>
        <row r="57">
          <cell r="K57">
            <v>0.3</v>
          </cell>
        </row>
      </sheetData>
      <sheetData sheetId="16">
        <row r="57">
          <cell r="K57">
            <v>0.3</v>
          </cell>
        </row>
      </sheetData>
      <sheetData sheetId="17">
        <row r="57">
          <cell r="K57">
            <v>0.3</v>
          </cell>
        </row>
      </sheetData>
      <sheetData sheetId="18" refreshError="1"/>
      <sheetData sheetId="19" refreshError="1"/>
      <sheetData sheetId="20">
        <row r="57">
          <cell r="K57">
            <v>0.3</v>
          </cell>
        </row>
      </sheetData>
      <sheetData sheetId="21">
        <row r="57">
          <cell r="K57">
            <v>0.3</v>
          </cell>
        </row>
      </sheetData>
      <sheetData sheetId="22">
        <row r="57">
          <cell r="K57">
            <v>0.3</v>
          </cell>
        </row>
      </sheetData>
      <sheetData sheetId="23">
        <row r="57">
          <cell r="K57">
            <v>0.3</v>
          </cell>
        </row>
      </sheetData>
      <sheetData sheetId="24">
        <row r="57">
          <cell r="K57">
            <v>0.3</v>
          </cell>
        </row>
      </sheetData>
      <sheetData sheetId="25">
        <row r="57">
          <cell r="K57">
            <v>0.3</v>
          </cell>
        </row>
      </sheetData>
      <sheetData sheetId="26">
        <row r="57">
          <cell r="K57">
            <v>0.3</v>
          </cell>
        </row>
      </sheetData>
      <sheetData sheetId="27">
        <row r="57">
          <cell r="K57">
            <v>0.3</v>
          </cell>
        </row>
      </sheetData>
      <sheetData sheetId="28">
        <row r="57">
          <cell r="K57">
            <v>0.3</v>
          </cell>
        </row>
      </sheetData>
      <sheetData sheetId="29">
        <row r="57">
          <cell r="K57">
            <v>0.3</v>
          </cell>
        </row>
      </sheetData>
      <sheetData sheetId="30">
        <row r="57">
          <cell r="K57">
            <v>0.3</v>
          </cell>
        </row>
      </sheetData>
      <sheetData sheetId="31">
        <row r="57">
          <cell r="K57">
            <v>0.3</v>
          </cell>
        </row>
      </sheetData>
      <sheetData sheetId="32">
        <row r="57">
          <cell r="K57">
            <v>0.3</v>
          </cell>
        </row>
      </sheetData>
      <sheetData sheetId="33">
        <row r="57">
          <cell r="K57">
            <v>0.3</v>
          </cell>
        </row>
      </sheetData>
      <sheetData sheetId="34">
        <row r="57">
          <cell r="K57">
            <v>0.3</v>
          </cell>
        </row>
      </sheetData>
      <sheetData sheetId="35">
        <row r="57">
          <cell r="K57">
            <v>0.3</v>
          </cell>
        </row>
      </sheetData>
      <sheetData sheetId="36">
        <row r="57">
          <cell r="K57">
            <v>0.3</v>
          </cell>
        </row>
      </sheetData>
      <sheetData sheetId="37">
        <row r="57">
          <cell r="K57">
            <v>0.3</v>
          </cell>
        </row>
      </sheetData>
      <sheetData sheetId="38">
        <row r="57">
          <cell r="K57">
            <v>0.3</v>
          </cell>
        </row>
      </sheetData>
      <sheetData sheetId="39">
        <row r="57">
          <cell r="K57">
            <v>0.3</v>
          </cell>
        </row>
      </sheetData>
      <sheetData sheetId="40">
        <row r="57">
          <cell r="K57">
            <v>0.3</v>
          </cell>
        </row>
      </sheetData>
      <sheetData sheetId="41">
        <row r="57">
          <cell r="K57">
            <v>0.3</v>
          </cell>
        </row>
      </sheetData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"/>
      <sheetName val="DATA"/>
      <sheetName val="SOIL REPORT"/>
      <sheetName val="PIPE HYDRAULIC DESIGN"/>
      <sheetName val="PIPE LOAD DESIGN"/>
      <sheetName val="GATE OPER. SLAB"/>
      <sheetName val="BBS"/>
      <sheetName val="WINGWALL"/>
      <sheetName val="GATE HEADWALL"/>
      <sheetName val="Ene"/>
      <sheetName val="CODE BOOK REFERENCE"/>
      <sheetName val="Eg-1"/>
      <sheetName val="Eg-2"/>
      <sheetName val="Eg-3"/>
      <sheetName val="Eg-4"/>
      <sheetName val="Eg-5"/>
      <sheetName val="Eg-6)"/>
      <sheetName val="Eg-7"/>
      <sheetName val="Eg-8"/>
      <sheetName val="Eg-9"/>
      <sheetName val="Eg-10"/>
      <sheetName val="Chart2"/>
      <sheetName val="Chart3"/>
      <sheetName val="Chart4"/>
      <sheetName val="Charts Data"/>
      <sheetName val="Sheet1"/>
      <sheetName val="Sheet11"/>
      <sheetName val="FLUME WALL EST"/>
      <sheetName val="ABUT MASTER"/>
      <sheetName val="Anl"/>
      <sheetName val="v"/>
      <sheetName val="90-1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_655"/>
      <sheetName val="0+655"/>
      <sheetName val="1+385"/>
      <sheetName val="2+068"/>
      <sheetName val="Sheet11"/>
      <sheetName val="ABUT MASTER"/>
      <sheetName val="PRECAST lightconc-II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put"/>
      <sheetName val="Calc1"/>
      <sheetName val="Calc2"/>
      <sheetName val="PSC_length"/>
      <sheetName val="SktWt"/>
      <sheetName val="spare"/>
      <sheetName val="spare2"/>
      <sheetName val="IS3370"/>
      <sheetName val="IS456"/>
      <sheetName val="Calc"/>
      <sheetName val="Civil Boq"/>
      <sheetName val="id"/>
    </sheetNames>
    <sheetDataSet>
      <sheetData sheetId="0"/>
      <sheetData sheetId="1"/>
      <sheetData sheetId="2">
        <row r="63">
          <cell r="B63">
            <v>1</v>
          </cell>
          <cell r="C63" t="str">
            <v xml:space="preserve"> Barrel 1M length</v>
          </cell>
          <cell r="D63">
            <v>1</v>
          </cell>
          <cell r="E63">
            <v>275</v>
          </cell>
          <cell r="F63">
            <v>3.53</v>
          </cell>
          <cell r="G63">
            <v>3.75</v>
          </cell>
        </row>
        <row r="64">
          <cell r="B64">
            <v>2</v>
          </cell>
          <cell r="C64" t="str">
            <v xml:space="preserve"> 0 to 30 deg Bend S/s</v>
          </cell>
          <cell r="D64">
            <v>1.52</v>
          </cell>
          <cell r="E64">
            <v>421</v>
          </cell>
          <cell r="F64">
            <v>5.66</v>
          </cell>
          <cell r="G64">
            <v>6.46</v>
          </cell>
        </row>
        <row r="65">
          <cell r="B65">
            <v>3</v>
          </cell>
          <cell r="C65" t="str">
            <v xml:space="preserve"> 31 to 45 deg Bend S/s</v>
          </cell>
          <cell r="D65">
            <v>2.14</v>
          </cell>
          <cell r="E65">
            <v>592</v>
          </cell>
          <cell r="F65">
            <v>7.85</v>
          </cell>
          <cell r="G65">
            <v>8.7799999999999994</v>
          </cell>
        </row>
        <row r="66">
          <cell r="B66">
            <v>4</v>
          </cell>
          <cell r="C66" t="str">
            <v xml:space="preserve"> 46 to 60 deg Bend S/s</v>
          </cell>
          <cell r="D66">
            <v>2.2799999999999998</v>
          </cell>
          <cell r="E66">
            <v>630</v>
          </cell>
          <cell r="F66">
            <v>8.35</v>
          </cell>
          <cell r="G66">
            <v>9.31</v>
          </cell>
        </row>
        <row r="67">
          <cell r="B67">
            <v>5</v>
          </cell>
          <cell r="C67" t="str">
            <v xml:space="preserve"> 61 to 90 deg bend S/s</v>
          </cell>
          <cell r="D67">
            <v>3.2</v>
          </cell>
          <cell r="E67">
            <v>882</v>
          </cell>
          <cell r="F67">
            <v>11.6</v>
          </cell>
          <cell r="G67">
            <v>12.76</v>
          </cell>
        </row>
        <row r="68">
          <cell r="B68">
            <v>6</v>
          </cell>
          <cell r="C68" t="str">
            <v xml:space="preserve"> 0 to 30 deg Bend Plain/Plain</v>
          </cell>
          <cell r="D68">
            <v>1.52</v>
          </cell>
          <cell r="E68">
            <v>419</v>
          </cell>
          <cell r="F68">
            <v>5.37</v>
          </cell>
          <cell r="G68">
            <v>5.71</v>
          </cell>
        </row>
        <row r="69">
          <cell r="B69">
            <v>7</v>
          </cell>
          <cell r="C69" t="str">
            <v xml:space="preserve"> 31 to 45 deg Bend Plain/Plain</v>
          </cell>
          <cell r="D69">
            <v>2.14</v>
          </cell>
          <cell r="E69">
            <v>589</v>
          </cell>
          <cell r="F69">
            <v>7.56</v>
          </cell>
          <cell r="G69">
            <v>8.0299999999999994</v>
          </cell>
        </row>
        <row r="70">
          <cell r="B70">
            <v>8</v>
          </cell>
          <cell r="C70" t="str">
            <v xml:space="preserve"> 46 to 60 deg Bend Plain/Plain</v>
          </cell>
          <cell r="D70">
            <v>2.2799999999999998</v>
          </cell>
          <cell r="E70">
            <v>628</v>
          </cell>
          <cell r="F70">
            <v>8.06</v>
          </cell>
          <cell r="G70">
            <v>8.56</v>
          </cell>
        </row>
        <row r="71">
          <cell r="B71">
            <v>9</v>
          </cell>
          <cell r="C71" t="str">
            <v xml:space="preserve"> 61 to 90 deg bend Plain/Plain</v>
          </cell>
          <cell r="D71">
            <v>3.2</v>
          </cell>
          <cell r="E71">
            <v>880</v>
          </cell>
          <cell r="F71">
            <v>11.31</v>
          </cell>
          <cell r="G71">
            <v>12.01</v>
          </cell>
        </row>
        <row r="72">
          <cell r="B72">
            <v>10</v>
          </cell>
          <cell r="C72" t="str">
            <v xml:space="preserve"> 0 to 30 deg Bend Fld/Plain</v>
          </cell>
          <cell r="D72">
            <v>1.52</v>
          </cell>
          <cell r="E72">
            <v>421</v>
          </cell>
          <cell r="F72">
            <v>5.37</v>
          </cell>
          <cell r="G72">
            <v>5.71</v>
          </cell>
        </row>
        <row r="73">
          <cell r="B73">
            <v>11</v>
          </cell>
          <cell r="C73" t="str">
            <v xml:space="preserve"> 31 to 45 deg Bend Fld/Plain</v>
          </cell>
          <cell r="D73">
            <v>2.14</v>
          </cell>
          <cell r="E73">
            <v>591</v>
          </cell>
          <cell r="F73">
            <v>7.56</v>
          </cell>
          <cell r="G73">
            <v>8.0299999999999994</v>
          </cell>
        </row>
        <row r="74">
          <cell r="B74">
            <v>12</v>
          </cell>
          <cell r="C74" t="str">
            <v xml:space="preserve"> 46 to 60 deg Bend Fld/Plain</v>
          </cell>
          <cell r="D74">
            <v>2.2799999999999998</v>
          </cell>
          <cell r="E74">
            <v>629</v>
          </cell>
          <cell r="F74">
            <v>8.06</v>
          </cell>
          <cell r="G74">
            <v>8.56</v>
          </cell>
        </row>
        <row r="75">
          <cell r="B75">
            <v>13</v>
          </cell>
          <cell r="C75" t="str">
            <v xml:space="preserve"> 61 to 90 deg bend Fld/Plain</v>
          </cell>
          <cell r="D75">
            <v>3.2</v>
          </cell>
          <cell r="E75">
            <v>882</v>
          </cell>
          <cell r="F75">
            <v>11.31</v>
          </cell>
          <cell r="G75">
            <v>12.01</v>
          </cell>
        </row>
        <row r="76">
          <cell r="B76">
            <v>14</v>
          </cell>
          <cell r="C76" t="str">
            <v xml:space="preserve"> 0 to 30 deg Bend Skt/Plain</v>
          </cell>
          <cell r="D76">
            <v>1.52</v>
          </cell>
          <cell r="E76">
            <v>421</v>
          </cell>
          <cell r="F76">
            <v>5.37</v>
          </cell>
          <cell r="G76">
            <v>6.46</v>
          </cell>
        </row>
        <row r="77">
          <cell r="B77">
            <v>15</v>
          </cell>
          <cell r="C77" t="str">
            <v xml:space="preserve"> 31 to 45 deg Bend Skt/Plain</v>
          </cell>
          <cell r="D77">
            <v>2.14</v>
          </cell>
          <cell r="E77">
            <v>592</v>
          </cell>
          <cell r="F77">
            <v>7.56</v>
          </cell>
          <cell r="G77">
            <v>8.7799999999999994</v>
          </cell>
        </row>
        <row r="78">
          <cell r="B78">
            <v>16</v>
          </cell>
          <cell r="C78" t="str">
            <v xml:space="preserve"> 46 to 60 deg Bend Skt/Plain</v>
          </cell>
          <cell r="D78">
            <v>2.2799999999999998</v>
          </cell>
          <cell r="E78">
            <v>630</v>
          </cell>
          <cell r="F78">
            <v>8.06</v>
          </cell>
          <cell r="G78">
            <v>9.31</v>
          </cell>
        </row>
        <row r="79">
          <cell r="B79">
            <v>17</v>
          </cell>
          <cell r="C79" t="str">
            <v xml:space="preserve"> 61 to 90 deg bend Skt/Plain</v>
          </cell>
          <cell r="D79">
            <v>3.2</v>
          </cell>
          <cell r="E79">
            <v>882</v>
          </cell>
          <cell r="F79">
            <v>11.31</v>
          </cell>
          <cell r="G79">
            <v>12.76</v>
          </cell>
        </row>
        <row r="80">
          <cell r="B80">
            <v>18</v>
          </cell>
          <cell r="C80" t="str">
            <v xml:space="preserve"> 0 to 30 deg Bend Spt/Plain</v>
          </cell>
          <cell r="D80">
            <v>1.52</v>
          </cell>
          <cell r="E80">
            <v>419</v>
          </cell>
          <cell r="F80">
            <v>5.66</v>
          </cell>
          <cell r="G80">
            <v>5.71</v>
          </cell>
        </row>
        <row r="81">
          <cell r="B81">
            <v>19</v>
          </cell>
          <cell r="C81" t="str">
            <v xml:space="preserve"> 31 to 45 deg Bend Spt/Plain</v>
          </cell>
          <cell r="D81">
            <v>2.14</v>
          </cell>
          <cell r="E81">
            <v>589</v>
          </cell>
          <cell r="F81">
            <v>7.85</v>
          </cell>
          <cell r="G81">
            <v>8.0299999999999994</v>
          </cell>
        </row>
        <row r="82">
          <cell r="B82">
            <v>20</v>
          </cell>
          <cell r="C82" t="str">
            <v xml:space="preserve"> 46 to 60 deg Bend Spt/Plain</v>
          </cell>
          <cell r="D82">
            <v>2.2799999999999998</v>
          </cell>
          <cell r="E82">
            <v>628</v>
          </cell>
          <cell r="F82">
            <v>8.35</v>
          </cell>
          <cell r="G82">
            <v>8.56</v>
          </cell>
        </row>
        <row r="83">
          <cell r="B83">
            <v>21</v>
          </cell>
          <cell r="C83" t="str">
            <v xml:space="preserve"> 61 to 90 deg bend Spt/Plain</v>
          </cell>
          <cell r="D83">
            <v>3.2</v>
          </cell>
          <cell r="E83">
            <v>880</v>
          </cell>
          <cell r="F83">
            <v>11.6</v>
          </cell>
          <cell r="G83">
            <v>12.01</v>
          </cell>
        </row>
        <row r="84">
          <cell r="B84">
            <v>22</v>
          </cell>
          <cell r="C84" t="str">
            <v xml:space="preserve"> Scour Tee</v>
          </cell>
          <cell r="D84">
            <v>1.92</v>
          </cell>
          <cell r="E84">
            <v>544</v>
          </cell>
          <cell r="F84">
            <v>7.08</v>
          </cell>
          <cell r="G84">
            <v>7.96</v>
          </cell>
        </row>
        <row r="85">
          <cell r="B85">
            <v>23</v>
          </cell>
          <cell r="C85" t="str">
            <v xml:space="preserve">  AV Tee</v>
          </cell>
          <cell r="D85">
            <v>1.47</v>
          </cell>
          <cell r="E85">
            <v>409</v>
          </cell>
          <cell r="F85">
            <v>5.49</v>
          </cell>
          <cell r="G85">
            <v>6.27</v>
          </cell>
        </row>
        <row r="86">
          <cell r="B86">
            <v>24</v>
          </cell>
          <cell r="C86" t="str">
            <v xml:space="preserve">  Skt/Spt Taper(1) </v>
          </cell>
          <cell r="D86">
            <v>2.7</v>
          </cell>
          <cell r="E86">
            <v>543</v>
          </cell>
          <cell r="F86">
            <v>7.09</v>
          </cell>
          <cell r="G86">
            <v>8.34</v>
          </cell>
        </row>
        <row r="87">
          <cell r="B87">
            <v>25</v>
          </cell>
          <cell r="C87" t="str">
            <v xml:space="preserve">  Skt/Spt Taper(2) </v>
          </cell>
          <cell r="D87">
            <v>2.9</v>
          </cell>
          <cell r="E87">
            <v>565</v>
          </cell>
          <cell r="F87">
            <v>7.37</v>
          </cell>
          <cell r="G87">
            <v>8.68</v>
          </cell>
        </row>
        <row r="88">
          <cell r="B88">
            <v>26</v>
          </cell>
          <cell r="C88" t="str">
            <v xml:space="preserve">  Skt/Spt Taper(3) </v>
          </cell>
          <cell r="D88">
            <v>4.7</v>
          </cell>
          <cell r="E88">
            <v>653</v>
          </cell>
          <cell r="F88" t="e">
            <v>#N/A</v>
          </cell>
          <cell r="G88">
            <v>10.27</v>
          </cell>
        </row>
        <row r="89">
          <cell r="B89">
            <v>27</v>
          </cell>
          <cell r="C89" t="str">
            <v xml:space="preserve">   Tee(1)</v>
          </cell>
          <cell r="D89">
            <v>1.67</v>
          </cell>
          <cell r="E89">
            <v>469</v>
          </cell>
          <cell r="F89">
            <v>6.19</v>
          </cell>
          <cell r="G89">
            <v>7.22</v>
          </cell>
        </row>
        <row r="90">
          <cell r="B90">
            <v>28</v>
          </cell>
          <cell r="C90" t="str">
            <v xml:space="preserve">   Tee(2)</v>
          </cell>
          <cell r="D90">
            <v>1.32</v>
          </cell>
          <cell r="E90">
            <v>364</v>
          </cell>
          <cell r="F90">
            <v>4.96</v>
          </cell>
          <cell r="G90" t="e">
            <v>#N/A</v>
          </cell>
        </row>
        <row r="91">
          <cell r="B91">
            <v>29</v>
          </cell>
          <cell r="C91" t="str">
            <v xml:space="preserve">   Tee(3)</v>
          </cell>
          <cell r="D91">
            <v>1.32</v>
          </cell>
          <cell r="E91">
            <v>364</v>
          </cell>
          <cell r="F91">
            <v>4.96</v>
          </cell>
          <cell r="G91" t="e">
            <v>#N/A</v>
          </cell>
        </row>
        <row r="92">
          <cell r="B92">
            <v>30</v>
          </cell>
          <cell r="C92" t="str">
            <v xml:space="preserve"> 1 m Skt/spt Tail piece</v>
          </cell>
          <cell r="D92">
            <v>1</v>
          </cell>
          <cell r="E92">
            <v>276</v>
          </cell>
          <cell r="F92">
            <v>3.82</v>
          </cell>
          <cell r="G92">
            <v>4.5</v>
          </cell>
        </row>
        <row r="93">
          <cell r="B93">
            <v>31</v>
          </cell>
          <cell r="C93" t="str">
            <v xml:space="preserve"> 1 m Skt/Flg Tail piece</v>
          </cell>
          <cell r="D93">
            <v>1</v>
          </cell>
          <cell r="E93">
            <v>276</v>
          </cell>
          <cell r="F93">
            <v>3.53</v>
          </cell>
          <cell r="G93">
            <v>4.5</v>
          </cell>
        </row>
        <row r="94">
          <cell r="B94">
            <v>32</v>
          </cell>
          <cell r="C94" t="str">
            <v>Socket wt</v>
          </cell>
          <cell r="D94">
            <v>0</v>
          </cell>
          <cell r="E94">
            <v>98</v>
          </cell>
          <cell r="F94">
            <v>0</v>
          </cell>
          <cell r="G94">
            <v>0</v>
          </cell>
        </row>
        <row r="95">
          <cell r="B95">
            <v>33</v>
          </cell>
          <cell r="C95" t="str">
            <v>Spigot wt</v>
          </cell>
          <cell r="D95">
            <v>0</v>
          </cell>
          <cell r="E95">
            <v>39</v>
          </cell>
          <cell r="F95">
            <v>0</v>
          </cell>
          <cell r="G95">
            <v>0</v>
          </cell>
        </row>
        <row r="96">
          <cell r="B96">
            <v>34</v>
          </cell>
          <cell r="C96" t="str">
            <v>Flange wt</v>
          </cell>
          <cell r="D96">
            <v>0</v>
          </cell>
          <cell r="E96">
            <v>116</v>
          </cell>
          <cell r="F96">
            <v>0</v>
          </cell>
          <cell r="G96">
            <v>0</v>
          </cell>
        </row>
        <row r="97">
          <cell r="B97">
            <v>35</v>
          </cell>
          <cell r="C97" t="str">
            <v xml:space="preserve">  Collar</v>
          </cell>
          <cell r="D97">
            <v>0.15</v>
          </cell>
          <cell r="E97">
            <v>43</v>
          </cell>
          <cell r="F97">
            <v>0.53</v>
          </cell>
          <cell r="G97">
            <v>0.56000000000000005</v>
          </cell>
        </row>
        <row r="103">
          <cell r="C103" t="str">
            <v xml:space="preserve">   Tee(1) Plain ends</v>
          </cell>
          <cell r="D103">
            <v>27</v>
          </cell>
          <cell r="E103" t="str">
            <v>1100 mm x 350 mm  Tee Plain ends</v>
          </cell>
        </row>
        <row r="104">
          <cell r="C104" t="str">
            <v xml:space="preserve">   Tee(2) Plain ends</v>
          </cell>
          <cell r="D104">
            <v>28</v>
          </cell>
          <cell r="E104" t="str">
            <v>1100 mm x 0 mm  Tee Plain ends</v>
          </cell>
        </row>
        <row r="105">
          <cell r="C105" t="str">
            <v xml:space="preserve">   Tee(3) Plain ends</v>
          </cell>
          <cell r="D105">
            <v>29</v>
          </cell>
          <cell r="E105" t="str">
            <v>1100 mm x 0 mm  Tee Plain ends</v>
          </cell>
        </row>
        <row r="106">
          <cell r="C106" t="str">
            <v xml:space="preserve">  AV Tee Plain ends</v>
          </cell>
          <cell r="D106">
            <v>23</v>
          </cell>
          <cell r="E106" t="str">
            <v>1100 mm x 150 mm AV Tee Plain ends</v>
          </cell>
        </row>
        <row r="107">
          <cell r="C107" t="str">
            <v xml:space="preserve">  Collar Plain ends</v>
          </cell>
          <cell r="D107">
            <v>35</v>
          </cell>
          <cell r="E107" t="str">
            <v>1100 mm  Collar Plain ends</v>
          </cell>
        </row>
        <row r="108">
          <cell r="C108" t="str">
            <v xml:space="preserve"> 0 to 30 deg Bend Fld/Plain</v>
          </cell>
          <cell r="D108">
            <v>10</v>
          </cell>
          <cell r="E108" t="str">
            <v>1100 mm 0 to 30 deg Bend Fld/Plain</v>
          </cell>
        </row>
        <row r="109">
          <cell r="C109" t="str">
            <v xml:space="preserve"> 0 to 30 deg Bend Plain/Plain</v>
          </cell>
          <cell r="D109">
            <v>6</v>
          </cell>
          <cell r="E109" t="str">
            <v>1100 mm 0 to 30 deg Bend Plain/Plain</v>
          </cell>
        </row>
        <row r="110">
          <cell r="C110" t="str">
            <v xml:space="preserve"> 0 to 30 deg Bend S/s</v>
          </cell>
          <cell r="D110">
            <v>2</v>
          </cell>
          <cell r="E110" t="str">
            <v>1100 mm 0 to 30 deg Bend S/s</v>
          </cell>
        </row>
        <row r="111">
          <cell r="C111" t="str">
            <v xml:space="preserve"> 0 to 30 deg Bend Skt/Plain</v>
          </cell>
          <cell r="D111">
            <v>14</v>
          </cell>
          <cell r="E111" t="str">
            <v>1100 mm 0 to 30 deg Bend Skt/Plain</v>
          </cell>
        </row>
        <row r="112">
          <cell r="C112" t="str">
            <v xml:space="preserve"> 0 to 30 deg Bend Spt/Plain</v>
          </cell>
          <cell r="D112">
            <v>18</v>
          </cell>
          <cell r="E112" t="str">
            <v>1100 mm 0 to 30 deg Bend Spt/Plain</v>
          </cell>
        </row>
        <row r="113">
          <cell r="C113" t="str">
            <v xml:space="preserve"> 1 m Tail piece Plain ends</v>
          </cell>
          <cell r="D113">
            <v>31</v>
          </cell>
          <cell r="E113" t="str">
            <v>1100 mm x1 m Tail piece Plain ends</v>
          </cell>
        </row>
        <row r="114">
          <cell r="C114" t="str">
            <v xml:space="preserve"> 1 m Tail piece Plain ends</v>
          </cell>
          <cell r="D114">
            <v>30</v>
          </cell>
          <cell r="E114" t="str">
            <v>1100 mm x1 m Tail piece Plain ends</v>
          </cell>
        </row>
        <row r="115">
          <cell r="C115" t="str">
            <v xml:space="preserve"> 31 to 45 deg Bend Fld/Plain</v>
          </cell>
          <cell r="D115">
            <v>11</v>
          </cell>
          <cell r="E115" t="str">
            <v>1100 mm 31 to 45 deg Bend Fld/Plain</v>
          </cell>
        </row>
        <row r="116">
          <cell r="C116" t="str">
            <v xml:space="preserve"> 31 to 45 deg Bend Plain/Plain</v>
          </cell>
          <cell r="D116">
            <v>7</v>
          </cell>
          <cell r="E116" t="str">
            <v>1100 mm 31 to 45 deg Bend Plain/Plain</v>
          </cell>
        </row>
        <row r="117">
          <cell r="C117" t="str">
            <v xml:space="preserve"> 31 to 45 deg Bend S/s</v>
          </cell>
          <cell r="D117">
            <v>3</v>
          </cell>
          <cell r="E117" t="str">
            <v>1100 mm 31 to 45 deg Bend S/s</v>
          </cell>
        </row>
        <row r="118">
          <cell r="C118" t="str">
            <v xml:space="preserve"> 31 to 45 deg Bend Skt/Plain</v>
          </cell>
          <cell r="D118">
            <v>15</v>
          </cell>
          <cell r="E118" t="str">
            <v>1100 mm 31 to 45 deg Bend Skt/Plain</v>
          </cell>
        </row>
        <row r="119">
          <cell r="C119" t="str">
            <v xml:space="preserve"> 31 to 45 deg Bend Spt/Plain</v>
          </cell>
          <cell r="D119">
            <v>19</v>
          </cell>
          <cell r="E119" t="str">
            <v>1100 mm 31 to 45 deg Bend Spt/Plain</v>
          </cell>
        </row>
        <row r="120">
          <cell r="C120" t="str">
            <v xml:space="preserve"> 46 to 60 deg Bend Fld/Plain</v>
          </cell>
          <cell r="D120">
            <v>12</v>
          </cell>
          <cell r="E120" t="str">
            <v>1100 mm 46 to 60 deg Bend Fld/Plain</v>
          </cell>
        </row>
        <row r="121">
          <cell r="C121" t="str">
            <v xml:space="preserve"> 46 to 60 deg Bend Plain/Plain</v>
          </cell>
          <cell r="D121">
            <v>8</v>
          </cell>
          <cell r="E121" t="str">
            <v>1100 mm 46 to 60 deg Bend Plain/Plain</v>
          </cell>
        </row>
        <row r="122">
          <cell r="C122" t="str">
            <v xml:space="preserve"> 46 to 60 deg Bend S/s</v>
          </cell>
          <cell r="D122">
            <v>4</v>
          </cell>
          <cell r="E122" t="str">
            <v>1100 mm 46 to 60 deg Bend S/s</v>
          </cell>
        </row>
        <row r="123">
          <cell r="C123" t="str">
            <v xml:space="preserve"> 46 to 60 deg Bend Skt/Plain</v>
          </cell>
          <cell r="D123">
            <v>16</v>
          </cell>
          <cell r="E123" t="str">
            <v>1100 mm 46 to 60 deg Bend Skt/Plain</v>
          </cell>
        </row>
        <row r="124">
          <cell r="C124" t="str">
            <v xml:space="preserve"> 46 to 60 deg Bend Spt/Plain</v>
          </cell>
          <cell r="D124">
            <v>20</v>
          </cell>
          <cell r="E124" t="str">
            <v>1100 mm 46 to 60 deg Bend Spt/Plain</v>
          </cell>
        </row>
        <row r="125">
          <cell r="C125" t="str">
            <v xml:space="preserve"> 61 to 90 deg bend Fld/Plain</v>
          </cell>
          <cell r="D125">
            <v>13</v>
          </cell>
          <cell r="E125" t="str">
            <v>1100 mm 61 to 90 deg bend Fld/Plain</v>
          </cell>
        </row>
        <row r="126">
          <cell r="C126" t="str">
            <v xml:space="preserve"> 61 to 90 deg bend Plain/Plain</v>
          </cell>
          <cell r="D126">
            <v>9</v>
          </cell>
          <cell r="E126" t="str">
            <v>1100 mm 61 to 90 deg bend Plain/Plain</v>
          </cell>
        </row>
        <row r="127">
          <cell r="C127" t="str">
            <v xml:space="preserve"> 61 to 90 deg bend S/s</v>
          </cell>
          <cell r="D127">
            <v>5</v>
          </cell>
          <cell r="E127" t="str">
            <v>1100 mm 61 to 90 deg bend S/s</v>
          </cell>
        </row>
        <row r="128">
          <cell r="C128" t="str">
            <v xml:space="preserve"> 61 to 90 deg bend Skt/Plain</v>
          </cell>
          <cell r="D128">
            <v>17</v>
          </cell>
          <cell r="E128" t="str">
            <v>1100 mm 61 to 90 deg bend Skt/Plain</v>
          </cell>
        </row>
        <row r="129">
          <cell r="C129" t="str">
            <v xml:space="preserve"> 61 to 90 deg bend Spt/Plain</v>
          </cell>
          <cell r="D129">
            <v>21</v>
          </cell>
          <cell r="E129" t="str">
            <v>1100 mm 61 to 90 deg bend Spt/Plain</v>
          </cell>
        </row>
        <row r="130">
          <cell r="C130" t="str">
            <v xml:space="preserve"> Barrel 1M length</v>
          </cell>
          <cell r="D130">
            <v>1</v>
          </cell>
          <cell r="E130" t="str">
            <v>1100 mm Barrel 1M length</v>
          </cell>
        </row>
        <row r="131">
          <cell r="C131" t="str">
            <v xml:space="preserve"> Scour Tee Plain ends</v>
          </cell>
          <cell r="D131">
            <v>22</v>
          </cell>
          <cell r="E131" t="str">
            <v>1100 mm x 600 mm Scour Tee Plain ends</v>
          </cell>
        </row>
        <row r="132">
          <cell r="C132" t="str">
            <v>Flange wt</v>
          </cell>
          <cell r="D132">
            <v>34</v>
          </cell>
          <cell r="E132" t="str">
            <v>1100 mm  Flange wt</v>
          </cell>
        </row>
        <row r="133">
          <cell r="C133" t="str">
            <v>Socket wt</v>
          </cell>
          <cell r="D133">
            <v>32</v>
          </cell>
          <cell r="E133" t="str">
            <v>1100 mm  Socket wt</v>
          </cell>
        </row>
        <row r="134">
          <cell r="C134" t="str">
            <v>Spigot wt</v>
          </cell>
          <cell r="D134">
            <v>33</v>
          </cell>
          <cell r="E134" t="str">
            <v>1100 mm  Spigot wt</v>
          </cell>
        </row>
        <row r="135">
          <cell r="C135" t="str">
            <v>Taper(1) Plain ends</v>
          </cell>
          <cell r="D135">
            <v>24</v>
          </cell>
          <cell r="E135" t="str">
            <v>1100 mm x 500 mm Taper Plain ends</v>
          </cell>
        </row>
        <row r="136">
          <cell r="C136" t="str">
            <v>Taper(2) Plain ends</v>
          </cell>
          <cell r="D136">
            <v>25</v>
          </cell>
          <cell r="E136" t="str">
            <v>1100 mm x 450 mm Taper Plain ends</v>
          </cell>
        </row>
        <row r="137">
          <cell r="C137" t="str">
            <v>Taper(3) Plain ends</v>
          </cell>
          <cell r="D137">
            <v>26</v>
          </cell>
          <cell r="E137" t="str">
            <v>1100 mm x 0 mm Taper Plain ends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-LITL"/>
      <sheetName val="Cash Flow-LITL"/>
      <sheetName val="Top sheet-Actual"/>
      <sheetName val="Cash Flow-Actual"/>
      <sheetName val="W PLAN-OUT"/>
      <sheetName val="Cash Flow-LMP"/>
      <sheetName val="Escalation"/>
      <sheetName val="S-Curve"/>
      <sheetName val="Boq"/>
      <sheetName val="Final Rate"/>
      <sheetName val="W PLAN-IN"/>
      <sheetName val="Abstract"/>
      <sheetName val="22-MD"/>
      <sheetName val="Top sheet-WTP"/>
      <sheetName val="Top sheet-WO O&amp;M"/>
      <sheetName val="21-Rate Analysis-1"/>
      <sheetName val="Labour-LITL"/>
      <sheetName val="Labour-Sc"/>
      <sheetName val="Material-Overal"/>
      <sheetName val="Material-LITL"/>
      <sheetName val="Material-SC"/>
      <sheetName val="Equipment-LITL"/>
      <sheetName val="Top sheet-O&amp;M"/>
      <sheetName val="Sheet1"/>
      <sheetName val="Sheet3"/>
      <sheetName val="Aeration Fountain"/>
      <sheetName val="Raw Water Channel"/>
      <sheetName val="Ventury Flume"/>
      <sheetName val="Flash Mixer"/>
      <sheetName val="Clari-flocculator-1"/>
      <sheetName val="Clari-flocculator-2"/>
      <sheetName val="Filter House"/>
      <sheetName val="Pure water Sump"/>
      <sheetName val="Chemical House"/>
      <sheetName val="Store House"/>
      <sheetName val="Wash Water"/>
      <sheetName val="Sludge Disposal"/>
      <sheetName val="Water closet"/>
      <sheetName val="Chlorinator"/>
      <sheetName val="Chemical Store "/>
      <sheetName val="Office Room"/>
      <sheetName val="Laboratory room"/>
      <sheetName val="Panel board"/>
      <sheetName val="Blow room"/>
      <sheetName val="Internal Roads"/>
      <sheetName val="Add Admin Bldg"/>
      <sheetName val="Compound wall"/>
      <sheetName val="Staff Quartres"/>
      <sheetName val="Instrumentation"/>
      <sheetName val="lEVELING"/>
      <sheetName val="Top sheet-Overall"/>
      <sheetName val="Man Power cost"/>
      <sheetName val="Site Infrastructure"/>
      <sheetName val="O&amp;M Cost"/>
      <sheetName val="Site Infra-Unit"/>
      <sheetName val="LMP-Check"/>
      <sheetName val="S-Curve-data"/>
      <sheetName val="Top sheet-Overall-Final (2)"/>
      <sheetName val="Check"/>
      <sheetName val="Labour"/>
      <sheetName val="Equipment"/>
      <sheetName val="Subcontractor"/>
      <sheetName val="Top sheet-Overall-Final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9">
          <cell r="E29">
            <v>85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-New"/>
      <sheetName val="Cash Flow"/>
      <sheetName val="BOQ"/>
      <sheetName val="Work Plan"/>
      <sheetName val="Work Plan-Financial"/>
      <sheetName val="Escalation"/>
      <sheetName val="contingency"/>
      <sheetName val="Man Power cost"/>
      <sheetName val="Site Infrastructure"/>
      <sheetName val="Site Infra-Unit"/>
      <sheetName val="Prilim"/>
      <sheetName val="Rate Analysis "/>
      <sheetName val="MD"/>
      <sheetName val="Bridge"/>
      <sheetName val="Valves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0">
          <cell r="E50">
            <v>649</v>
          </cell>
        </row>
      </sheetData>
      <sheetData sheetId="12"/>
      <sheetData sheetId="13" refreshError="1"/>
      <sheetData sheetId="14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-Overall-Final"/>
      <sheetName val="Quoted"/>
      <sheetName val="Pipe line-1500"/>
      <sheetName val="Pipe line-1400"/>
      <sheetName val="Pipe line-1200"/>
      <sheetName val="Pipe line-1400-6.5"/>
      <sheetName val="Analy_7-10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 10 "/>
      <sheetName val="CP 10 spk"/>
      <sheetName val="to client - Supply"/>
      <sheetName val="to client - laying"/>
      <sheetName val="to client - Supply TO MAIL"/>
      <sheetName val="Statement - 2"/>
      <sheetName val="S-Curve All "/>
      <sheetName val="S-Curve - WD"/>
      <sheetName val="S-Curve - CASH FLOW GROSS"/>
      <sheetName val="S-Curve - CASH FLOW NET"/>
    </sheetNames>
    <sheetDataSet>
      <sheetData sheetId="0"/>
      <sheetData sheetId="1"/>
      <sheetData sheetId="2"/>
      <sheetData sheetId="3"/>
      <sheetData sheetId="4"/>
      <sheetData sheetId="5"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9.7156440185087991</v>
          </cell>
          <cell r="K6">
            <v>13.421028621003295</v>
          </cell>
          <cell r="L6">
            <v>15.466314194162738</v>
          </cell>
          <cell r="M6">
            <v>23.500851454670745</v>
          </cell>
          <cell r="N6">
            <v>23.507137699882506</v>
          </cell>
          <cell r="O6">
            <v>23.117872259882503</v>
          </cell>
          <cell r="P6">
            <v>23.065482179882501</v>
          </cell>
          <cell r="Q6">
            <v>31.757329969090716</v>
          </cell>
          <cell r="R6">
            <v>35.278305432116085</v>
          </cell>
          <cell r="S6">
            <v>35.363458323762245</v>
          </cell>
          <cell r="T6">
            <v>23.991865002345797</v>
          </cell>
          <cell r="U6">
            <v>25.024964453750997</v>
          </cell>
          <cell r="V6">
            <v>21.826491452165566</v>
          </cell>
          <cell r="W6">
            <v>21.309946800658288</v>
          </cell>
          <cell r="X6">
            <v>21.54208193985686</v>
          </cell>
          <cell r="Y6">
            <v>28.608380058657048</v>
          </cell>
          <cell r="Z6">
            <v>21.414526281715013</v>
          </cell>
          <cell r="AA6">
            <v>21.055299361361598</v>
          </cell>
          <cell r="AB6">
            <v>19.616367072926053</v>
          </cell>
          <cell r="AC6">
            <v>20.470487288050826</v>
          </cell>
          <cell r="AD6">
            <v>19.209479974639471</v>
          </cell>
          <cell r="AE6">
            <v>15.505631198377303</v>
          </cell>
          <cell r="AF6">
            <v>10.663662585649794</v>
          </cell>
          <cell r="AG6">
            <v>8.3499879435658926</v>
          </cell>
          <cell r="AH6">
            <v>8</v>
          </cell>
          <cell r="AI6">
            <v>0</v>
          </cell>
          <cell r="AJ6">
            <v>0</v>
          </cell>
        </row>
        <row r="14">
          <cell r="E14">
            <v>0</v>
          </cell>
          <cell r="F14">
            <v>0</v>
          </cell>
          <cell r="G14">
            <v>26.096555135000003</v>
          </cell>
          <cell r="H14">
            <v>26.096555135000003</v>
          </cell>
          <cell r="I14">
            <v>0</v>
          </cell>
          <cell r="J14">
            <v>0</v>
          </cell>
          <cell r="K14">
            <v>9.7156440185087991</v>
          </cell>
          <cell r="L14">
            <v>13.421028621003295</v>
          </cell>
          <cell r="M14">
            <v>15.466314194162738</v>
          </cell>
          <cell r="N14">
            <v>21.327008411925245</v>
          </cell>
          <cell r="O14">
            <v>19.159451614391507</v>
          </cell>
          <cell r="P14">
            <v>18.770186174391505</v>
          </cell>
          <cell r="Q14">
            <v>18.717796094391502</v>
          </cell>
          <cell r="R14">
            <v>27.409643883599717</v>
          </cell>
          <cell r="S14">
            <v>30.930619346625082</v>
          </cell>
          <cell r="T14">
            <v>31.015772238271243</v>
          </cell>
          <cell r="U14">
            <v>19.644178916854798</v>
          </cell>
          <cell r="V14">
            <v>20.677278368259998</v>
          </cell>
          <cell r="W14">
            <v>17.478805366674568</v>
          </cell>
          <cell r="X14">
            <v>16.96226071516729</v>
          </cell>
          <cell r="Y14">
            <v>17.183957232311855</v>
          </cell>
          <cell r="Z14">
            <v>26.424098393857541</v>
          </cell>
          <cell r="AA14">
            <v>21.414526281715013</v>
          </cell>
          <cell r="AB14">
            <v>21.055299361361598</v>
          </cell>
          <cell r="AC14">
            <v>19.616367072926053</v>
          </cell>
          <cell r="AD14">
            <v>20.470487288050826</v>
          </cell>
          <cell r="AE14">
            <v>19.209479974639471</v>
          </cell>
          <cell r="AF14">
            <v>15.505631198377303</v>
          </cell>
          <cell r="AG14">
            <v>10.663662585649794</v>
          </cell>
          <cell r="AH14">
            <v>8.3499879435658926</v>
          </cell>
          <cell r="AI14">
            <v>8</v>
          </cell>
          <cell r="AJ14">
            <v>0</v>
          </cell>
        </row>
        <row r="22">
          <cell r="E22">
            <v>0</v>
          </cell>
          <cell r="F22">
            <v>0</v>
          </cell>
          <cell r="G22">
            <v>23.747865172849998</v>
          </cell>
          <cell r="H22">
            <v>23.747865172849998</v>
          </cell>
          <cell r="I22">
            <v>0</v>
          </cell>
          <cell r="J22">
            <v>0</v>
          </cell>
          <cell r="K22">
            <v>8.8412360568430053</v>
          </cell>
          <cell r="L22">
            <v>12.213136045112998</v>
          </cell>
          <cell r="M22">
            <v>14.074345916688092</v>
          </cell>
          <cell r="N22">
            <v>19.407577654851977</v>
          </cell>
          <cell r="O22">
            <v>17.435100969096268</v>
          </cell>
          <cell r="P22">
            <v>17.08086941869627</v>
          </cell>
          <cell r="Q22">
            <v>17.033194445896264</v>
          </cell>
          <cell r="R22">
            <v>24.942775934075744</v>
          </cell>
          <cell r="S22">
            <v>28.146863605428823</v>
          </cell>
          <cell r="T22">
            <v>28.22435273682683</v>
          </cell>
          <cell r="U22">
            <v>17.876202814337866</v>
          </cell>
          <cell r="V22">
            <v>18.816323315116598</v>
          </cell>
          <cell r="W22">
            <v>15.905712883673859</v>
          </cell>
          <cell r="X22">
            <v>15.435657250802231</v>
          </cell>
          <cell r="Y22">
            <v>15.637401081403786</v>
          </cell>
          <cell r="Z22">
            <v>24.045929538410363</v>
          </cell>
          <cell r="AA22">
            <v>19.487218916360661</v>
          </cell>
          <cell r="AB22">
            <v>19.160322418839058</v>
          </cell>
          <cell r="AC22">
            <v>17.85089403636271</v>
          </cell>
          <cell r="AD22">
            <v>18.628143432126251</v>
          </cell>
          <cell r="AE22">
            <v>17.480626776921916</v>
          </cell>
          <cell r="AF22">
            <v>14.110124390523348</v>
          </cell>
          <cell r="AG22">
            <v>9.7039329529413134</v>
          </cell>
          <cell r="AH22">
            <v>7.5984890286449627</v>
          </cell>
          <cell r="AI22">
            <v>7.2799999999999994</v>
          </cell>
          <cell r="AJ22">
            <v>26.039129778334125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Top Sheet"/>
      <sheetName val="2-Group Code"/>
      <sheetName val="3-Work Plan"/>
      <sheetName val="4-Work Plan Grouped"/>
      <sheetName val="5-Fin Plan WOL (Grouped)"/>
      <sheetName val="6-Escalation"/>
      <sheetName val="7-Contingency"/>
      <sheetName val="7-Mat-Calc"/>
      <sheetName val="8-Material"/>
      <sheetName val="9-Labour"/>
      <sheetName val="10-P&amp;M"/>
      <sheetName val="Priliminary Exp"/>
      <sheetName val="11-OH"/>
      <sheetName val="12-DI &amp; GI Pipes"/>
      <sheetName val="13-Pipe-Civil"/>
      <sheetName val="Valves &amp; EMI"/>
      <sheetName val="Rate Analysis "/>
      <sheetName val="MD"/>
      <sheetName val="Qty Estimates"/>
      <sheetName val="1-BOQ"/>
      <sheetName val="Top sheet (3)"/>
      <sheetName val="Top Sheet (2)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9">
          <cell r="E19">
            <v>210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31"/>
  <sheetViews>
    <sheetView showZeros="0" zoomScale="95" zoomScaleNormal="95" workbookViewId="0">
      <pane xSplit="4" ySplit="3" topLeftCell="E4" activePane="bottomRight" state="frozen"/>
      <selection activeCell="H10" sqref="H10"/>
      <selection pane="topRight" activeCell="H10" sqref="H10"/>
      <selection pane="bottomLeft" activeCell="H10" sqref="H10"/>
      <selection pane="bottomRight" activeCell="H10" sqref="H10"/>
    </sheetView>
  </sheetViews>
  <sheetFormatPr defaultColWidth="9" defaultRowHeight="15" x14ac:dyDescent="0.25"/>
  <cols>
    <col min="1" max="1" width="2.42578125" style="7" customWidth="1"/>
    <col min="2" max="2" width="5" style="7" customWidth="1"/>
    <col min="3" max="3" width="26.85546875" style="7" customWidth="1"/>
    <col min="4" max="4" width="14.140625" style="7" customWidth="1"/>
    <col min="5" max="5" width="11.5703125" style="7" customWidth="1"/>
    <col min="6" max="6" width="8.28515625" style="14" bestFit="1" customWidth="1"/>
    <col min="7" max="7" width="7.28515625" style="14" customWidth="1"/>
    <col min="8" max="8" width="8.42578125" style="14" customWidth="1"/>
    <col min="9" max="9" width="7.28515625" style="16" customWidth="1"/>
    <col min="10" max="10" width="8.28515625" style="16" bestFit="1" customWidth="1"/>
    <col min="11" max="11" width="8" style="16" customWidth="1"/>
    <col min="12" max="12" width="8.28515625" style="16" bestFit="1" customWidth="1"/>
    <col min="13" max="13" width="7.28515625" style="16" customWidth="1"/>
    <col min="14" max="14" width="8.28515625" style="16" bestFit="1" customWidth="1"/>
    <col min="15" max="15" width="7.28515625" style="16" customWidth="1"/>
    <col min="16" max="16" width="8.28515625" style="16" bestFit="1" customWidth="1"/>
    <col min="17" max="17" width="8.7109375" style="16" customWidth="1"/>
    <col min="18" max="20" width="8.140625" style="17" customWidth="1"/>
    <col min="21" max="21" width="9" style="7"/>
    <col min="22" max="22" width="8" style="7" customWidth="1"/>
    <col min="23" max="16384" width="9" style="7"/>
  </cols>
  <sheetData>
    <row r="1" spans="2:27" s="2" customFormat="1" ht="23.25" customHeight="1" x14ac:dyDescent="0.25">
      <c r="B1" s="1" t="s">
        <v>0</v>
      </c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5"/>
      <c r="S1" s="5"/>
      <c r="T1" s="6" t="s">
        <v>1</v>
      </c>
    </row>
    <row r="2" spans="2:27" ht="19.5" customHeight="1" x14ac:dyDescent="0.25">
      <c r="B2" s="255" t="s">
        <v>2</v>
      </c>
      <c r="C2" s="257" t="s">
        <v>3</v>
      </c>
      <c r="D2" s="255" t="s">
        <v>4</v>
      </c>
      <c r="E2" s="255" t="s">
        <v>5</v>
      </c>
      <c r="F2" s="252" t="s">
        <v>6</v>
      </c>
      <c r="G2" s="253"/>
      <c r="H2" s="253"/>
      <c r="I2" s="252" t="s">
        <v>7</v>
      </c>
      <c r="J2" s="253"/>
      <c r="K2" s="253"/>
      <c r="L2" s="252" t="s">
        <v>8</v>
      </c>
      <c r="M2" s="253"/>
      <c r="N2" s="253"/>
      <c r="O2" s="252" t="s">
        <v>9</v>
      </c>
      <c r="P2" s="253"/>
      <c r="Q2" s="253"/>
      <c r="R2" s="254" t="s">
        <v>10</v>
      </c>
      <c r="S2" s="254"/>
      <c r="T2" s="254"/>
    </row>
    <row r="3" spans="2:27" s="9" customFormat="1" ht="27" customHeight="1" x14ac:dyDescent="0.25">
      <c r="B3" s="256"/>
      <c r="C3" s="258"/>
      <c r="D3" s="256"/>
      <c r="E3" s="256"/>
      <c r="F3" s="8" t="s">
        <v>11</v>
      </c>
      <c r="G3" s="8" t="s">
        <v>12</v>
      </c>
      <c r="H3" s="8" t="s">
        <v>13</v>
      </c>
      <c r="I3" s="8" t="s">
        <v>11</v>
      </c>
      <c r="J3" s="8" t="s">
        <v>12</v>
      </c>
      <c r="K3" s="8" t="s">
        <v>13</v>
      </c>
      <c r="L3" s="8" t="s">
        <v>11</v>
      </c>
      <c r="M3" s="8" t="s">
        <v>12</v>
      </c>
      <c r="N3" s="8" t="s">
        <v>13</v>
      </c>
      <c r="O3" s="8" t="s">
        <v>11</v>
      </c>
      <c r="P3" s="8" t="s">
        <v>12</v>
      </c>
      <c r="Q3" s="8" t="s">
        <v>13</v>
      </c>
      <c r="R3" s="8" t="s">
        <v>11</v>
      </c>
      <c r="S3" s="8" t="s">
        <v>12</v>
      </c>
      <c r="T3" s="8" t="s">
        <v>13</v>
      </c>
      <c r="W3" s="64"/>
      <c r="X3" s="64" t="s">
        <v>48</v>
      </c>
      <c r="Y3" s="64"/>
      <c r="Z3" s="64"/>
      <c r="AA3" s="64"/>
    </row>
    <row r="4" spans="2:27" s="11" customFormat="1" ht="25.5" customHeight="1" x14ac:dyDescent="0.25">
      <c r="B4" s="10">
        <v>1</v>
      </c>
      <c r="C4" s="34" t="s">
        <v>36</v>
      </c>
      <c r="D4" s="35">
        <v>1116</v>
      </c>
      <c r="E4" s="35">
        <f>3.1415*7850*(0.401+0.004)*0.004*D4/1000</f>
        <v>44.584708338000006</v>
      </c>
      <c r="F4" s="37"/>
      <c r="G4" s="35">
        <f>3.1415*7850*(0.401+0.004)*0.004*F4/1000</f>
        <v>0</v>
      </c>
      <c r="H4" s="38">
        <f>+F4*$X4/10000000</f>
        <v>0</v>
      </c>
      <c r="I4" s="37"/>
      <c r="J4" s="35">
        <f>3.1415*7850*(0.401+0.004)*0.004*I4/1000</f>
        <v>0</v>
      </c>
      <c r="K4" s="38">
        <f>+I4*$X4/10000000</f>
        <v>0</v>
      </c>
      <c r="L4" s="37"/>
      <c r="M4" s="35">
        <f>3.1415*7850*(0.401+0.004)*0.004*L4/1000</f>
        <v>0</v>
      </c>
      <c r="N4" s="38">
        <f>+L4*$X4/10000000</f>
        <v>0</v>
      </c>
      <c r="O4" s="37"/>
      <c r="P4" s="35">
        <f>3.1415*7850*(0.401+0.004)*0.004*O4/1000</f>
        <v>0</v>
      </c>
      <c r="Q4" s="38">
        <f>+O4*$X4/10000000</f>
        <v>0</v>
      </c>
      <c r="R4" s="39">
        <f t="shared" ref="R4:T13" si="0">+F4+I4+L4+O4</f>
        <v>0</v>
      </c>
      <c r="S4" s="35">
        <f>3.1415*7850*(0.401+0.004)*0.004*R4/1000</f>
        <v>0</v>
      </c>
      <c r="T4" s="38">
        <f t="shared" si="0"/>
        <v>0</v>
      </c>
      <c r="W4" s="65"/>
      <c r="X4" s="65">
        <v>2900</v>
      </c>
      <c r="Y4" s="65"/>
      <c r="Z4" s="65"/>
      <c r="AA4" s="65"/>
    </row>
    <row r="5" spans="2:27" s="11" customFormat="1" ht="25.5" customHeight="1" x14ac:dyDescent="0.25">
      <c r="B5" s="10">
        <f>+B4+1</f>
        <v>2</v>
      </c>
      <c r="C5" s="34" t="s">
        <v>37</v>
      </c>
      <c r="D5" s="35">
        <v>598</v>
      </c>
      <c r="E5" s="35">
        <f>3.1415*7850*(0.501+0.006)*0.006*D5/1000</f>
        <v>44.860810374899998</v>
      </c>
      <c r="F5" s="37"/>
      <c r="G5" s="35">
        <f>3.1415*7850*(0.501+0.006)*0.006*F5/1000</f>
        <v>0</v>
      </c>
      <c r="H5" s="38">
        <f>+F5*$X5/10000000</f>
        <v>0</v>
      </c>
      <c r="I5" s="37"/>
      <c r="J5" s="35">
        <f>3.1415*7850*(0.501+0.006)*0.006*I5/1000</f>
        <v>0</v>
      </c>
      <c r="K5" s="38">
        <f>+I5*$X5/10000000</f>
        <v>0</v>
      </c>
      <c r="L5" s="37"/>
      <c r="M5" s="35">
        <f>3.1415*7850*(0.501+0.006)*0.006*L5/1000</f>
        <v>0</v>
      </c>
      <c r="N5" s="38">
        <f>+L5*$X5/10000000</f>
        <v>0</v>
      </c>
      <c r="O5" s="37"/>
      <c r="P5" s="35">
        <f>3.1415*7850*(0.501+0.006)*0.006*O5/1000</f>
        <v>0</v>
      </c>
      <c r="Q5" s="38">
        <f>+O5*$X5/10000000</f>
        <v>0</v>
      </c>
      <c r="R5" s="39">
        <f t="shared" si="0"/>
        <v>0</v>
      </c>
      <c r="S5" s="35">
        <f>3.1415*7850*(0.501+0.006)*0.006*R5/1000</f>
        <v>0</v>
      </c>
      <c r="T5" s="38">
        <f t="shared" si="0"/>
        <v>0</v>
      </c>
      <c r="W5" s="65"/>
      <c r="X5" s="65">
        <v>3850</v>
      </c>
      <c r="Y5" s="65"/>
      <c r="Z5" s="65"/>
      <c r="AA5" s="65"/>
    </row>
    <row r="6" spans="2:27" s="11" customFormat="1" ht="25.5" customHeight="1" x14ac:dyDescent="0.25">
      <c r="B6" s="10">
        <f>+B5+1</f>
        <v>3</v>
      </c>
      <c r="C6" s="34" t="s">
        <v>38</v>
      </c>
      <c r="D6" s="35">
        <v>9824</v>
      </c>
      <c r="E6" s="35">
        <f>3.1415*7850*(0.701+0.006)*0.006*D6/1000</f>
        <v>1027.6985381712</v>
      </c>
      <c r="F6" s="37">
        <v>5000</v>
      </c>
      <c r="G6" s="35">
        <f>3.1415*7850*(0.701+0.006)*0.006*F6/1000</f>
        <v>523.05503775000011</v>
      </c>
      <c r="H6" s="38">
        <f t="shared" ref="H6:H13" si="1">+F6*$X6/10000000</f>
        <v>2.4249999999999998</v>
      </c>
      <c r="I6" s="37">
        <v>2000</v>
      </c>
      <c r="J6" s="35">
        <f>3.1415*7850*(0.701+0.006)*0.006*I6/1000</f>
        <v>209.22201510000002</v>
      </c>
      <c r="K6" s="38">
        <f t="shared" ref="K6:K13" si="2">+I6*$X6/10000000</f>
        <v>0.97</v>
      </c>
      <c r="L6" s="37">
        <v>2000</v>
      </c>
      <c r="M6" s="35">
        <f>3.1415*7850*(0.701+0.006)*0.006*L6/1000</f>
        <v>209.22201510000002</v>
      </c>
      <c r="N6" s="38">
        <f t="shared" ref="N6:N13" si="3">+L6*$X6/10000000</f>
        <v>0.97</v>
      </c>
      <c r="O6" s="37"/>
      <c r="P6" s="35">
        <f>3.1415*7850*(0.701+0.006)*0.006*O6/1000</f>
        <v>0</v>
      </c>
      <c r="Q6" s="38">
        <f t="shared" ref="Q6:Q13" si="4">+O6*$X6/10000000</f>
        <v>0</v>
      </c>
      <c r="R6" s="39">
        <f t="shared" si="0"/>
        <v>9000</v>
      </c>
      <c r="S6" s="35">
        <f>3.1415*7850*(0.701+0.006)*0.006*R6/1000</f>
        <v>941.49906795000004</v>
      </c>
      <c r="T6" s="38">
        <f t="shared" si="0"/>
        <v>4.3649999999999993</v>
      </c>
      <c r="W6" s="65"/>
      <c r="X6" s="65">
        <v>4850</v>
      </c>
      <c r="Y6" s="65"/>
      <c r="Z6" s="65"/>
      <c r="AA6" s="65"/>
    </row>
    <row r="7" spans="2:27" s="11" customFormat="1" ht="25.5" customHeight="1" x14ac:dyDescent="0.25">
      <c r="B7" s="10">
        <f t="shared" ref="B7:B13" si="5">+B6+1</f>
        <v>4</v>
      </c>
      <c r="C7" s="34" t="s">
        <v>39</v>
      </c>
      <c r="D7" s="35">
        <v>90</v>
      </c>
      <c r="E7" s="35">
        <f>3.1415*7850*(1.001+0.007)*0.007*D7/1000</f>
        <v>15.660578555999999</v>
      </c>
      <c r="F7" s="37"/>
      <c r="G7" s="35">
        <f>3.1415*7850*(1.001+0.007)*0.007*F7/1000</f>
        <v>0</v>
      </c>
      <c r="H7" s="38">
        <f t="shared" si="1"/>
        <v>0</v>
      </c>
      <c r="I7" s="37"/>
      <c r="J7" s="35">
        <f>3.1415*7850*(1.001+0.007)*0.007*I7/1000</f>
        <v>0</v>
      </c>
      <c r="K7" s="38">
        <f t="shared" si="2"/>
        <v>0</v>
      </c>
      <c r="L7" s="37"/>
      <c r="M7" s="35">
        <f>3.1415*7850*(1.001+0.007)*0.007*L7/1000</f>
        <v>0</v>
      </c>
      <c r="N7" s="38">
        <f t="shared" si="3"/>
        <v>0</v>
      </c>
      <c r="O7" s="37"/>
      <c r="P7" s="35">
        <f>3.1415*7850*(1.001+0.007)*0.007*O7/1000</f>
        <v>0</v>
      </c>
      <c r="Q7" s="38">
        <f t="shared" si="4"/>
        <v>0</v>
      </c>
      <c r="R7" s="39">
        <f t="shared" si="0"/>
        <v>0</v>
      </c>
      <c r="S7" s="35">
        <f>3.1415*7850*(1.001+0.007)*0.007*R7/1000</f>
        <v>0</v>
      </c>
      <c r="T7" s="38">
        <f t="shared" si="0"/>
        <v>0</v>
      </c>
      <c r="W7" s="65"/>
      <c r="X7" s="65">
        <v>9970</v>
      </c>
      <c r="Y7" s="65"/>
      <c r="Z7" s="65"/>
      <c r="AA7" s="65"/>
    </row>
    <row r="8" spans="2:27" s="11" customFormat="1" ht="25.5" customHeight="1" x14ac:dyDescent="0.25">
      <c r="B8" s="10">
        <f t="shared" si="5"/>
        <v>5</v>
      </c>
      <c r="C8" s="34" t="s">
        <v>40</v>
      </c>
      <c r="D8" s="35">
        <v>13136</v>
      </c>
      <c r="E8" s="35">
        <f>3.1415*7850*(1.401+0.009)*0.009*D8/1000</f>
        <v>4110.8486036760005</v>
      </c>
      <c r="F8" s="37"/>
      <c r="G8" s="35">
        <f>3.1415*7850*(1.401+0.009)*0.009*F8/1000</f>
        <v>0</v>
      </c>
      <c r="H8" s="38">
        <f t="shared" si="1"/>
        <v>0</v>
      </c>
      <c r="I8" s="37">
        <v>2000</v>
      </c>
      <c r="J8" s="35">
        <f>3.1415*7850*(1.401+0.009)*0.009*I8/1000</f>
        <v>625.89046949999999</v>
      </c>
      <c r="K8" s="38">
        <f t="shared" si="2"/>
        <v>3.25</v>
      </c>
      <c r="L8" s="37">
        <v>2000</v>
      </c>
      <c r="M8" s="35">
        <f>3.1415*7850*(1.401+0.009)*0.009*L8/1000</f>
        <v>625.89046949999999</v>
      </c>
      <c r="N8" s="38">
        <f t="shared" si="3"/>
        <v>3.25</v>
      </c>
      <c r="O8" s="37">
        <v>4000</v>
      </c>
      <c r="P8" s="35">
        <f>3.1415*7850*(1.401+0.009)*0.009*O8/1000</f>
        <v>1251.780939</v>
      </c>
      <c r="Q8" s="38">
        <f t="shared" si="4"/>
        <v>6.5</v>
      </c>
      <c r="R8" s="39">
        <f t="shared" si="0"/>
        <v>8000</v>
      </c>
      <c r="S8" s="35">
        <f>3.1415*7850*(1.401+0.009)*0.009*R8/1000</f>
        <v>2503.561878</v>
      </c>
      <c r="T8" s="38">
        <f t="shared" si="0"/>
        <v>13</v>
      </c>
      <c r="W8" s="65"/>
      <c r="X8" s="65">
        <v>16250</v>
      </c>
      <c r="Y8" s="65"/>
      <c r="Z8" s="65"/>
      <c r="AA8" s="65"/>
    </row>
    <row r="9" spans="2:27" s="11" customFormat="1" ht="25.5" customHeight="1" x14ac:dyDescent="0.25">
      <c r="B9" s="10">
        <f t="shared" si="5"/>
        <v>6</v>
      </c>
      <c r="C9" s="34" t="s">
        <v>41</v>
      </c>
      <c r="D9" s="35">
        <v>3229</v>
      </c>
      <c r="E9" s="35">
        <f>3.1415*7850*(1.501+0.009)*0.009*D9/1000</f>
        <v>1082.1668412352499</v>
      </c>
      <c r="F9" s="37"/>
      <c r="G9" s="35">
        <f>3.1415*7850*(1.501+0.009)*0.009*F9/1000</f>
        <v>0</v>
      </c>
      <c r="H9" s="38">
        <f t="shared" si="1"/>
        <v>0</v>
      </c>
      <c r="I9" s="37"/>
      <c r="J9" s="35">
        <f>3.1415*7850*(1.501+0.009)*0.009*I9/1000</f>
        <v>0</v>
      </c>
      <c r="K9" s="38">
        <f t="shared" si="2"/>
        <v>0</v>
      </c>
      <c r="L9" s="37"/>
      <c r="M9" s="35">
        <f>3.1415*7850*(1.501+0.009)*0.009*L9/1000</f>
        <v>0</v>
      </c>
      <c r="N9" s="38">
        <f t="shared" si="3"/>
        <v>0</v>
      </c>
      <c r="O9" s="37"/>
      <c r="P9" s="35">
        <f>3.1415*7850*(1.501+0.009)*0.009*O9/1000</f>
        <v>0</v>
      </c>
      <c r="Q9" s="38">
        <f t="shared" si="4"/>
        <v>0</v>
      </c>
      <c r="R9" s="39">
        <f t="shared" si="0"/>
        <v>0</v>
      </c>
      <c r="S9" s="35">
        <f>3.1415*7850*(1.501+0.009)*0.009*R9/1000</f>
        <v>0</v>
      </c>
      <c r="T9" s="38">
        <f t="shared" si="0"/>
        <v>0</v>
      </c>
      <c r="W9" s="65"/>
      <c r="X9" s="65">
        <v>22495.5</v>
      </c>
      <c r="Y9" s="65"/>
      <c r="Z9" s="65"/>
      <c r="AA9" s="65"/>
    </row>
    <row r="10" spans="2:27" s="11" customFormat="1" ht="25.5" customHeight="1" x14ac:dyDescent="0.25">
      <c r="B10" s="10">
        <f t="shared" si="5"/>
        <v>7</v>
      </c>
      <c r="C10" s="34" t="s">
        <v>42</v>
      </c>
      <c r="D10" s="35">
        <v>14655</v>
      </c>
      <c r="E10" s="35">
        <f>3.1415*7850*(1.601+0.011)*0.011*D10/1000</f>
        <v>6408.4096570064994</v>
      </c>
      <c r="F10" s="37"/>
      <c r="G10" s="35">
        <f>3.1415*7850*(1.601+0.011)*0.011*F10/1000</f>
        <v>0</v>
      </c>
      <c r="H10" s="38">
        <f t="shared" si="1"/>
        <v>0</v>
      </c>
      <c r="I10" s="37"/>
      <c r="J10" s="35">
        <f>3.1415*7850*(1.601+0.011)*0.011*I10/1000</f>
        <v>0</v>
      </c>
      <c r="K10" s="38">
        <f t="shared" si="2"/>
        <v>0</v>
      </c>
      <c r="L10" s="37"/>
      <c r="M10" s="35">
        <f>3.1415*7850*(1.601+0.011)*0.011*L10/1000</f>
        <v>0</v>
      </c>
      <c r="N10" s="38">
        <f t="shared" si="3"/>
        <v>0</v>
      </c>
      <c r="O10" s="37">
        <v>7200</v>
      </c>
      <c r="P10" s="35">
        <f>3.1415*7850*(1.601+0.011)*0.011*O10/1000</f>
        <v>3148.45100856</v>
      </c>
      <c r="Q10" s="38">
        <f t="shared" si="4"/>
        <v>16.917120000000001</v>
      </c>
      <c r="R10" s="39">
        <f t="shared" si="0"/>
        <v>7200</v>
      </c>
      <c r="S10" s="35">
        <f>3.1415*7850*(1.601+0.011)*0.011*R10/1000</f>
        <v>3148.45100856</v>
      </c>
      <c r="T10" s="38">
        <f t="shared" si="0"/>
        <v>16.917120000000001</v>
      </c>
      <c r="W10" s="65"/>
      <c r="X10" s="65">
        <v>23496</v>
      </c>
      <c r="Y10" s="65"/>
      <c r="Z10" s="65"/>
      <c r="AA10" s="65"/>
    </row>
    <row r="11" spans="2:27" s="11" customFormat="1" ht="25.5" customHeight="1" x14ac:dyDescent="0.25">
      <c r="B11" s="10">
        <f t="shared" si="5"/>
        <v>8</v>
      </c>
      <c r="C11" s="34" t="s">
        <v>43</v>
      </c>
      <c r="D11" s="35">
        <v>3639</v>
      </c>
      <c r="E11" s="35">
        <f>3.1415*7850*(1.801+0.012)*0.012*D11/1000</f>
        <v>1952.3956282551001</v>
      </c>
      <c r="F11" s="37"/>
      <c r="G11" s="35">
        <f>3.1415*7850*(1.801+0.012)*0.012*F11/1000</f>
        <v>0</v>
      </c>
      <c r="H11" s="38">
        <f t="shared" si="1"/>
        <v>0</v>
      </c>
      <c r="I11" s="37"/>
      <c r="J11" s="35">
        <f>3.1415*7850*(1.801+0.012)*0.012*I11/1000</f>
        <v>0</v>
      </c>
      <c r="K11" s="38">
        <f t="shared" si="2"/>
        <v>0</v>
      </c>
      <c r="L11" s="37"/>
      <c r="M11" s="35">
        <f>3.1415*7850*(1.801+0.012)*0.012*L11/1000</f>
        <v>0</v>
      </c>
      <c r="N11" s="38">
        <f t="shared" si="3"/>
        <v>0</v>
      </c>
      <c r="O11" s="37"/>
      <c r="P11" s="35">
        <f>3.1415*7850*(1.801+0.012)*0.012*O11/1000</f>
        <v>0</v>
      </c>
      <c r="Q11" s="38">
        <f t="shared" si="4"/>
        <v>0</v>
      </c>
      <c r="R11" s="39">
        <f t="shared" si="0"/>
        <v>0</v>
      </c>
      <c r="S11" s="35">
        <f>3.1415*7850*(1.801+0.012)*0.012*R11/1000</f>
        <v>0</v>
      </c>
      <c r="T11" s="38">
        <f t="shared" si="0"/>
        <v>0</v>
      </c>
      <c r="W11" s="65"/>
      <c r="X11" s="65">
        <v>32000</v>
      </c>
      <c r="Y11" s="65"/>
      <c r="Z11" s="65"/>
      <c r="AA11" s="65"/>
    </row>
    <row r="12" spans="2:27" s="11" customFormat="1" ht="25.5" customHeight="1" x14ac:dyDescent="0.25">
      <c r="B12" s="10">
        <f t="shared" si="5"/>
        <v>9</v>
      </c>
      <c r="C12" s="34" t="s">
        <v>44</v>
      </c>
      <c r="D12" s="35">
        <v>16830</v>
      </c>
      <c r="E12" s="35">
        <f>3.1415*7850*(1.901+0.014)*0.014*D12/1000</f>
        <v>11127.245007532501</v>
      </c>
      <c r="F12" s="37">
        <v>2000</v>
      </c>
      <c r="G12" s="35">
        <f>3.1415*7850*(1.901+0.014)*0.014*F12/1000</f>
        <v>1322.3107555000001</v>
      </c>
      <c r="H12" s="38">
        <f t="shared" si="1"/>
        <v>7</v>
      </c>
      <c r="I12" s="37">
        <v>3000</v>
      </c>
      <c r="J12" s="35">
        <f>3.1415*7850*(1.901+0.014)*0.014*I12/1000</f>
        <v>1983.4661332500002</v>
      </c>
      <c r="K12" s="38">
        <f t="shared" si="2"/>
        <v>10.5</v>
      </c>
      <c r="L12" s="37">
        <v>3000</v>
      </c>
      <c r="M12" s="35">
        <f>3.1415*7850*(1.901+0.014)*0.014*L12/1000</f>
        <v>1983.4661332500002</v>
      </c>
      <c r="N12" s="38">
        <f t="shared" si="3"/>
        <v>10.5</v>
      </c>
      <c r="O12" s="37">
        <v>4000</v>
      </c>
      <c r="P12" s="35">
        <f>3.1415*7850*(1.901+0.014)*0.014*O12/1000</f>
        <v>2644.6215110000003</v>
      </c>
      <c r="Q12" s="38">
        <f t="shared" si="4"/>
        <v>14</v>
      </c>
      <c r="R12" s="39">
        <f t="shared" si="0"/>
        <v>12000</v>
      </c>
      <c r="S12" s="35">
        <f>3.1415*7850*(1.901+0.014)*0.014*R12/1000</f>
        <v>7933.8645330000008</v>
      </c>
      <c r="T12" s="38">
        <f t="shared" si="0"/>
        <v>42</v>
      </c>
      <c r="W12" s="65"/>
      <c r="X12" s="65">
        <v>35000</v>
      </c>
      <c r="Y12" s="65"/>
      <c r="Z12" s="65"/>
      <c r="AA12" s="65"/>
    </row>
    <row r="13" spans="2:27" s="11" customFormat="1" ht="25.5" customHeight="1" x14ac:dyDescent="0.25">
      <c r="B13" s="10">
        <f t="shared" si="5"/>
        <v>10</v>
      </c>
      <c r="C13" s="34" t="s">
        <v>45</v>
      </c>
      <c r="D13" s="35">
        <v>2266</v>
      </c>
      <c r="E13" s="35">
        <f>3.1415*7850*(2.101+0.014)*0.014*D13/1000</f>
        <v>1654.6457712014999</v>
      </c>
      <c r="F13" s="37"/>
      <c r="G13" s="35">
        <f>3.1415*7850*(2.101+0.014)*0.014*F13/1000</f>
        <v>0</v>
      </c>
      <c r="H13" s="38">
        <f t="shared" si="1"/>
        <v>0</v>
      </c>
      <c r="I13" s="37">
        <v>2266</v>
      </c>
      <c r="J13" s="35">
        <f>3.1415*7850*(2.101+0.014)*0.014*I13/1000</f>
        <v>1654.6457712014999</v>
      </c>
      <c r="K13" s="38">
        <f t="shared" si="2"/>
        <v>9.7211400000000001</v>
      </c>
      <c r="L13" s="37"/>
      <c r="M13" s="35">
        <f>3.1415*7850*(2.101+0.014)*0.014*L13/1000</f>
        <v>0</v>
      </c>
      <c r="N13" s="38">
        <f t="shared" si="3"/>
        <v>0</v>
      </c>
      <c r="O13" s="37"/>
      <c r="P13" s="35">
        <f>3.1415*7850*(2.101+0.014)*0.014*O13/1000</f>
        <v>0</v>
      </c>
      <c r="Q13" s="38">
        <f t="shared" si="4"/>
        <v>0</v>
      </c>
      <c r="R13" s="39">
        <f t="shared" si="0"/>
        <v>2266</v>
      </c>
      <c r="S13" s="35">
        <f>3.1415*7850*(2.101+0.014)*0.014*R13/1000</f>
        <v>1654.6457712014999</v>
      </c>
      <c r="T13" s="38">
        <f t="shared" si="0"/>
        <v>9.7211400000000001</v>
      </c>
      <c r="W13" s="65"/>
      <c r="X13" s="65">
        <v>42900</v>
      </c>
      <c r="Y13" s="65"/>
      <c r="Z13" s="65"/>
      <c r="AA13" s="65"/>
    </row>
    <row r="14" spans="2:27" s="11" customFormat="1" ht="30" customHeight="1" x14ac:dyDescent="0.25">
      <c r="B14" s="12"/>
      <c r="C14" s="13" t="s">
        <v>14</v>
      </c>
      <c r="D14" s="41">
        <f t="shared" ref="D14:T14" si="6">SUM(D4:D13)</f>
        <v>65383</v>
      </c>
      <c r="E14" s="41">
        <f t="shared" si="6"/>
        <v>27468.516144346951</v>
      </c>
      <c r="F14" s="42">
        <f t="shared" si="6"/>
        <v>7000</v>
      </c>
      <c r="G14" s="42">
        <f t="shared" si="6"/>
        <v>1845.3657932500003</v>
      </c>
      <c r="H14" s="43">
        <f t="shared" si="6"/>
        <v>9.4250000000000007</v>
      </c>
      <c r="I14" s="42">
        <f t="shared" si="6"/>
        <v>9266</v>
      </c>
      <c r="J14" s="42">
        <f t="shared" si="6"/>
        <v>4473.2243890515001</v>
      </c>
      <c r="K14" s="43">
        <f t="shared" si="6"/>
        <v>24.441139999999997</v>
      </c>
      <c r="L14" s="42">
        <f t="shared" si="6"/>
        <v>7000</v>
      </c>
      <c r="M14" s="42">
        <f t="shared" si="6"/>
        <v>2818.5786178500002</v>
      </c>
      <c r="N14" s="43">
        <f t="shared" si="6"/>
        <v>14.719999999999999</v>
      </c>
      <c r="O14" s="42">
        <f t="shared" si="6"/>
        <v>15200</v>
      </c>
      <c r="P14" s="42">
        <f t="shared" si="6"/>
        <v>7044.85345856</v>
      </c>
      <c r="Q14" s="43">
        <f t="shared" si="6"/>
        <v>37.417119999999997</v>
      </c>
      <c r="R14" s="42">
        <f t="shared" si="6"/>
        <v>38466</v>
      </c>
      <c r="S14" s="42">
        <f t="shared" si="6"/>
        <v>16182.022258711502</v>
      </c>
      <c r="T14" s="43">
        <f t="shared" si="6"/>
        <v>86.003259999999997</v>
      </c>
      <c r="W14" s="65"/>
      <c r="X14" s="65"/>
      <c r="Y14" s="65"/>
      <c r="Z14" s="65"/>
      <c r="AA14" s="65"/>
    </row>
    <row r="15" spans="2:27" x14ac:dyDescent="0.25">
      <c r="I15" s="15"/>
      <c r="W15" s="66"/>
      <c r="X15" s="66"/>
      <c r="Y15" s="66"/>
      <c r="Z15" s="66"/>
      <c r="AA15" s="66"/>
    </row>
    <row r="16" spans="2:27" x14ac:dyDescent="0.25">
      <c r="W16" s="66"/>
      <c r="X16" s="66"/>
      <c r="Y16" s="66"/>
      <c r="Z16" s="66"/>
      <c r="AA16" s="66"/>
    </row>
    <row r="17" spans="2:27" s="2" customFormat="1" ht="23.25" customHeight="1" x14ac:dyDescent="0.25">
      <c r="B17" s="1" t="s">
        <v>15</v>
      </c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5"/>
      <c r="S17" s="5"/>
      <c r="T17" s="6" t="s">
        <v>1</v>
      </c>
      <c r="W17" s="67"/>
      <c r="X17" s="67"/>
      <c r="Y17" s="67"/>
      <c r="Z17" s="67"/>
      <c r="AA17" s="67"/>
    </row>
    <row r="18" spans="2:27" ht="18" customHeight="1" x14ac:dyDescent="0.25">
      <c r="B18" s="255" t="s">
        <v>2</v>
      </c>
      <c r="C18" s="257" t="s">
        <v>3</v>
      </c>
      <c r="D18" s="255" t="s">
        <v>16</v>
      </c>
      <c r="E18" s="255" t="s">
        <v>5</v>
      </c>
      <c r="F18" s="252" t="s">
        <v>6</v>
      </c>
      <c r="G18" s="253"/>
      <c r="H18" s="253"/>
      <c r="I18" s="252" t="s">
        <v>7</v>
      </c>
      <c r="J18" s="253"/>
      <c r="K18" s="253"/>
      <c r="L18" s="252" t="s">
        <v>8</v>
      </c>
      <c r="M18" s="253"/>
      <c r="N18" s="253"/>
      <c r="O18" s="252" t="s">
        <v>9</v>
      </c>
      <c r="P18" s="253"/>
      <c r="Q18" s="253"/>
      <c r="R18" s="254" t="s">
        <v>10</v>
      </c>
      <c r="S18" s="254"/>
      <c r="T18" s="254"/>
      <c r="W18" s="66"/>
      <c r="X18" s="66"/>
      <c r="Y18" s="66"/>
      <c r="Z18" s="66"/>
      <c r="AA18" s="66"/>
    </row>
    <row r="19" spans="2:27" s="9" customFormat="1" ht="24.6" customHeight="1" x14ac:dyDescent="0.25">
      <c r="B19" s="256"/>
      <c r="C19" s="258"/>
      <c r="D19" s="256"/>
      <c r="E19" s="256"/>
      <c r="F19" s="8" t="s">
        <v>17</v>
      </c>
      <c r="G19" s="8" t="s">
        <v>18</v>
      </c>
      <c r="H19" s="8" t="s">
        <v>13</v>
      </c>
      <c r="I19" s="8" t="s">
        <v>17</v>
      </c>
      <c r="J19" s="8" t="s">
        <v>18</v>
      </c>
      <c r="K19" s="8" t="s">
        <v>13</v>
      </c>
      <c r="L19" s="8" t="s">
        <v>17</v>
      </c>
      <c r="M19" s="8" t="s">
        <v>18</v>
      </c>
      <c r="N19" s="8" t="s">
        <v>13</v>
      </c>
      <c r="O19" s="8" t="s">
        <v>17</v>
      </c>
      <c r="P19" s="8" t="s">
        <v>18</v>
      </c>
      <c r="Q19" s="8" t="s">
        <v>13</v>
      </c>
      <c r="R19" s="8" t="s">
        <v>17</v>
      </c>
      <c r="S19" s="8" t="s">
        <v>18</v>
      </c>
      <c r="T19" s="8" t="s">
        <v>13</v>
      </c>
      <c r="W19" s="64"/>
      <c r="X19" s="68" t="s">
        <v>46</v>
      </c>
      <c r="Y19" s="68" t="s">
        <v>47</v>
      </c>
      <c r="Z19" s="64"/>
      <c r="AA19" s="64"/>
    </row>
    <row r="20" spans="2:27" s="11" customFormat="1" ht="25.5" customHeight="1" x14ac:dyDescent="0.25">
      <c r="B20" s="10">
        <v>1</v>
      </c>
      <c r="C20" s="34" t="s">
        <v>36</v>
      </c>
      <c r="D20" s="36">
        <f>+D4</f>
        <v>1116</v>
      </c>
      <c r="E20" s="35">
        <f>3.1415*7850*(0.401+0.004)*0.004*D20/1000</f>
        <v>44.584708338000006</v>
      </c>
      <c r="F20" s="37"/>
      <c r="G20" s="35"/>
      <c r="H20" s="38">
        <f>((F20*$X20)+(G20*$Y20))/10000000</f>
        <v>0</v>
      </c>
      <c r="I20" s="37"/>
      <c r="J20" s="35"/>
      <c r="K20" s="38">
        <f>((I20*$X20)+(J20*$Y20))/10000000</f>
        <v>0</v>
      </c>
      <c r="L20" s="37"/>
      <c r="M20" s="35"/>
      <c r="N20" s="38">
        <f>((L20*$X20)+(M20*$Y20))/10000000</f>
        <v>0</v>
      </c>
      <c r="O20" s="37"/>
      <c r="P20" s="35"/>
      <c r="Q20" s="38">
        <f>((O20*$X20)+(P20*$Y20))/10000000</f>
        <v>0</v>
      </c>
      <c r="R20" s="39">
        <f t="shared" ref="R20:T29" si="7">+F20+I20+L20+O20</f>
        <v>0</v>
      </c>
      <c r="S20" s="40">
        <f t="shared" si="7"/>
        <v>0</v>
      </c>
      <c r="T20" s="38">
        <f t="shared" si="7"/>
        <v>0</v>
      </c>
      <c r="W20" s="65"/>
      <c r="X20" s="69">
        <f>+X4*2*0.35</f>
        <v>2029.9999999999998</v>
      </c>
      <c r="Y20" s="69">
        <f>+X4*2*0.15</f>
        <v>870</v>
      </c>
      <c r="Z20" s="65"/>
      <c r="AA20" s="65"/>
    </row>
    <row r="21" spans="2:27" s="11" customFormat="1" ht="25.5" customHeight="1" x14ac:dyDescent="0.25">
      <c r="B21" s="10">
        <f>+B20+1</f>
        <v>2</v>
      </c>
      <c r="C21" s="34" t="s">
        <v>37</v>
      </c>
      <c r="D21" s="36">
        <f t="shared" ref="D21:D29" si="8">+D5</f>
        <v>598</v>
      </c>
      <c r="E21" s="35">
        <f>3.1415*7850*(0.501+0.006)*0.006*D21/1000</f>
        <v>44.860810374899998</v>
      </c>
      <c r="F21" s="37"/>
      <c r="G21" s="35"/>
      <c r="H21" s="38">
        <f>((F21*$X21)+(G21*$Y21))/10000000</f>
        <v>0</v>
      </c>
      <c r="I21" s="37"/>
      <c r="J21" s="35"/>
      <c r="K21" s="38">
        <f>((I21*$X21)+(J21*$Y21))/10000000</f>
        <v>0</v>
      </c>
      <c r="L21" s="37"/>
      <c r="M21" s="35"/>
      <c r="N21" s="38">
        <f>((L21*$X21)+(M21*$Y21))/10000000</f>
        <v>0</v>
      </c>
      <c r="O21" s="37"/>
      <c r="P21" s="35"/>
      <c r="Q21" s="38">
        <f>((O21*$X21)+(P21*$Y21))/10000000</f>
        <v>0</v>
      </c>
      <c r="R21" s="39">
        <f t="shared" si="7"/>
        <v>0</v>
      </c>
      <c r="S21" s="40">
        <f t="shared" si="7"/>
        <v>0</v>
      </c>
      <c r="T21" s="38">
        <f t="shared" si="7"/>
        <v>0</v>
      </c>
      <c r="W21" s="65"/>
      <c r="X21" s="69">
        <f t="shared" ref="X21:X29" si="9">+X5*2*0.35</f>
        <v>2695</v>
      </c>
      <c r="Y21" s="69">
        <f t="shared" ref="Y21:Y29" si="10">+X5*2*0.15</f>
        <v>1155</v>
      </c>
      <c r="Z21" s="65"/>
      <c r="AA21" s="65"/>
    </row>
    <row r="22" spans="2:27" s="11" customFormat="1" ht="25.5" customHeight="1" x14ac:dyDescent="0.25">
      <c r="B22" s="10">
        <f t="shared" ref="B22:B29" si="11">+B21+1</f>
        <v>3</v>
      </c>
      <c r="C22" s="34" t="s">
        <v>38</v>
      </c>
      <c r="D22" s="36">
        <f t="shared" si="8"/>
        <v>9824</v>
      </c>
      <c r="E22" s="35">
        <f>3.1415*7850*(0.701+0.006)*0.006*D22/1000</f>
        <v>1027.6985381712</v>
      </c>
      <c r="F22" s="37"/>
      <c r="G22" s="35"/>
      <c r="H22" s="38">
        <f t="shared" ref="H22:H29" si="12">((F22*$X22)+(G22*$Y22))/10000000</f>
        <v>0</v>
      </c>
      <c r="I22" s="37">
        <f>8*12*10</f>
        <v>960</v>
      </c>
      <c r="J22" s="35"/>
      <c r="K22" s="38">
        <f t="shared" ref="K22:K29" si="13">((I22*$X22)+(J22*$Y22))/10000000</f>
        <v>0.32591999999999999</v>
      </c>
      <c r="L22" s="37">
        <f>8*12*26</f>
        <v>2496</v>
      </c>
      <c r="M22" s="35">
        <v>1200</v>
      </c>
      <c r="N22" s="38">
        <f t="shared" ref="N22:N29" si="14">((L22*$X22)+(M22*$Y22))/10000000</f>
        <v>1.021992</v>
      </c>
      <c r="O22" s="37">
        <f>8*12*26</f>
        <v>2496</v>
      </c>
      <c r="P22" s="35">
        <v>1200</v>
      </c>
      <c r="Q22" s="38">
        <f t="shared" ref="Q22:Q29" si="15">((O22*$X22)+(P22*$Y22))/10000000</f>
        <v>1.021992</v>
      </c>
      <c r="R22" s="39">
        <f t="shared" si="7"/>
        <v>5952</v>
      </c>
      <c r="S22" s="40">
        <f t="shared" si="7"/>
        <v>2400</v>
      </c>
      <c r="T22" s="38">
        <f t="shared" si="7"/>
        <v>2.369904</v>
      </c>
      <c r="W22" s="65"/>
      <c r="X22" s="69">
        <f t="shared" si="9"/>
        <v>3395</v>
      </c>
      <c r="Y22" s="69">
        <f t="shared" si="10"/>
        <v>1455</v>
      </c>
      <c r="Z22" s="65"/>
      <c r="AA22" s="65"/>
    </row>
    <row r="23" spans="2:27" s="11" customFormat="1" ht="25.5" customHeight="1" x14ac:dyDescent="0.25">
      <c r="B23" s="10">
        <f t="shared" si="11"/>
        <v>4</v>
      </c>
      <c r="C23" s="34" t="s">
        <v>39</v>
      </c>
      <c r="D23" s="36">
        <f t="shared" si="8"/>
        <v>90</v>
      </c>
      <c r="E23" s="35">
        <f>3.1415*7850*(1.001+0.007)*0.007*D23/1000</f>
        <v>15.660578555999999</v>
      </c>
      <c r="F23" s="37"/>
      <c r="G23" s="35"/>
      <c r="H23" s="38">
        <f t="shared" si="12"/>
        <v>0</v>
      </c>
      <c r="I23" s="37"/>
      <c r="J23" s="35"/>
      <c r="K23" s="38">
        <f t="shared" si="13"/>
        <v>0</v>
      </c>
      <c r="L23" s="37"/>
      <c r="M23" s="35"/>
      <c r="N23" s="38">
        <f t="shared" si="14"/>
        <v>0</v>
      </c>
      <c r="O23" s="37"/>
      <c r="P23" s="35"/>
      <c r="Q23" s="38">
        <f t="shared" si="15"/>
        <v>0</v>
      </c>
      <c r="R23" s="39">
        <f t="shared" si="7"/>
        <v>0</v>
      </c>
      <c r="S23" s="40">
        <f t="shared" si="7"/>
        <v>0</v>
      </c>
      <c r="T23" s="38">
        <f t="shared" si="7"/>
        <v>0</v>
      </c>
      <c r="W23" s="65"/>
      <c r="X23" s="69">
        <f t="shared" si="9"/>
        <v>6979</v>
      </c>
      <c r="Y23" s="69">
        <f t="shared" si="10"/>
        <v>2991</v>
      </c>
      <c r="Z23" s="65"/>
      <c r="AA23" s="65"/>
    </row>
    <row r="24" spans="2:27" s="11" customFormat="1" ht="25.5" customHeight="1" x14ac:dyDescent="0.25">
      <c r="B24" s="10">
        <f t="shared" si="11"/>
        <v>5</v>
      </c>
      <c r="C24" s="34" t="s">
        <v>40</v>
      </c>
      <c r="D24" s="36">
        <f t="shared" si="8"/>
        <v>13136</v>
      </c>
      <c r="E24" s="35">
        <f>3.1415*7850*(1.401+0.009)*0.009*D24/1000</f>
        <v>4110.8486036760005</v>
      </c>
      <c r="F24" s="37"/>
      <c r="G24" s="35"/>
      <c r="H24" s="38">
        <f t="shared" si="12"/>
        <v>0</v>
      </c>
      <c r="I24" s="37"/>
      <c r="J24" s="35"/>
      <c r="K24" s="38">
        <f t="shared" si="13"/>
        <v>0</v>
      </c>
      <c r="L24" s="37">
        <f>5*12*15</f>
        <v>900</v>
      </c>
      <c r="M24" s="35"/>
      <c r="N24" s="38">
        <f t="shared" si="14"/>
        <v>1.0237499999999999</v>
      </c>
      <c r="O24" s="37">
        <f>5*12*26</f>
        <v>1560</v>
      </c>
      <c r="P24" s="35">
        <v>1200</v>
      </c>
      <c r="Q24" s="38">
        <f t="shared" si="15"/>
        <v>2.3595000000000002</v>
      </c>
      <c r="R24" s="39">
        <f t="shared" si="7"/>
        <v>2460</v>
      </c>
      <c r="S24" s="40">
        <f t="shared" si="7"/>
        <v>1200</v>
      </c>
      <c r="T24" s="38">
        <f t="shared" si="7"/>
        <v>3.3832500000000003</v>
      </c>
      <c r="W24" s="65"/>
      <c r="X24" s="69">
        <f t="shared" si="9"/>
        <v>11375</v>
      </c>
      <c r="Y24" s="69">
        <f t="shared" si="10"/>
        <v>4875</v>
      </c>
      <c r="Z24" s="65"/>
      <c r="AA24" s="65"/>
    </row>
    <row r="25" spans="2:27" s="11" customFormat="1" ht="25.5" customHeight="1" x14ac:dyDescent="0.25">
      <c r="B25" s="10">
        <f t="shared" si="11"/>
        <v>6</v>
      </c>
      <c r="C25" s="34" t="s">
        <v>41</v>
      </c>
      <c r="D25" s="36">
        <f t="shared" si="8"/>
        <v>3229</v>
      </c>
      <c r="E25" s="35">
        <f>3.1415*7850*(1.501+0.009)*0.009*D25/1000</f>
        <v>1082.1668412352499</v>
      </c>
      <c r="F25" s="37"/>
      <c r="G25" s="35"/>
      <c r="H25" s="38">
        <f t="shared" si="12"/>
        <v>0</v>
      </c>
      <c r="I25" s="37"/>
      <c r="J25" s="35"/>
      <c r="K25" s="38">
        <f t="shared" si="13"/>
        <v>0</v>
      </c>
      <c r="L25" s="37"/>
      <c r="M25" s="35"/>
      <c r="N25" s="38">
        <f t="shared" si="14"/>
        <v>0</v>
      </c>
      <c r="O25" s="37"/>
      <c r="P25" s="35"/>
      <c r="Q25" s="38">
        <f t="shared" si="15"/>
        <v>0</v>
      </c>
      <c r="R25" s="39">
        <f t="shared" si="7"/>
        <v>0</v>
      </c>
      <c r="S25" s="40"/>
      <c r="T25" s="38">
        <f t="shared" si="7"/>
        <v>0</v>
      </c>
      <c r="W25" s="65"/>
      <c r="X25" s="69">
        <f t="shared" si="9"/>
        <v>15746.849999999999</v>
      </c>
      <c r="Y25" s="69">
        <f t="shared" si="10"/>
        <v>6748.65</v>
      </c>
      <c r="Z25" s="65"/>
      <c r="AA25" s="65"/>
    </row>
    <row r="26" spans="2:27" s="11" customFormat="1" ht="25.5" customHeight="1" x14ac:dyDescent="0.25">
      <c r="B26" s="10">
        <f t="shared" si="11"/>
        <v>7</v>
      </c>
      <c r="C26" s="34" t="s">
        <v>42</v>
      </c>
      <c r="D26" s="36">
        <f t="shared" si="8"/>
        <v>14655</v>
      </c>
      <c r="E26" s="35">
        <f>3.1415*7850*(1.601+0.011)*0.011*D26/1000</f>
        <v>6408.4096570064994</v>
      </c>
      <c r="F26" s="37"/>
      <c r="G26" s="35"/>
      <c r="H26" s="38">
        <f t="shared" si="12"/>
        <v>0</v>
      </c>
      <c r="I26" s="37"/>
      <c r="J26" s="35"/>
      <c r="K26" s="38">
        <f t="shared" si="13"/>
        <v>0</v>
      </c>
      <c r="L26" s="37"/>
      <c r="M26" s="35"/>
      <c r="N26" s="38">
        <f t="shared" si="14"/>
        <v>0</v>
      </c>
      <c r="O26" s="37">
        <f>5*6*10</f>
        <v>300</v>
      </c>
      <c r="P26" s="35"/>
      <c r="Q26" s="38">
        <f t="shared" si="15"/>
        <v>0.49341600000000002</v>
      </c>
      <c r="R26" s="39">
        <f t="shared" si="7"/>
        <v>300</v>
      </c>
      <c r="S26" s="40"/>
      <c r="T26" s="38">
        <f t="shared" si="7"/>
        <v>0.49341600000000002</v>
      </c>
      <c r="W26" s="65"/>
      <c r="X26" s="69">
        <f t="shared" si="9"/>
        <v>16447.2</v>
      </c>
      <c r="Y26" s="69">
        <f t="shared" si="10"/>
        <v>7048.8</v>
      </c>
      <c r="Z26" s="65"/>
      <c r="AA26" s="65"/>
    </row>
    <row r="27" spans="2:27" s="11" customFormat="1" ht="25.5" customHeight="1" x14ac:dyDescent="0.25">
      <c r="B27" s="10">
        <f t="shared" si="11"/>
        <v>8</v>
      </c>
      <c r="C27" s="34" t="s">
        <v>43</v>
      </c>
      <c r="D27" s="36">
        <f t="shared" si="8"/>
        <v>3639</v>
      </c>
      <c r="E27" s="35">
        <f>3.1415*7850*(1.801+0.012)*0.012*D27/1000</f>
        <v>1952.3956282551001</v>
      </c>
      <c r="F27" s="37"/>
      <c r="G27" s="35"/>
      <c r="H27" s="38">
        <f t="shared" si="12"/>
        <v>0</v>
      </c>
      <c r="I27" s="37"/>
      <c r="J27" s="35"/>
      <c r="K27" s="38">
        <f t="shared" si="13"/>
        <v>0</v>
      </c>
      <c r="L27" s="37"/>
      <c r="M27" s="35"/>
      <c r="N27" s="38">
        <f t="shared" si="14"/>
        <v>0</v>
      </c>
      <c r="O27" s="37"/>
      <c r="P27" s="35"/>
      <c r="Q27" s="38">
        <f t="shared" si="15"/>
        <v>0</v>
      </c>
      <c r="R27" s="39">
        <f t="shared" si="7"/>
        <v>0</v>
      </c>
      <c r="S27" s="40"/>
      <c r="T27" s="38">
        <f t="shared" si="7"/>
        <v>0</v>
      </c>
      <c r="W27" s="65"/>
      <c r="X27" s="69">
        <f t="shared" si="9"/>
        <v>22400</v>
      </c>
      <c r="Y27" s="69">
        <f t="shared" si="10"/>
        <v>9600</v>
      </c>
      <c r="Z27" s="65"/>
      <c r="AA27" s="65"/>
    </row>
    <row r="28" spans="2:27" s="11" customFormat="1" ht="25.5" customHeight="1" x14ac:dyDescent="0.25">
      <c r="B28" s="10">
        <f t="shared" si="11"/>
        <v>9</v>
      </c>
      <c r="C28" s="34" t="s">
        <v>44</v>
      </c>
      <c r="D28" s="36">
        <f t="shared" si="8"/>
        <v>16830</v>
      </c>
      <c r="E28" s="35">
        <f>3.1415*7850*(1.901+0.014)*0.014*D28/1000</f>
        <v>11127.245007532501</v>
      </c>
      <c r="F28" s="37"/>
      <c r="G28" s="35"/>
      <c r="H28" s="38">
        <f t="shared" si="12"/>
        <v>0</v>
      </c>
      <c r="I28" s="37">
        <f>3*12*10</f>
        <v>360</v>
      </c>
      <c r="J28" s="35"/>
      <c r="K28" s="38">
        <f t="shared" si="13"/>
        <v>0.88200000000000001</v>
      </c>
      <c r="L28" s="37">
        <f>3*12*26</f>
        <v>936</v>
      </c>
      <c r="M28" s="35"/>
      <c r="N28" s="38">
        <f t="shared" si="14"/>
        <v>2.2932000000000001</v>
      </c>
      <c r="O28" s="37">
        <f>3*12*26</f>
        <v>936</v>
      </c>
      <c r="P28" s="35">
        <v>1200</v>
      </c>
      <c r="Q28" s="38">
        <f t="shared" si="15"/>
        <v>3.5531999999999999</v>
      </c>
      <c r="R28" s="39">
        <f t="shared" si="7"/>
        <v>2232</v>
      </c>
      <c r="S28" s="40"/>
      <c r="T28" s="38">
        <f t="shared" si="7"/>
        <v>6.7284000000000006</v>
      </c>
      <c r="W28" s="65"/>
      <c r="X28" s="69">
        <f t="shared" si="9"/>
        <v>24500</v>
      </c>
      <c r="Y28" s="69">
        <f t="shared" si="10"/>
        <v>10500</v>
      </c>
      <c r="Z28" s="65"/>
      <c r="AA28" s="65"/>
    </row>
    <row r="29" spans="2:27" s="11" customFormat="1" ht="25.5" customHeight="1" x14ac:dyDescent="0.25">
      <c r="B29" s="10">
        <f t="shared" si="11"/>
        <v>10</v>
      </c>
      <c r="C29" s="34" t="s">
        <v>45</v>
      </c>
      <c r="D29" s="36">
        <f t="shared" si="8"/>
        <v>2266</v>
      </c>
      <c r="E29" s="35">
        <f>3.1415*7850*(2.101+0.014)*0.014*D29/1000</f>
        <v>1654.6457712014999</v>
      </c>
      <c r="F29" s="37"/>
      <c r="G29" s="35"/>
      <c r="H29" s="38">
        <f t="shared" si="12"/>
        <v>0</v>
      </c>
      <c r="I29" s="37"/>
      <c r="J29" s="35"/>
      <c r="K29" s="38">
        <f t="shared" si="13"/>
        <v>0</v>
      </c>
      <c r="L29" s="37">
        <f>4*6*26</f>
        <v>624</v>
      </c>
      <c r="M29" s="35"/>
      <c r="N29" s="38">
        <f t="shared" si="14"/>
        <v>1.8738719999999995</v>
      </c>
      <c r="O29" s="37">
        <f>4*6*26</f>
        <v>624</v>
      </c>
      <c r="P29" s="35"/>
      <c r="Q29" s="38">
        <f t="shared" si="15"/>
        <v>1.8738719999999995</v>
      </c>
      <c r="R29" s="39">
        <f t="shared" si="7"/>
        <v>1248</v>
      </c>
      <c r="S29" s="40"/>
      <c r="T29" s="38">
        <f t="shared" si="7"/>
        <v>3.7477439999999991</v>
      </c>
      <c r="W29" s="65"/>
      <c r="X29" s="69">
        <f t="shared" si="9"/>
        <v>30029.999999999996</v>
      </c>
      <c r="Y29" s="69">
        <f t="shared" si="10"/>
        <v>12870</v>
      </c>
      <c r="Z29" s="65"/>
      <c r="AA29" s="65"/>
    </row>
    <row r="30" spans="2:27" s="11" customFormat="1" ht="30" customHeight="1" x14ac:dyDescent="0.25">
      <c r="B30" s="12"/>
      <c r="C30" s="13" t="s">
        <v>14</v>
      </c>
      <c r="D30" s="41">
        <f t="shared" ref="D30:T30" si="16">SUM(D20:D29)</f>
        <v>65383</v>
      </c>
      <c r="E30" s="41">
        <f t="shared" si="16"/>
        <v>27468.516144346951</v>
      </c>
      <c r="F30" s="42">
        <f t="shared" si="16"/>
        <v>0</v>
      </c>
      <c r="G30" s="42">
        <f t="shared" si="16"/>
        <v>0</v>
      </c>
      <c r="H30" s="43">
        <f t="shared" si="16"/>
        <v>0</v>
      </c>
      <c r="I30" s="42">
        <f t="shared" si="16"/>
        <v>1320</v>
      </c>
      <c r="J30" s="42">
        <f t="shared" si="16"/>
        <v>0</v>
      </c>
      <c r="K30" s="43">
        <f t="shared" si="16"/>
        <v>1.2079200000000001</v>
      </c>
      <c r="L30" s="42">
        <f t="shared" si="16"/>
        <v>4956</v>
      </c>
      <c r="M30" s="42">
        <f t="shared" si="16"/>
        <v>1200</v>
      </c>
      <c r="N30" s="43">
        <f t="shared" si="16"/>
        <v>6.2128139999999989</v>
      </c>
      <c r="O30" s="42">
        <f t="shared" si="16"/>
        <v>5916</v>
      </c>
      <c r="P30" s="42">
        <f t="shared" si="16"/>
        <v>3600</v>
      </c>
      <c r="Q30" s="43">
        <f t="shared" si="16"/>
        <v>9.3019800000000004</v>
      </c>
      <c r="R30" s="42">
        <f t="shared" si="16"/>
        <v>12192</v>
      </c>
      <c r="S30" s="42">
        <f t="shared" si="16"/>
        <v>3600</v>
      </c>
      <c r="T30" s="43">
        <f t="shared" si="16"/>
        <v>16.722714</v>
      </c>
      <c r="W30" s="65"/>
      <c r="X30" s="65"/>
      <c r="Y30" s="65"/>
      <c r="Z30" s="65"/>
      <c r="AA30" s="65"/>
    </row>
    <row r="31" spans="2:27" x14ac:dyDescent="0.25">
      <c r="W31" s="66"/>
      <c r="X31" s="66"/>
      <c r="Y31" s="66"/>
      <c r="Z31" s="66"/>
      <c r="AA31" s="66"/>
    </row>
  </sheetData>
  <mergeCells count="18">
    <mergeCell ref="I18:K18"/>
    <mergeCell ref="L18:N18"/>
    <mergeCell ref="B2:B3"/>
    <mergeCell ref="C2:C3"/>
    <mergeCell ref="D2:D3"/>
    <mergeCell ref="E2:E3"/>
    <mergeCell ref="F2:H2"/>
    <mergeCell ref="I2:K2"/>
    <mergeCell ref="B18:B19"/>
    <mergeCell ref="C18:C19"/>
    <mergeCell ref="D18:D19"/>
    <mergeCell ref="E18:E19"/>
    <mergeCell ref="F18:H18"/>
    <mergeCell ref="O18:Q18"/>
    <mergeCell ref="R18:T18"/>
    <mergeCell ref="L2:N2"/>
    <mergeCell ref="O2:Q2"/>
    <mergeCell ref="R2:T2"/>
  </mergeCells>
  <printOptions horizontalCentered="1"/>
  <pageMargins left="0" right="0" top="0.5" bottom="0.25" header="0" footer="0"/>
  <pageSetup paperSize="9" scale="7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V39"/>
  <sheetViews>
    <sheetView view="pageBreakPreview" zoomScale="85" zoomScaleSheetLayoutView="85" workbookViewId="0">
      <selection activeCell="J9" sqref="J9:V9"/>
    </sheetView>
  </sheetViews>
  <sheetFormatPr defaultRowHeight="15" x14ac:dyDescent="0.25"/>
  <sheetData>
    <row r="7" spans="4:22" ht="51" x14ac:dyDescent="0.25">
      <c r="D7" s="128"/>
      <c r="E7" s="235" t="s">
        <v>156</v>
      </c>
    </row>
    <row r="8" spans="4:22" x14ac:dyDescent="0.25">
      <c r="D8" s="130">
        <v>43922</v>
      </c>
      <c r="E8" s="231">
        <f>+'S-Curve All '!F10</f>
        <v>0</v>
      </c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4:22" ht="30" customHeight="1" x14ac:dyDescent="0.25">
      <c r="D9" s="130">
        <f>+D8+30</f>
        <v>43952</v>
      </c>
      <c r="E9" s="231">
        <f>+'S-Curve All '!F11</f>
        <v>0</v>
      </c>
      <c r="J9" s="320" t="s">
        <v>130</v>
      </c>
      <c r="K9" s="320"/>
      <c r="L9" s="320"/>
      <c r="M9" s="320"/>
      <c r="N9" s="320"/>
      <c r="O9" s="320"/>
      <c r="P9" s="320"/>
      <c r="Q9" s="320"/>
      <c r="R9" s="320"/>
      <c r="S9" s="320"/>
      <c r="T9" s="320"/>
      <c r="U9" s="320"/>
      <c r="V9" s="320"/>
    </row>
    <row r="10" spans="4:22" x14ac:dyDescent="0.25">
      <c r="D10" s="130">
        <f>+D9+31</f>
        <v>43983</v>
      </c>
      <c r="E10" s="231">
        <f>+'S-Curve All '!F12</f>
        <v>45.033826834999999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</row>
    <row r="11" spans="4:22" x14ac:dyDescent="0.25">
      <c r="D11" s="130">
        <f>+D10+30</f>
        <v>44013</v>
      </c>
      <c r="E11" s="231">
        <f>+'S-Curve All '!F13</f>
        <v>45.033826834999999</v>
      </c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</row>
    <row r="12" spans="4:22" x14ac:dyDescent="0.25">
      <c r="D12" s="130">
        <f>+D11+31</f>
        <v>44044</v>
      </c>
      <c r="E12" s="231">
        <f>+'S-Curve All '!F14</f>
        <v>45.033826834999999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</row>
    <row r="13" spans="4:22" x14ac:dyDescent="0.25">
      <c r="D13" s="130">
        <f>+D12+31</f>
        <v>44075</v>
      </c>
      <c r="E13" s="231">
        <f>+'S-Curve All '!F15</f>
        <v>90.067653669999999</v>
      </c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</row>
    <row r="14" spans="4:22" x14ac:dyDescent="0.25">
      <c r="D14" s="130">
        <f>+D13+30</f>
        <v>44105</v>
      </c>
      <c r="E14" s="231">
        <f>+'S-Curve All '!F16</f>
        <v>109.60192904499999</v>
      </c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</row>
    <row r="15" spans="4:22" x14ac:dyDescent="0.25">
      <c r="D15" s="130">
        <f>+D14+31</f>
        <v>44136</v>
      </c>
      <c r="E15" s="231">
        <f>+'S-Curve All '!F17</f>
        <v>135.42121451059631</v>
      </c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</row>
    <row r="16" spans="4:22" x14ac:dyDescent="0.25">
      <c r="D16" s="130">
        <f>+D15+30</f>
        <v>44166</v>
      </c>
      <c r="E16" s="231">
        <f>+'S-Curve All '!F18</f>
        <v>169.1494715553853</v>
      </c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</row>
    <row r="17" spans="4:22" x14ac:dyDescent="0.25">
      <c r="D17" s="130">
        <f>+D16+31</f>
        <v>44197</v>
      </c>
      <c r="E17" s="231">
        <f>+'S-Curve All '!F19</f>
        <v>215.58381677337843</v>
      </c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</row>
    <row r="18" spans="4:22" x14ac:dyDescent="0.25">
      <c r="D18" s="130">
        <f>+D17+31</f>
        <v>44228</v>
      </c>
      <c r="E18" s="231">
        <f>+'S-Curve All '!F20</f>
        <v>263.32927597416972</v>
      </c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</row>
    <row r="19" spans="4:22" x14ac:dyDescent="0.25">
      <c r="D19" s="130">
        <f>+D18+28</f>
        <v>44256</v>
      </c>
      <c r="E19" s="231">
        <f>+'S-Curve All '!F21</f>
        <v>311.65073517496103</v>
      </c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</row>
    <row r="20" spans="4:22" x14ac:dyDescent="0.25">
      <c r="D20" s="130">
        <f>+D19+31</f>
        <v>44287</v>
      </c>
      <c r="E20" s="231">
        <f>+'S-Curve All '!F22</f>
        <v>352.74573229704129</v>
      </c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</row>
    <row r="21" spans="4:22" x14ac:dyDescent="0.25">
      <c r="D21" s="130">
        <f>+D20+30</f>
        <v>44317</v>
      </c>
      <c r="E21" s="231">
        <f>+'S-Curve All '!F23</f>
        <v>403.17027806712156</v>
      </c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</row>
    <row r="22" spans="4:22" x14ac:dyDescent="0.25">
      <c r="D22" s="130">
        <f>+D21+31</f>
        <v>44348</v>
      </c>
      <c r="E22" s="231">
        <f>+'S-Curve All '!F24</f>
        <v>456.52941043720182</v>
      </c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</row>
    <row r="23" spans="4:22" x14ac:dyDescent="0.25">
      <c r="D23" s="130">
        <f>+D22+30</f>
        <v>44378</v>
      </c>
      <c r="E23" s="231">
        <f>+'S-Curve All '!F25</f>
        <v>511.37029280728211</v>
      </c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</row>
    <row r="24" spans="4:22" x14ac:dyDescent="0.25">
      <c r="D24" s="130">
        <f>+D23+31</f>
        <v>44409</v>
      </c>
      <c r="E24" s="231">
        <f>+'S-Curve All '!F26</f>
        <v>554.19533266596329</v>
      </c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</row>
    <row r="25" spans="4:22" x14ac:dyDescent="0.25">
      <c r="D25" s="130">
        <f>+D24+31</f>
        <v>44440</v>
      </c>
      <c r="E25" s="231">
        <f>+'S-Curve All '!F27</f>
        <v>588.84766704763763</v>
      </c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</row>
    <row r="26" spans="4:22" x14ac:dyDescent="0.25">
      <c r="D26" s="130">
        <f>+D25+30</f>
        <v>44470</v>
      </c>
      <c r="E26" s="231">
        <f>+'S-Curve All '!F28</f>
        <v>605.26678705387337</v>
      </c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</row>
    <row r="27" spans="4:22" x14ac:dyDescent="0.25">
      <c r="D27" s="130">
        <f>+D26+31</f>
        <v>44501</v>
      </c>
      <c r="E27" s="231">
        <f>+'S-Curve All '!F29</f>
        <v>621.68590706010912</v>
      </c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</row>
    <row r="28" spans="4:22" x14ac:dyDescent="0.25">
      <c r="D28" s="130">
        <f>+D27+30</f>
        <v>44531</v>
      </c>
      <c r="E28" s="231">
        <f>+'S-Curve All '!F30</f>
        <v>642.65100281634489</v>
      </c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</row>
    <row r="29" spans="4:22" x14ac:dyDescent="0.25">
      <c r="D29" s="130">
        <f>+D28+31</f>
        <v>44562</v>
      </c>
      <c r="E29" s="231">
        <f>+'S-Curve All '!F31</f>
        <v>678.57072766216777</v>
      </c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</row>
    <row r="30" spans="4:22" x14ac:dyDescent="0.25">
      <c r="D30" s="130">
        <f>+D29+31</f>
        <v>44593</v>
      </c>
      <c r="E30" s="231">
        <f>+'S-Curve All '!F32</f>
        <v>713.82374532548488</v>
      </c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</row>
    <row r="31" spans="4:22" x14ac:dyDescent="0.25">
      <c r="D31" s="130">
        <f>+D30+29</f>
        <v>44622</v>
      </c>
      <c r="E31" s="231">
        <f>+'S-Curve All '!F33</f>
        <v>748.75441161100377</v>
      </c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</row>
    <row r="32" spans="4:22" x14ac:dyDescent="0.25">
      <c r="D32" s="130">
        <f>+D31+30</f>
        <v>44652</v>
      </c>
      <c r="E32" s="231">
        <f>+'S-Curve All '!F34</f>
        <v>774.22128984089784</v>
      </c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</row>
    <row r="33" spans="4:5" x14ac:dyDescent="0.25">
      <c r="D33" s="130">
        <f>+D32+31</f>
        <v>44683</v>
      </c>
      <c r="E33" s="231">
        <f>+'S-Curve All '!F35</f>
        <v>799.60523785215082</v>
      </c>
    </row>
    <row r="34" spans="4:5" x14ac:dyDescent="0.25">
      <c r="D34" s="130">
        <f>+D33+30</f>
        <v>44713</v>
      </c>
      <c r="E34" s="231">
        <f>+'S-Curve All '!F36</f>
        <v>823.89766409064578</v>
      </c>
    </row>
    <row r="35" spans="4:5" x14ac:dyDescent="0.25">
      <c r="D35" s="130">
        <f>+D34+31</f>
        <v>44744</v>
      </c>
      <c r="E35" s="231">
        <f>+'S-Curve All '!F37</f>
        <v>845.61542391890453</v>
      </c>
    </row>
    <row r="36" spans="4:5" x14ac:dyDescent="0.25">
      <c r="D36" s="130">
        <f>+D35+31</f>
        <v>44775</v>
      </c>
      <c r="E36" s="231">
        <f>+'S-Curve All '!F38</f>
        <v>865.81303090642768</v>
      </c>
    </row>
    <row r="37" spans="4:5" x14ac:dyDescent="0.25">
      <c r="D37" s="130">
        <f>+D36+30</f>
        <v>44805</v>
      </c>
      <c r="E37" s="231">
        <f>+'S-Curve All '!F39</f>
        <v>884.33221718997129</v>
      </c>
    </row>
    <row r="38" spans="4:5" x14ac:dyDescent="0.25">
      <c r="D38" s="130">
        <f>+D37+30</f>
        <v>44835</v>
      </c>
      <c r="E38" s="231">
        <f>+'S-Curve All '!F40</f>
        <v>899.52221718997134</v>
      </c>
    </row>
    <row r="39" spans="4:5" x14ac:dyDescent="0.25">
      <c r="D39" s="130">
        <f>+D38+31</f>
        <v>44866</v>
      </c>
      <c r="E39" s="231">
        <f>+'S-Curve All '!F41</f>
        <v>899.52221718997134</v>
      </c>
    </row>
  </sheetData>
  <mergeCells count="1">
    <mergeCell ref="J9:V9"/>
  </mergeCells>
  <printOptions horizontalCentered="1"/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T37"/>
  <sheetViews>
    <sheetView view="pageBreakPreview" zoomScale="85" zoomScaleSheetLayoutView="85" workbookViewId="0">
      <selection activeCell="U21" sqref="U21"/>
    </sheetView>
  </sheetViews>
  <sheetFormatPr defaultRowHeight="15" x14ac:dyDescent="0.25"/>
  <cols>
    <col min="4" max="4" width="11.42578125" customWidth="1"/>
  </cols>
  <sheetData>
    <row r="5" spans="3:20" ht="15.75" customHeight="1" x14ac:dyDescent="0.25">
      <c r="C5" s="128"/>
      <c r="D5" s="232" t="s">
        <v>157</v>
      </c>
    </row>
    <row r="6" spans="3:20" x14ac:dyDescent="0.25">
      <c r="C6" s="130">
        <v>43922</v>
      </c>
      <c r="D6" s="231">
        <f>+'S-Curve All '!G10</f>
        <v>0</v>
      </c>
    </row>
    <row r="7" spans="3:20" x14ac:dyDescent="0.25">
      <c r="C7" s="130">
        <f>+C6+30</f>
        <v>43952</v>
      </c>
      <c r="D7" s="231">
        <f>+'S-Curve All '!G11</f>
        <v>0</v>
      </c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</row>
    <row r="8" spans="3:20" ht="30" customHeight="1" x14ac:dyDescent="0.25">
      <c r="C8" s="130">
        <f>+C7+31</f>
        <v>43983</v>
      </c>
      <c r="D8" s="231">
        <f>+'S-Curve All '!G12</f>
        <v>43.328974819103571</v>
      </c>
      <c r="H8" s="320" t="s">
        <v>130</v>
      </c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</row>
    <row r="9" spans="3:20" x14ac:dyDescent="0.25">
      <c r="C9" s="130">
        <f>+C8+30</f>
        <v>44013</v>
      </c>
      <c r="D9" s="231">
        <f>+'S-Curve All '!G13</f>
        <v>43.328974819103571</v>
      </c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</row>
    <row r="10" spans="3:20" x14ac:dyDescent="0.25">
      <c r="C10" s="130">
        <f>+C9+31</f>
        <v>44044</v>
      </c>
      <c r="D10" s="231">
        <f>+'S-Curve All '!G14</f>
        <v>43.328974819103571</v>
      </c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</row>
    <row r="11" spans="3:20" x14ac:dyDescent="0.25">
      <c r="C11" s="130">
        <f>+C10+31</f>
        <v>44075</v>
      </c>
      <c r="D11" s="231">
        <f>+'S-Curve All '!G15</f>
        <v>86.883118772382147</v>
      </c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</row>
    <row r="12" spans="3:20" x14ac:dyDescent="0.25">
      <c r="C12" s="130">
        <f>+C11+30</f>
        <v>44105</v>
      </c>
      <c r="D12" s="231">
        <f>+'S-Curve All '!G16</f>
        <v>104.60349714827501</v>
      </c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</row>
    <row r="13" spans="3:20" x14ac:dyDescent="0.25">
      <c r="C13" s="130">
        <f>+C12+31</f>
        <v>44136</v>
      </c>
      <c r="D13" s="231">
        <f>+'S-Curve All '!G17</f>
        <v>128.02527753492311</v>
      </c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</row>
    <row r="14" spans="3:20" x14ac:dyDescent="0.25">
      <c r="C14" s="130">
        <f>+C13+30</f>
        <v>44166</v>
      </c>
      <c r="D14" s="231">
        <f>+'S-Curve All '!G18</f>
        <v>158.62162499698167</v>
      </c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</row>
    <row r="15" spans="3:20" x14ac:dyDescent="0.25">
      <c r="C15" s="130">
        <f>+C14+31</f>
        <v>44197</v>
      </c>
      <c r="D15" s="231">
        <f>+'S-Curve All '!G19</f>
        <v>200.74420958758972</v>
      </c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</row>
    <row r="16" spans="3:20" x14ac:dyDescent="0.25">
      <c r="C16" s="130">
        <f>+C15+31</f>
        <v>44228</v>
      </c>
      <c r="D16" s="231">
        <f>+'S-Curve All '!G20</f>
        <v>244.05616186259323</v>
      </c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</row>
    <row r="17" spans="3:20" x14ac:dyDescent="0.25">
      <c r="C17" s="130">
        <f>+C16+28</f>
        <v>44256</v>
      </c>
      <c r="D17" s="231">
        <f>+'S-Curve All '!G21</f>
        <v>287.89062842331106</v>
      </c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</row>
    <row r="18" spans="3:20" x14ac:dyDescent="0.25">
      <c r="C18" s="130">
        <f>+C17+31</f>
        <v>44287</v>
      </c>
      <c r="D18" s="231">
        <f>+'S-Curve All '!G22</f>
        <v>324.71950339386979</v>
      </c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</row>
    <row r="19" spans="3:20" x14ac:dyDescent="0.25">
      <c r="C19" s="130">
        <f>+C18+30</f>
        <v>44317</v>
      </c>
      <c r="D19" s="231">
        <f>+'S-Curve All '!G23</f>
        <v>370.0116117808285</v>
      </c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</row>
    <row r="20" spans="3:20" x14ac:dyDescent="0.25">
      <c r="C20" s="130">
        <f>+C19+31</f>
        <v>44348</v>
      </c>
      <c r="D20" s="231">
        <f>+'S-Curve All '!G24</f>
        <v>417.96580944064436</v>
      </c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</row>
    <row r="21" spans="3:20" x14ac:dyDescent="0.25">
      <c r="C21" s="130">
        <f>+C20+30</f>
        <v>44378</v>
      </c>
      <c r="D21" s="231">
        <f>+'S-Curve All '!G25</f>
        <v>467.26416602903168</v>
      </c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</row>
    <row r="22" spans="3:20" x14ac:dyDescent="0.25">
      <c r="C22" s="130">
        <f>+C21+31</f>
        <v>44409</v>
      </c>
      <c r="D22" s="231">
        <f>+'S-Curve All '!G26</f>
        <v>505.66243691064983</v>
      </c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</row>
    <row r="23" spans="3:20" x14ac:dyDescent="0.25">
      <c r="C23" s="130">
        <f>+C22+31</f>
        <v>44440</v>
      </c>
      <c r="D23" s="231">
        <f>+'S-Curve All '!G27</f>
        <v>536.64689639526887</v>
      </c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</row>
    <row r="24" spans="3:20" x14ac:dyDescent="0.25">
      <c r="C24" s="130">
        <f>+C23+30</f>
        <v>44470</v>
      </c>
      <c r="D24" s="231">
        <f>+'S-Curve All '!G28</f>
        <v>551.09122569645433</v>
      </c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</row>
    <row r="25" spans="3:20" x14ac:dyDescent="0.25">
      <c r="C25" s="130">
        <f>+C24+31</f>
        <v>44501</v>
      </c>
      <c r="D25" s="231">
        <f>+'S-Curve All '!G29</f>
        <v>565.53555499763979</v>
      </c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</row>
    <row r="26" spans="3:20" x14ac:dyDescent="0.25">
      <c r="C26" s="130">
        <f>+C25+30</f>
        <v>44531</v>
      </c>
      <c r="D26" s="231">
        <f>+'S-Curve All '!G30</f>
        <v>584.10373372918241</v>
      </c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</row>
    <row r="27" spans="3:20" x14ac:dyDescent="0.25">
      <c r="C27" s="130">
        <f>+C26+31</f>
        <v>44562</v>
      </c>
      <c r="D27" s="231">
        <f>+'S-Curve All '!G31</f>
        <v>616.23789742056476</v>
      </c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</row>
    <row r="28" spans="3:20" x14ac:dyDescent="0.25">
      <c r="C28" s="130">
        <f>+C27+31</f>
        <v>44593</v>
      </c>
      <c r="D28" s="231">
        <f>+'S-Curve All '!G32</f>
        <v>647.7672624535312</v>
      </c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</row>
    <row r="29" spans="3:20" x14ac:dyDescent="0.25">
      <c r="C29" s="130">
        <f>+C28+29</f>
        <v>44622</v>
      </c>
      <c r="D29" s="231">
        <f>+'S-Curve All '!G33</f>
        <v>679.00204711294975</v>
      </c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3:20" x14ac:dyDescent="0.25">
      <c r="C30" s="130">
        <f>+C29+30</f>
        <v>44652</v>
      </c>
      <c r="D30" s="231">
        <f>+'S-Curve All '!G34</f>
        <v>702.10414379292513</v>
      </c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3:20" x14ac:dyDescent="0.25">
      <c r="C31" s="130">
        <f>+C30+31</f>
        <v>44683</v>
      </c>
      <c r="D31" s="231">
        <f>+'S-Curve All '!G35</f>
        <v>725.13101091741896</v>
      </c>
    </row>
    <row r="32" spans="3:20" x14ac:dyDescent="0.25">
      <c r="C32" s="130">
        <f>+C31+30</f>
        <v>44713</v>
      </c>
      <c r="D32" s="231">
        <f>+'S-Curve All '!G36</f>
        <v>747.16771186233939</v>
      </c>
    </row>
    <row r="33" spans="3:4" x14ac:dyDescent="0.25">
      <c r="C33" s="130">
        <f>+C32+31</f>
        <v>44744</v>
      </c>
      <c r="D33" s="231">
        <f>+'S-Curve All '!G37</f>
        <v>766.86882256368847</v>
      </c>
    </row>
    <row r="34" spans="3:4" x14ac:dyDescent="0.25">
      <c r="C34" s="130">
        <f>+C33+31</f>
        <v>44775</v>
      </c>
      <c r="D34" s="231">
        <f>+'S-Curve All '!G38</f>
        <v>785.19093747379873</v>
      </c>
    </row>
    <row r="35" spans="3:4" x14ac:dyDescent="0.25">
      <c r="C35" s="130">
        <f>+C34+30</f>
        <v>44805</v>
      </c>
      <c r="D35" s="231">
        <f>+'S-Curve All '!G39</f>
        <v>801.99048503101324</v>
      </c>
    </row>
    <row r="36" spans="3:4" x14ac:dyDescent="0.25">
      <c r="C36" s="130">
        <f>+C35+30</f>
        <v>44835</v>
      </c>
      <c r="D36" s="231">
        <f>+'S-Curve All '!G40</f>
        <v>815.76998503101322</v>
      </c>
    </row>
    <row r="37" spans="3:4" x14ac:dyDescent="0.25">
      <c r="C37" s="130">
        <f>+C36+31</f>
        <v>44866</v>
      </c>
      <c r="D37" s="231">
        <f>+'S-Curve All '!G41</f>
        <v>860.74609589051181</v>
      </c>
    </row>
  </sheetData>
  <mergeCells count="1">
    <mergeCell ref="H8:T8"/>
  </mergeCells>
  <printOptions horizontalCentere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46"/>
  <sheetViews>
    <sheetView showZeros="0" zoomScale="95" zoomScaleNormal="95" workbookViewId="0">
      <pane xSplit="4" ySplit="3" topLeftCell="F4" activePane="bottomRight" state="frozen"/>
      <selection activeCell="H10" sqref="H10"/>
      <selection pane="topRight" activeCell="H10" sqref="H10"/>
      <selection pane="bottomLeft" activeCell="H10" sqref="H10"/>
      <selection pane="bottomRight" activeCell="H10" sqref="H10"/>
    </sheetView>
  </sheetViews>
  <sheetFormatPr defaultColWidth="9" defaultRowHeight="15" x14ac:dyDescent="0.25"/>
  <cols>
    <col min="1" max="1" width="2.42578125" style="7" customWidth="1"/>
    <col min="2" max="2" width="5" style="7" customWidth="1"/>
    <col min="3" max="3" width="26.85546875" style="7" customWidth="1"/>
    <col min="4" max="4" width="14.140625" style="7" customWidth="1"/>
    <col min="5" max="5" width="11.5703125" style="7" customWidth="1"/>
    <col min="6" max="6" width="8.28515625" style="14" bestFit="1" customWidth="1"/>
    <col min="7" max="7" width="7.28515625" style="14" customWidth="1"/>
    <col min="8" max="8" width="8.42578125" style="14" customWidth="1"/>
    <col min="9" max="9" width="7.28515625" style="16" customWidth="1"/>
    <col min="10" max="10" width="8.28515625" style="16" bestFit="1" customWidth="1"/>
    <col min="11" max="11" width="8" style="16" customWidth="1"/>
    <col min="12" max="12" width="8.28515625" style="16" bestFit="1" customWidth="1"/>
    <col min="13" max="13" width="7.28515625" style="16" customWidth="1"/>
    <col min="14" max="14" width="8.28515625" style="16" bestFit="1" customWidth="1"/>
    <col min="15" max="15" width="7.28515625" style="16" customWidth="1"/>
    <col min="16" max="16" width="8.28515625" style="16" bestFit="1" customWidth="1"/>
    <col min="17" max="32" width="8.7109375" style="16" customWidth="1"/>
    <col min="33" max="35" width="8.140625" style="17" customWidth="1"/>
    <col min="36" max="36" width="9" style="7"/>
    <col min="37" max="37" width="8" style="7" customWidth="1"/>
    <col min="38" max="40" width="9" style="7"/>
    <col min="41" max="41" width="10.140625" style="7" bestFit="1" customWidth="1"/>
    <col min="42" max="42" width="7.85546875" style="7" bestFit="1" customWidth="1"/>
    <col min="43" max="51" width="9" style="7"/>
    <col min="52" max="53" width="13.140625" style="7" bestFit="1" customWidth="1"/>
    <col min="54" max="16384" width="9" style="7"/>
  </cols>
  <sheetData>
    <row r="1" spans="2:43" s="2" customFormat="1" ht="23.25" customHeight="1" x14ac:dyDescent="0.25">
      <c r="B1" s="1" t="s">
        <v>0</v>
      </c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6" t="s">
        <v>1</v>
      </c>
    </row>
    <row r="2" spans="2:43" ht="19.5" customHeight="1" x14ac:dyDescent="0.25">
      <c r="B2" s="264" t="s">
        <v>2</v>
      </c>
      <c r="C2" s="264" t="s">
        <v>3</v>
      </c>
      <c r="D2" s="264" t="s">
        <v>4</v>
      </c>
      <c r="E2" s="264" t="s">
        <v>5</v>
      </c>
      <c r="F2" s="260" t="s">
        <v>6</v>
      </c>
      <c r="G2" s="260"/>
      <c r="H2" s="260"/>
      <c r="I2" s="260" t="s">
        <v>7</v>
      </c>
      <c r="J2" s="260"/>
      <c r="K2" s="260"/>
      <c r="L2" s="260" t="s">
        <v>8</v>
      </c>
      <c r="M2" s="260"/>
      <c r="N2" s="260"/>
      <c r="O2" s="260" t="s">
        <v>9</v>
      </c>
      <c r="P2" s="260"/>
      <c r="Q2" s="260"/>
      <c r="R2" s="260" t="s">
        <v>49</v>
      </c>
      <c r="S2" s="260"/>
      <c r="T2" s="260"/>
      <c r="U2" s="260" t="s">
        <v>50</v>
      </c>
      <c r="V2" s="260"/>
      <c r="W2" s="260"/>
      <c r="X2" s="260" t="s">
        <v>51</v>
      </c>
      <c r="Y2" s="260"/>
      <c r="Z2" s="260"/>
      <c r="AA2" s="260" t="s">
        <v>52</v>
      </c>
      <c r="AB2" s="260"/>
      <c r="AC2" s="260"/>
      <c r="AD2" s="260" t="s">
        <v>53</v>
      </c>
      <c r="AE2" s="260"/>
      <c r="AF2" s="260"/>
      <c r="AG2" s="260" t="s">
        <v>10</v>
      </c>
      <c r="AH2" s="260"/>
      <c r="AI2" s="260"/>
    </row>
    <row r="3" spans="2:43" s="9" customFormat="1" ht="27" customHeight="1" x14ac:dyDescent="0.25">
      <c r="B3" s="265"/>
      <c r="C3" s="265"/>
      <c r="D3" s="265"/>
      <c r="E3" s="265"/>
      <c r="F3" s="52" t="s">
        <v>11</v>
      </c>
      <c r="G3" s="52" t="s">
        <v>12</v>
      </c>
      <c r="H3" s="52" t="s">
        <v>13</v>
      </c>
      <c r="I3" s="52" t="s">
        <v>11</v>
      </c>
      <c r="J3" s="52" t="s">
        <v>12</v>
      </c>
      <c r="K3" s="52" t="s">
        <v>13</v>
      </c>
      <c r="L3" s="52" t="s">
        <v>11</v>
      </c>
      <c r="M3" s="52" t="s">
        <v>12</v>
      </c>
      <c r="N3" s="52" t="s">
        <v>13</v>
      </c>
      <c r="O3" s="52" t="s">
        <v>11</v>
      </c>
      <c r="P3" s="52" t="s">
        <v>12</v>
      </c>
      <c r="Q3" s="52" t="s">
        <v>13</v>
      </c>
      <c r="R3" s="52" t="s">
        <v>11</v>
      </c>
      <c r="S3" s="52" t="s">
        <v>12</v>
      </c>
      <c r="T3" s="52" t="s">
        <v>13</v>
      </c>
      <c r="U3" s="52" t="s">
        <v>11</v>
      </c>
      <c r="V3" s="52" t="s">
        <v>12</v>
      </c>
      <c r="W3" s="52" t="s">
        <v>13</v>
      </c>
      <c r="X3" s="52" t="s">
        <v>11</v>
      </c>
      <c r="Y3" s="52" t="s">
        <v>12</v>
      </c>
      <c r="Z3" s="52" t="s">
        <v>13</v>
      </c>
      <c r="AA3" s="52" t="s">
        <v>11</v>
      </c>
      <c r="AB3" s="52" t="s">
        <v>12</v>
      </c>
      <c r="AC3" s="52" t="s">
        <v>13</v>
      </c>
      <c r="AD3" s="52" t="s">
        <v>11</v>
      </c>
      <c r="AE3" s="52" t="s">
        <v>12</v>
      </c>
      <c r="AF3" s="52" t="s">
        <v>13</v>
      </c>
      <c r="AG3" s="52" t="s">
        <v>11</v>
      </c>
      <c r="AH3" s="52" t="s">
        <v>12</v>
      </c>
      <c r="AI3" s="52" t="s">
        <v>13</v>
      </c>
      <c r="AL3" s="46"/>
      <c r="AM3" s="46" t="s">
        <v>48</v>
      </c>
      <c r="AN3" s="46"/>
      <c r="AO3" s="46"/>
    </row>
    <row r="4" spans="2:43" s="11" customFormat="1" ht="25.5" customHeight="1" x14ac:dyDescent="0.25">
      <c r="B4" s="10">
        <v>1</v>
      </c>
      <c r="C4" s="34" t="s">
        <v>36</v>
      </c>
      <c r="D4" s="35">
        <v>1116</v>
      </c>
      <c r="E4" s="35">
        <f>3.1415*7850*(0.401+0.004)*0.004*D4/1000</f>
        <v>44.584708338000006</v>
      </c>
      <c r="F4" s="53"/>
      <c r="G4" s="35">
        <f>3.1415*7850*(0.401+0.004)*0.004*F4/1000</f>
        <v>0</v>
      </c>
      <c r="H4" s="54">
        <f>+F4*$AM4/10000000</f>
        <v>0</v>
      </c>
      <c r="I4" s="53"/>
      <c r="J4" s="35">
        <f>3.1415*7850*(0.401+0.004)*0.004*I4/1000</f>
        <v>0</v>
      </c>
      <c r="K4" s="54">
        <f>+I4*$AM4/10000000</f>
        <v>0</v>
      </c>
      <c r="L4" s="53"/>
      <c r="M4" s="35">
        <f>3.1415*7850*(0.401+0.004)*0.004*L4/1000</f>
        <v>0</v>
      </c>
      <c r="N4" s="54">
        <f>+L4*$AM4/10000000</f>
        <v>0</v>
      </c>
      <c r="O4" s="53"/>
      <c r="P4" s="35">
        <f>3.1415*7850*(0.401+0.004)*0.004*O4/1000</f>
        <v>0</v>
      </c>
      <c r="Q4" s="54">
        <f>+O4*$AM4/10000000</f>
        <v>0</v>
      </c>
      <c r="R4" s="53">
        <v>500</v>
      </c>
      <c r="S4" s="35">
        <f>3.1415*7850*(0.401+0.004)*0.004*R4/1000</f>
        <v>19.975227750000002</v>
      </c>
      <c r="T4" s="54">
        <f>+R4*$AM4/10000000</f>
        <v>0.14499999999999999</v>
      </c>
      <c r="U4" s="53">
        <v>606</v>
      </c>
      <c r="V4" s="35">
        <f>3.1415*7850*(0.401+0.004)*0.004*U4/1000</f>
        <v>24.209976033000004</v>
      </c>
      <c r="W4" s="54">
        <f>+U4*$AM4/10000000</f>
        <v>0.17574000000000001</v>
      </c>
      <c r="X4" s="54"/>
      <c r="Y4" s="35">
        <f>3.1415*7850*(0.401+0.004)*0.004*X4/1000</f>
        <v>0</v>
      </c>
      <c r="Z4" s="54">
        <f>+X4*$AM4/10000000</f>
        <v>0</v>
      </c>
      <c r="AA4" s="54"/>
      <c r="AB4" s="35">
        <f>3.1415*7850*(0.401+0.004)*0.004*AA4/1000</f>
        <v>0</v>
      </c>
      <c r="AC4" s="54">
        <f>+AA4*$AM4/10000000</f>
        <v>0</v>
      </c>
      <c r="AD4" s="54"/>
      <c r="AE4" s="35">
        <f>3.1415*7850*(0.401+0.004)*0.004*AD4/1000</f>
        <v>0</v>
      </c>
      <c r="AF4" s="54">
        <f>+AD4*$AM4/10000000</f>
        <v>0</v>
      </c>
      <c r="AG4" s="53">
        <f t="shared" ref="AG4:AG13" si="0">+F4+I4+L4+O4+R4+U4+X4+AA4+AD4</f>
        <v>1106</v>
      </c>
      <c r="AH4" s="35">
        <f>3.1415*7850*(0.401+0.004)*0.004*AG4/1000</f>
        <v>44.185203783000006</v>
      </c>
      <c r="AI4" s="54">
        <f>+H4+K4+N4+Q4+T4+W4+Z4+AC4+AF4</f>
        <v>0.32074000000000003</v>
      </c>
      <c r="AL4" s="47"/>
      <c r="AM4" s="47">
        <v>2900</v>
      </c>
      <c r="AN4" s="47"/>
      <c r="AO4" s="60">
        <f>3.1415*(0.401+0.004+0.004)</f>
        <v>1.2848735000000002</v>
      </c>
      <c r="AP4" s="63">
        <f>+AO4*D4</f>
        <v>1433.9188260000003</v>
      </c>
      <c r="AQ4" s="60">
        <f>3.1415*(0.401)</f>
        <v>1.2597415000000001</v>
      </c>
    </row>
    <row r="5" spans="2:43" s="11" customFormat="1" ht="25.5" customHeight="1" x14ac:dyDescent="0.25">
      <c r="B5" s="10">
        <f>+B4+1</f>
        <v>2</v>
      </c>
      <c r="C5" s="34" t="s">
        <v>37</v>
      </c>
      <c r="D5" s="35">
        <v>598</v>
      </c>
      <c r="E5" s="35">
        <f>3.1415*7850*(0.501+0.006)*0.006*D5/1000</f>
        <v>44.860810374899998</v>
      </c>
      <c r="F5" s="53"/>
      <c r="G5" s="35">
        <f>3.1415*7850*(0.501+0.006)*0.006*F5/1000</f>
        <v>0</v>
      </c>
      <c r="H5" s="54">
        <f>+F5*$AM5/10000000</f>
        <v>0</v>
      </c>
      <c r="I5" s="53"/>
      <c r="J5" s="35">
        <f>3.1415*7850*(0.501+0.006)*0.006*I5/1000</f>
        <v>0</v>
      </c>
      <c r="K5" s="54">
        <f>+I5*$AM5/10000000</f>
        <v>0</v>
      </c>
      <c r="L5" s="53"/>
      <c r="M5" s="35">
        <f>3.1415*7850*(0.501+0.006)*0.006*L5/1000</f>
        <v>0</v>
      </c>
      <c r="N5" s="54">
        <f>+L5*$AM5/10000000</f>
        <v>0</v>
      </c>
      <c r="O5" s="53"/>
      <c r="P5" s="35">
        <f>3.1415*7850*(0.501+0.006)*0.006*O5/1000</f>
        <v>0</v>
      </c>
      <c r="Q5" s="54">
        <f>+O5*$AM5/10000000</f>
        <v>0</v>
      </c>
      <c r="R5" s="53">
        <v>500</v>
      </c>
      <c r="S5" s="35">
        <f>3.1415*7850*(0.501+0.006)*0.006*R5/1000</f>
        <v>37.509038775</v>
      </c>
      <c r="T5" s="54">
        <f>+R5*$AM5/10000000</f>
        <v>0.1925</v>
      </c>
      <c r="U5" s="53">
        <v>98</v>
      </c>
      <c r="V5" s="35">
        <f>3.1415*7850*(0.501+0.006)*0.006*U5/1000</f>
        <v>7.3517715999000002</v>
      </c>
      <c r="W5" s="54">
        <f>+U5*$AM5/10000000</f>
        <v>3.773E-2</v>
      </c>
      <c r="X5" s="54"/>
      <c r="Y5" s="35">
        <f>3.1415*7850*(0.501+0.006)*0.006*X5/1000</f>
        <v>0</v>
      </c>
      <c r="Z5" s="54">
        <f>+X5*$AM5/10000000</f>
        <v>0</v>
      </c>
      <c r="AA5" s="54"/>
      <c r="AB5" s="35">
        <f>3.1415*7850*(0.501+0.006)*0.006*AA5/1000</f>
        <v>0</v>
      </c>
      <c r="AC5" s="54">
        <f>+AA5*$AM5/10000000</f>
        <v>0</v>
      </c>
      <c r="AD5" s="54"/>
      <c r="AE5" s="35">
        <f>3.1415*7850*(0.501+0.006)*0.006*AD5/1000</f>
        <v>0</v>
      </c>
      <c r="AF5" s="54">
        <f>+AD5*$AM5/10000000</f>
        <v>0</v>
      </c>
      <c r="AG5" s="53">
        <f t="shared" si="0"/>
        <v>598</v>
      </c>
      <c r="AH5" s="35">
        <f>3.1415*7850*(0.501+0.006)*0.006*AG5/1000</f>
        <v>44.860810374899998</v>
      </c>
      <c r="AI5" s="54">
        <f t="shared" ref="AI5:AI13" si="1">+H5+K5+N5+Q5+T5+W5+Z5+AC5+AF5</f>
        <v>0.23022999999999999</v>
      </c>
      <c r="AL5" s="47"/>
      <c r="AM5" s="47">
        <v>3850</v>
      </c>
      <c r="AN5" s="47"/>
      <c r="AO5" s="60">
        <f>3.1415*(0.501+0.006+0.006)</f>
        <v>1.6115895000000002</v>
      </c>
      <c r="AP5" s="63">
        <f t="shared" ref="AP5:AP13" si="2">+AO5*D5</f>
        <v>963.73052100000018</v>
      </c>
      <c r="AQ5" s="60">
        <f>PI()*0.501</f>
        <v>1.5739379194484864</v>
      </c>
    </row>
    <row r="6" spans="2:43" s="11" customFormat="1" ht="25.5" customHeight="1" x14ac:dyDescent="0.25">
      <c r="B6" s="10">
        <f>+B5+1</f>
        <v>3</v>
      </c>
      <c r="C6" s="34" t="s">
        <v>38</v>
      </c>
      <c r="D6" s="35">
        <v>9824</v>
      </c>
      <c r="E6" s="35">
        <f>3.1415*7850*(0.701+0.006)*0.006*D6/1000</f>
        <v>1027.6985381712</v>
      </c>
      <c r="F6" s="53">
        <v>5000</v>
      </c>
      <c r="G6" s="35">
        <f>3.1415*7850*(0.701+0.006)*0.006*F6/1000</f>
        <v>523.05503775000011</v>
      </c>
      <c r="H6" s="54">
        <f t="shared" ref="H6:H13" si="3">+F6*$AM6/10000000</f>
        <v>2.4249999999999998</v>
      </c>
      <c r="I6" s="53">
        <v>2000</v>
      </c>
      <c r="J6" s="35">
        <f>3.1415*7850*(0.701+0.006)*0.006*I6/1000</f>
        <v>209.22201510000002</v>
      </c>
      <c r="K6" s="54">
        <f t="shared" ref="K6:K13" si="4">+I6*$AM6/10000000</f>
        <v>0.97</v>
      </c>
      <c r="L6" s="53">
        <v>2000</v>
      </c>
      <c r="M6" s="35">
        <f>3.1415*7850*(0.701+0.006)*0.006*L6/1000</f>
        <v>209.22201510000002</v>
      </c>
      <c r="N6" s="54">
        <f t="shared" ref="N6:N13" si="5">+L6*$AM6/10000000</f>
        <v>0.97</v>
      </c>
      <c r="O6" s="53"/>
      <c r="P6" s="35">
        <f>3.1415*7850*(0.701+0.006)*0.006*O6/1000</f>
        <v>0</v>
      </c>
      <c r="Q6" s="54">
        <f t="shared" ref="Q6:Q13" si="6">+O6*$AM6/10000000</f>
        <v>0</v>
      </c>
      <c r="R6" s="53"/>
      <c r="S6" s="35">
        <f>3.1415*7850*(0.701+0.006)*0.006*R6/1000</f>
        <v>0</v>
      </c>
      <c r="T6" s="54">
        <f t="shared" ref="T6:T13" si="7">+R6*$AM6/10000000</f>
        <v>0</v>
      </c>
      <c r="U6" s="53">
        <v>824</v>
      </c>
      <c r="V6" s="35">
        <f>3.1415*7850*(0.701+0.006)*0.006*U6/1000</f>
        <v>86.199470221200016</v>
      </c>
      <c r="W6" s="54">
        <f t="shared" ref="W6:W13" si="8">+U6*$AM6/10000000</f>
        <v>0.39964</v>
      </c>
      <c r="X6" s="54"/>
      <c r="Y6" s="35">
        <f>3.1415*7850*(0.701+0.006)*0.006*X6/1000</f>
        <v>0</v>
      </c>
      <c r="Z6" s="54">
        <f t="shared" ref="Z6:Z13" si="9">+X6*$AM6/10000000</f>
        <v>0</v>
      </c>
      <c r="AA6" s="54"/>
      <c r="AB6" s="35">
        <f>3.1415*7850*(0.701+0.006)*0.006*AA6/1000</f>
        <v>0</v>
      </c>
      <c r="AC6" s="54">
        <f t="shared" ref="AC6:AC13" si="10">+AA6*$AM6/10000000</f>
        <v>0</v>
      </c>
      <c r="AD6" s="54"/>
      <c r="AE6" s="35">
        <f>3.1415*7850*(0.701+0.006)*0.006*AD6/1000</f>
        <v>0</v>
      </c>
      <c r="AF6" s="54">
        <f t="shared" ref="AF6:AF13" si="11">+AD6*$AM6/10000000</f>
        <v>0</v>
      </c>
      <c r="AG6" s="53">
        <f t="shared" si="0"/>
        <v>9824</v>
      </c>
      <c r="AH6" s="35">
        <f>3.1415*7850*(0.701+0.006)*0.006*AG6/1000</f>
        <v>1027.6985381712</v>
      </c>
      <c r="AI6" s="54">
        <f t="shared" si="1"/>
        <v>4.7646399999999991</v>
      </c>
      <c r="AL6" s="47"/>
      <c r="AM6" s="47">
        <v>4850</v>
      </c>
      <c r="AN6" s="47"/>
      <c r="AO6" s="60">
        <f>3.1415*(0.701+0.006+0.006)</f>
        <v>2.2398894999999999</v>
      </c>
      <c r="AP6" s="63">
        <f t="shared" si="2"/>
        <v>22004.674447999998</v>
      </c>
      <c r="AQ6" s="60">
        <f>PI()*0.701</f>
        <v>2.2022564501664448</v>
      </c>
    </row>
    <row r="7" spans="2:43" s="11" customFormat="1" ht="25.5" customHeight="1" x14ac:dyDescent="0.25">
      <c r="B7" s="10">
        <f t="shared" ref="B7:B13" si="12">+B6+1</f>
        <v>4</v>
      </c>
      <c r="C7" s="34" t="s">
        <v>39</v>
      </c>
      <c r="D7" s="35">
        <v>90</v>
      </c>
      <c r="E7" s="35">
        <f>3.1415*7850*(1.001+0.007)*0.007*D7/1000</f>
        <v>15.660578555999999</v>
      </c>
      <c r="F7" s="53"/>
      <c r="G7" s="35">
        <f>3.1415*7850*(1.001+0.007)*0.007*F7/1000</f>
        <v>0</v>
      </c>
      <c r="H7" s="54">
        <f t="shared" si="3"/>
        <v>0</v>
      </c>
      <c r="I7" s="53"/>
      <c r="J7" s="35">
        <f>3.1415*7850*(1.001+0.007)*0.007*I7/1000</f>
        <v>0</v>
      </c>
      <c r="K7" s="54">
        <f t="shared" si="4"/>
        <v>0</v>
      </c>
      <c r="L7" s="53"/>
      <c r="M7" s="35">
        <f>3.1415*7850*(1.001+0.007)*0.007*L7/1000</f>
        <v>0</v>
      </c>
      <c r="N7" s="54">
        <f t="shared" si="5"/>
        <v>0</v>
      </c>
      <c r="O7" s="53"/>
      <c r="P7" s="35">
        <f>3.1415*7850*(1.001+0.007)*0.007*O7/1000</f>
        <v>0</v>
      </c>
      <c r="Q7" s="54">
        <f t="shared" si="6"/>
        <v>0</v>
      </c>
      <c r="R7" s="53">
        <v>90</v>
      </c>
      <c r="S7" s="35">
        <f>3.1415*7850*(1.001+0.007)*0.007*R7/1000</f>
        <v>15.660578555999999</v>
      </c>
      <c r="T7" s="54">
        <f t="shared" si="7"/>
        <v>8.9730000000000004E-2</v>
      </c>
      <c r="U7" s="53"/>
      <c r="V7" s="35">
        <f>3.1415*7850*(1.001+0.007)*0.007*U7/1000</f>
        <v>0</v>
      </c>
      <c r="W7" s="54">
        <f t="shared" si="8"/>
        <v>0</v>
      </c>
      <c r="X7" s="54"/>
      <c r="Y7" s="35">
        <f>3.1415*7850*(1.001+0.007)*0.007*X7/1000</f>
        <v>0</v>
      </c>
      <c r="Z7" s="54">
        <f t="shared" si="9"/>
        <v>0</v>
      </c>
      <c r="AA7" s="54"/>
      <c r="AB7" s="35">
        <f>3.1415*7850*(1.001+0.007)*0.007*AA7/1000</f>
        <v>0</v>
      </c>
      <c r="AC7" s="54">
        <f t="shared" si="10"/>
        <v>0</v>
      </c>
      <c r="AD7" s="54"/>
      <c r="AE7" s="35">
        <f>3.1415*7850*(1.001+0.007)*0.007*AD7/1000</f>
        <v>0</v>
      </c>
      <c r="AF7" s="54">
        <f t="shared" si="11"/>
        <v>0</v>
      </c>
      <c r="AG7" s="53">
        <f t="shared" si="0"/>
        <v>90</v>
      </c>
      <c r="AH7" s="35">
        <f>3.1415*7850*(1.001+0.007)*0.007*AG7/1000</f>
        <v>15.660578555999999</v>
      </c>
      <c r="AI7" s="54">
        <f t="shared" si="1"/>
        <v>8.9730000000000004E-2</v>
      </c>
      <c r="AL7" s="47"/>
      <c r="AM7" s="47">
        <v>9970</v>
      </c>
      <c r="AN7" s="47"/>
      <c r="AO7" s="60">
        <f>3.1415*(1.001+0.007+0.007)</f>
        <v>3.1886224999999992</v>
      </c>
      <c r="AP7" s="63">
        <f t="shared" si="2"/>
        <v>286.97602499999994</v>
      </c>
      <c r="AQ7" s="60">
        <f>PI()*1.001</f>
        <v>3.1447342462433827</v>
      </c>
    </row>
    <row r="8" spans="2:43" s="11" customFormat="1" ht="25.5" customHeight="1" x14ac:dyDescent="0.25">
      <c r="B8" s="10">
        <f t="shared" si="12"/>
        <v>5</v>
      </c>
      <c r="C8" s="34" t="s">
        <v>40</v>
      </c>
      <c r="D8" s="35">
        <v>13136</v>
      </c>
      <c r="E8" s="35">
        <f>3.1415*7850*(1.401+0.009)*0.009*D8/1000</f>
        <v>4110.8486036760005</v>
      </c>
      <c r="F8" s="53"/>
      <c r="G8" s="35">
        <f>3.1415*7850*(1.401+0.009)*0.009*F8/1000</f>
        <v>0</v>
      </c>
      <c r="H8" s="54">
        <f t="shared" si="3"/>
        <v>0</v>
      </c>
      <c r="I8" s="53">
        <v>2000</v>
      </c>
      <c r="J8" s="35">
        <f>3.1415*7850*(1.401+0.009)*0.009*I8/1000</f>
        <v>625.89046949999999</v>
      </c>
      <c r="K8" s="54">
        <f t="shared" si="4"/>
        <v>3.25</v>
      </c>
      <c r="L8" s="53">
        <v>2000</v>
      </c>
      <c r="M8" s="35">
        <f>3.1415*7850*(1.401+0.009)*0.009*L8/1000</f>
        <v>625.89046949999999</v>
      </c>
      <c r="N8" s="54">
        <f t="shared" si="5"/>
        <v>3.25</v>
      </c>
      <c r="O8" s="53">
        <v>4000</v>
      </c>
      <c r="P8" s="35">
        <f>3.1415*7850*(1.401+0.009)*0.009*O8/1000</f>
        <v>1251.780939</v>
      </c>
      <c r="Q8" s="54">
        <f t="shared" si="6"/>
        <v>6.5</v>
      </c>
      <c r="R8" s="53">
        <v>4000</v>
      </c>
      <c r="S8" s="35">
        <f>3.1415*7850*(1.401+0.009)*0.009*R8/1000</f>
        <v>1251.780939</v>
      </c>
      <c r="T8" s="54">
        <f t="shared" si="7"/>
        <v>6.5</v>
      </c>
      <c r="U8" s="53">
        <v>1136</v>
      </c>
      <c r="V8" s="35">
        <f>3.1415*7850*(1.401+0.009)*0.009*U8/1000</f>
        <v>355.50578667600001</v>
      </c>
      <c r="W8" s="54">
        <f t="shared" si="8"/>
        <v>1.8460000000000001</v>
      </c>
      <c r="X8" s="54"/>
      <c r="Y8" s="35">
        <f>3.1415*7850*(1.401+0.009)*0.009*X8/1000</f>
        <v>0</v>
      </c>
      <c r="Z8" s="54">
        <f t="shared" si="9"/>
        <v>0</v>
      </c>
      <c r="AA8" s="54"/>
      <c r="AB8" s="35">
        <f>3.1415*7850*(1.401+0.009)*0.009*AA8/1000</f>
        <v>0</v>
      </c>
      <c r="AC8" s="54">
        <f t="shared" si="10"/>
        <v>0</v>
      </c>
      <c r="AD8" s="54"/>
      <c r="AE8" s="35">
        <f>3.1415*7850*(1.401+0.009)*0.009*AD8/1000</f>
        <v>0</v>
      </c>
      <c r="AF8" s="54">
        <f t="shared" si="11"/>
        <v>0</v>
      </c>
      <c r="AG8" s="53">
        <f t="shared" si="0"/>
        <v>13136</v>
      </c>
      <c r="AH8" s="35">
        <f>3.1415*7850*(1.401+0.009)*0.009*AG8/1000</f>
        <v>4110.8486036760005</v>
      </c>
      <c r="AI8" s="54">
        <f t="shared" si="1"/>
        <v>21.346</v>
      </c>
      <c r="AL8" s="47"/>
      <c r="AM8" s="47">
        <v>16250</v>
      </c>
      <c r="AN8" s="47"/>
      <c r="AO8" s="60">
        <f>3.1415*(1.401+0.009+0.009)</f>
        <v>4.4577884999999995</v>
      </c>
      <c r="AP8" s="63">
        <f t="shared" si="2"/>
        <v>58557.509735999993</v>
      </c>
      <c r="AQ8" s="60">
        <f>PI()*1.401</f>
        <v>4.4013713076793</v>
      </c>
    </row>
    <row r="9" spans="2:43" s="11" customFormat="1" ht="25.5" customHeight="1" x14ac:dyDescent="0.25">
      <c r="B9" s="10">
        <f t="shared" si="12"/>
        <v>6</v>
      </c>
      <c r="C9" s="34" t="s">
        <v>41</v>
      </c>
      <c r="D9" s="35">
        <v>3229</v>
      </c>
      <c r="E9" s="35">
        <f>3.1415*7850*(1.501+0.009)*0.009*D9/1000</f>
        <v>1082.1668412352499</v>
      </c>
      <c r="F9" s="53"/>
      <c r="G9" s="35">
        <f>3.1415*7850*(1.501+0.009)*0.009*F9/1000</f>
        <v>0</v>
      </c>
      <c r="H9" s="54">
        <f t="shared" si="3"/>
        <v>0</v>
      </c>
      <c r="I9" s="53"/>
      <c r="J9" s="35">
        <f>3.1415*7850*(1.501+0.009)*0.009*I9/1000</f>
        <v>0</v>
      </c>
      <c r="K9" s="54">
        <f t="shared" si="4"/>
        <v>0</v>
      </c>
      <c r="L9" s="53"/>
      <c r="M9" s="35">
        <f>3.1415*7850*(1.501+0.009)*0.009*L9/1000</f>
        <v>0</v>
      </c>
      <c r="N9" s="54">
        <f t="shared" si="5"/>
        <v>0</v>
      </c>
      <c r="O9" s="53"/>
      <c r="P9" s="35">
        <f>3.1415*7850*(1.501+0.009)*0.009*O9/1000</f>
        <v>0</v>
      </c>
      <c r="Q9" s="54">
        <f t="shared" si="6"/>
        <v>0</v>
      </c>
      <c r="R9" s="53"/>
      <c r="S9" s="35">
        <f>3.1415*7850*(1.501+0.009)*0.009*R9/1000</f>
        <v>0</v>
      </c>
      <c r="T9" s="54">
        <f t="shared" si="7"/>
        <v>0</v>
      </c>
      <c r="U9" s="53">
        <v>3229</v>
      </c>
      <c r="V9" s="35">
        <f>3.1415*7850*(1.501+0.009)*0.009*U9/1000</f>
        <v>1082.1668412352499</v>
      </c>
      <c r="W9" s="54">
        <f t="shared" si="8"/>
        <v>7.2637969499999997</v>
      </c>
      <c r="X9" s="54"/>
      <c r="Y9" s="35">
        <f>3.1415*7850*(1.501+0.009)*0.009*X9/1000</f>
        <v>0</v>
      </c>
      <c r="Z9" s="54">
        <f t="shared" si="9"/>
        <v>0</v>
      </c>
      <c r="AA9" s="54"/>
      <c r="AB9" s="35">
        <f>3.1415*7850*(1.501+0.009)*0.009*AA9/1000</f>
        <v>0</v>
      </c>
      <c r="AC9" s="54">
        <f t="shared" si="10"/>
        <v>0</v>
      </c>
      <c r="AD9" s="54"/>
      <c r="AE9" s="35">
        <f>3.1415*7850*(1.501+0.009)*0.009*AD9/1000</f>
        <v>0</v>
      </c>
      <c r="AF9" s="54">
        <f t="shared" si="11"/>
        <v>0</v>
      </c>
      <c r="AG9" s="53">
        <f t="shared" si="0"/>
        <v>3229</v>
      </c>
      <c r="AH9" s="35">
        <f>3.1415*7850*(1.501+0.009)*0.009*AG9/1000</f>
        <v>1082.1668412352499</v>
      </c>
      <c r="AI9" s="54">
        <f t="shared" si="1"/>
        <v>7.2637969499999997</v>
      </c>
      <c r="AL9" s="47"/>
      <c r="AM9" s="47">
        <v>22495.5</v>
      </c>
      <c r="AN9" s="47"/>
      <c r="AO9" s="60">
        <f>3.1415*(1.501+0.009+0.009)</f>
        <v>4.7719384999999992</v>
      </c>
      <c r="AP9" s="63">
        <f t="shared" si="2"/>
        <v>15408.589416499997</v>
      </c>
      <c r="AQ9" s="60">
        <f>PI()*1.501</f>
        <v>4.7155305730382793</v>
      </c>
    </row>
    <row r="10" spans="2:43" s="11" customFormat="1" ht="25.5" customHeight="1" x14ac:dyDescent="0.25">
      <c r="B10" s="10">
        <f t="shared" si="12"/>
        <v>7</v>
      </c>
      <c r="C10" s="34" t="s">
        <v>42</v>
      </c>
      <c r="D10" s="35">
        <v>14655</v>
      </c>
      <c r="E10" s="35">
        <f>3.1415*7850*(1.601+0.011)*0.011*D10/1000</f>
        <v>6408.4096570064994</v>
      </c>
      <c r="F10" s="53"/>
      <c r="G10" s="35">
        <f>3.1415*7850*(1.601+0.011)*0.011*F10/1000</f>
        <v>0</v>
      </c>
      <c r="H10" s="54">
        <f t="shared" si="3"/>
        <v>0</v>
      </c>
      <c r="I10" s="53"/>
      <c r="J10" s="35">
        <f>3.1415*7850*(1.601+0.011)*0.011*I10/1000</f>
        <v>0</v>
      </c>
      <c r="K10" s="54">
        <f t="shared" si="4"/>
        <v>0</v>
      </c>
      <c r="L10" s="53"/>
      <c r="M10" s="35">
        <f>3.1415*7850*(1.601+0.011)*0.011*L10/1000</f>
        <v>0</v>
      </c>
      <c r="N10" s="54">
        <f t="shared" si="5"/>
        <v>0</v>
      </c>
      <c r="O10" s="53">
        <v>7200</v>
      </c>
      <c r="P10" s="35">
        <f>3.1415*7850*(1.601+0.011)*0.011*O10/1000</f>
        <v>3148.45100856</v>
      </c>
      <c r="Q10" s="54">
        <f t="shared" si="6"/>
        <v>16.917120000000001</v>
      </c>
      <c r="R10" s="53">
        <v>7000</v>
      </c>
      <c r="S10" s="35">
        <f>3.1415*7850*(1.601+0.011)*0.011*R10/1000</f>
        <v>3060.9940360999999</v>
      </c>
      <c r="T10" s="54">
        <f t="shared" si="7"/>
        <v>16.447199999999999</v>
      </c>
      <c r="U10" s="53">
        <v>455</v>
      </c>
      <c r="V10" s="35">
        <f>3.1415*7850*(1.601+0.011)*0.011*U10/1000</f>
        <v>198.96461234649999</v>
      </c>
      <c r="W10" s="54">
        <f t="shared" si="8"/>
        <v>1.0690679999999999</v>
      </c>
      <c r="X10" s="54"/>
      <c r="Y10" s="35">
        <f>3.1415*7850*(1.601+0.011)*0.011*X10/1000</f>
        <v>0</v>
      </c>
      <c r="Z10" s="54">
        <f t="shared" si="9"/>
        <v>0</v>
      </c>
      <c r="AA10" s="54"/>
      <c r="AB10" s="35">
        <f>3.1415*7850*(1.601+0.011)*0.011*AA10/1000</f>
        <v>0</v>
      </c>
      <c r="AC10" s="54">
        <f t="shared" si="10"/>
        <v>0</v>
      </c>
      <c r="AD10" s="54"/>
      <c r="AE10" s="35">
        <f>3.1415*7850*(1.601+0.011)*0.011*AD10/1000</f>
        <v>0</v>
      </c>
      <c r="AF10" s="54">
        <f t="shared" si="11"/>
        <v>0</v>
      </c>
      <c r="AG10" s="53">
        <f t="shared" si="0"/>
        <v>14655</v>
      </c>
      <c r="AH10" s="35">
        <f>3.1415*7850*(1.601+0.011)*0.011*AG10/1000</f>
        <v>6408.4096570064994</v>
      </c>
      <c r="AI10" s="54">
        <f t="shared" si="1"/>
        <v>34.433388000000001</v>
      </c>
      <c r="AL10" s="47"/>
      <c r="AM10" s="47">
        <v>23496</v>
      </c>
      <c r="AN10" s="47"/>
      <c r="AO10" s="60">
        <f>3.1415*(1.601+0.011+0.011)</f>
        <v>5.0986544999999994</v>
      </c>
      <c r="AP10" s="63">
        <f t="shared" si="2"/>
        <v>74720.781697499988</v>
      </c>
      <c r="AQ10" s="60">
        <f>PI()*1.601</f>
        <v>5.0296898383972586</v>
      </c>
    </row>
    <row r="11" spans="2:43" s="11" customFormat="1" ht="25.5" customHeight="1" x14ac:dyDescent="0.25">
      <c r="B11" s="10">
        <f t="shared" si="12"/>
        <v>8</v>
      </c>
      <c r="C11" s="34" t="s">
        <v>43</v>
      </c>
      <c r="D11" s="35">
        <v>3639</v>
      </c>
      <c r="E11" s="35">
        <f>3.1415*7850*(1.801+0.012)*0.012*D11/1000</f>
        <v>1952.3956282551001</v>
      </c>
      <c r="F11" s="53"/>
      <c r="G11" s="35">
        <f>3.1415*7850*(1.801+0.012)*0.012*F11/1000</f>
        <v>0</v>
      </c>
      <c r="H11" s="54">
        <f t="shared" si="3"/>
        <v>0</v>
      </c>
      <c r="I11" s="53"/>
      <c r="J11" s="35">
        <f>3.1415*7850*(1.801+0.012)*0.012*I11/1000</f>
        <v>0</v>
      </c>
      <c r="K11" s="54">
        <f t="shared" si="4"/>
        <v>0</v>
      </c>
      <c r="L11" s="53"/>
      <c r="M11" s="35">
        <f>3.1415*7850*(1.801+0.012)*0.012*L11/1000</f>
        <v>0</v>
      </c>
      <c r="N11" s="54">
        <f t="shared" si="5"/>
        <v>0</v>
      </c>
      <c r="O11" s="53"/>
      <c r="P11" s="35">
        <f>3.1415*7850*(1.801+0.012)*0.012*O11/1000</f>
        <v>0</v>
      </c>
      <c r="Q11" s="54">
        <f t="shared" si="6"/>
        <v>0</v>
      </c>
      <c r="R11" s="53"/>
      <c r="S11" s="35">
        <f>3.1415*7850*(1.801+0.012)*0.012*R11/1000</f>
        <v>0</v>
      </c>
      <c r="T11" s="54">
        <f t="shared" si="7"/>
        <v>0</v>
      </c>
      <c r="U11" s="53">
        <v>3639</v>
      </c>
      <c r="V11" s="35">
        <f>3.1415*7850*(1.801+0.012)*0.012*U11/1000</f>
        <v>1952.3956282551001</v>
      </c>
      <c r="W11" s="54">
        <f t="shared" si="8"/>
        <v>11.6448</v>
      </c>
      <c r="X11" s="54"/>
      <c r="Y11" s="35">
        <f>3.1415*7850*(1.801+0.012)*0.012*X11/1000</f>
        <v>0</v>
      </c>
      <c r="Z11" s="54">
        <f t="shared" si="9"/>
        <v>0</v>
      </c>
      <c r="AA11" s="54"/>
      <c r="AB11" s="35">
        <f>3.1415*7850*(1.801+0.012)*0.012*AA11/1000</f>
        <v>0</v>
      </c>
      <c r="AC11" s="54">
        <f t="shared" si="10"/>
        <v>0</v>
      </c>
      <c r="AD11" s="54"/>
      <c r="AE11" s="35">
        <f>3.1415*7850*(1.801+0.012)*0.012*AD11/1000</f>
        <v>0</v>
      </c>
      <c r="AF11" s="54">
        <f t="shared" si="11"/>
        <v>0</v>
      </c>
      <c r="AG11" s="53">
        <f t="shared" si="0"/>
        <v>3639</v>
      </c>
      <c r="AH11" s="35">
        <f>3.1415*7850*(1.801+0.012)*0.012*AG11/1000</f>
        <v>1952.3956282551001</v>
      </c>
      <c r="AI11" s="54">
        <f t="shared" si="1"/>
        <v>11.6448</v>
      </c>
      <c r="AL11" s="47"/>
      <c r="AM11" s="47">
        <v>32000</v>
      </c>
      <c r="AN11" s="47"/>
      <c r="AO11" s="60">
        <f>3.1415*(1.801+0.012+0.012)</f>
        <v>5.7332375000000004</v>
      </c>
      <c r="AP11" s="63">
        <f t="shared" si="2"/>
        <v>20863.251262500002</v>
      </c>
      <c r="AQ11" s="60">
        <f>PI()*1.801</f>
        <v>5.6580083691152172</v>
      </c>
    </row>
    <row r="12" spans="2:43" s="11" customFormat="1" ht="25.5" customHeight="1" x14ac:dyDescent="0.25">
      <c r="B12" s="10">
        <f t="shared" si="12"/>
        <v>9</v>
      </c>
      <c r="C12" s="34" t="s">
        <v>44</v>
      </c>
      <c r="D12" s="35">
        <v>16830</v>
      </c>
      <c r="E12" s="35">
        <f>3.1415*7850*(1.901+0.014)*0.014*D12/1000</f>
        <v>11127.245007532501</v>
      </c>
      <c r="F12" s="53">
        <v>2000</v>
      </c>
      <c r="G12" s="35">
        <f>3.1415*7850*(1.901+0.014)*0.014*F12/1000</f>
        <v>1322.3107555000001</v>
      </c>
      <c r="H12" s="54">
        <f t="shared" si="3"/>
        <v>7</v>
      </c>
      <c r="I12" s="53">
        <v>3000</v>
      </c>
      <c r="J12" s="35">
        <f>3.1415*7850*(1.901+0.014)*0.014*I12/1000</f>
        <v>1983.4661332500002</v>
      </c>
      <c r="K12" s="54">
        <f t="shared" si="4"/>
        <v>10.5</v>
      </c>
      <c r="L12" s="53">
        <v>3000</v>
      </c>
      <c r="M12" s="35">
        <f>3.1415*7850*(1.901+0.014)*0.014*L12/1000</f>
        <v>1983.4661332500002</v>
      </c>
      <c r="N12" s="54">
        <f t="shared" si="5"/>
        <v>10.5</v>
      </c>
      <c r="O12" s="53">
        <v>4000</v>
      </c>
      <c r="P12" s="35">
        <f>3.1415*7850*(1.901+0.014)*0.014*O12/1000</f>
        <v>2644.6215110000003</v>
      </c>
      <c r="Q12" s="54">
        <f t="shared" si="6"/>
        <v>14</v>
      </c>
      <c r="R12" s="53">
        <v>3000</v>
      </c>
      <c r="S12" s="35">
        <f>3.1415*7850*(1.901+0.014)*0.014*R12/1000</f>
        <v>1983.4661332500002</v>
      </c>
      <c r="T12" s="54">
        <f t="shared" si="7"/>
        <v>10.5</v>
      </c>
      <c r="U12" s="53">
        <v>1830</v>
      </c>
      <c r="V12" s="35">
        <f>3.1415*7850*(1.901+0.014)*0.014*U12/1000</f>
        <v>1209.9143412825001</v>
      </c>
      <c r="W12" s="54">
        <f t="shared" si="8"/>
        <v>6.4050000000000002</v>
      </c>
      <c r="X12" s="54"/>
      <c r="Y12" s="35">
        <f>3.1415*7850*(1.901+0.014)*0.014*X12/1000</f>
        <v>0</v>
      </c>
      <c r="Z12" s="54">
        <f t="shared" si="9"/>
        <v>0</v>
      </c>
      <c r="AA12" s="54"/>
      <c r="AB12" s="35">
        <f>3.1415*7850*(1.901+0.014)*0.014*AA12/1000</f>
        <v>0</v>
      </c>
      <c r="AC12" s="54">
        <f t="shared" si="10"/>
        <v>0</v>
      </c>
      <c r="AD12" s="54"/>
      <c r="AE12" s="35">
        <f>3.1415*7850*(1.901+0.014)*0.014*AD12/1000</f>
        <v>0</v>
      </c>
      <c r="AF12" s="54">
        <f t="shared" si="11"/>
        <v>0</v>
      </c>
      <c r="AG12" s="53">
        <f t="shared" si="0"/>
        <v>16830</v>
      </c>
      <c r="AH12" s="35">
        <f>3.1415*7850*(1.901+0.014)*0.014*AG12/1000</f>
        <v>11127.245007532501</v>
      </c>
      <c r="AI12" s="54">
        <f t="shared" si="1"/>
        <v>58.905000000000001</v>
      </c>
      <c r="AL12" s="47"/>
      <c r="AM12" s="47">
        <v>35000</v>
      </c>
      <c r="AN12" s="47"/>
      <c r="AO12" s="60">
        <f>3.1415*(1.901+0.014+0.014)</f>
        <v>6.0599535000000007</v>
      </c>
      <c r="AP12" s="63">
        <f t="shared" si="2"/>
        <v>101989.01740500001</v>
      </c>
      <c r="AQ12" s="60">
        <f>PI()*1.901</f>
        <v>5.9721676344741965</v>
      </c>
    </row>
    <row r="13" spans="2:43" s="11" customFormat="1" ht="25.5" customHeight="1" x14ac:dyDescent="0.25">
      <c r="B13" s="10">
        <f t="shared" si="12"/>
        <v>10</v>
      </c>
      <c r="C13" s="34" t="s">
        <v>45</v>
      </c>
      <c r="D13" s="35">
        <v>2266</v>
      </c>
      <c r="E13" s="35">
        <f>3.1415*7850*(2.101+0.014)*0.014*D13/1000</f>
        <v>1654.6457712014999</v>
      </c>
      <c r="F13" s="53"/>
      <c r="G13" s="35">
        <f>3.1415*7850*(2.101+0.014)*0.014*F13/1000</f>
        <v>0</v>
      </c>
      <c r="H13" s="54">
        <f t="shared" si="3"/>
        <v>0</v>
      </c>
      <c r="I13" s="53">
        <v>2266</v>
      </c>
      <c r="J13" s="35">
        <f>3.1415*7850*(2.101+0.014)*0.014*I13/1000</f>
        <v>1654.6457712014999</v>
      </c>
      <c r="K13" s="54">
        <f t="shared" si="4"/>
        <v>9.7211400000000001</v>
      </c>
      <c r="L13" s="53"/>
      <c r="M13" s="35">
        <f>3.1415*7850*(2.101+0.014)*0.014*L13/1000</f>
        <v>0</v>
      </c>
      <c r="N13" s="54">
        <f t="shared" si="5"/>
        <v>0</v>
      </c>
      <c r="O13" s="53"/>
      <c r="P13" s="35">
        <f>3.1415*7850*(2.101+0.014)*0.014*O13/1000</f>
        <v>0</v>
      </c>
      <c r="Q13" s="54">
        <f t="shared" si="6"/>
        <v>0</v>
      </c>
      <c r="R13" s="53"/>
      <c r="S13" s="35">
        <f>3.1415*7850*(2.101+0.014)*0.014*R13/1000</f>
        <v>0</v>
      </c>
      <c r="T13" s="54">
        <f t="shared" si="7"/>
        <v>0</v>
      </c>
      <c r="U13" s="53"/>
      <c r="V13" s="35">
        <f>3.1415*7850*(2.101+0.014)*0.014*U13/1000</f>
        <v>0</v>
      </c>
      <c r="W13" s="54">
        <f t="shared" si="8"/>
        <v>0</v>
      </c>
      <c r="X13" s="54"/>
      <c r="Y13" s="35">
        <f>3.1415*7850*(2.101+0.014)*0.014*X13/1000</f>
        <v>0</v>
      </c>
      <c r="Z13" s="54">
        <f t="shared" si="9"/>
        <v>0</v>
      </c>
      <c r="AA13" s="54"/>
      <c r="AB13" s="35">
        <f>3.1415*7850*(2.101+0.014)*0.014*AA13/1000</f>
        <v>0</v>
      </c>
      <c r="AC13" s="54">
        <f t="shared" si="10"/>
        <v>0</v>
      </c>
      <c r="AD13" s="54"/>
      <c r="AE13" s="35">
        <f>3.1415*7850*(2.101+0.014)*0.014*AD13/1000</f>
        <v>0</v>
      </c>
      <c r="AF13" s="54">
        <f t="shared" si="11"/>
        <v>0</v>
      </c>
      <c r="AG13" s="53">
        <f t="shared" si="0"/>
        <v>2266</v>
      </c>
      <c r="AH13" s="35">
        <f>3.1415*7850*(2.101+0.014)*0.014*AG13/1000</f>
        <v>1654.6457712014999</v>
      </c>
      <c r="AI13" s="54">
        <f t="shared" si="1"/>
        <v>9.7211400000000001</v>
      </c>
      <c r="AL13" s="47"/>
      <c r="AM13" s="47">
        <v>42900</v>
      </c>
      <c r="AN13" s="47"/>
      <c r="AO13" s="60">
        <f>3.1415*(2.101+0.014+0.014)</f>
        <v>6.6882534999999992</v>
      </c>
      <c r="AP13" s="63">
        <f t="shared" si="2"/>
        <v>15155.582430999999</v>
      </c>
      <c r="AQ13" s="60">
        <f>PI()*2.101</f>
        <v>6.6004861651921551</v>
      </c>
    </row>
    <row r="14" spans="2:43" s="11" customFormat="1" ht="30" customHeight="1" x14ac:dyDescent="0.25">
      <c r="B14" s="55"/>
      <c r="C14" s="56" t="s">
        <v>14</v>
      </c>
      <c r="D14" s="57">
        <f t="shared" ref="D14:AI14" si="13">SUM(D4:D13)</f>
        <v>65383</v>
      </c>
      <c r="E14" s="57">
        <f t="shared" si="13"/>
        <v>27468.516144346951</v>
      </c>
      <c r="F14" s="58">
        <f t="shared" si="13"/>
        <v>7000</v>
      </c>
      <c r="G14" s="58">
        <f t="shared" si="13"/>
        <v>1845.3657932500003</v>
      </c>
      <c r="H14" s="59">
        <f t="shared" si="13"/>
        <v>9.4250000000000007</v>
      </c>
      <c r="I14" s="58">
        <f t="shared" si="13"/>
        <v>9266</v>
      </c>
      <c r="J14" s="58">
        <f t="shared" si="13"/>
        <v>4473.2243890515001</v>
      </c>
      <c r="K14" s="59">
        <f t="shared" si="13"/>
        <v>24.441139999999997</v>
      </c>
      <c r="L14" s="58">
        <f t="shared" si="13"/>
        <v>7000</v>
      </c>
      <c r="M14" s="58">
        <f t="shared" si="13"/>
        <v>2818.5786178500002</v>
      </c>
      <c r="N14" s="59">
        <f t="shared" si="13"/>
        <v>14.719999999999999</v>
      </c>
      <c r="O14" s="58">
        <f t="shared" si="13"/>
        <v>15200</v>
      </c>
      <c r="P14" s="58">
        <f t="shared" si="13"/>
        <v>7044.85345856</v>
      </c>
      <c r="Q14" s="59">
        <f t="shared" si="13"/>
        <v>37.417119999999997</v>
      </c>
      <c r="R14" s="58">
        <f t="shared" si="13"/>
        <v>15090</v>
      </c>
      <c r="S14" s="58">
        <f t="shared" si="13"/>
        <v>6369.3859534309995</v>
      </c>
      <c r="T14" s="59">
        <f t="shared" si="13"/>
        <v>33.874429999999997</v>
      </c>
      <c r="U14" s="59">
        <f t="shared" si="13"/>
        <v>11817</v>
      </c>
      <c r="V14" s="58">
        <f t="shared" si="13"/>
        <v>4916.7084276494497</v>
      </c>
      <c r="W14" s="59">
        <f t="shared" si="13"/>
        <v>28.841774950000001</v>
      </c>
      <c r="X14" s="59">
        <f t="shared" si="13"/>
        <v>0</v>
      </c>
      <c r="Y14" s="58">
        <f t="shared" si="13"/>
        <v>0</v>
      </c>
      <c r="Z14" s="59">
        <f t="shared" si="13"/>
        <v>0</v>
      </c>
      <c r="AA14" s="59">
        <f t="shared" si="13"/>
        <v>0</v>
      </c>
      <c r="AB14" s="58">
        <f t="shared" si="13"/>
        <v>0</v>
      </c>
      <c r="AC14" s="59">
        <f t="shared" si="13"/>
        <v>0</v>
      </c>
      <c r="AD14" s="59">
        <f t="shared" si="13"/>
        <v>0</v>
      </c>
      <c r="AE14" s="58">
        <f t="shared" si="13"/>
        <v>0</v>
      </c>
      <c r="AF14" s="59">
        <f t="shared" si="13"/>
        <v>0</v>
      </c>
      <c r="AG14" s="58">
        <f t="shared" si="13"/>
        <v>65373</v>
      </c>
      <c r="AH14" s="58">
        <f t="shared" si="13"/>
        <v>27468.116639791951</v>
      </c>
      <c r="AI14" s="59">
        <f t="shared" si="13"/>
        <v>148.71946495</v>
      </c>
      <c r="AL14" s="47"/>
      <c r="AM14" s="47"/>
      <c r="AN14" s="47"/>
      <c r="AO14" s="47"/>
    </row>
    <row r="15" spans="2:43" x14ac:dyDescent="0.25">
      <c r="I15" s="15"/>
      <c r="AL15" s="48"/>
      <c r="AM15" s="48"/>
      <c r="AN15" s="48"/>
      <c r="AO15" s="48"/>
    </row>
    <row r="16" spans="2:43" x14ac:dyDescent="0.25">
      <c r="AL16" s="48"/>
      <c r="AM16" s="48"/>
      <c r="AN16" s="48"/>
      <c r="AO16" s="48"/>
    </row>
    <row r="17" spans="2:53" s="2" customFormat="1" ht="23.25" customHeight="1" x14ac:dyDescent="0.25">
      <c r="B17" s="1" t="s">
        <v>15</v>
      </c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  <c r="AH17" s="5"/>
      <c r="AI17" s="6" t="s">
        <v>1</v>
      </c>
      <c r="AL17" s="49"/>
      <c r="AM17" s="49"/>
      <c r="AN17" s="49"/>
      <c r="AO17" s="49"/>
    </row>
    <row r="18" spans="2:53" ht="18" customHeight="1" x14ac:dyDescent="0.25">
      <c r="B18" s="255" t="s">
        <v>2</v>
      </c>
      <c r="C18" s="257" t="s">
        <v>3</v>
      </c>
      <c r="D18" s="255" t="s">
        <v>16</v>
      </c>
      <c r="E18" s="255" t="s">
        <v>5</v>
      </c>
      <c r="F18" s="252" t="s">
        <v>6</v>
      </c>
      <c r="G18" s="253"/>
      <c r="H18" s="253"/>
      <c r="I18" s="252" t="s">
        <v>7</v>
      </c>
      <c r="J18" s="253"/>
      <c r="K18" s="253"/>
      <c r="L18" s="252" t="s">
        <v>8</v>
      </c>
      <c r="M18" s="253"/>
      <c r="N18" s="253"/>
      <c r="O18" s="252" t="s">
        <v>9</v>
      </c>
      <c r="P18" s="253"/>
      <c r="Q18" s="253"/>
      <c r="R18" s="254" t="s">
        <v>49</v>
      </c>
      <c r="S18" s="254"/>
      <c r="T18" s="254"/>
      <c r="U18" s="254" t="s">
        <v>50</v>
      </c>
      <c r="V18" s="254"/>
      <c r="W18" s="254"/>
      <c r="X18" s="254" t="s">
        <v>51</v>
      </c>
      <c r="Y18" s="254"/>
      <c r="Z18" s="254"/>
      <c r="AA18" s="254" t="s">
        <v>52</v>
      </c>
      <c r="AB18" s="254"/>
      <c r="AC18" s="254"/>
      <c r="AD18" s="254" t="s">
        <v>53</v>
      </c>
      <c r="AE18" s="254"/>
      <c r="AF18" s="254"/>
      <c r="AG18" s="254" t="s">
        <v>10</v>
      </c>
      <c r="AH18" s="254"/>
      <c r="AI18" s="254"/>
      <c r="AL18" s="48"/>
      <c r="AM18" s="48"/>
      <c r="AN18" s="48"/>
      <c r="AO18" s="48"/>
    </row>
    <row r="19" spans="2:53" s="9" customFormat="1" ht="24.6" customHeight="1" x14ac:dyDescent="0.25">
      <c r="B19" s="256"/>
      <c r="C19" s="258"/>
      <c r="D19" s="256"/>
      <c r="E19" s="256"/>
      <c r="F19" s="44" t="s">
        <v>17</v>
      </c>
      <c r="G19" s="44" t="s">
        <v>18</v>
      </c>
      <c r="H19" s="44" t="s">
        <v>13</v>
      </c>
      <c r="I19" s="44" t="s">
        <v>17</v>
      </c>
      <c r="J19" s="44" t="s">
        <v>18</v>
      </c>
      <c r="K19" s="44" t="s">
        <v>13</v>
      </c>
      <c r="L19" s="44" t="s">
        <v>17</v>
      </c>
      <c r="M19" s="44" t="s">
        <v>18</v>
      </c>
      <c r="N19" s="44" t="s">
        <v>13</v>
      </c>
      <c r="O19" s="44" t="s">
        <v>17</v>
      </c>
      <c r="P19" s="44" t="s">
        <v>18</v>
      </c>
      <c r="Q19" s="44" t="s">
        <v>13</v>
      </c>
      <c r="R19" s="44" t="s">
        <v>11</v>
      </c>
      <c r="S19" s="44" t="s">
        <v>12</v>
      </c>
      <c r="T19" s="44" t="s">
        <v>13</v>
      </c>
      <c r="U19" s="44" t="s">
        <v>11</v>
      </c>
      <c r="V19" s="44" t="s">
        <v>12</v>
      </c>
      <c r="W19" s="44" t="s">
        <v>13</v>
      </c>
      <c r="X19" s="44" t="s">
        <v>11</v>
      </c>
      <c r="Y19" s="44" t="s">
        <v>12</v>
      </c>
      <c r="Z19" s="44" t="s">
        <v>13</v>
      </c>
      <c r="AA19" s="44" t="s">
        <v>11</v>
      </c>
      <c r="AB19" s="44" t="s">
        <v>12</v>
      </c>
      <c r="AC19" s="44" t="s">
        <v>13</v>
      </c>
      <c r="AD19" s="44" t="s">
        <v>11</v>
      </c>
      <c r="AE19" s="44" t="s">
        <v>12</v>
      </c>
      <c r="AF19" s="44" t="s">
        <v>13</v>
      </c>
      <c r="AG19" s="44" t="s">
        <v>17</v>
      </c>
      <c r="AH19" s="44" t="s">
        <v>18</v>
      </c>
      <c r="AI19" s="44" t="s">
        <v>13</v>
      </c>
      <c r="AL19" s="46"/>
      <c r="AM19" s="50" t="s">
        <v>46</v>
      </c>
      <c r="AN19" s="50" t="s">
        <v>47</v>
      </c>
      <c r="AO19" s="46"/>
    </row>
    <row r="20" spans="2:53" s="11" customFormat="1" ht="25.5" customHeight="1" x14ac:dyDescent="0.25">
      <c r="B20" s="10">
        <v>1</v>
      </c>
      <c r="C20" s="34" t="s">
        <v>36</v>
      </c>
      <c r="D20" s="36">
        <f>+D4</f>
        <v>1116</v>
      </c>
      <c r="E20" s="35">
        <f>3.1415*7850*(0.401+0.004)*0.004*D20/1000</f>
        <v>44.584708338000006</v>
      </c>
      <c r="F20" s="37"/>
      <c r="G20" s="35"/>
      <c r="H20" s="38">
        <f>((F20*$AM20)+(G20*$AN20))/10000000</f>
        <v>0</v>
      </c>
      <c r="I20" s="37"/>
      <c r="J20" s="35"/>
      <c r="K20" s="38">
        <f>((I20*$AM20)+(J20*$AN20))/10000000</f>
        <v>0</v>
      </c>
      <c r="L20" s="37"/>
      <c r="M20" s="35"/>
      <c r="N20" s="38">
        <f>((L20*$AM20)+(M20*$AN20))/10000000</f>
        <v>0</v>
      </c>
      <c r="O20" s="37"/>
      <c r="P20" s="35"/>
      <c r="Q20" s="38">
        <f>((O20*$AM20)+(P20*$AN20))/10000000</f>
        <v>0</v>
      </c>
      <c r="R20" s="61"/>
      <c r="S20" s="61"/>
      <c r="T20" s="38">
        <f>((R20*$AM20)+(S20*$AN20))/10000000</f>
        <v>0</v>
      </c>
      <c r="U20" s="61"/>
      <c r="V20" s="61"/>
      <c r="W20" s="38">
        <f>((U20*$AM20)+(V20*$AN20))/10000000</f>
        <v>0</v>
      </c>
      <c r="X20" s="61"/>
      <c r="Y20" s="61"/>
      <c r="Z20" s="38">
        <f>((X20*$AM20)+(Y20*$AN20))/10000000</f>
        <v>0</v>
      </c>
      <c r="AA20" s="61"/>
      <c r="AB20" s="61"/>
      <c r="AC20" s="38">
        <f>((AA20*$AM20)+(AB20*$AN20))/10000000</f>
        <v>0</v>
      </c>
      <c r="AD20" s="61"/>
      <c r="AE20" s="61"/>
      <c r="AF20" s="38">
        <f>((AD20*$AM20)+(AE20*$AN20))/10000000</f>
        <v>0</v>
      </c>
      <c r="AG20" s="53">
        <f t="shared" ref="AG20:AG29" si="14">+F20+I20+L20+O20+R20+U20+X20+AA20+AD20</f>
        <v>0</v>
      </c>
      <c r="AH20" s="53">
        <f t="shared" ref="AH20:AH29" si="15">+G20+J20+M20+P20+S20+V20+Y20+AB20+AE20</f>
        <v>0</v>
      </c>
      <c r="AI20" s="54">
        <f t="shared" ref="AI20:AI29" si="16">+H20+K20+N20+Q20+T20+W20+Z20+AC20+AF20</f>
        <v>0</v>
      </c>
      <c r="AL20" s="47"/>
      <c r="AM20" s="51">
        <f>+AM4*2*0.35</f>
        <v>2029.9999999999998</v>
      </c>
      <c r="AN20" s="51">
        <f>+AM4*2*0.15</f>
        <v>870</v>
      </c>
      <c r="AO20" s="47"/>
      <c r="AP20" s="11">
        <f>+AG20*AO4</f>
        <v>0</v>
      </c>
      <c r="AQ20" s="11">
        <f>+AG20*AQ4</f>
        <v>0</v>
      </c>
      <c r="AR20" s="11">
        <f>401+4+4+25+25</f>
        <v>459</v>
      </c>
      <c r="AS20" s="11">
        <f>+AR20+300</f>
        <v>759</v>
      </c>
      <c r="AT20" s="11">
        <f>+AR20+1000</f>
        <v>1459</v>
      </c>
      <c r="AV20" s="11">
        <f>+AR20/1000</f>
        <v>0.45900000000000002</v>
      </c>
      <c r="AW20" s="11">
        <f t="shared" ref="AW20:AX20" si="17">+AS20/1000</f>
        <v>0.75900000000000001</v>
      </c>
      <c r="AX20" s="11">
        <f t="shared" si="17"/>
        <v>1.4590000000000001</v>
      </c>
      <c r="AY20" s="11">
        <f>+AV20*AW20*AX20*AG20</f>
        <v>0</v>
      </c>
    </row>
    <row r="21" spans="2:53" s="11" customFormat="1" ht="25.5" customHeight="1" x14ac:dyDescent="0.25">
      <c r="B21" s="10">
        <f>+B20+1</f>
        <v>2</v>
      </c>
      <c r="C21" s="34" t="s">
        <v>37</v>
      </c>
      <c r="D21" s="36">
        <f t="shared" ref="D21:D29" si="18">+D5</f>
        <v>598</v>
      </c>
      <c r="E21" s="35">
        <f>3.1415*7850*(0.501+0.006)*0.006*D21/1000</f>
        <v>44.860810374899998</v>
      </c>
      <c r="F21" s="37"/>
      <c r="G21" s="35"/>
      <c r="H21" s="38">
        <f>((F21*$AM21)+(G21*$AN21))/10000000</f>
        <v>0</v>
      </c>
      <c r="I21" s="37"/>
      <c r="J21" s="35"/>
      <c r="K21" s="38">
        <f>((I21*$AM21)+(J21*$AN21))/10000000</f>
        <v>0</v>
      </c>
      <c r="L21" s="37"/>
      <c r="M21" s="35"/>
      <c r="N21" s="38">
        <f>((L21*$AM21)+(M21*$AN21))/10000000</f>
        <v>0</v>
      </c>
      <c r="O21" s="37"/>
      <c r="P21" s="35"/>
      <c r="Q21" s="38">
        <f>((O21*$AM21)+(P21*$AN21))/10000000</f>
        <v>0</v>
      </c>
      <c r="R21" s="54"/>
      <c r="S21" s="54"/>
      <c r="T21" s="38">
        <f>((R21*$AM21)+(S21*$AN21))/10000000</f>
        <v>0</v>
      </c>
      <c r="U21" s="54"/>
      <c r="V21" s="54"/>
      <c r="W21" s="38">
        <f>((U21*$AM21)+(V21*$AN21))/10000000</f>
        <v>0</v>
      </c>
      <c r="X21" s="54"/>
      <c r="Y21" s="54"/>
      <c r="Z21" s="38">
        <f>((X21*$AM21)+(Y21*$AN21))/10000000</f>
        <v>0</v>
      </c>
      <c r="AA21" s="54"/>
      <c r="AB21" s="54"/>
      <c r="AC21" s="38">
        <f>((AA21*$AM21)+(AB21*$AN21))/10000000</f>
        <v>0</v>
      </c>
      <c r="AD21" s="54"/>
      <c r="AE21" s="54"/>
      <c r="AF21" s="38">
        <f>((AD21*$AM21)+(AE21*$AN21))/10000000</f>
        <v>0</v>
      </c>
      <c r="AG21" s="53">
        <f t="shared" si="14"/>
        <v>0</v>
      </c>
      <c r="AH21" s="53">
        <f t="shared" si="15"/>
        <v>0</v>
      </c>
      <c r="AI21" s="54">
        <f t="shared" si="16"/>
        <v>0</v>
      </c>
      <c r="AL21" s="47"/>
      <c r="AM21" s="51">
        <f t="shared" ref="AM21:AM29" si="19">+AM5*2*0.35</f>
        <v>2695</v>
      </c>
      <c r="AN21" s="51">
        <f t="shared" ref="AN21:AN29" si="20">+AM5*2*0.15</f>
        <v>1155</v>
      </c>
      <c r="AO21" s="47"/>
      <c r="AP21" s="11">
        <f>+AG21*AO5</f>
        <v>0</v>
      </c>
      <c r="AQ21" s="63">
        <f>+AG21*AQ5</f>
        <v>0</v>
      </c>
      <c r="AR21" s="11">
        <f>501+6+6+25+25</f>
        <v>563</v>
      </c>
      <c r="AS21" s="11">
        <f t="shared" ref="AS21:AS29" si="21">+AR21+300</f>
        <v>863</v>
      </c>
      <c r="AT21" s="11">
        <f t="shared" ref="AT21:AT29" si="22">+AR21+1000</f>
        <v>1563</v>
      </c>
      <c r="AV21" s="11">
        <f t="shared" ref="AV21:AV29" si="23">+AR21/1000</f>
        <v>0.56299999999999994</v>
      </c>
      <c r="AW21" s="11">
        <f t="shared" ref="AW21:AW29" si="24">+AS21/1000</f>
        <v>0.86299999999999999</v>
      </c>
      <c r="AX21" s="11">
        <f t="shared" ref="AX21:AX29" si="25">+AT21/1000</f>
        <v>1.5629999999999999</v>
      </c>
      <c r="AY21" s="11">
        <f t="shared" ref="AY21:AY29" si="26">+AV21*AW21*AX21*AG21</f>
        <v>0</v>
      </c>
    </row>
    <row r="22" spans="2:53" s="11" customFormat="1" ht="25.5" customHeight="1" x14ac:dyDescent="0.25">
      <c r="B22" s="10">
        <f t="shared" ref="B22:B29" si="27">+B21+1</f>
        <v>3</v>
      </c>
      <c r="C22" s="34" t="s">
        <v>38</v>
      </c>
      <c r="D22" s="36">
        <f t="shared" si="18"/>
        <v>9824</v>
      </c>
      <c r="E22" s="35">
        <f>3.1415*7850*(0.701+0.006)*0.006*D22/1000</f>
        <v>1027.6985381712</v>
      </c>
      <c r="F22" s="37"/>
      <c r="G22" s="35"/>
      <c r="H22" s="38">
        <f t="shared" ref="H22:H29" si="28">((F22*$AM22)+(G22*$AN22))/10000000</f>
        <v>0</v>
      </c>
      <c r="I22" s="37">
        <f>8*12*10</f>
        <v>960</v>
      </c>
      <c r="J22" s="35"/>
      <c r="K22" s="38">
        <f t="shared" ref="K22:K29" si="29">((I22*$AM22)+(J22*$AN22))/10000000</f>
        <v>0.32591999999999999</v>
      </c>
      <c r="L22" s="37">
        <f>8*12*26</f>
        <v>2496</v>
      </c>
      <c r="M22" s="35">
        <v>1200</v>
      </c>
      <c r="N22" s="38">
        <f t="shared" ref="N22:N29" si="30">((L22*$AM22)+(M22*$AN22))/10000000</f>
        <v>1.021992</v>
      </c>
      <c r="O22" s="37">
        <f>8*12*26</f>
        <v>2496</v>
      </c>
      <c r="P22" s="35">
        <v>1200</v>
      </c>
      <c r="Q22" s="38">
        <f t="shared" ref="Q22:Q29" si="31">((O22*$AM22)+(P22*$AN22))/10000000</f>
        <v>1.021992</v>
      </c>
      <c r="R22" s="37">
        <f>8*12*26</f>
        <v>2496</v>
      </c>
      <c r="S22" s="53">
        <v>2400</v>
      </c>
      <c r="T22" s="38">
        <f t="shared" ref="T22:T29" si="32">((R22*$AM22)+(S22*$AN22))/10000000</f>
        <v>1.1965920000000001</v>
      </c>
      <c r="U22" s="35"/>
      <c r="V22" s="53">
        <v>2400</v>
      </c>
      <c r="W22" s="38">
        <f t="shared" ref="W22:W29" si="33">((U22*$AM22)+(V22*$AN22))/10000000</f>
        <v>0.34920000000000001</v>
      </c>
      <c r="X22" s="35"/>
      <c r="Y22" s="53">
        <v>1200</v>
      </c>
      <c r="Z22" s="38">
        <f t="shared" ref="Z22:Z29" si="34">((X22*$AM22)+(Y22*$AN22))/10000000</f>
        <v>0.17460000000000001</v>
      </c>
      <c r="AA22" s="35"/>
      <c r="AB22" s="54"/>
      <c r="AC22" s="38">
        <f t="shared" ref="AC22:AC29" si="35">((AA22*$AM22)+(AB22*$AN22))/10000000</f>
        <v>0</v>
      </c>
      <c r="AD22" s="54"/>
      <c r="AE22" s="54"/>
      <c r="AF22" s="38">
        <f t="shared" ref="AF22:AF29" si="36">((AD22*$AM22)+(AE22*$AN22))/10000000</f>
        <v>0</v>
      </c>
      <c r="AG22" s="53">
        <f t="shared" si="14"/>
        <v>8448</v>
      </c>
      <c r="AH22" s="53">
        <f t="shared" si="15"/>
        <v>8400</v>
      </c>
      <c r="AI22" s="54">
        <f t="shared" si="16"/>
        <v>4.0902960000000004</v>
      </c>
      <c r="AL22" s="47"/>
      <c r="AM22" s="51">
        <f t="shared" si="19"/>
        <v>3395</v>
      </c>
      <c r="AN22" s="51">
        <f t="shared" si="20"/>
        <v>1455</v>
      </c>
      <c r="AO22" s="47"/>
      <c r="AP22" s="11">
        <f t="shared" ref="AP22:AP29" si="37">+AG22*AO6</f>
        <v>18922.586496</v>
      </c>
      <c r="AQ22" s="63">
        <f t="shared" ref="AQ22:AQ29" si="38">+AG22*AQ6</f>
        <v>18604.662491006125</v>
      </c>
      <c r="AR22" s="11">
        <f>701+6+6+25+25</f>
        <v>763</v>
      </c>
      <c r="AS22" s="11">
        <f t="shared" si="21"/>
        <v>1063</v>
      </c>
      <c r="AT22" s="11">
        <f t="shared" si="22"/>
        <v>1763</v>
      </c>
      <c r="AV22" s="11">
        <f t="shared" si="23"/>
        <v>0.76300000000000001</v>
      </c>
      <c r="AW22" s="11">
        <f t="shared" si="24"/>
        <v>1.0629999999999999</v>
      </c>
      <c r="AX22" s="11">
        <f t="shared" si="25"/>
        <v>1.7629999999999999</v>
      </c>
      <c r="AY22" s="11">
        <f t="shared" si="26"/>
        <v>12079.918937855997</v>
      </c>
      <c r="BA22" s="63">
        <f>+AY22-AZ22</f>
        <v>12079.918937855997</v>
      </c>
    </row>
    <row r="23" spans="2:53" s="11" customFormat="1" ht="25.5" customHeight="1" x14ac:dyDescent="0.25">
      <c r="B23" s="10">
        <f t="shared" si="27"/>
        <v>4</v>
      </c>
      <c r="C23" s="34" t="s">
        <v>39</v>
      </c>
      <c r="D23" s="36">
        <f t="shared" si="18"/>
        <v>90</v>
      </c>
      <c r="E23" s="35">
        <f>3.1415*7850*(1.001+0.007)*0.007*D23/1000</f>
        <v>15.660578555999999</v>
      </c>
      <c r="F23" s="37"/>
      <c r="G23" s="35"/>
      <c r="H23" s="38">
        <f t="shared" si="28"/>
        <v>0</v>
      </c>
      <c r="I23" s="37"/>
      <c r="J23" s="35"/>
      <c r="K23" s="38">
        <f t="shared" si="29"/>
        <v>0</v>
      </c>
      <c r="L23" s="37"/>
      <c r="M23" s="35"/>
      <c r="N23" s="38">
        <f t="shared" si="30"/>
        <v>0</v>
      </c>
      <c r="O23" s="37"/>
      <c r="P23" s="35"/>
      <c r="Q23" s="38">
        <f t="shared" si="31"/>
        <v>0</v>
      </c>
      <c r="R23" s="54"/>
      <c r="S23" s="54"/>
      <c r="T23" s="38">
        <f t="shared" si="32"/>
        <v>0</v>
      </c>
      <c r="U23" s="54"/>
      <c r="V23" s="54"/>
      <c r="W23" s="38">
        <f t="shared" si="33"/>
        <v>0</v>
      </c>
      <c r="X23" s="54"/>
      <c r="Y23" s="54"/>
      <c r="Z23" s="38">
        <f t="shared" si="34"/>
        <v>0</v>
      </c>
      <c r="AA23" s="54"/>
      <c r="AB23" s="54"/>
      <c r="AC23" s="38">
        <f t="shared" si="35"/>
        <v>0</v>
      </c>
      <c r="AD23" s="54"/>
      <c r="AE23" s="54"/>
      <c r="AF23" s="38">
        <f t="shared" si="36"/>
        <v>0</v>
      </c>
      <c r="AG23" s="53">
        <f t="shared" si="14"/>
        <v>0</v>
      </c>
      <c r="AH23" s="53">
        <f t="shared" si="15"/>
        <v>0</v>
      </c>
      <c r="AI23" s="54">
        <f t="shared" si="16"/>
        <v>0</v>
      </c>
      <c r="AL23" s="47"/>
      <c r="AM23" s="51">
        <f t="shared" si="19"/>
        <v>6979</v>
      </c>
      <c r="AN23" s="51">
        <f t="shared" si="20"/>
        <v>2991</v>
      </c>
      <c r="AO23" s="47"/>
      <c r="AP23" s="11">
        <f t="shared" si="37"/>
        <v>0</v>
      </c>
      <c r="AQ23" s="63">
        <f t="shared" si="38"/>
        <v>0</v>
      </c>
      <c r="AR23" s="11">
        <f>1001+7+7+25+25</f>
        <v>1065</v>
      </c>
      <c r="AS23" s="11">
        <f t="shared" si="21"/>
        <v>1365</v>
      </c>
      <c r="AT23" s="11">
        <f t="shared" si="22"/>
        <v>2065</v>
      </c>
      <c r="AV23" s="11">
        <f t="shared" si="23"/>
        <v>1.0649999999999999</v>
      </c>
      <c r="AW23" s="11">
        <f t="shared" si="24"/>
        <v>1.365</v>
      </c>
      <c r="AX23" s="11">
        <f t="shared" si="25"/>
        <v>2.0649999999999999</v>
      </c>
      <c r="AY23" s="11">
        <f t="shared" si="26"/>
        <v>0</v>
      </c>
      <c r="BA23" s="63">
        <f t="shared" ref="BA23:BA29" si="39">+AY23-AZ23</f>
        <v>0</v>
      </c>
    </row>
    <row r="24" spans="2:53" s="11" customFormat="1" ht="25.5" customHeight="1" x14ac:dyDescent="0.25">
      <c r="B24" s="10">
        <f t="shared" si="27"/>
        <v>5</v>
      </c>
      <c r="C24" s="34" t="s">
        <v>40</v>
      </c>
      <c r="D24" s="36">
        <f t="shared" si="18"/>
        <v>13136</v>
      </c>
      <c r="E24" s="35">
        <f>3.1415*7850*(1.401+0.009)*0.009*D24/1000</f>
        <v>4110.8486036760005</v>
      </c>
      <c r="F24" s="37"/>
      <c r="G24" s="35"/>
      <c r="H24" s="38">
        <f t="shared" si="28"/>
        <v>0</v>
      </c>
      <c r="I24" s="37"/>
      <c r="J24" s="35"/>
      <c r="K24" s="38">
        <f t="shared" si="29"/>
        <v>0</v>
      </c>
      <c r="L24" s="37">
        <f>5*12*15</f>
        <v>900</v>
      </c>
      <c r="M24" s="35"/>
      <c r="N24" s="38">
        <f t="shared" si="30"/>
        <v>1.0237499999999999</v>
      </c>
      <c r="O24" s="37">
        <f>5*12*26</f>
        <v>1560</v>
      </c>
      <c r="P24" s="35">
        <v>1200</v>
      </c>
      <c r="Q24" s="38">
        <f t="shared" si="31"/>
        <v>2.3595000000000002</v>
      </c>
      <c r="R24" s="37">
        <f>5*12*26</f>
        <v>1560</v>
      </c>
      <c r="S24" s="53">
        <v>1200</v>
      </c>
      <c r="T24" s="38">
        <f t="shared" si="32"/>
        <v>2.3595000000000002</v>
      </c>
      <c r="U24" s="37">
        <f>5*12*26</f>
        <v>1560</v>
      </c>
      <c r="V24" s="53">
        <v>1200</v>
      </c>
      <c r="W24" s="38">
        <f t="shared" si="33"/>
        <v>2.3595000000000002</v>
      </c>
      <c r="X24" s="37">
        <f>5*12*26</f>
        <v>1560</v>
      </c>
      <c r="Y24" s="53">
        <v>1200</v>
      </c>
      <c r="Z24" s="38">
        <f t="shared" si="34"/>
        <v>2.3595000000000002</v>
      </c>
      <c r="AA24" s="37">
        <f>5*12*26</f>
        <v>1560</v>
      </c>
      <c r="AB24" s="53">
        <v>1200</v>
      </c>
      <c r="AC24" s="38">
        <f t="shared" si="35"/>
        <v>2.3595000000000002</v>
      </c>
      <c r="AD24" s="37">
        <f>5*12*26</f>
        <v>1560</v>
      </c>
      <c r="AE24" s="53">
        <v>1200</v>
      </c>
      <c r="AF24" s="38">
        <f t="shared" si="36"/>
        <v>2.3595000000000002</v>
      </c>
      <c r="AG24" s="53">
        <f t="shared" si="14"/>
        <v>10260</v>
      </c>
      <c r="AH24" s="53">
        <f t="shared" si="15"/>
        <v>7200</v>
      </c>
      <c r="AI24" s="54">
        <f t="shared" si="16"/>
        <v>15.180750000000003</v>
      </c>
      <c r="AL24" s="47"/>
      <c r="AM24" s="51">
        <f t="shared" si="19"/>
        <v>11375</v>
      </c>
      <c r="AN24" s="51">
        <f t="shared" si="20"/>
        <v>4875</v>
      </c>
      <c r="AO24" s="47"/>
      <c r="AP24" s="11">
        <f t="shared" si="37"/>
        <v>45736.910009999992</v>
      </c>
      <c r="AQ24" s="63">
        <f t="shared" si="38"/>
        <v>45158.069616789617</v>
      </c>
      <c r="AR24" s="11">
        <f>1401+9+9+25+25</f>
        <v>1469</v>
      </c>
      <c r="AS24" s="11">
        <f t="shared" si="21"/>
        <v>1769</v>
      </c>
      <c r="AT24" s="11">
        <f t="shared" si="22"/>
        <v>2469</v>
      </c>
      <c r="AV24" s="11">
        <f t="shared" si="23"/>
        <v>1.4690000000000001</v>
      </c>
      <c r="AW24" s="11">
        <f t="shared" si="24"/>
        <v>1.7689999999999999</v>
      </c>
      <c r="AX24" s="11">
        <f t="shared" si="25"/>
        <v>2.4689999999999999</v>
      </c>
      <c r="AY24" s="11">
        <f t="shared" si="26"/>
        <v>65829.124532339993</v>
      </c>
      <c r="AZ24" s="62">
        <f t="shared" ref="AZ24:AZ29" si="40">+AV24*AW24*(AX24-2)*AG24</f>
        <v>12504.600812339995</v>
      </c>
      <c r="BA24" s="63">
        <f t="shared" si="39"/>
        <v>53324.523719999997</v>
      </c>
    </row>
    <row r="25" spans="2:53" s="11" customFormat="1" ht="25.5" customHeight="1" x14ac:dyDescent="0.25">
      <c r="B25" s="10">
        <f t="shared" si="27"/>
        <v>6</v>
      </c>
      <c r="C25" s="34" t="s">
        <v>41</v>
      </c>
      <c r="D25" s="36">
        <f t="shared" si="18"/>
        <v>3229</v>
      </c>
      <c r="E25" s="35">
        <f>3.1415*7850*(1.501+0.009)*0.009*D25/1000</f>
        <v>1082.1668412352499</v>
      </c>
      <c r="F25" s="37"/>
      <c r="G25" s="35"/>
      <c r="H25" s="38">
        <f t="shared" si="28"/>
        <v>0</v>
      </c>
      <c r="I25" s="37"/>
      <c r="J25" s="35"/>
      <c r="K25" s="38">
        <f t="shared" si="29"/>
        <v>0</v>
      </c>
      <c r="L25" s="37"/>
      <c r="M25" s="35"/>
      <c r="N25" s="38">
        <f t="shared" si="30"/>
        <v>0</v>
      </c>
      <c r="O25" s="37"/>
      <c r="P25" s="35"/>
      <c r="Q25" s="38">
        <f t="shared" si="31"/>
        <v>0</v>
      </c>
      <c r="R25" s="54"/>
      <c r="S25" s="54"/>
      <c r="T25" s="38">
        <f t="shared" si="32"/>
        <v>0</v>
      </c>
      <c r="U25" s="37"/>
      <c r="V25" s="54"/>
      <c r="W25" s="38">
        <f t="shared" si="33"/>
        <v>0</v>
      </c>
      <c r="X25" s="37"/>
      <c r="Y25" s="54"/>
      <c r="Z25" s="38">
        <f t="shared" si="34"/>
        <v>0</v>
      </c>
      <c r="AA25" s="37"/>
      <c r="AB25" s="54"/>
      <c r="AC25" s="38">
        <f t="shared" si="35"/>
        <v>0</v>
      </c>
      <c r="AD25" s="37"/>
      <c r="AE25" s="54"/>
      <c r="AF25" s="38">
        <f t="shared" si="36"/>
        <v>0</v>
      </c>
      <c r="AG25" s="53">
        <f t="shared" si="14"/>
        <v>0</v>
      </c>
      <c r="AH25" s="53">
        <f t="shared" si="15"/>
        <v>0</v>
      </c>
      <c r="AI25" s="54">
        <f t="shared" si="16"/>
        <v>0</v>
      </c>
      <c r="AL25" s="47"/>
      <c r="AM25" s="51">
        <f t="shared" si="19"/>
        <v>15746.849999999999</v>
      </c>
      <c r="AN25" s="51">
        <f t="shared" si="20"/>
        <v>6748.65</v>
      </c>
      <c r="AO25" s="47"/>
      <c r="AP25" s="11">
        <f t="shared" si="37"/>
        <v>0</v>
      </c>
      <c r="AQ25" s="63">
        <f t="shared" si="38"/>
        <v>0</v>
      </c>
      <c r="AR25" s="11">
        <f>1501+9+9+25+25</f>
        <v>1569</v>
      </c>
      <c r="AS25" s="11">
        <f t="shared" si="21"/>
        <v>1869</v>
      </c>
      <c r="AT25" s="11">
        <f t="shared" si="22"/>
        <v>2569</v>
      </c>
      <c r="AV25" s="11">
        <f t="shared" si="23"/>
        <v>1.569</v>
      </c>
      <c r="AW25" s="11">
        <f t="shared" si="24"/>
        <v>1.869</v>
      </c>
      <c r="AX25" s="11">
        <f t="shared" si="25"/>
        <v>2.569</v>
      </c>
      <c r="AY25" s="11">
        <f t="shared" si="26"/>
        <v>0</v>
      </c>
      <c r="AZ25" s="62">
        <f t="shared" si="40"/>
        <v>0</v>
      </c>
      <c r="BA25" s="63">
        <f t="shared" si="39"/>
        <v>0</v>
      </c>
    </row>
    <row r="26" spans="2:53" s="11" customFormat="1" ht="25.5" customHeight="1" x14ac:dyDescent="0.25">
      <c r="B26" s="10">
        <f t="shared" si="27"/>
        <v>7</v>
      </c>
      <c r="C26" s="34" t="s">
        <v>42</v>
      </c>
      <c r="D26" s="36">
        <f t="shared" si="18"/>
        <v>14655</v>
      </c>
      <c r="E26" s="35">
        <f>3.1415*7850*(1.601+0.011)*0.011*D26/1000</f>
        <v>6408.4096570064994</v>
      </c>
      <c r="F26" s="37"/>
      <c r="G26" s="35"/>
      <c r="H26" s="38">
        <f t="shared" si="28"/>
        <v>0</v>
      </c>
      <c r="I26" s="37"/>
      <c r="J26" s="35"/>
      <c r="K26" s="38">
        <f t="shared" si="29"/>
        <v>0</v>
      </c>
      <c r="L26" s="37"/>
      <c r="M26" s="35"/>
      <c r="N26" s="38">
        <f t="shared" si="30"/>
        <v>0</v>
      </c>
      <c r="O26" s="37">
        <f>3*6*10*2</f>
        <v>360</v>
      </c>
      <c r="P26" s="35"/>
      <c r="Q26" s="38">
        <f t="shared" si="31"/>
        <v>0.59209920000000005</v>
      </c>
      <c r="R26" s="37">
        <f>2*6*26*2</f>
        <v>624</v>
      </c>
      <c r="S26" s="54"/>
      <c r="T26" s="38">
        <f t="shared" si="32"/>
        <v>1.0263052800000001</v>
      </c>
      <c r="U26" s="37">
        <f>2*6*26*2</f>
        <v>624</v>
      </c>
      <c r="V26" s="54"/>
      <c r="W26" s="38">
        <f t="shared" si="33"/>
        <v>1.0263052800000001</v>
      </c>
      <c r="X26" s="37">
        <f>2*6*26*2</f>
        <v>624</v>
      </c>
      <c r="Y26" s="53">
        <v>800</v>
      </c>
      <c r="Z26" s="38">
        <f t="shared" si="34"/>
        <v>1.5902092800000001</v>
      </c>
      <c r="AA26" s="37">
        <f>2*6*26*2</f>
        <v>624</v>
      </c>
      <c r="AB26" s="53">
        <v>800</v>
      </c>
      <c r="AC26" s="38">
        <f t="shared" si="35"/>
        <v>1.5902092800000001</v>
      </c>
      <c r="AD26" s="37">
        <f>2*6*26*2</f>
        <v>624</v>
      </c>
      <c r="AE26" s="53"/>
      <c r="AF26" s="38">
        <f t="shared" si="36"/>
        <v>1.0263052800000001</v>
      </c>
      <c r="AG26" s="53">
        <f t="shared" si="14"/>
        <v>3480</v>
      </c>
      <c r="AH26" s="53">
        <f t="shared" si="15"/>
        <v>1600</v>
      </c>
      <c r="AI26" s="54">
        <f t="shared" si="16"/>
        <v>6.8514336</v>
      </c>
      <c r="AL26" s="47"/>
      <c r="AM26" s="51">
        <f t="shared" si="19"/>
        <v>16447.2</v>
      </c>
      <c r="AN26" s="51">
        <f t="shared" si="20"/>
        <v>7048.8</v>
      </c>
      <c r="AO26" s="47"/>
      <c r="AP26" s="11">
        <f t="shared" si="37"/>
        <v>17743.317659999997</v>
      </c>
      <c r="AQ26" s="63">
        <f t="shared" si="38"/>
        <v>17503.320637622459</v>
      </c>
      <c r="AR26" s="11">
        <f>1601+11+11+25+25</f>
        <v>1673</v>
      </c>
      <c r="AS26" s="11">
        <f t="shared" si="21"/>
        <v>1973</v>
      </c>
      <c r="AT26" s="11">
        <f t="shared" si="22"/>
        <v>2673</v>
      </c>
      <c r="AV26" s="11">
        <f t="shared" si="23"/>
        <v>1.673</v>
      </c>
      <c r="AW26" s="11">
        <f t="shared" si="24"/>
        <v>1.9730000000000001</v>
      </c>
      <c r="AX26" s="11">
        <f t="shared" si="25"/>
        <v>2.673</v>
      </c>
      <c r="AY26" s="11">
        <f t="shared" si="26"/>
        <v>30704.443391160003</v>
      </c>
      <c r="AZ26" s="62">
        <f t="shared" si="40"/>
        <v>7730.6735511600018</v>
      </c>
      <c r="BA26" s="63">
        <f t="shared" si="39"/>
        <v>22973.769840000001</v>
      </c>
    </row>
    <row r="27" spans="2:53" s="11" customFormat="1" ht="25.5" customHeight="1" x14ac:dyDescent="0.25">
      <c r="B27" s="10">
        <f t="shared" si="27"/>
        <v>8</v>
      </c>
      <c r="C27" s="34" t="s">
        <v>43</v>
      </c>
      <c r="D27" s="36">
        <f t="shared" si="18"/>
        <v>3639</v>
      </c>
      <c r="E27" s="35">
        <f>3.1415*7850*(1.801+0.012)*0.012*D27/1000</f>
        <v>1952.3956282551001</v>
      </c>
      <c r="F27" s="37"/>
      <c r="G27" s="35"/>
      <c r="H27" s="38">
        <f t="shared" si="28"/>
        <v>0</v>
      </c>
      <c r="I27" s="37"/>
      <c r="J27" s="35"/>
      <c r="K27" s="38">
        <f t="shared" si="29"/>
        <v>0</v>
      </c>
      <c r="L27" s="37"/>
      <c r="M27" s="35"/>
      <c r="N27" s="38">
        <f t="shared" si="30"/>
        <v>0</v>
      </c>
      <c r="O27" s="37"/>
      <c r="P27" s="35"/>
      <c r="Q27" s="38">
        <f t="shared" si="31"/>
        <v>0</v>
      </c>
      <c r="R27" s="54"/>
      <c r="S27" s="54"/>
      <c r="T27" s="38">
        <f t="shared" si="32"/>
        <v>0</v>
      </c>
      <c r="U27" s="37">
        <f>3*6*11</f>
        <v>198</v>
      </c>
      <c r="V27" s="54"/>
      <c r="W27" s="38">
        <f t="shared" si="33"/>
        <v>0.44352000000000003</v>
      </c>
      <c r="X27" s="37">
        <f>3*6*26</f>
        <v>468</v>
      </c>
      <c r="Y27" s="54"/>
      <c r="Z27" s="38">
        <f t="shared" si="34"/>
        <v>1.0483199999999999</v>
      </c>
      <c r="AA27" s="37">
        <f>3*6*26</f>
        <v>468</v>
      </c>
      <c r="AB27" s="54"/>
      <c r="AC27" s="38">
        <f t="shared" si="35"/>
        <v>1.0483199999999999</v>
      </c>
      <c r="AD27" s="37">
        <f>3*6*26</f>
        <v>468</v>
      </c>
      <c r="AE27" s="54"/>
      <c r="AF27" s="38">
        <f t="shared" si="36"/>
        <v>1.0483199999999999</v>
      </c>
      <c r="AG27" s="53">
        <f t="shared" si="14"/>
        <v>1602</v>
      </c>
      <c r="AH27" s="53">
        <f t="shared" si="15"/>
        <v>0</v>
      </c>
      <c r="AI27" s="54">
        <f t="shared" si="16"/>
        <v>3.5884799999999997</v>
      </c>
      <c r="AL27" s="47"/>
      <c r="AM27" s="51">
        <f t="shared" si="19"/>
        <v>22400</v>
      </c>
      <c r="AN27" s="51">
        <f t="shared" si="20"/>
        <v>9600</v>
      </c>
      <c r="AO27" s="47"/>
      <c r="AP27" s="11">
        <f t="shared" si="37"/>
        <v>9184.6464750000014</v>
      </c>
      <c r="AQ27" s="63">
        <f t="shared" si="38"/>
        <v>9064.1294073225781</v>
      </c>
      <c r="AR27" s="11">
        <f>1801+12+12+25+25</f>
        <v>1875</v>
      </c>
      <c r="AS27" s="11">
        <f t="shared" si="21"/>
        <v>2175</v>
      </c>
      <c r="AT27" s="11">
        <f t="shared" si="22"/>
        <v>2875</v>
      </c>
      <c r="AV27" s="11">
        <f t="shared" si="23"/>
        <v>1.875</v>
      </c>
      <c r="AW27" s="11">
        <f t="shared" si="24"/>
        <v>2.1749999999999998</v>
      </c>
      <c r="AX27" s="11">
        <f t="shared" si="25"/>
        <v>2.875</v>
      </c>
      <c r="AY27" s="11">
        <f t="shared" si="26"/>
        <v>18782.82421875</v>
      </c>
      <c r="AZ27" s="62">
        <f t="shared" si="40"/>
        <v>5716.51171875</v>
      </c>
      <c r="BA27" s="63">
        <f t="shared" si="39"/>
        <v>13066.3125</v>
      </c>
    </row>
    <row r="28" spans="2:53" s="11" customFormat="1" ht="25.5" customHeight="1" x14ac:dyDescent="0.25">
      <c r="B28" s="10">
        <f t="shared" si="27"/>
        <v>9</v>
      </c>
      <c r="C28" s="34" t="s">
        <v>44</v>
      </c>
      <c r="D28" s="36">
        <f t="shared" si="18"/>
        <v>16830</v>
      </c>
      <c r="E28" s="35">
        <f>3.1415*7850*(1.901+0.014)*0.014*D28/1000</f>
        <v>11127.245007532501</v>
      </c>
      <c r="F28" s="37"/>
      <c r="G28" s="35"/>
      <c r="H28" s="38">
        <f t="shared" si="28"/>
        <v>0</v>
      </c>
      <c r="I28" s="37">
        <f>3*12*10</f>
        <v>360</v>
      </c>
      <c r="J28" s="35"/>
      <c r="K28" s="38">
        <f t="shared" si="29"/>
        <v>0.88200000000000001</v>
      </c>
      <c r="L28" s="37">
        <f>3*12*26</f>
        <v>936</v>
      </c>
      <c r="M28" s="35"/>
      <c r="N28" s="38">
        <f t="shared" si="30"/>
        <v>2.2932000000000001</v>
      </c>
      <c r="O28" s="37">
        <f>3*12*26</f>
        <v>936</v>
      </c>
      <c r="P28" s="35">
        <v>1200</v>
      </c>
      <c r="Q28" s="38">
        <f t="shared" si="31"/>
        <v>3.5531999999999999</v>
      </c>
      <c r="R28" s="37">
        <f>3*12*26</f>
        <v>936</v>
      </c>
      <c r="S28" s="54"/>
      <c r="T28" s="38">
        <f t="shared" si="32"/>
        <v>2.2932000000000001</v>
      </c>
      <c r="U28" s="37">
        <f>3*12*26*2</f>
        <v>1872</v>
      </c>
      <c r="V28" s="54"/>
      <c r="W28" s="38">
        <f t="shared" si="33"/>
        <v>4.5864000000000003</v>
      </c>
      <c r="X28" s="37">
        <f>3*12*26*2</f>
        <v>1872</v>
      </c>
      <c r="Y28" s="53">
        <v>2000</v>
      </c>
      <c r="Z28" s="38">
        <f t="shared" si="34"/>
        <v>6.6863999999999999</v>
      </c>
      <c r="AA28" s="37">
        <f>3*12*26*2</f>
        <v>1872</v>
      </c>
      <c r="AB28" s="53">
        <v>2000</v>
      </c>
      <c r="AC28" s="38">
        <f t="shared" si="35"/>
        <v>6.6863999999999999</v>
      </c>
      <c r="AD28" s="37">
        <f>3*12*26*2</f>
        <v>1872</v>
      </c>
      <c r="AE28" s="53">
        <v>1650</v>
      </c>
      <c r="AF28" s="38">
        <f t="shared" si="36"/>
        <v>6.3189000000000002</v>
      </c>
      <c r="AG28" s="53">
        <f t="shared" si="14"/>
        <v>10656</v>
      </c>
      <c r="AH28" s="53">
        <f t="shared" si="15"/>
        <v>6850</v>
      </c>
      <c r="AI28" s="54">
        <f t="shared" si="16"/>
        <v>33.299700000000001</v>
      </c>
      <c r="AL28" s="47"/>
      <c r="AM28" s="51">
        <f t="shared" si="19"/>
        <v>24500</v>
      </c>
      <c r="AN28" s="51">
        <f t="shared" si="20"/>
        <v>10500</v>
      </c>
      <c r="AO28" s="47"/>
      <c r="AP28" s="11">
        <f t="shared" si="37"/>
        <v>64574.864496000009</v>
      </c>
      <c r="AQ28" s="63">
        <f t="shared" si="38"/>
        <v>63639.418312957037</v>
      </c>
      <c r="AR28" s="11">
        <f>1901+14+14+25+25</f>
        <v>1979</v>
      </c>
      <c r="AS28" s="11">
        <f t="shared" si="21"/>
        <v>2279</v>
      </c>
      <c r="AT28" s="11">
        <f t="shared" si="22"/>
        <v>2979</v>
      </c>
      <c r="AV28" s="11">
        <f t="shared" si="23"/>
        <v>1.9790000000000001</v>
      </c>
      <c r="AW28" s="11">
        <f t="shared" si="24"/>
        <v>2.2789999999999999</v>
      </c>
      <c r="AX28" s="11">
        <f t="shared" si="25"/>
        <v>2.9790000000000001</v>
      </c>
      <c r="AY28" s="11">
        <f t="shared" si="26"/>
        <v>143170.926175584</v>
      </c>
      <c r="AZ28" s="62">
        <f t="shared" si="40"/>
        <v>47050.801183584001</v>
      </c>
      <c r="BA28" s="63">
        <f t="shared" si="39"/>
        <v>96120.124991999997</v>
      </c>
    </row>
    <row r="29" spans="2:53" s="11" customFormat="1" ht="25.5" customHeight="1" x14ac:dyDescent="0.25">
      <c r="B29" s="10">
        <f t="shared" si="27"/>
        <v>10</v>
      </c>
      <c r="C29" s="34" t="s">
        <v>45</v>
      </c>
      <c r="D29" s="36">
        <f t="shared" si="18"/>
        <v>2266</v>
      </c>
      <c r="E29" s="35">
        <f>3.1415*7850*(2.101+0.014)*0.014*D29/1000</f>
        <v>1654.6457712014999</v>
      </c>
      <c r="F29" s="37"/>
      <c r="G29" s="35"/>
      <c r="H29" s="38">
        <f t="shared" si="28"/>
        <v>0</v>
      </c>
      <c r="I29" s="37"/>
      <c r="J29" s="35"/>
      <c r="K29" s="38">
        <f t="shared" si="29"/>
        <v>0</v>
      </c>
      <c r="L29" s="37">
        <f>4*6*26</f>
        <v>624</v>
      </c>
      <c r="M29" s="35"/>
      <c r="N29" s="38">
        <f t="shared" si="30"/>
        <v>1.8738719999999995</v>
      </c>
      <c r="O29" s="37">
        <f>4*6*26</f>
        <v>624</v>
      </c>
      <c r="P29" s="35"/>
      <c r="Q29" s="38">
        <f t="shared" si="31"/>
        <v>1.8738719999999995</v>
      </c>
      <c r="R29" s="37">
        <f>4*6*26</f>
        <v>624</v>
      </c>
      <c r="S29" s="53">
        <v>1000</v>
      </c>
      <c r="T29" s="38">
        <f t="shared" si="32"/>
        <v>3.1608719999999995</v>
      </c>
      <c r="U29" s="37">
        <f>4*6*15</f>
        <v>360</v>
      </c>
      <c r="V29" s="53">
        <v>1200</v>
      </c>
      <c r="W29" s="38">
        <f t="shared" si="33"/>
        <v>2.62548</v>
      </c>
      <c r="X29" s="54"/>
      <c r="Y29" s="54"/>
      <c r="Z29" s="38">
        <f t="shared" si="34"/>
        <v>0</v>
      </c>
      <c r="AA29" s="54"/>
      <c r="AB29" s="54"/>
      <c r="AC29" s="38">
        <f t="shared" si="35"/>
        <v>0</v>
      </c>
      <c r="AD29" s="54"/>
      <c r="AE29" s="54"/>
      <c r="AF29" s="38">
        <f t="shared" si="36"/>
        <v>0</v>
      </c>
      <c r="AG29" s="53">
        <f t="shared" si="14"/>
        <v>2232</v>
      </c>
      <c r="AH29" s="53">
        <f t="shared" si="15"/>
        <v>2200</v>
      </c>
      <c r="AI29" s="54">
        <f t="shared" si="16"/>
        <v>9.5340959999999981</v>
      </c>
      <c r="AL29" s="47"/>
      <c r="AM29" s="51">
        <f t="shared" si="19"/>
        <v>30029.999999999996</v>
      </c>
      <c r="AN29" s="51">
        <f t="shared" si="20"/>
        <v>12870</v>
      </c>
      <c r="AO29" s="47"/>
      <c r="AP29" s="11">
        <f t="shared" si="37"/>
        <v>14928.181811999999</v>
      </c>
      <c r="AQ29" s="63">
        <f t="shared" si="38"/>
        <v>14732.28512070889</v>
      </c>
      <c r="AR29" s="11">
        <f>2101+14+14+25+25</f>
        <v>2179</v>
      </c>
      <c r="AS29" s="11">
        <f t="shared" si="21"/>
        <v>2479</v>
      </c>
      <c r="AT29" s="11">
        <f t="shared" si="22"/>
        <v>3179</v>
      </c>
      <c r="AV29" s="11">
        <f t="shared" si="23"/>
        <v>2.1789999999999998</v>
      </c>
      <c r="AW29" s="11">
        <f t="shared" si="24"/>
        <v>2.4790000000000001</v>
      </c>
      <c r="AX29" s="11">
        <f t="shared" si="25"/>
        <v>3.1789999999999998</v>
      </c>
      <c r="AY29" s="11">
        <f t="shared" si="26"/>
        <v>38328.204514247991</v>
      </c>
      <c r="AZ29" s="62">
        <f t="shared" si="40"/>
        <v>14214.832690247997</v>
      </c>
      <c r="BA29" s="63">
        <f t="shared" si="39"/>
        <v>24113.371823999994</v>
      </c>
    </row>
    <row r="30" spans="2:53" s="11" customFormat="1" ht="30" customHeight="1" x14ac:dyDescent="0.25">
      <c r="B30" s="12"/>
      <c r="C30" s="13" t="s">
        <v>14</v>
      </c>
      <c r="D30" s="41">
        <f t="shared" ref="D30:AI30" si="41">SUM(D20:D29)</f>
        <v>65383</v>
      </c>
      <c r="E30" s="41">
        <f t="shared" si="41"/>
        <v>27468.516144346951</v>
      </c>
      <c r="F30" s="42">
        <f t="shared" si="41"/>
        <v>0</v>
      </c>
      <c r="G30" s="42">
        <f t="shared" si="41"/>
        <v>0</v>
      </c>
      <c r="H30" s="43">
        <f t="shared" si="41"/>
        <v>0</v>
      </c>
      <c r="I30" s="42">
        <f t="shared" si="41"/>
        <v>1320</v>
      </c>
      <c r="J30" s="42">
        <f t="shared" si="41"/>
        <v>0</v>
      </c>
      <c r="K30" s="43">
        <f t="shared" si="41"/>
        <v>1.2079200000000001</v>
      </c>
      <c r="L30" s="42">
        <f t="shared" si="41"/>
        <v>4956</v>
      </c>
      <c r="M30" s="42">
        <f t="shared" si="41"/>
        <v>1200</v>
      </c>
      <c r="N30" s="43">
        <f t="shared" si="41"/>
        <v>6.2128139999999989</v>
      </c>
      <c r="O30" s="42">
        <f t="shared" si="41"/>
        <v>5976</v>
      </c>
      <c r="P30" s="42">
        <f t="shared" si="41"/>
        <v>3600</v>
      </c>
      <c r="Q30" s="43">
        <f t="shared" si="41"/>
        <v>9.4006632000000003</v>
      </c>
      <c r="R30" s="43">
        <f t="shared" si="41"/>
        <v>6240</v>
      </c>
      <c r="S30" s="43">
        <f t="shared" si="41"/>
        <v>4600</v>
      </c>
      <c r="T30" s="43">
        <f t="shared" si="41"/>
        <v>10.03646928</v>
      </c>
      <c r="U30" s="43">
        <f t="shared" si="41"/>
        <v>4614</v>
      </c>
      <c r="V30" s="43">
        <f t="shared" si="41"/>
        <v>4800</v>
      </c>
      <c r="W30" s="43">
        <f t="shared" si="41"/>
        <v>11.39040528</v>
      </c>
      <c r="X30" s="43">
        <f t="shared" si="41"/>
        <v>4524</v>
      </c>
      <c r="Y30" s="43">
        <f t="shared" si="41"/>
        <v>5200</v>
      </c>
      <c r="Z30" s="43">
        <f t="shared" si="41"/>
        <v>11.859029280000001</v>
      </c>
      <c r="AA30" s="43">
        <f t="shared" si="41"/>
        <v>4524</v>
      </c>
      <c r="AB30" s="43">
        <f t="shared" si="41"/>
        <v>4000</v>
      </c>
      <c r="AC30" s="43">
        <f t="shared" si="41"/>
        <v>11.68442928</v>
      </c>
      <c r="AD30" s="43">
        <f t="shared" si="41"/>
        <v>4524</v>
      </c>
      <c r="AE30" s="43">
        <f t="shared" si="41"/>
        <v>2850</v>
      </c>
      <c r="AF30" s="43">
        <f t="shared" si="41"/>
        <v>10.753025279999999</v>
      </c>
      <c r="AG30" s="42">
        <f t="shared" si="41"/>
        <v>36678</v>
      </c>
      <c r="AH30" s="42">
        <f t="shared" si="41"/>
        <v>26250</v>
      </c>
      <c r="AI30" s="43">
        <f t="shared" si="41"/>
        <v>72.544755600000002</v>
      </c>
      <c r="AL30" s="47"/>
      <c r="AM30" s="47"/>
      <c r="AN30" s="47"/>
      <c r="AO30" s="47"/>
    </row>
    <row r="31" spans="2:53" x14ac:dyDescent="0.25">
      <c r="AL31" s="48"/>
      <c r="AM31" s="48"/>
      <c r="AN31" s="48"/>
      <c r="AO31" s="48"/>
    </row>
    <row r="32" spans="2:53" s="2" customFormat="1" ht="23.25" customHeight="1" x14ac:dyDescent="0.25">
      <c r="B32" s="1" t="s">
        <v>19</v>
      </c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5"/>
      <c r="AH32" s="5"/>
      <c r="AI32" s="6" t="s">
        <v>1</v>
      </c>
      <c r="AL32" s="49"/>
      <c r="AM32" s="49"/>
      <c r="AN32" s="49"/>
      <c r="AO32" s="49"/>
    </row>
    <row r="33" spans="2:39" ht="18" customHeight="1" x14ac:dyDescent="0.25">
      <c r="B33" s="261" t="s">
        <v>2</v>
      </c>
      <c r="C33" s="259" t="s">
        <v>20</v>
      </c>
      <c r="D33" s="259" t="s">
        <v>21</v>
      </c>
      <c r="E33" s="259" t="s">
        <v>22</v>
      </c>
      <c r="F33" s="259"/>
      <c r="G33" s="259" t="s">
        <v>23</v>
      </c>
      <c r="H33" s="259"/>
      <c r="I33" s="259" t="s">
        <v>24</v>
      </c>
      <c r="J33" s="259"/>
      <c r="K33" s="259" t="s">
        <v>25</v>
      </c>
      <c r="L33" s="259"/>
      <c r="M33" s="259" t="s">
        <v>26</v>
      </c>
      <c r="N33" s="259"/>
      <c r="O33" s="259" t="s">
        <v>27</v>
      </c>
      <c r="P33" s="259"/>
      <c r="Q33" s="259" t="s">
        <v>28</v>
      </c>
      <c r="R33" s="259"/>
      <c r="S33" s="259"/>
      <c r="T33" s="259"/>
      <c r="U33" s="259"/>
      <c r="V33" s="259"/>
      <c r="W33" s="259"/>
      <c r="X33" s="259"/>
      <c r="Y33" s="259"/>
      <c r="Z33" s="259"/>
      <c r="AA33" s="259"/>
      <c r="AB33" s="259"/>
      <c r="AC33" s="259"/>
      <c r="AD33" s="259"/>
      <c r="AE33" s="259"/>
      <c r="AF33" s="259"/>
      <c r="AG33" s="259"/>
      <c r="AH33" s="259" t="s">
        <v>29</v>
      </c>
      <c r="AI33" s="259"/>
      <c r="AJ33" s="259" t="s">
        <v>30</v>
      </c>
      <c r="AK33" s="259"/>
      <c r="AL33" s="259" t="s">
        <v>10</v>
      </c>
      <c r="AM33" s="259"/>
    </row>
    <row r="34" spans="2:39" s="9" customFormat="1" ht="18" customHeight="1" x14ac:dyDescent="0.25">
      <c r="B34" s="262"/>
      <c r="C34" s="263"/>
      <c r="D34" s="263"/>
      <c r="E34" s="45" t="s">
        <v>31</v>
      </c>
      <c r="F34" s="18" t="s">
        <v>13</v>
      </c>
      <c r="G34" s="45" t="s">
        <v>31</v>
      </c>
      <c r="H34" s="18" t="s">
        <v>13</v>
      </c>
      <c r="I34" s="45" t="s">
        <v>31</v>
      </c>
      <c r="J34" s="18" t="s">
        <v>13</v>
      </c>
      <c r="K34" s="45" t="s">
        <v>31</v>
      </c>
      <c r="L34" s="18" t="s">
        <v>13</v>
      </c>
      <c r="M34" s="45" t="s">
        <v>31</v>
      </c>
      <c r="N34" s="18" t="s">
        <v>13</v>
      </c>
      <c r="O34" s="45" t="s">
        <v>31</v>
      </c>
      <c r="P34" s="18" t="s">
        <v>13</v>
      </c>
      <c r="Q34" s="45" t="s">
        <v>31</v>
      </c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18" t="s">
        <v>13</v>
      </c>
      <c r="AH34" s="45" t="s">
        <v>31</v>
      </c>
      <c r="AI34" s="18" t="s">
        <v>13</v>
      </c>
      <c r="AJ34" s="45" t="s">
        <v>31</v>
      </c>
      <c r="AK34" s="18" t="s">
        <v>13</v>
      </c>
      <c r="AL34" s="45" t="s">
        <v>31</v>
      </c>
      <c r="AM34" s="18" t="s">
        <v>13</v>
      </c>
    </row>
    <row r="35" spans="2:39" s="11" customFormat="1" ht="25.5" customHeight="1" x14ac:dyDescent="0.25">
      <c r="B35" s="19">
        <v>1</v>
      </c>
      <c r="C35" s="20" t="s">
        <v>32</v>
      </c>
      <c r="D35" s="21"/>
      <c r="E35" s="22"/>
      <c r="F35" s="23"/>
      <c r="G35" s="23"/>
      <c r="H35" s="24"/>
      <c r="I35" s="23"/>
      <c r="J35" s="23"/>
      <c r="K35" s="24"/>
      <c r="L35" s="23"/>
      <c r="M35" s="23"/>
      <c r="N35" s="24"/>
      <c r="O35" s="23"/>
      <c r="P35" s="23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>
        <f t="shared" ref="AG35:AG45" si="42">+F35+I35+L35+O35</f>
        <v>0</v>
      </c>
      <c r="AH35" s="24"/>
      <c r="AI35" s="25">
        <f t="shared" ref="AI35:AI45" si="43">+H35+K35+N35+Q35</f>
        <v>0</v>
      </c>
      <c r="AJ35" s="24"/>
      <c r="AK35" s="25">
        <f t="shared" ref="AK35:AK45" si="44">+J35+M35+P35+AH35</f>
        <v>0</v>
      </c>
      <c r="AL35" s="24"/>
      <c r="AM35" s="25">
        <f t="shared" ref="AM35:AM45" si="45">+L35+O35+AG35+AJ35</f>
        <v>0</v>
      </c>
    </row>
    <row r="36" spans="2:39" s="11" customFormat="1" ht="25.5" customHeight="1" x14ac:dyDescent="0.25">
      <c r="B36" s="19">
        <v>2</v>
      </c>
      <c r="C36" s="20" t="s">
        <v>33</v>
      </c>
      <c r="D36" s="21"/>
      <c r="E36" s="22"/>
      <c r="F36" s="23"/>
      <c r="G36" s="23"/>
      <c r="H36" s="24"/>
      <c r="I36" s="23"/>
      <c r="J36" s="23"/>
      <c r="K36" s="24"/>
      <c r="L36" s="23"/>
      <c r="M36" s="23"/>
      <c r="N36" s="24"/>
      <c r="O36" s="23"/>
      <c r="P36" s="23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>
        <f t="shared" si="42"/>
        <v>0</v>
      </c>
      <c r="AH36" s="24"/>
      <c r="AI36" s="25">
        <f t="shared" si="43"/>
        <v>0</v>
      </c>
      <c r="AJ36" s="24"/>
      <c r="AK36" s="25">
        <f t="shared" si="44"/>
        <v>0</v>
      </c>
      <c r="AL36" s="24"/>
      <c r="AM36" s="25">
        <f t="shared" si="45"/>
        <v>0</v>
      </c>
    </row>
    <row r="37" spans="2:39" s="11" customFormat="1" ht="25.5" customHeight="1" x14ac:dyDescent="0.25">
      <c r="B37" s="19">
        <v>3</v>
      </c>
      <c r="C37" s="20" t="s">
        <v>34</v>
      </c>
      <c r="D37" s="21"/>
      <c r="E37" s="21"/>
      <c r="F37" s="26"/>
      <c r="G37" s="26"/>
      <c r="H37" s="27"/>
      <c r="I37" s="26"/>
      <c r="J37" s="26"/>
      <c r="K37" s="27"/>
      <c r="L37" s="26"/>
      <c r="M37" s="26"/>
      <c r="N37" s="27"/>
      <c r="O37" s="26"/>
      <c r="P37" s="26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8">
        <f t="shared" si="42"/>
        <v>0</v>
      </c>
      <c r="AH37" s="27"/>
      <c r="AI37" s="28">
        <f t="shared" si="43"/>
        <v>0</v>
      </c>
      <c r="AJ37" s="27"/>
      <c r="AK37" s="28">
        <f t="shared" si="44"/>
        <v>0</v>
      </c>
      <c r="AL37" s="27"/>
      <c r="AM37" s="28">
        <f t="shared" si="45"/>
        <v>0</v>
      </c>
    </row>
    <row r="38" spans="2:39" s="11" customFormat="1" ht="25.5" customHeight="1" x14ac:dyDescent="0.25">
      <c r="B38" s="19">
        <v>4</v>
      </c>
      <c r="C38" s="20" t="s">
        <v>35</v>
      </c>
      <c r="D38" s="21"/>
      <c r="E38" s="21"/>
      <c r="F38" s="26"/>
      <c r="G38" s="26"/>
      <c r="H38" s="27"/>
      <c r="I38" s="26"/>
      <c r="J38" s="26"/>
      <c r="K38" s="27"/>
      <c r="L38" s="26"/>
      <c r="M38" s="26"/>
      <c r="N38" s="27"/>
      <c r="O38" s="26"/>
      <c r="P38" s="26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8">
        <f t="shared" si="42"/>
        <v>0</v>
      </c>
      <c r="AH38" s="27"/>
      <c r="AI38" s="28">
        <f t="shared" si="43"/>
        <v>0</v>
      </c>
      <c r="AJ38" s="27"/>
      <c r="AK38" s="28">
        <f t="shared" si="44"/>
        <v>0</v>
      </c>
      <c r="AL38" s="27"/>
      <c r="AM38" s="28">
        <f t="shared" si="45"/>
        <v>0</v>
      </c>
    </row>
    <row r="39" spans="2:39" s="11" customFormat="1" ht="25.5" customHeight="1" x14ac:dyDescent="0.25">
      <c r="B39" s="19">
        <v>5</v>
      </c>
      <c r="C39" s="29"/>
      <c r="D39" s="21"/>
      <c r="E39" s="21"/>
      <c r="F39" s="26"/>
      <c r="G39" s="26"/>
      <c r="H39" s="27"/>
      <c r="I39" s="26"/>
      <c r="J39" s="26"/>
      <c r="K39" s="27"/>
      <c r="L39" s="26"/>
      <c r="M39" s="26"/>
      <c r="N39" s="27"/>
      <c r="O39" s="26"/>
      <c r="P39" s="26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8">
        <f t="shared" si="42"/>
        <v>0</v>
      </c>
      <c r="AH39" s="27"/>
      <c r="AI39" s="28">
        <f t="shared" si="43"/>
        <v>0</v>
      </c>
      <c r="AJ39" s="27"/>
      <c r="AK39" s="28">
        <f t="shared" si="44"/>
        <v>0</v>
      </c>
      <c r="AL39" s="27"/>
      <c r="AM39" s="28">
        <f t="shared" si="45"/>
        <v>0</v>
      </c>
    </row>
    <row r="40" spans="2:39" s="11" customFormat="1" ht="25.5" customHeight="1" x14ac:dyDescent="0.25">
      <c r="B40" s="19">
        <v>6</v>
      </c>
      <c r="C40" s="29"/>
      <c r="D40" s="21"/>
      <c r="E40" s="21"/>
      <c r="F40" s="26"/>
      <c r="G40" s="26"/>
      <c r="H40" s="27"/>
      <c r="I40" s="26"/>
      <c r="J40" s="26"/>
      <c r="K40" s="27"/>
      <c r="L40" s="26"/>
      <c r="M40" s="26"/>
      <c r="N40" s="27"/>
      <c r="O40" s="26"/>
      <c r="P40" s="26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8">
        <f t="shared" si="42"/>
        <v>0</v>
      </c>
      <c r="AH40" s="27"/>
      <c r="AI40" s="28">
        <f t="shared" si="43"/>
        <v>0</v>
      </c>
      <c r="AJ40" s="27"/>
      <c r="AK40" s="28">
        <f t="shared" si="44"/>
        <v>0</v>
      </c>
      <c r="AL40" s="27"/>
      <c r="AM40" s="28">
        <f t="shared" si="45"/>
        <v>0</v>
      </c>
    </row>
    <row r="41" spans="2:39" s="11" customFormat="1" ht="25.5" customHeight="1" x14ac:dyDescent="0.25">
      <c r="B41" s="19">
        <v>7</v>
      </c>
      <c r="C41" s="29"/>
      <c r="D41" s="21"/>
      <c r="E41" s="21"/>
      <c r="F41" s="26"/>
      <c r="G41" s="26"/>
      <c r="H41" s="27"/>
      <c r="I41" s="26"/>
      <c r="J41" s="26"/>
      <c r="K41" s="27"/>
      <c r="L41" s="26"/>
      <c r="M41" s="26"/>
      <c r="N41" s="27"/>
      <c r="O41" s="26"/>
      <c r="P41" s="26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8">
        <f t="shared" si="42"/>
        <v>0</v>
      </c>
      <c r="AH41" s="27"/>
      <c r="AI41" s="28">
        <f t="shared" si="43"/>
        <v>0</v>
      </c>
      <c r="AJ41" s="27"/>
      <c r="AK41" s="28">
        <f t="shared" si="44"/>
        <v>0</v>
      </c>
      <c r="AL41" s="27"/>
      <c r="AM41" s="28">
        <f t="shared" si="45"/>
        <v>0</v>
      </c>
    </row>
    <row r="42" spans="2:39" s="11" customFormat="1" ht="25.5" customHeight="1" x14ac:dyDescent="0.25">
      <c r="B42" s="19">
        <v>8</v>
      </c>
      <c r="C42" s="29"/>
      <c r="D42" s="21"/>
      <c r="E42" s="21"/>
      <c r="F42" s="26"/>
      <c r="G42" s="26"/>
      <c r="H42" s="27"/>
      <c r="I42" s="26"/>
      <c r="J42" s="26"/>
      <c r="K42" s="27"/>
      <c r="L42" s="26"/>
      <c r="M42" s="26"/>
      <c r="N42" s="27"/>
      <c r="O42" s="26"/>
      <c r="P42" s="26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8">
        <f t="shared" si="42"/>
        <v>0</v>
      </c>
      <c r="AH42" s="27"/>
      <c r="AI42" s="28">
        <f t="shared" si="43"/>
        <v>0</v>
      </c>
      <c r="AJ42" s="27"/>
      <c r="AK42" s="28">
        <f t="shared" si="44"/>
        <v>0</v>
      </c>
      <c r="AL42" s="27"/>
      <c r="AM42" s="28">
        <f t="shared" si="45"/>
        <v>0</v>
      </c>
    </row>
    <row r="43" spans="2:39" s="11" customFormat="1" ht="25.5" customHeight="1" x14ac:dyDescent="0.25">
      <c r="B43" s="19">
        <v>9</v>
      </c>
      <c r="C43" s="29"/>
      <c r="D43" s="21"/>
      <c r="E43" s="21"/>
      <c r="F43" s="26"/>
      <c r="G43" s="26"/>
      <c r="H43" s="27"/>
      <c r="I43" s="26"/>
      <c r="J43" s="26"/>
      <c r="K43" s="27"/>
      <c r="L43" s="26"/>
      <c r="M43" s="26"/>
      <c r="N43" s="27"/>
      <c r="O43" s="26"/>
      <c r="P43" s="26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>
        <f t="shared" si="42"/>
        <v>0</v>
      </c>
      <c r="AH43" s="27"/>
      <c r="AI43" s="28">
        <f t="shared" si="43"/>
        <v>0</v>
      </c>
      <c r="AJ43" s="27"/>
      <c r="AK43" s="28">
        <f t="shared" si="44"/>
        <v>0</v>
      </c>
      <c r="AL43" s="27"/>
      <c r="AM43" s="28">
        <f t="shared" si="45"/>
        <v>0</v>
      </c>
    </row>
    <row r="44" spans="2:39" s="11" customFormat="1" ht="25.5" customHeight="1" x14ac:dyDescent="0.25">
      <c r="B44" s="19">
        <v>10</v>
      </c>
      <c r="C44" s="29"/>
      <c r="D44" s="21"/>
      <c r="E44" s="21"/>
      <c r="F44" s="26"/>
      <c r="G44" s="26"/>
      <c r="H44" s="27"/>
      <c r="I44" s="26"/>
      <c r="J44" s="26"/>
      <c r="K44" s="27"/>
      <c r="L44" s="26"/>
      <c r="M44" s="26"/>
      <c r="N44" s="27"/>
      <c r="O44" s="26"/>
      <c r="P44" s="26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>
        <f t="shared" si="42"/>
        <v>0</v>
      </c>
      <c r="AH44" s="27"/>
      <c r="AI44" s="28">
        <f t="shared" si="43"/>
        <v>0</v>
      </c>
      <c r="AJ44" s="27"/>
      <c r="AK44" s="28">
        <f t="shared" si="44"/>
        <v>0</v>
      </c>
      <c r="AL44" s="27"/>
      <c r="AM44" s="28">
        <f t="shared" si="45"/>
        <v>0</v>
      </c>
    </row>
    <row r="45" spans="2:39" s="11" customFormat="1" ht="25.5" customHeight="1" x14ac:dyDescent="0.25">
      <c r="B45" s="19">
        <v>11</v>
      </c>
      <c r="C45" s="29"/>
      <c r="D45" s="26"/>
      <c r="E45" s="26"/>
      <c r="F45" s="26"/>
      <c r="G45" s="26"/>
      <c r="H45" s="27"/>
      <c r="I45" s="26"/>
      <c r="J45" s="26"/>
      <c r="K45" s="27"/>
      <c r="L45" s="26"/>
      <c r="M45" s="26"/>
      <c r="N45" s="27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8">
        <f t="shared" si="42"/>
        <v>0</v>
      </c>
      <c r="AH45" s="27"/>
      <c r="AI45" s="28">
        <f t="shared" si="43"/>
        <v>0</v>
      </c>
      <c r="AJ45" s="27"/>
      <c r="AK45" s="28">
        <f t="shared" si="44"/>
        <v>0</v>
      </c>
      <c r="AL45" s="27"/>
      <c r="AM45" s="28">
        <f t="shared" si="45"/>
        <v>0</v>
      </c>
    </row>
    <row r="46" spans="2:39" s="11" customFormat="1" ht="36.75" customHeight="1" x14ac:dyDescent="0.25">
      <c r="B46" s="30"/>
      <c r="C46" s="31" t="s">
        <v>14</v>
      </c>
      <c r="D46" s="32">
        <f t="shared" ref="D46" si="46">SUM(D35:D45)</f>
        <v>0</v>
      </c>
      <c r="E46" s="32"/>
      <c r="F46" s="32">
        <f t="shared" ref="F46:AM46" si="47">SUM(F35:F45)</f>
        <v>0</v>
      </c>
      <c r="G46" s="32">
        <f t="shared" si="47"/>
        <v>0</v>
      </c>
      <c r="H46" s="33">
        <f t="shared" si="47"/>
        <v>0</v>
      </c>
      <c r="I46" s="32">
        <f t="shared" si="47"/>
        <v>0</v>
      </c>
      <c r="J46" s="32">
        <f t="shared" si="47"/>
        <v>0</v>
      </c>
      <c r="K46" s="33">
        <f t="shared" si="47"/>
        <v>0</v>
      </c>
      <c r="L46" s="32">
        <f t="shared" si="47"/>
        <v>0</v>
      </c>
      <c r="M46" s="32">
        <f t="shared" si="47"/>
        <v>0</v>
      </c>
      <c r="N46" s="33">
        <f t="shared" si="47"/>
        <v>0</v>
      </c>
      <c r="O46" s="32">
        <f t="shared" si="47"/>
        <v>0</v>
      </c>
      <c r="P46" s="32">
        <f t="shared" si="47"/>
        <v>0</v>
      </c>
      <c r="Q46" s="33">
        <f t="shared" si="47"/>
        <v>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2">
        <f t="shared" si="47"/>
        <v>0</v>
      </c>
      <c r="AH46" s="33">
        <f t="shared" si="47"/>
        <v>0</v>
      </c>
      <c r="AI46" s="32">
        <f t="shared" si="47"/>
        <v>0</v>
      </c>
      <c r="AJ46" s="33">
        <f t="shared" si="47"/>
        <v>0</v>
      </c>
      <c r="AK46" s="32">
        <f t="shared" si="47"/>
        <v>0</v>
      </c>
      <c r="AL46" s="33">
        <f t="shared" si="47"/>
        <v>0</v>
      </c>
      <c r="AM46" s="32">
        <f t="shared" si="47"/>
        <v>0</v>
      </c>
    </row>
  </sheetData>
  <mergeCells count="41">
    <mergeCell ref="L2:N2"/>
    <mergeCell ref="O2:Q2"/>
    <mergeCell ref="AG2:AI2"/>
    <mergeCell ref="B18:B19"/>
    <mergeCell ref="C18:C19"/>
    <mergeCell ref="D18:D19"/>
    <mergeCell ref="E18:E19"/>
    <mergeCell ref="F18:H18"/>
    <mergeCell ref="I18:K18"/>
    <mergeCell ref="L18:N18"/>
    <mergeCell ref="B2:B3"/>
    <mergeCell ref="C2:C3"/>
    <mergeCell ref="D2:D3"/>
    <mergeCell ref="E2:E3"/>
    <mergeCell ref="F2:H2"/>
    <mergeCell ref="I2:K2"/>
    <mergeCell ref="O18:Q18"/>
    <mergeCell ref="AG18:AI18"/>
    <mergeCell ref="B33:B34"/>
    <mergeCell ref="C33:C34"/>
    <mergeCell ref="D33:D34"/>
    <mergeCell ref="E33:F33"/>
    <mergeCell ref="G33:H33"/>
    <mergeCell ref="I33:J33"/>
    <mergeCell ref="K33:L33"/>
    <mergeCell ref="M33:N33"/>
    <mergeCell ref="O33:P33"/>
    <mergeCell ref="Q33:AG33"/>
    <mergeCell ref="AH33:AI33"/>
    <mergeCell ref="R2:T2"/>
    <mergeCell ref="U2:W2"/>
    <mergeCell ref="X2:Z2"/>
    <mergeCell ref="AA2:AC2"/>
    <mergeCell ref="AD2:AF2"/>
    <mergeCell ref="AJ33:AK33"/>
    <mergeCell ref="AL33:AM33"/>
    <mergeCell ref="R18:T18"/>
    <mergeCell ref="U18:W18"/>
    <mergeCell ref="X18:Z18"/>
    <mergeCell ref="AA18:AC18"/>
    <mergeCell ref="AD18:AF18"/>
  </mergeCells>
  <printOptions horizontalCentered="1"/>
  <pageMargins left="0" right="0" top="0.5" bottom="0.25" header="0" footer="0"/>
  <pageSetup paperSize="9"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29"/>
  <sheetViews>
    <sheetView workbookViewId="0">
      <selection activeCell="H10" sqref="H10"/>
    </sheetView>
  </sheetViews>
  <sheetFormatPr defaultRowHeight="15" x14ac:dyDescent="0.25"/>
  <sheetData>
    <row r="4" spans="5:11" x14ac:dyDescent="0.25">
      <c r="E4">
        <v>0</v>
      </c>
      <c r="F4">
        <v>1120</v>
      </c>
      <c r="G4">
        <f>+F4-E4</f>
        <v>1120</v>
      </c>
      <c r="H4" t="s">
        <v>113</v>
      </c>
    </row>
    <row r="5" spans="5:11" x14ac:dyDescent="0.25">
      <c r="E5">
        <f>+F4</f>
        <v>1120</v>
      </c>
      <c r="F5">
        <v>1690</v>
      </c>
      <c r="G5">
        <f t="shared" ref="G5:G28" si="0">+F5-E5</f>
        <v>570</v>
      </c>
      <c r="H5" t="s">
        <v>112</v>
      </c>
    </row>
    <row r="6" spans="5:11" x14ac:dyDescent="0.25">
      <c r="E6">
        <f>+F5</f>
        <v>1690</v>
      </c>
      <c r="F6">
        <v>1780</v>
      </c>
      <c r="G6">
        <f t="shared" si="0"/>
        <v>90</v>
      </c>
      <c r="H6" t="s">
        <v>113</v>
      </c>
    </row>
    <row r="7" spans="5:11" x14ac:dyDescent="0.25">
      <c r="E7">
        <f t="shared" ref="E7:E28" si="1">+F6</f>
        <v>1780</v>
      </c>
      <c r="F7">
        <v>2570</v>
      </c>
      <c r="G7">
        <f t="shared" si="0"/>
        <v>790</v>
      </c>
      <c r="H7" t="s">
        <v>112</v>
      </c>
    </row>
    <row r="8" spans="5:11" x14ac:dyDescent="0.25">
      <c r="E8">
        <f t="shared" si="1"/>
        <v>2570</v>
      </c>
      <c r="F8">
        <v>2970</v>
      </c>
      <c r="G8">
        <f t="shared" si="0"/>
        <v>400</v>
      </c>
      <c r="H8" t="s">
        <v>113</v>
      </c>
    </row>
    <row r="9" spans="5:11" x14ac:dyDescent="0.25">
      <c r="E9">
        <f t="shared" si="1"/>
        <v>2970</v>
      </c>
      <c r="F9">
        <v>3260</v>
      </c>
      <c r="G9">
        <f t="shared" si="0"/>
        <v>290</v>
      </c>
      <c r="H9" t="s">
        <v>112</v>
      </c>
    </row>
    <row r="10" spans="5:11" x14ac:dyDescent="0.25">
      <c r="E10">
        <f t="shared" si="1"/>
        <v>3260</v>
      </c>
      <c r="F10">
        <v>3780</v>
      </c>
      <c r="G10">
        <f t="shared" si="0"/>
        <v>520</v>
      </c>
      <c r="H10" t="s">
        <v>113</v>
      </c>
    </row>
    <row r="11" spans="5:11" x14ac:dyDescent="0.25">
      <c r="E11">
        <f t="shared" si="1"/>
        <v>3780</v>
      </c>
      <c r="F11">
        <v>4010</v>
      </c>
      <c r="G11">
        <f t="shared" si="0"/>
        <v>230</v>
      </c>
      <c r="H11" t="s">
        <v>112</v>
      </c>
    </row>
    <row r="12" spans="5:11" x14ac:dyDescent="0.25">
      <c r="E12">
        <f t="shared" si="1"/>
        <v>4010</v>
      </c>
      <c r="F12">
        <v>6060</v>
      </c>
      <c r="G12">
        <f t="shared" si="0"/>
        <v>2050</v>
      </c>
      <c r="H12" t="s">
        <v>113</v>
      </c>
    </row>
    <row r="13" spans="5:11" x14ac:dyDescent="0.25">
      <c r="E13">
        <f t="shared" si="1"/>
        <v>6060</v>
      </c>
      <c r="F13">
        <v>6470</v>
      </c>
      <c r="G13">
        <f t="shared" si="0"/>
        <v>410</v>
      </c>
      <c r="H13" t="s">
        <v>112</v>
      </c>
    </row>
    <row r="14" spans="5:11" x14ac:dyDescent="0.25">
      <c r="E14">
        <f t="shared" si="1"/>
        <v>6470</v>
      </c>
      <c r="F14">
        <v>13400</v>
      </c>
      <c r="G14">
        <f t="shared" si="0"/>
        <v>6930</v>
      </c>
      <c r="H14" t="s">
        <v>113</v>
      </c>
      <c r="J14" t="s">
        <v>112</v>
      </c>
      <c r="K14">
        <f>SUMIF(H4:H15,J14,G4:G15)</f>
        <v>2390</v>
      </c>
    </row>
    <row r="15" spans="5:11" x14ac:dyDescent="0.25">
      <c r="E15">
        <f t="shared" si="1"/>
        <v>13400</v>
      </c>
      <c r="F15">
        <v>13500</v>
      </c>
      <c r="G15">
        <f t="shared" si="0"/>
        <v>100</v>
      </c>
      <c r="H15" t="s">
        <v>112</v>
      </c>
      <c r="J15" t="s">
        <v>113</v>
      </c>
      <c r="K15">
        <f>SUMIF(H4:H15,J15,G4:G15)</f>
        <v>11110</v>
      </c>
    </row>
    <row r="16" spans="5:11" x14ac:dyDescent="0.25">
      <c r="E16">
        <f t="shared" si="1"/>
        <v>13500</v>
      </c>
      <c r="F16">
        <v>18850</v>
      </c>
      <c r="G16">
        <f t="shared" si="0"/>
        <v>5350</v>
      </c>
      <c r="H16" t="s">
        <v>113</v>
      </c>
    </row>
    <row r="17" spans="5:11" x14ac:dyDescent="0.25">
      <c r="E17">
        <f t="shared" si="1"/>
        <v>18850</v>
      </c>
      <c r="F17">
        <v>19430</v>
      </c>
      <c r="G17">
        <f t="shared" si="0"/>
        <v>580</v>
      </c>
      <c r="H17" t="s">
        <v>112</v>
      </c>
    </row>
    <row r="18" spans="5:11" x14ac:dyDescent="0.25">
      <c r="E18">
        <f t="shared" si="1"/>
        <v>19430</v>
      </c>
      <c r="F18">
        <v>19680</v>
      </c>
      <c r="G18">
        <f t="shared" si="0"/>
        <v>250</v>
      </c>
      <c r="H18" t="s">
        <v>113</v>
      </c>
    </row>
    <row r="19" spans="5:11" x14ac:dyDescent="0.25">
      <c r="E19">
        <f t="shared" si="1"/>
        <v>19680</v>
      </c>
      <c r="F19">
        <v>20000</v>
      </c>
      <c r="G19">
        <f t="shared" si="0"/>
        <v>320</v>
      </c>
      <c r="H19" t="s">
        <v>112</v>
      </c>
    </row>
    <row r="20" spans="5:11" x14ac:dyDescent="0.25">
      <c r="E20">
        <f t="shared" si="1"/>
        <v>20000</v>
      </c>
      <c r="F20">
        <v>27380</v>
      </c>
      <c r="G20">
        <f t="shared" si="0"/>
        <v>7380</v>
      </c>
      <c r="H20" t="s">
        <v>113</v>
      </c>
      <c r="J20" t="s">
        <v>112</v>
      </c>
      <c r="K20">
        <f>SUMIF(H16:H19,J20,G16:G19)</f>
        <v>900</v>
      </c>
    </row>
    <row r="21" spans="5:11" x14ac:dyDescent="0.25">
      <c r="E21">
        <f t="shared" si="1"/>
        <v>27380</v>
      </c>
      <c r="F21">
        <v>30000</v>
      </c>
      <c r="G21">
        <f t="shared" si="0"/>
        <v>2620</v>
      </c>
      <c r="H21" t="s">
        <v>112</v>
      </c>
      <c r="J21" t="s">
        <v>113</v>
      </c>
      <c r="K21">
        <f>SUMIF(H16:H19,J21,G16:G19)</f>
        <v>5600</v>
      </c>
    </row>
    <row r="22" spans="5:11" x14ac:dyDescent="0.25">
      <c r="E22">
        <f t="shared" si="1"/>
        <v>30000</v>
      </c>
      <c r="F22">
        <v>30700</v>
      </c>
      <c r="G22">
        <f t="shared" si="0"/>
        <v>700</v>
      </c>
      <c r="H22" t="s">
        <v>112</v>
      </c>
    </row>
    <row r="23" spans="5:11" x14ac:dyDescent="0.25">
      <c r="E23">
        <f t="shared" si="1"/>
        <v>30700</v>
      </c>
      <c r="F23">
        <v>30940</v>
      </c>
      <c r="G23">
        <f t="shared" si="0"/>
        <v>240</v>
      </c>
      <c r="H23" t="s">
        <v>113</v>
      </c>
      <c r="J23" t="s">
        <v>112</v>
      </c>
      <c r="K23">
        <f>SUMIF(H20:H21,J23,G20:G21)</f>
        <v>2620</v>
      </c>
    </row>
    <row r="24" spans="5:11" x14ac:dyDescent="0.25">
      <c r="E24">
        <f t="shared" si="1"/>
        <v>30940</v>
      </c>
      <c r="F24">
        <v>31360</v>
      </c>
      <c r="G24">
        <f t="shared" si="0"/>
        <v>420</v>
      </c>
      <c r="H24" t="s">
        <v>112</v>
      </c>
      <c r="J24" t="s">
        <v>113</v>
      </c>
      <c r="K24">
        <f>SUMIF(H20:H21,J24,G20:G21)</f>
        <v>7380</v>
      </c>
    </row>
    <row r="25" spans="5:11" x14ac:dyDescent="0.25">
      <c r="E25">
        <f t="shared" si="1"/>
        <v>31360</v>
      </c>
      <c r="F25">
        <v>39210</v>
      </c>
      <c r="G25">
        <f t="shared" si="0"/>
        <v>7850</v>
      </c>
      <c r="H25" t="s">
        <v>113</v>
      </c>
    </row>
    <row r="26" spans="5:11" x14ac:dyDescent="0.25">
      <c r="E26">
        <f t="shared" si="1"/>
        <v>39210</v>
      </c>
      <c r="F26">
        <v>39550</v>
      </c>
      <c r="G26">
        <f t="shared" si="0"/>
        <v>340</v>
      </c>
      <c r="H26" t="s">
        <v>112</v>
      </c>
      <c r="J26" t="s">
        <v>112</v>
      </c>
      <c r="K26">
        <f>SUMIF(H22:H28,J26,G22:G28)</f>
        <v>2030</v>
      </c>
    </row>
    <row r="27" spans="5:11" x14ac:dyDescent="0.25">
      <c r="E27">
        <f t="shared" si="1"/>
        <v>39550</v>
      </c>
      <c r="F27">
        <v>43180</v>
      </c>
      <c r="G27">
        <f t="shared" si="0"/>
        <v>3630</v>
      </c>
      <c r="H27" t="s">
        <v>113</v>
      </c>
      <c r="J27" t="s">
        <v>113</v>
      </c>
      <c r="K27">
        <f>SUMIF(H22:H28,J27,G22:G28)</f>
        <v>11720</v>
      </c>
    </row>
    <row r="28" spans="5:11" x14ac:dyDescent="0.25">
      <c r="E28">
        <f t="shared" si="1"/>
        <v>43180</v>
      </c>
      <c r="F28">
        <v>43750</v>
      </c>
      <c r="G28">
        <f t="shared" si="0"/>
        <v>570</v>
      </c>
      <c r="H28" t="s">
        <v>112</v>
      </c>
    </row>
    <row r="29" spans="5:11" x14ac:dyDescent="0.25">
      <c r="G29" s="140">
        <f>SUM(G4:G28)</f>
        <v>43750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B56"/>
  <sheetViews>
    <sheetView showZeros="0" zoomScale="95" zoomScaleNormal="95" zoomScaleSheetLayoutView="100" workbookViewId="0">
      <pane xSplit="7" ySplit="3" topLeftCell="Z10" activePane="bottomRight" state="frozen"/>
      <selection activeCell="H10" sqref="H10"/>
      <selection pane="topRight" activeCell="H10" sqref="H10"/>
      <selection pane="bottomLeft" activeCell="H10" sqref="H10"/>
      <selection pane="bottomRight" activeCell="H10" sqref="H10"/>
    </sheetView>
  </sheetViews>
  <sheetFormatPr defaultColWidth="9" defaultRowHeight="15" x14ac:dyDescent="0.25"/>
  <cols>
    <col min="1" max="1" width="2.42578125" style="7" customWidth="1"/>
    <col min="2" max="2" width="5" style="7" customWidth="1"/>
    <col min="3" max="3" width="21.28515625" style="7" bestFit="1" customWidth="1"/>
    <col min="4" max="4" width="19.28515625" style="7" bestFit="1" customWidth="1"/>
    <col min="5" max="6" width="11.85546875" style="7" customWidth="1"/>
    <col min="7" max="7" width="14.140625" style="7" customWidth="1"/>
    <col min="8" max="8" width="11.5703125" style="7" customWidth="1"/>
    <col min="9" max="9" width="8.28515625" style="14" bestFit="1" customWidth="1"/>
    <col min="10" max="10" width="7.28515625" style="16" customWidth="1"/>
    <col min="11" max="11" width="8.28515625" style="16" bestFit="1" customWidth="1"/>
    <col min="12" max="12" width="7.28515625" style="16" customWidth="1"/>
    <col min="13" max="35" width="8.7109375" style="16" customWidth="1"/>
    <col min="36" max="36" width="8.140625" style="17" customWidth="1"/>
    <col min="37" max="37" width="9" style="7"/>
    <col min="38" max="38" width="8" style="7" customWidth="1"/>
    <col min="39" max="39" width="9" style="7"/>
    <col min="40" max="41" width="9.140625" style="7" bestFit="1" customWidth="1"/>
    <col min="42" max="42" width="10.140625" style="7" bestFit="1" customWidth="1"/>
    <col min="43" max="43" width="16.85546875" style="7" bestFit="1" customWidth="1"/>
    <col min="44" max="44" width="9.140625" style="7" bestFit="1" customWidth="1"/>
    <col min="45" max="52" width="9" style="7"/>
    <col min="53" max="54" width="13.140625" style="7" bestFit="1" customWidth="1"/>
    <col min="55" max="16384" width="9" style="7"/>
  </cols>
  <sheetData>
    <row r="1" spans="2:54" x14ac:dyDescent="0.25">
      <c r="AM1" s="48"/>
      <c r="AN1" s="48"/>
      <c r="AO1" s="48"/>
      <c r="AP1" s="48"/>
    </row>
    <row r="2" spans="2:54" s="2" customFormat="1" ht="23.25" customHeight="1" x14ac:dyDescent="0.25">
      <c r="B2" s="1" t="s">
        <v>78</v>
      </c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6" t="s">
        <v>1</v>
      </c>
      <c r="AM2" s="49"/>
      <c r="AN2" s="49"/>
      <c r="AO2" s="49"/>
      <c r="AP2" s="49"/>
    </row>
    <row r="3" spans="2:54" ht="33.75" customHeight="1" x14ac:dyDescent="0.25">
      <c r="B3" s="74" t="s">
        <v>2</v>
      </c>
      <c r="C3" s="74" t="s">
        <v>3</v>
      </c>
      <c r="D3" s="136"/>
      <c r="E3" s="74"/>
      <c r="F3" s="74"/>
      <c r="G3" s="74" t="s">
        <v>16</v>
      </c>
      <c r="H3" s="74" t="s">
        <v>75</v>
      </c>
      <c r="I3" s="73" t="s">
        <v>6</v>
      </c>
      <c r="J3" s="73" t="s">
        <v>7</v>
      </c>
      <c r="K3" s="73" t="s">
        <v>8</v>
      </c>
      <c r="L3" s="73" t="s">
        <v>9</v>
      </c>
      <c r="M3" s="73" t="s">
        <v>49</v>
      </c>
      <c r="N3" s="73" t="s">
        <v>50</v>
      </c>
      <c r="O3" s="73" t="s">
        <v>54</v>
      </c>
      <c r="P3" s="73" t="s">
        <v>55</v>
      </c>
      <c r="Q3" s="73" t="s">
        <v>56</v>
      </c>
      <c r="R3" s="73" t="s">
        <v>57</v>
      </c>
      <c r="S3" s="73" t="s">
        <v>58</v>
      </c>
      <c r="T3" s="73" t="s">
        <v>59</v>
      </c>
      <c r="U3" s="73" t="s">
        <v>60</v>
      </c>
      <c r="V3" s="73" t="s">
        <v>61</v>
      </c>
      <c r="W3" s="73" t="s">
        <v>62</v>
      </c>
      <c r="X3" s="73" t="s">
        <v>63</v>
      </c>
      <c r="Y3" s="73" t="s">
        <v>64</v>
      </c>
      <c r="Z3" s="73" t="s">
        <v>65</v>
      </c>
      <c r="AA3" s="73" t="s">
        <v>66</v>
      </c>
      <c r="AB3" s="73" t="s">
        <v>67</v>
      </c>
      <c r="AC3" s="73" t="s">
        <v>68</v>
      </c>
      <c r="AD3" s="73" t="s">
        <v>69</v>
      </c>
      <c r="AE3" s="73" t="s">
        <v>70</v>
      </c>
      <c r="AF3" s="73" t="s">
        <v>71</v>
      </c>
      <c r="AG3" s="73" t="s">
        <v>72</v>
      </c>
      <c r="AH3" s="73" t="s">
        <v>73</v>
      </c>
      <c r="AI3" s="73" t="s">
        <v>74</v>
      </c>
      <c r="AJ3" s="73" t="s">
        <v>10</v>
      </c>
      <c r="AM3" s="48"/>
      <c r="AN3" s="48"/>
      <c r="AO3" s="48"/>
      <c r="AP3" s="48"/>
    </row>
    <row r="4" spans="2:54" s="11" customFormat="1" ht="20.100000000000001" customHeight="1" x14ac:dyDescent="0.25">
      <c r="B4" s="10">
        <v>1</v>
      </c>
      <c r="C4" s="269" t="s">
        <v>107</v>
      </c>
      <c r="D4" s="269" t="s">
        <v>108</v>
      </c>
      <c r="E4" s="272" t="s">
        <v>77</v>
      </c>
      <c r="F4" s="269">
        <f>13500-2400</f>
        <v>11100</v>
      </c>
      <c r="G4" s="36" t="s">
        <v>114</v>
      </c>
      <c r="H4" s="35"/>
      <c r="I4" s="53"/>
      <c r="J4" s="53"/>
      <c r="K4" s="53"/>
      <c r="L4" s="53">
        <f>10*2*7.5</f>
        <v>150</v>
      </c>
      <c r="M4" s="53">
        <f>15*2*7.5</f>
        <v>225</v>
      </c>
      <c r="N4" s="53">
        <f t="shared" ref="N4:U4" si="0">26*2.5*7.5</f>
        <v>487.5</v>
      </c>
      <c r="O4" s="53">
        <f t="shared" si="0"/>
        <v>487.5</v>
      </c>
      <c r="P4" s="53">
        <f t="shared" si="0"/>
        <v>487.5</v>
      </c>
      <c r="Q4" s="53">
        <f t="shared" si="0"/>
        <v>487.5</v>
      </c>
      <c r="R4" s="53">
        <f t="shared" si="0"/>
        <v>487.5</v>
      </c>
      <c r="S4" s="53">
        <f t="shared" si="0"/>
        <v>487.5</v>
      </c>
      <c r="T4" s="53">
        <f t="shared" si="0"/>
        <v>487.5</v>
      </c>
      <c r="U4" s="53">
        <f t="shared" si="0"/>
        <v>487.5</v>
      </c>
      <c r="V4" s="53">
        <f t="shared" ref="V4:Y5" si="1">15*2*7.5</f>
        <v>225</v>
      </c>
      <c r="W4" s="53">
        <f t="shared" si="1"/>
        <v>225</v>
      </c>
      <c r="X4" s="53">
        <f t="shared" si="1"/>
        <v>225</v>
      </c>
      <c r="Y4" s="53">
        <f t="shared" si="1"/>
        <v>225</v>
      </c>
      <c r="Z4" s="53">
        <f t="shared" ref="Z4:AH4" si="2">26*2.5*7.5</f>
        <v>487.5</v>
      </c>
      <c r="AA4" s="53">
        <f t="shared" si="2"/>
        <v>487.5</v>
      </c>
      <c r="AB4" s="53">
        <f t="shared" si="2"/>
        <v>487.5</v>
      </c>
      <c r="AC4" s="53">
        <f t="shared" si="2"/>
        <v>487.5</v>
      </c>
      <c r="AD4" s="53">
        <f t="shared" si="2"/>
        <v>487.5</v>
      </c>
      <c r="AE4" s="53">
        <f t="shared" si="2"/>
        <v>487.5</v>
      </c>
      <c r="AF4" s="53">
        <f t="shared" si="2"/>
        <v>487.5</v>
      </c>
      <c r="AG4" s="53">
        <f t="shared" si="2"/>
        <v>487.5</v>
      </c>
      <c r="AH4" s="53">
        <f t="shared" si="2"/>
        <v>487.5</v>
      </c>
      <c r="AI4" s="54"/>
      <c r="AJ4" s="81">
        <f t="shared" ref="AJ4:AJ9" si="3">SUM(I4:AI4)</f>
        <v>9562.5</v>
      </c>
      <c r="AM4" s="47"/>
      <c r="AN4" s="51" t="e">
        <f>+#REF!*2*0.35</f>
        <v>#REF!</v>
      </c>
      <c r="AO4" s="51" t="e">
        <f>+#REF!*2*0.15</f>
        <v>#REF!</v>
      </c>
      <c r="AP4" s="47"/>
      <c r="AQ4" s="11" t="e">
        <f>+AJ4*#REF!</f>
        <v>#REF!</v>
      </c>
      <c r="AR4" s="11" t="e">
        <f>+AJ4*#REF!</f>
        <v>#REF!</v>
      </c>
      <c r="AS4" s="11">
        <f>401+4+4+25+25</f>
        <v>459</v>
      </c>
      <c r="AT4" s="11">
        <f>+AS4+300</f>
        <v>759</v>
      </c>
      <c r="AU4" s="11">
        <f>+AS4+1000</f>
        <v>1459</v>
      </c>
      <c r="AW4" s="11">
        <f>+AS4/1000</f>
        <v>0.45900000000000002</v>
      </c>
      <c r="AX4" s="11">
        <f t="shared" ref="AX4:AY14" si="4">+AT4/1000</f>
        <v>0.75900000000000001</v>
      </c>
      <c r="AY4" s="11">
        <f t="shared" si="4"/>
        <v>1.4590000000000001</v>
      </c>
      <c r="AZ4" s="11">
        <f>+AW4*AX4*AY4*AJ4</f>
        <v>4860.5028429375006</v>
      </c>
    </row>
    <row r="5" spans="2:54" s="11" customFormat="1" ht="20.100000000000001" customHeight="1" x14ac:dyDescent="0.25">
      <c r="B5" s="10">
        <f>+B4+1</f>
        <v>2</v>
      </c>
      <c r="C5" s="270"/>
      <c r="D5" s="270"/>
      <c r="E5" s="273"/>
      <c r="F5" s="271"/>
      <c r="G5" s="36" t="s">
        <v>116</v>
      </c>
      <c r="H5" s="35"/>
      <c r="I5" s="53"/>
      <c r="J5" s="53"/>
      <c r="K5" s="53"/>
      <c r="L5" s="53"/>
      <c r="M5" s="53">
        <f>15*2*7.5</f>
        <v>225</v>
      </c>
      <c r="N5" s="53"/>
      <c r="O5" s="53"/>
      <c r="P5" s="53"/>
      <c r="Q5" s="53"/>
      <c r="R5" s="53"/>
      <c r="S5" s="53"/>
      <c r="T5" s="53"/>
      <c r="U5" s="53"/>
      <c r="V5" s="53">
        <f t="shared" si="1"/>
        <v>225</v>
      </c>
      <c r="W5" s="53">
        <f t="shared" si="1"/>
        <v>225</v>
      </c>
      <c r="X5" s="53">
        <f t="shared" si="1"/>
        <v>225</v>
      </c>
      <c r="Y5" s="53">
        <f t="shared" si="1"/>
        <v>225</v>
      </c>
      <c r="Z5" s="53">
        <f>22*2.5*7.5</f>
        <v>412.5</v>
      </c>
      <c r="AA5" s="53"/>
      <c r="AB5" s="53"/>
      <c r="AC5" s="53"/>
      <c r="AD5" s="53"/>
      <c r="AE5" s="53"/>
      <c r="AF5" s="53"/>
      <c r="AG5" s="53"/>
      <c r="AH5" s="54"/>
      <c r="AI5" s="54"/>
      <c r="AJ5" s="81">
        <f t="shared" si="3"/>
        <v>1537.5</v>
      </c>
      <c r="AM5" s="47"/>
      <c r="AN5" s="51"/>
      <c r="AO5" s="51"/>
      <c r="AP5" s="47"/>
    </row>
    <row r="6" spans="2:54" s="11" customFormat="1" ht="20.100000000000001" customHeight="1" x14ac:dyDescent="0.25">
      <c r="B6" s="10">
        <f t="shared" ref="B6:B14" si="5">+B5+1</f>
        <v>3</v>
      </c>
      <c r="C6" s="270"/>
      <c r="D6" s="271"/>
      <c r="E6" s="34" t="s">
        <v>76</v>
      </c>
      <c r="F6" s="70">
        <v>2400</v>
      </c>
      <c r="G6" s="36" t="s">
        <v>116</v>
      </c>
      <c r="H6" s="35"/>
      <c r="I6" s="53"/>
      <c r="J6" s="53"/>
      <c r="K6" s="53"/>
      <c r="L6" s="53"/>
      <c r="M6" s="54"/>
      <c r="N6" s="53">
        <f t="shared" ref="N6:U6" si="6">22*1.5*7.5</f>
        <v>247.5</v>
      </c>
      <c r="O6" s="53">
        <f t="shared" si="6"/>
        <v>247.5</v>
      </c>
      <c r="P6" s="53">
        <f t="shared" si="6"/>
        <v>247.5</v>
      </c>
      <c r="Q6" s="53">
        <f t="shared" si="6"/>
        <v>247.5</v>
      </c>
      <c r="R6" s="53">
        <f t="shared" si="6"/>
        <v>247.5</v>
      </c>
      <c r="S6" s="53">
        <f t="shared" si="6"/>
        <v>247.5</v>
      </c>
      <c r="T6" s="53">
        <f t="shared" si="6"/>
        <v>247.5</v>
      </c>
      <c r="U6" s="53">
        <f t="shared" si="6"/>
        <v>247.5</v>
      </c>
      <c r="V6" s="54"/>
      <c r="W6" s="54"/>
      <c r="X6" s="54"/>
      <c r="Y6" s="54"/>
      <c r="Z6" s="53"/>
      <c r="AA6" s="53">
        <f>15*1.5*7.5+4</f>
        <v>172.75</v>
      </c>
      <c r="AB6" s="53">
        <f>22*1.5*7.5</f>
        <v>247.5</v>
      </c>
      <c r="AC6" s="53"/>
      <c r="AD6" s="54"/>
      <c r="AE6" s="53"/>
      <c r="AF6" s="53"/>
      <c r="AG6" s="54"/>
      <c r="AH6" s="54"/>
      <c r="AI6" s="54"/>
      <c r="AJ6" s="81">
        <f t="shared" si="3"/>
        <v>2400.25</v>
      </c>
      <c r="AM6" s="47"/>
      <c r="AN6" s="51" t="e">
        <f>+#REF!*2*0.35</f>
        <v>#REF!</v>
      </c>
      <c r="AO6" s="51" t="e">
        <f>+#REF!*2*0.15</f>
        <v>#REF!</v>
      </c>
      <c r="AP6" s="47"/>
      <c r="AQ6" s="11" t="e">
        <f>+AJ6*#REF!</f>
        <v>#REF!</v>
      </c>
      <c r="AR6" s="63" t="e">
        <f>+AJ6*#REF!</f>
        <v>#REF!</v>
      </c>
      <c r="AS6" s="11">
        <f>501+6+6+25+25</f>
        <v>563</v>
      </c>
      <c r="AT6" s="11">
        <f t="shared" ref="AT6:AT14" si="7">+AS6+300</f>
        <v>863</v>
      </c>
      <c r="AU6" s="11">
        <f t="shared" ref="AU6:AU14" si="8">+AS6+1000</f>
        <v>1563</v>
      </c>
      <c r="AW6" s="11">
        <f t="shared" ref="AW6:AW14" si="9">+AS6/1000</f>
        <v>0.56299999999999994</v>
      </c>
      <c r="AX6" s="11">
        <f t="shared" si="4"/>
        <v>0.86299999999999999</v>
      </c>
      <c r="AY6" s="11">
        <f t="shared" si="4"/>
        <v>1.5629999999999999</v>
      </c>
      <c r="AZ6" s="11">
        <f>+AW6*AX6*AY6*AJ6</f>
        <v>1822.7816461117498</v>
      </c>
    </row>
    <row r="7" spans="2:54" s="11" customFormat="1" ht="20.100000000000001" customHeight="1" x14ac:dyDescent="0.25">
      <c r="B7" s="10">
        <f t="shared" si="5"/>
        <v>4</v>
      </c>
      <c r="C7" s="270"/>
      <c r="D7" s="269" t="s">
        <v>109</v>
      </c>
      <c r="E7" s="272" t="s">
        <v>77</v>
      </c>
      <c r="F7" s="269">
        <f>6500-900</f>
        <v>5600</v>
      </c>
      <c r="G7" s="36" t="s">
        <v>116</v>
      </c>
      <c r="H7" s="35"/>
      <c r="I7" s="53"/>
      <c r="J7" s="53"/>
      <c r="K7" s="53"/>
      <c r="L7" s="53"/>
      <c r="M7" s="53"/>
      <c r="N7" s="53"/>
      <c r="O7" s="53"/>
      <c r="P7" s="35"/>
      <c r="Q7" s="54"/>
      <c r="R7" s="54"/>
      <c r="S7" s="54"/>
      <c r="T7" s="54"/>
      <c r="U7" s="54"/>
      <c r="V7" s="54"/>
      <c r="W7" s="54"/>
      <c r="X7" s="54"/>
      <c r="Y7" s="54"/>
      <c r="Z7" s="54"/>
      <c r="AA7" s="53"/>
      <c r="AB7" s="54"/>
      <c r="AC7" s="53">
        <f>26*2.5*7.5</f>
        <v>487.5</v>
      </c>
      <c r="AD7" s="53">
        <f>26*2.5*7.5</f>
        <v>487.5</v>
      </c>
      <c r="AE7" s="53">
        <f t="shared" ref="AE7:AH8" si="10">26*2.5*7.5</f>
        <v>487.5</v>
      </c>
      <c r="AF7" s="53">
        <f t="shared" si="10"/>
        <v>487.5</v>
      </c>
      <c r="AG7" s="53">
        <f t="shared" si="10"/>
        <v>487.5</v>
      </c>
      <c r="AH7" s="53">
        <f t="shared" si="10"/>
        <v>487.5</v>
      </c>
      <c r="AI7" s="54"/>
      <c r="AJ7" s="81">
        <f t="shared" si="3"/>
        <v>2925</v>
      </c>
      <c r="AM7" s="47"/>
      <c r="AN7" s="51" t="e">
        <f>+#REF!*2*0.35</f>
        <v>#REF!</v>
      </c>
      <c r="AO7" s="51" t="e">
        <f>+#REF!*2*0.15</f>
        <v>#REF!</v>
      </c>
      <c r="AP7" s="47"/>
      <c r="AQ7" s="11" t="e">
        <f>+AJ7*#REF!</f>
        <v>#REF!</v>
      </c>
      <c r="AR7" s="63" t="e">
        <f>+AJ7*#REF!</f>
        <v>#REF!</v>
      </c>
      <c r="AS7" s="11">
        <f>701+6+6+25+25</f>
        <v>763</v>
      </c>
      <c r="AT7" s="11">
        <f t="shared" si="7"/>
        <v>1063</v>
      </c>
      <c r="AU7" s="11">
        <f t="shared" si="8"/>
        <v>1763</v>
      </c>
      <c r="AW7" s="11">
        <f t="shared" si="9"/>
        <v>0.76300000000000001</v>
      </c>
      <c r="AX7" s="11">
        <f t="shared" si="4"/>
        <v>1.0629999999999999</v>
      </c>
      <c r="AY7" s="11">
        <f t="shared" si="4"/>
        <v>1.7629999999999999</v>
      </c>
      <c r="AZ7" s="11">
        <f>+AW7*AX7*AY7*AJ7</f>
        <v>4182.5003424749993</v>
      </c>
      <c r="BB7" s="63">
        <f>+AZ7-BA7</f>
        <v>4182.5003424749993</v>
      </c>
    </row>
    <row r="8" spans="2:54" s="11" customFormat="1" ht="20.100000000000001" customHeight="1" x14ac:dyDescent="0.25">
      <c r="B8" s="10">
        <f t="shared" si="5"/>
        <v>5</v>
      </c>
      <c r="C8" s="270"/>
      <c r="D8" s="270"/>
      <c r="E8" s="273"/>
      <c r="F8" s="271"/>
      <c r="G8" s="150" t="s">
        <v>119</v>
      </c>
      <c r="H8" s="35"/>
      <c r="I8" s="53"/>
      <c r="J8" s="53"/>
      <c r="K8" s="53"/>
      <c r="L8" s="53"/>
      <c r="M8" s="53"/>
      <c r="N8" s="53"/>
      <c r="O8" s="53"/>
      <c r="P8" s="35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3">
        <f>13*2.5*7.5-6</f>
        <v>237.75</v>
      </c>
      <c r="AD8" s="53">
        <f>26*2.5*7.5</f>
        <v>487.5</v>
      </c>
      <c r="AE8" s="53">
        <f t="shared" si="10"/>
        <v>487.5</v>
      </c>
      <c r="AF8" s="53">
        <f t="shared" si="10"/>
        <v>487.5</v>
      </c>
      <c r="AG8" s="53">
        <f t="shared" si="10"/>
        <v>487.5</v>
      </c>
      <c r="AH8" s="53">
        <f t="shared" si="10"/>
        <v>487.5</v>
      </c>
      <c r="AI8" s="54"/>
      <c r="AJ8" s="81">
        <f t="shared" si="3"/>
        <v>2675.25</v>
      </c>
      <c r="AM8" s="47"/>
      <c r="AN8" s="51"/>
      <c r="AO8" s="51"/>
      <c r="AP8" s="47"/>
      <c r="AR8" s="63"/>
      <c r="BB8" s="63"/>
    </row>
    <row r="9" spans="2:54" s="11" customFormat="1" ht="20.100000000000001" customHeight="1" x14ac:dyDescent="0.25">
      <c r="B9" s="10">
        <f t="shared" si="5"/>
        <v>6</v>
      </c>
      <c r="C9" s="270"/>
      <c r="D9" s="270"/>
      <c r="E9" s="143" t="s">
        <v>76</v>
      </c>
      <c r="F9" s="138">
        <v>900</v>
      </c>
      <c r="G9" s="150" t="s">
        <v>115</v>
      </c>
      <c r="H9" s="35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4"/>
      <c r="W9" s="54"/>
      <c r="X9" s="54"/>
      <c r="Y9" s="54"/>
      <c r="Z9" s="53"/>
      <c r="AA9" s="54"/>
      <c r="AB9" s="53">
        <f>5*1.5*7.5</f>
        <v>56.25</v>
      </c>
      <c r="AC9" s="53">
        <f>20*1.5*7.5</f>
        <v>225</v>
      </c>
      <c r="AD9" s="53">
        <f>20*1.5*7.5</f>
        <v>225</v>
      </c>
      <c r="AE9" s="53">
        <f>20*1.5*7.5</f>
        <v>225</v>
      </c>
      <c r="AF9" s="53">
        <f>15*1.5*7.5</f>
        <v>168.75</v>
      </c>
      <c r="AG9" s="53"/>
      <c r="AH9" s="53"/>
      <c r="AI9" s="54"/>
      <c r="AJ9" s="81">
        <f t="shared" si="3"/>
        <v>900</v>
      </c>
      <c r="AM9" s="47"/>
      <c r="AN9" s="51"/>
      <c r="AO9" s="51"/>
      <c r="AP9" s="47"/>
      <c r="AR9" s="63"/>
      <c r="BB9" s="63"/>
    </row>
    <row r="10" spans="2:54" s="11" customFormat="1" ht="20.100000000000001" customHeight="1" x14ac:dyDescent="0.25">
      <c r="B10" s="10">
        <f t="shared" si="5"/>
        <v>7</v>
      </c>
      <c r="C10" s="270"/>
      <c r="D10" s="269" t="s">
        <v>110</v>
      </c>
      <c r="E10" s="143" t="s">
        <v>77</v>
      </c>
      <c r="F10" s="138">
        <f>10000-2600</f>
        <v>7400</v>
      </c>
      <c r="G10" s="150" t="s">
        <v>119</v>
      </c>
      <c r="H10" s="35"/>
      <c r="I10" s="53"/>
      <c r="J10" s="53"/>
      <c r="K10" s="53"/>
      <c r="L10" s="53"/>
      <c r="M10" s="53"/>
      <c r="N10" s="53">
        <f t="shared" ref="N10:U10" si="11">26*2.5*7.5</f>
        <v>487.5</v>
      </c>
      <c r="O10" s="53">
        <f t="shared" si="11"/>
        <v>487.5</v>
      </c>
      <c r="P10" s="53">
        <f t="shared" si="11"/>
        <v>487.5</v>
      </c>
      <c r="Q10" s="53">
        <f t="shared" si="11"/>
        <v>487.5</v>
      </c>
      <c r="R10" s="53">
        <f t="shared" si="11"/>
        <v>487.5</v>
      </c>
      <c r="S10" s="53">
        <f t="shared" si="11"/>
        <v>487.5</v>
      </c>
      <c r="T10" s="53">
        <f t="shared" si="11"/>
        <v>487.5</v>
      </c>
      <c r="U10" s="53">
        <f t="shared" si="11"/>
        <v>487.5</v>
      </c>
      <c r="V10" s="53">
        <f t="shared" ref="V10:Y10" si="12">15*2*7.5</f>
        <v>225</v>
      </c>
      <c r="W10" s="53">
        <f t="shared" si="12"/>
        <v>225</v>
      </c>
      <c r="X10" s="53">
        <f t="shared" si="12"/>
        <v>225</v>
      </c>
      <c r="Y10" s="53">
        <f t="shared" si="12"/>
        <v>225</v>
      </c>
      <c r="Z10" s="53">
        <f>26*2.5*7.5</f>
        <v>487.5</v>
      </c>
      <c r="AA10" s="53">
        <f>26*2.5*7.5</f>
        <v>487.5</v>
      </c>
      <c r="AB10" s="53">
        <f>26*2.5*7.5</f>
        <v>487.5</v>
      </c>
      <c r="AC10" s="53">
        <f>26*2.5*7.5</f>
        <v>487.5</v>
      </c>
      <c r="AD10" s="53">
        <f>26*2.5*7.5</f>
        <v>487.5</v>
      </c>
      <c r="AE10" s="53">
        <f>9*2.5*7.5-6</f>
        <v>162.75</v>
      </c>
      <c r="AF10" s="53"/>
      <c r="AG10" s="53"/>
      <c r="AH10" s="53"/>
      <c r="AI10" s="54"/>
      <c r="AJ10" s="81">
        <f>SUM(I10:AI10)</f>
        <v>7400.25</v>
      </c>
      <c r="AM10" s="47"/>
      <c r="AN10" s="51"/>
      <c r="AO10" s="51"/>
      <c r="AP10" s="47"/>
      <c r="AR10" s="63"/>
      <c r="BB10" s="63"/>
    </row>
    <row r="11" spans="2:54" s="11" customFormat="1" ht="20.100000000000001" customHeight="1" x14ac:dyDescent="0.25">
      <c r="B11" s="10">
        <f t="shared" si="5"/>
        <v>8</v>
      </c>
      <c r="C11" s="270"/>
      <c r="D11" s="270"/>
      <c r="E11" s="143" t="s">
        <v>76</v>
      </c>
      <c r="F11" s="138">
        <v>2600</v>
      </c>
      <c r="G11" s="150" t="s">
        <v>118</v>
      </c>
      <c r="H11" s="35"/>
      <c r="I11" s="53"/>
      <c r="J11" s="53"/>
      <c r="K11" s="53"/>
      <c r="L11" s="53"/>
      <c r="M11" s="53"/>
      <c r="N11" s="53"/>
      <c r="O11" s="53">
        <f t="shared" ref="O11:T11" si="13">20*1*7.5</f>
        <v>150</v>
      </c>
      <c r="P11" s="53">
        <f t="shared" si="13"/>
        <v>150</v>
      </c>
      <c r="Q11" s="53">
        <f t="shared" si="13"/>
        <v>150</v>
      </c>
      <c r="R11" s="53">
        <f t="shared" si="13"/>
        <v>150</v>
      </c>
      <c r="S11" s="53">
        <f t="shared" si="13"/>
        <v>150</v>
      </c>
      <c r="T11" s="53">
        <f t="shared" si="13"/>
        <v>150</v>
      </c>
      <c r="U11" s="53">
        <f>10*1*7.5</f>
        <v>75</v>
      </c>
      <c r="V11" s="53">
        <f>10*1*7.5</f>
        <v>75</v>
      </c>
      <c r="W11" s="53">
        <f>10*1*7.5</f>
        <v>75</v>
      </c>
      <c r="X11" s="53">
        <f>10*1*7.5</f>
        <v>75</v>
      </c>
      <c r="Y11" s="53">
        <f>10*1*7.5</f>
        <v>75</v>
      </c>
      <c r="Z11" s="53">
        <f t="shared" ref="Z11:AG11" si="14">20*1*7.5</f>
        <v>150</v>
      </c>
      <c r="AA11" s="53">
        <f t="shared" si="14"/>
        <v>150</v>
      </c>
      <c r="AB11" s="53">
        <f t="shared" si="14"/>
        <v>150</v>
      </c>
      <c r="AC11" s="53">
        <f t="shared" si="14"/>
        <v>150</v>
      </c>
      <c r="AD11" s="53">
        <f t="shared" si="14"/>
        <v>150</v>
      </c>
      <c r="AE11" s="53">
        <f t="shared" si="14"/>
        <v>150</v>
      </c>
      <c r="AF11" s="53">
        <f t="shared" si="14"/>
        <v>150</v>
      </c>
      <c r="AG11" s="53">
        <f t="shared" si="14"/>
        <v>150</v>
      </c>
      <c r="AH11" s="53">
        <f>17*1*7.5-2.5+100</f>
        <v>225</v>
      </c>
      <c r="AI11" s="54"/>
      <c r="AJ11" s="81">
        <f t="shared" ref="AJ11:AJ14" si="15">SUM(I11:AI11)</f>
        <v>2700</v>
      </c>
      <c r="AM11" s="47"/>
      <c r="AN11" s="51"/>
      <c r="AO11" s="51"/>
      <c r="AP11" s="47"/>
      <c r="AR11" s="63"/>
      <c r="BB11" s="63"/>
    </row>
    <row r="12" spans="2:54" s="11" customFormat="1" ht="20.100000000000001" customHeight="1" x14ac:dyDescent="0.25">
      <c r="B12" s="10">
        <f t="shared" si="5"/>
        <v>9</v>
      </c>
      <c r="C12" s="270"/>
      <c r="D12" s="269" t="s">
        <v>111</v>
      </c>
      <c r="E12" s="272" t="s">
        <v>77</v>
      </c>
      <c r="F12" s="269">
        <f>13500-2000</f>
        <v>11500</v>
      </c>
      <c r="G12" s="150" t="s">
        <v>115</v>
      </c>
      <c r="H12" s="72"/>
      <c r="I12" s="53"/>
      <c r="J12" s="53"/>
      <c r="K12" s="53"/>
      <c r="L12" s="53">
        <f>10*2*7.5</f>
        <v>150</v>
      </c>
      <c r="M12" s="53">
        <f>15*2*7.5</f>
        <v>225</v>
      </c>
      <c r="N12" s="53">
        <f t="shared" ref="N12:U13" si="16">26*2.5*7.5</f>
        <v>487.5</v>
      </c>
      <c r="O12" s="53">
        <f t="shared" si="16"/>
        <v>487.5</v>
      </c>
      <c r="P12" s="53">
        <f t="shared" si="16"/>
        <v>487.5</v>
      </c>
      <c r="Q12" s="53">
        <f t="shared" si="16"/>
        <v>487.5</v>
      </c>
      <c r="R12" s="53">
        <f t="shared" si="16"/>
        <v>487.5</v>
      </c>
      <c r="S12" s="53">
        <f t="shared" si="16"/>
        <v>487.5</v>
      </c>
      <c r="T12" s="53">
        <f t="shared" si="16"/>
        <v>487.5</v>
      </c>
      <c r="U12" s="53">
        <f t="shared" si="16"/>
        <v>487.5</v>
      </c>
      <c r="V12" s="53">
        <f t="shared" ref="V12:Y13" si="17">15*2*7.5</f>
        <v>225</v>
      </c>
      <c r="W12" s="53">
        <f t="shared" si="17"/>
        <v>225</v>
      </c>
      <c r="X12" s="53">
        <f t="shared" si="17"/>
        <v>225</v>
      </c>
      <c r="Y12" s="53">
        <f t="shared" si="17"/>
        <v>225</v>
      </c>
      <c r="Z12" s="53">
        <f>26*2.5*7.5</f>
        <v>487.5</v>
      </c>
      <c r="AA12" s="53">
        <f>26*2.5*7.5</f>
        <v>487.5</v>
      </c>
      <c r="AB12" s="53">
        <f>18*2.5*7.5-13</f>
        <v>324.5</v>
      </c>
      <c r="AC12" s="53"/>
      <c r="AD12" s="53"/>
      <c r="AE12" s="53"/>
      <c r="AF12" s="53"/>
      <c r="AG12" s="53"/>
      <c r="AH12" s="53"/>
      <c r="AI12" s="54"/>
      <c r="AJ12" s="81">
        <f t="shared" si="15"/>
        <v>6474.5</v>
      </c>
      <c r="AM12" s="47"/>
      <c r="AN12" s="51" t="e">
        <f>+#REF!*2*0.35</f>
        <v>#REF!</v>
      </c>
      <c r="AO12" s="51" t="e">
        <f>+#REF!*2*0.15</f>
        <v>#REF!</v>
      </c>
      <c r="AP12" s="47"/>
      <c r="AQ12" s="11" t="e">
        <f>+AJ12*#REF!</f>
        <v>#REF!</v>
      </c>
      <c r="AR12" s="63" t="e">
        <f>+AJ12*#REF!</f>
        <v>#REF!</v>
      </c>
      <c r="AS12" s="11">
        <f>1001+7+7+25+25</f>
        <v>1065</v>
      </c>
      <c r="AT12" s="11">
        <f t="shared" si="7"/>
        <v>1365</v>
      </c>
      <c r="AU12" s="11">
        <f t="shared" si="8"/>
        <v>2065</v>
      </c>
      <c r="AW12" s="11">
        <f t="shared" si="9"/>
        <v>1.0649999999999999</v>
      </c>
      <c r="AX12" s="11">
        <f t="shared" si="4"/>
        <v>1.365</v>
      </c>
      <c r="AY12" s="11">
        <f t="shared" si="4"/>
        <v>2.0649999999999999</v>
      </c>
      <c r="AZ12" s="11">
        <f>+AW12*AX12*AY12*AJ12</f>
        <v>19436.074288312499</v>
      </c>
      <c r="BB12" s="63">
        <f t="shared" ref="BB12:BB14" si="18">+AZ12-BA12</f>
        <v>19436.074288312499</v>
      </c>
    </row>
    <row r="13" spans="2:54" s="11" customFormat="1" ht="20.100000000000001" customHeight="1" x14ac:dyDescent="0.25">
      <c r="B13" s="10">
        <f t="shared" si="5"/>
        <v>10</v>
      </c>
      <c r="C13" s="270"/>
      <c r="D13" s="270"/>
      <c r="E13" s="273"/>
      <c r="F13" s="271"/>
      <c r="G13" s="150" t="s">
        <v>117</v>
      </c>
      <c r="H13" s="72"/>
      <c r="I13" s="53"/>
      <c r="J13" s="53"/>
      <c r="K13" s="53"/>
      <c r="L13" s="53"/>
      <c r="M13" s="53">
        <f>15*2*7.5</f>
        <v>225</v>
      </c>
      <c r="N13" s="53">
        <f t="shared" si="16"/>
        <v>487.5</v>
      </c>
      <c r="O13" s="53">
        <f t="shared" si="16"/>
        <v>487.5</v>
      </c>
      <c r="P13" s="53">
        <f t="shared" si="16"/>
        <v>487.5</v>
      </c>
      <c r="Q13" s="53">
        <f t="shared" si="16"/>
        <v>487.5</v>
      </c>
      <c r="R13" s="53">
        <f t="shared" si="16"/>
        <v>487.5</v>
      </c>
      <c r="S13" s="53">
        <f t="shared" si="16"/>
        <v>487.5</v>
      </c>
      <c r="T13" s="53">
        <f t="shared" si="16"/>
        <v>487.5</v>
      </c>
      <c r="U13" s="53">
        <f t="shared" si="16"/>
        <v>487.5</v>
      </c>
      <c r="V13" s="53">
        <f t="shared" si="17"/>
        <v>225</v>
      </c>
      <c r="W13" s="53">
        <f t="shared" si="17"/>
        <v>225</v>
      </c>
      <c r="X13" s="53">
        <f t="shared" si="17"/>
        <v>225</v>
      </c>
      <c r="Y13" s="53">
        <f t="shared" si="17"/>
        <v>225</v>
      </c>
      <c r="Z13" s="53"/>
      <c r="AA13" s="53"/>
      <c r="AB13" s="53"/>
      <c r="AC13" s="53"/>
      <c r="AD13" s="53"/>
      <c r="AE13" s="53"/>
      <c r="AF13" s="54"/>
      <c r="AG13" s="54"/>
      <c r="AH13" s="54"/>
      <c r="AI13" s="54"/>
      <c r="AJ13" s="81">
        <f t="shared" si="15"/>
        <v>5025</v>
      </c>
      <c r="AM13" s="47"/>
      <c r="AN13" s="51"/>
      <c r="AO13" s="51"/>
      <c r="AP13" s="47"/>
      <c r="AR13" s="63"/>
      <c r="BB13" s="63"/>
    </row>
    <row r="14" spans="2:54" s="11" customFormat="1" ht="20.100000000000001" customHeight="1" x14ac:dyDescent="0.25">
      <c r="B14" s="10">
        <f t="shared" si="5"/>
        <v>11</v>
      </c>
      <c r="C14" s="271"/>
      <c r="D14" s="270"/>
      <c r="E14" s="34" t="s">
        <v>76</v>
      </c>
      <c r="F14" s="70">
        <v>2000</v>
      </c>
      <c r="G14" s="36" t="s">
        <v>117</v>
      </c>
      <c r="H14" s="72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>
        <f>20*1.5*7.5</f>
        <v>225</v>
      </c>
      <c r="AA14" s="53">
        <f t="shared" ref="AA14:AG14" si="19">20*1.5*7.5</f>
        <v>225</v>
      </c>
      <c r="AB14" s="53">
        <f t="shared" si="19"/>
        <v>225</v>
      </c>
      <c r="AC14" s="53">
        <f t="shared" si="19"/>
        <v>225</v>
      </c>
      <c r="AD14" s="53">
        <f t="shared" si="19"/>
        <v>225</v>
      </c>
      <c r="AE14" s="53">
        <f t="shared" si="19"/>
        <v>225</v>
      </c>
      <c r="AF14" s="53">
        <f t="shared" si="19"/>
        <v>225</v>
      </c>
      <c r="AG14" s="53">
        <f t="shared" si="19"/>
        <v>225</v>
      </c>
      <c r="AH14" s="53">
        <f>20*1.5*7.5-25</f>
        <v>200</v>
      </c>
      <c r="AI14" s="54"/>
      <c r="AJ14" s="81">
        <f t="shared" si="15"/>
        <v>2000</v>
      </c>
      <c r="AM14" s="47"/>
      <c r="AN14" s="51" t="e">
        <f>+#REF!*2*0.35</f>
        <v>#REF!</v>
      </c>
      <c r="AO14" s="51" t="e">
        <f>+#REF!*2*0.15</f>
        <v>#REF!</v>
      </c>
      <c r="AP14" s="47"/>
      <c r="AQ14" s="11" t="e">
        <f>+AJ14*#REF!</f>
        <v>#REF!</v>
      </c>
      <c r="AR14" s="63" t="e">
        <f>+AJ14*#REF!</f>
        <v>#REF!</v>
      </c>
      <c r="AS14" s="11">
        <f>1401+9+9+25+25</f>
        <v>1469</v>
      </c>
      <c r="AT14" s="11">
        <f t="shared" si="7"/>
        <v>1769</v>
      </c>
      <c r="AU14" s="11">
        <f t="shared" si="8"/>
        <v>2469</v>
      </c>
      <c r="AW14" s="11">
        <f t="shared" si="9"/>
        <v>1.4690000000000001</v>
      </c>
      <c r="AX14" s="11">
        <f t="shared" si="4"/>
        <v>1.7689999999999999</v>
      </c>
      <c r="AY14" s="11">
        <f t="shared" si="4"/>
        <v>2.4689999999999999</v>
      </c>
      <c r="AZ14" s="11">
        <f>+AW14*AX14*AY14*AJ14</f>
        <v>12832.188017999999</v>
      </c>
      <c r="BA14" s="62">
        <f>+AW14*AX14*(AY14-2)*AJ14</f>
        <v>2437.5440179999991</v>
      </c>
      <c r="BB14" s="63">
        <f t="shared" si="18"/>
        <v>10394.644</v>
      </c>
    </row>
    <row r="15" spans="2:54" s="11" customFormat="1" ht="20.100000000000001" customHeight="1" x14ac:dyDescent="0.25">
      <c r="B15" s="55"/>
      <c r="C15" s="56" t="s">
        <v>14</v>
      </c>
      <c r="D15" s="56"/>
      <c r="E15" s="56"/>
      <c r="F15" s="57">
        <f>SUM(F4:F14)</f>
        <v>43500</v>
      </c>
      <c r="G15" s="57">
        <f>SUM(G4:G14)</f>
        <v>0</v>
      </c>
      <c r="H15" s="57"/>
      <c r="I15" s="58">
        <f t="shared" ref="I15:AJ15" si="20">SUM(I4:I14)</f>
        <v>0</v>
      </c>
      <c r="J15" s="58">
        <f t="shared" si="20"/>
        <v>0</v>
      </c>
      <c r="K15" s="58">
        <f t="shared" si="20"/>
        <v>0</v>
      </c>
      <c r="L15" s="58">
        <f t="shared" si="20"/>
        <v>300</v>
      </c>
      <c r="M15" s="58">
        <f t="shared" si="20"/>
        <v>900</v>
      </c>
      <c r="N15" s="58">
        <f t="shared" si="20"/>
        <v>2197.5</v>
      </c>
      <c r="O15" s="58">
        <f t="shared" si="20"/>
        <v>2347.5</v>
      </c>
      <c r="P15" s="58">
        <f t="shared" si="20"/>
        <v>2347.5</v>
      </c>
      <c r="Q15" s="58">
        <f t="shared" si="20"/>
        <v>2347.5</v>
      </c>
      <c r="R15" s="58">
        <f t="shared" si="20"/>
        <v>2347.5</v>
      </c>
      <c r="S15" s="58">
        <f t="shared" si="20"/>
        <v>2347.5</v>
      </c>
      <c r="T15" s="58">
        <f t="shared" si="20"/>
        <v>2347.5</v>
      </c>
      <c r="U15" s="58">
        <f t="shared" si="20"/>
        <v>2272.5</v>
      </c>
      <c r="V15" s="58">
        <f t="shared" si="20"/>
        <v>1200</v>
      </c>
      <c r="W15" s="58">
        <f t="shared" si="20"/>
        <v>1200</v>
      </c>
      <c r="X15" s="58">
        <f t="shared" si="20"/>
        <v>1200</v>
      </c>
      <c r="Y15" s="58">
        <f t="shared" si="20"/>
        <v>1200</v>
      </c>
      <c r="Z15" s="58">
        <f t="shared" si="20"/>
        <v>2250</v>
      </c>
      <c r="AA15" s="58">
        <f t="shared" si="20"/>
        <v>2010.25</v>
      </c>
      <c r="AB15" s="58">
        <f t="shared" si="20"/>
        <v>1978.25</v>
      </c>
      <c r="AC15" s="58">
        <f t="shared" si="20"/>
        <v>2300.25</v>
      </c>
      <c r="AD15" s="58">
        <f t="shared" si="20"/>
        <v>2550</v>
      </c>
      <c r="AE15" s="58">
        <f t="shared" si="20"/>
        <v>2225.25</v>
      </c>
      <c r="AF15" s="58">
        <f t="shared" si="20"/>
        <v>2006.25</v>
      </c>
      <c r="AG15" s="58">
        <f t="shared" si="20"/>
        <v>1837.5</v>
      </c>
      <c r="AH15" s="58">
        <f t="shared" si="20"/>
        <v>1887.5</v>
      </c>
      <c r="AI15" s="58">
        <f t="shared" si="20"/>
        <v>0</v>
      </c>
      <c r="AJ15" s="58">
        <f t="shared" si="20"/>
        <v>43600.25</v>
      </c>
      <c r="AM15" s="47"/>
      <c r="AN15" s="47"/>
      <c r="AO15" s="47"/>
      <c r="AP15" s="47"/>
    </row>
    <row r="16" spans="2:54" x14ac:dyDescent="0.25">
      <c r="L16" s="16">
        <f>28800/0.5*0.4</f>
        <v>23040</v>
      </c>
      <c r="M16" s="16">
        <f t="shared" ref="M16:AH16" si="21">28800/0.5*0.4</f>
        <v>23040</v>
      </c>
      <c r="N16" s="16">
        <f t="shared" si="21"/>
        <v>23040</v>
      </c>
      <c r="O16" s="16">
        <f t="shared" si="21"/>
        <v>23040</v>
      </c>
      <c r="P16" s="16">
        <f t="shared" si="21"/>
        <v>23040</v>
      </c>
      <c r="Q16" s="16">
        <f t="shared" si="21"/>
        <v>23040</v>
      </c>
      <c r="R16" s="16">
        <f t="shared" si="21"/>
        <v>23040</v>
      </c>
      <c r="S16" s="16">
        <f t="shared" si="21"/>
        <v>23040</v>
      </c>
      <c r="T16" s="16">
        <f t="shared" si="21"/>
        <v>23040</v>
      </c>
      <c r="U16" s="16">
        <f t="shared" si="21"/>
        <v>23040</v>
      </c>
      <c r="V16" s="16">
        <f t="shared" si="21"/>
        <v>23040</v>
      </c>
      <c r="W16" s="16">
        <f t="shared" si="21"/>
        <v>23040</v>
      </c>
      <c r="X16" s="16">
        <f t="shared" si="21"/>
        <v>23040</v>
      </c>
      <c r="Y16" s="16">
        <f t="shared" si="21"/>
        <v>23040</v>
      </c>
      <c r="Z16" s="16">
        <f t="shared" si="21"/>
        <v>23040</v>
      </c>
      <c r="AA16" s="16">
        <f t="shared" si="21"/>
        <v>23040</v>
      </c>
      <c r="AB16" s="16">
        <f t="shared" si="21"/>
        <v>23040</v>
      </c>
      <c r="AC16" s="16">
        <f t="shared" si="21"/>
        <v>23040</v>
      </c>
      <c r="AD16" s="16">
        <f t="shared" si="21"/>
        <v>23040</v>
      </c>
      <c r="AE16" s="16">
        <f t="shared" si="21"/>
        <v>23040</v>
      </c>
      <c r="AF16" s="16">
        <f t="shared" si="21"/>
        <v>23040</v>
      </c>
      <c r="AG16" s="16">
        <f t="shared" si="21"/>
        <v>23040</v>
      </c>
      <c r="AH16" s="16">
        <f t="shared" si="21"/>
        <v>23040</v>
      </c>
      <c r="AM16" s="48"/>
      <c r="AN16" s="48"/>
      <c r="AO16" s="48"/>
      <c r="AP16" s="48"/>
    </row>
    <row r="17" spans="2:54" x14ac:dyDescent="0.25">
      <c r="L17" s="80">
        <f>+L16*L15/10000000</f>
        <v>0.69120000000000004</v>
      </c>
      <c r="M17" s="80">
        <f t="shared" ref="M17:AG17" si="22">+M16*M15/10000000</f>
        <v>2.0735999999999999</v>
      </c>
      <c r="N17" s="80">
        <f t="shared" si="22"/>
        <v>5.06304</v>
      </c>
      <c r="O17" s="80">
        <f t="shared" si="22"/>
        <v>5.4086400000000001</v>
      </c>
      <c r="P17" s="80">
        <f t="shared" si="22"/>
        <v>5.4086400000000001</v>
      </c>
      <c r="Q17" s="80">
        <f t="shared" si="22"/>
        <v>5.4086400000000001</v>
      </c>
      <c r="R17" s="80">
        <f t="shared" si="22"/>
        <v>5.4086400000000001</v>
      </c>
      <c r="S17" s="80">
        <f t="shared" si="22"/>
        <v>5.4086400000000001</v>
      </c>
      <c r="T17" s="80">
        <f t="shared" si="22"/>
        <v>5.4086400000000001</v>
      </c>
      <c r="U17" s="80">
        <f t="shared" si="22"/>
        <v>5.2358399999999996</v>
      </c>
      <c r="V17" s="80">
        <f t="shared" si="22"/>
        <v>2.7648000000000001</v>
      </c>
      <c r="W17" s="80">
        <f t="shared" si="22"/>
        <v>2.7648000000000001</v>
      </c>
      <c r="X17" s="80">
        <f t="shared" si="22"/>
        <v>2.7648000000000001</v>
      </c>
      <c r="Y17" s="80">
        <f t="shared" si="22"/>
        <v>2.7648000000000001</v>
      </c>
      <c r="Z17" s="80">
        <f t="shared" si="22"/>
        <v>5.1840000000000002</v>
      </c>
      <c r="AA17" s="80">
        <f t="shared" si="22"/>
        <v>4.6316160000000002</v>
      </c>
      <c r="AB17" s="80">
        <f t="shared" si="22"/>
        <v>4.5578880000000002</v>
      </c>
      <c r="AC17" s="80">
        <f t="shared" si="22"/>
        <v>5.2997759999999996</v>
      </c>
      <c r="AD17" s="80">
        <f t="shared" si="22"/>
        <v>5.8752000000000004</v>
      </c>
      <c r="AE17" s="80">
        <f t="shared" si="22"/>
        <v>5.126976</v>
      </c>
      <c r="AF17" s="80">
        <f t="shared" si="22"/>
        <v>4.6223999999999998</v>
      </c>
      <c r="AG17" s="80">
        <f t="shared" si="22"/>
        <v>4.2336</v>
      </c>
      <c r="AH17" s="80">
        <f>((AH16*1788)+(100*(16825/0.5*0.4)))/10000000</f>
        <v>4.2541520000000004</v>
      </c>
      <c r="AM17" s="48"/>
      <c r="AN17" s="48"/>
      <c r="AO17" s="48"/>
      <c r="AP17" s="48"/>
    </row>
    <row r="18" spans="2:54" x14ac:dyDescent="0.25">
      <c r="AM18" s="48"/>
      <c r="AN18" s="48"/>
      <c r="AO18" s="48"/>
      <c r="AP18" s="48"/>
    </row>
    <row r="20" spans="2:54" ht="33.75" customHeight="1" x14ac:dyDescent="0.25">
      <c r="B20" s="77" t="s">
        <v>2</v>
      </c>
      <c r="C20" s="77" t="s">
        <v>3</v>
      </c>
      <c r="D20" s="136"/>
      <c r="E20" s="77"/>
      <c r="F20" s="77"/>
      <c r="G20" s="77" t="s">
        <v>16</v>
      </c>
      <c r="H20" s="77" t="s">
        <v>75</v>
      </c>
      <c r="I20" s="76" t="s">
        <v>6</v>
      </c>
      <c r="J20" s="76" t="s">
        <v>7</v>
      </c>
      <c r="K20" s="76" t="s">
        <v>8</v>
      </c>
      <c r="L20" s="76" t="s">
        <v>9</v>
      </c>
      <c r="M20" s="76" t="s">
        <v>49</v>
      </c>
      <c r="N20" s="76" t="s">
        <v>50</v>
      </c>
      <c r="O20" s="76" t="s">
        <v>54</v>
      </c>
      <c r="P20" s="76" t="s">
        <v>55</v>
      </c>
      <c r="Q20" s="76" t="s">
        <v>56</v>
      </c>
      <c r="R20" s="76" t="s">
        <v>57</v>
      </c>
      <c r="S20" s="76" t="s">
        <v>58</v>
      </c>
      <c r="T20" s="76" t="s">
        <v>59</v>
      </c>
      <c r="U20" s="76" t="s">
        <v>60</v>
      </c>
      <c r="V20" s="76" t="s">
        <v>61</v>
      </c>
      <c r="W20" s="76" t="s">
        <v>62</v>
      </c>
      <c r="X20" s="76" t="s">
        <v>63</v>
      </c>
      <c r="Y20" s="76" t="s">
        <v>64</v>
      </c>
      <c r="Z20" s="76" t="s">
        <v>65</v>
      </c>
      <c r="AA20" s="76" t="s">
        <v>66</v>
      </c>
      <c r="AB20" s="76" t="s">
        <v>67</v>
      </c>
      <c r="AC20" s="76" t="s">
        <v>68</v>
      </c>
      <c r="AD20" s="76" t="s">
        <v>69</v>
      </c>
      <c r="AE20" s="76" t="s">
        <v>70</v>
      </c>
      <c r="AF20" s="76" t="s">
        <v>71</v>
      </c>
      <c r="AG20" s="76" t="s">
        <v>72</v>
      </c>
      <c r="AH20" s="76" t="s">
        <v>73</v>
      </c>
      <c r="AI20" s="76" t="s">
        <v>74</v>
      </c>
      <c r="AJ20" s="76" t="s">
        <v>10</v>
      </c>
      <c r="AM20" s="48"/>
      <c r="AN20" s="48"/>
      <c r="AO20" s="48"/>
      <c r="AP20" s="48"/>
    </row>
    <row r="21" spans="2:54" s="11" customFormat="1" ht="20.100000000000001" customHeight="1" x14ac:dyDescent="0.25">
      <c r="B21" s="10">
        <v>1</v>
      </c>
      <c r="C21" s="269" t="s">
        <v>107</v>
      </c>
      <c r="D21" s="269" t="s">
        <v>108</v>
      </c>
      <c r="E21" s="269" t="s">
        <v>77</v>
      </c>
      <c r="F21" s="79">
        <f>ROUND(3.1415*(3+0.018+0.018),3)</f>
        <v>9.5380000000000003</v>
      </c>
      <c r="G21" s="36"/>
      <c r="H21" s="35"/>
      <c r="I21" s="53"/>
      <c r="J21" s="53"/>
      <c r="K21" s="53"/>
      <c r="L21" s="53">
        <f t="shared" ref="L21:AI21" si="23">+$F21*L4</f>
        <v>1430.7</v>
      </c>
      <c r="M21" s="53">
        <f t="shared" si="23"/>
        <v>2146.0500000000002</v>
      </c>
      <c r="N21" s="53">
        <f t="shared" si="23"/>
        <v>4649.7750000000005</v>
      </c>
      <c r="O21" s="53">
        <f t="shared" si="23"/>
        <v>4649.7750000000005</v>
      </c>
      <c r="P21" s="53">
        <f t="shared" si="23"/>
        <v>4649.7750000000005</v>
      </c>
      <c r="Q21" s="53">
        <f t="shared" si="23"/>
        <v>4649.7750000000005</v>
      </c>
      <c r="R21" s="53">
        <f t="shared" si="23"/>
        <v>4649.7750000000005</v>
      </c>
      <c r="S21" s="53">
        <f t="shared" si="23"/>
        <v>4649.7750000000005</v>
      </c>
      <c r="T21" s="53">
        <f t="shared" si="23"/>
        <v>4649.7750000000005</v>
      </c>
      <c r="U21" s="53">
        <f t="shared" si="23"/>
        <v>4649.7750000000005</v>
      </c>
      <c r="V21" s="53">
        <f t="shared" si="23"/>
        <v>2146.0500000000002</v>
      </c>
      <c r="W21" s="53">
        <f t="shared" si="23"/>
        <v>2146.0500000000002</v>
      </c>
      <c r="X21" s="53">
        <f t="shared" si="23"/>
        <v>2146.0500000000002</v>
      </c>
      <c r="Y21" s="53">
        <f t="shared" si="23"/>
        <v>2146.0500000000002</v>
      </c>
      <c r="Z21" s="53">
        <f t="shared" si="23"/>
        <v>4649.7750000000005</v>
      </c>
      <c r="AA21" s="53">
        <f t="shared" si="23"/>
        <v>4649.7750000000005</v>
      </c>
      <c r="AB21" s="53">
        <f t="shared" si="23"/>
        <v>4649.7750000000005</v>
      </c>
      <c r="AC21" s="53">
        <f t="shared" si="23"/>
        <v>4649.7750000000005</v>
      </c>
      <c r="AD21" s="53">
        <f t="shared" si="23"/>
        <v>4649.7750000000005</v>
      </c>
      <c r="AE21" s="53">
        <f t="shared" si="23"/>
        <v>4649.7750000000005</v>
      </c>
      <c r="AF21" s="53">
        <f t="shared" si="23"/>
        <v>4649.7750000000005</v>
      </c>
      <c r="AG21" s="53">
        <f t="shared" si="23"/>
        <v>4649.7750000000005</v>
      </c>
      <c r="AH21" s="53">
        <f t="shared" si="23"/>
        <v>4649.7750000000005</v>
      </c>
      <c r="AI21" s="53">
        <f t="shared" si="23"/>
        <v>0</v>
      </c>
      <c r="AJ21" s="53"/>
      <c r="AM21" s="47"/>
      <c r="AN21" s="51" t="e">
        <f>+#REF!*2*0.35</f>
        <v>#REF!</v>
      </c>
      <c r="AO21" s="51" t="e">
        <f>+#REF!*2*0.15</f>
        <v>#REF!</v>
      </c>
      <c r="AP21" s="47"/>
      <c r="AQ21" s="11" t="e">
        <f>+AJ21*#REF!</f>
        <v>#REF!</v>
      </c>
      <c r="AR21" s="11" t="e">
        <f>+AJ21*#REF!</f>
        <v>#REF!</v>
      </c>
      <c r="AS21" s="11">
        <f>401+4+4+25+25</f>
        <v>459</v>
      </c>
      <c r="AT21" s="11">
        <f>+AS21+300</f>
        <v>759</v>
      </c>
      <c r="AU21" s="11">
        <f>+AS21+1000</f>
        <v>1459</v>
      </c>
      <c r="AW21" s="11">
        <f>+AS21/1000</f>
        <v>0.45900000000000002</v>
      </c>
      <c r="AX21" s="11">
        <f t="shared" ref="AX21:AX23" si="24">+AT21/1000</f>
        <v>0.75900000000000001</v>
      </c>
      <c r="AY21" s="11">
        <f t="shared" ref="AY21:AY23" si="25">+AU21/1000</f>
        <v>1.4590000000000001</v>
      </c>
      <c r="AZ21" s="11">
        <f>+AW21*AX21*AY21*AJ21</f>
        <v>0</v>
      </c>
    </row>
    <row r="22" spans="2:54" s="11" customFormat="1" ht="20.100000000000001" customHeight="1" x14ac:dyDescent="0.25">
      <c r="B22" s="10">
        <f>+B21+1</f>
        <v>2</v>
      </c>
      <c r="C22" s="270"/>
      <c r="D22" s="270"/>
      <c r="E22" s="271"/>
      <c r="F22" s="79">
        <f>+F21</f>
        <v>9.5380000000000003</v>
      </c>
      <c r="G22" s="36"/>
      <c r="H22" s="35"/>
      <c r="I22" s="53"/>
      <c r="J22" s="53"/>
      <c r="K22" s="53"/>
      <c r="L22" s="53">
        <f t="shared" ref="L22:AI22" si="26">+$F22*L5</f>
        <v>0</v>
      </c>
      <c r="M22" s="53">
        <f t="shared" si="26"/>
        <v>2146.0500000000002</v>
      </c>
      <c r="N22" s="53">
        <f t="shared" si="26"/>
        <v>0</v>
      </c>
      <c r="O22" s="53">
        <f t="shared" si="26"/>
        <v>0</v>
      </c>
      <c r="P22" s="53">
        <f t="shared" si="26"/>
        <v>0</v>
      </c>
      <c r="Q22" s="53">
        <f t="shared" si="26"/>
        <v>0</v>
      </c>
      <c r="R22" s="53">
        <f t="shared" si="26"/>
        <v>0</v>
      </c>
      <c r="S22" s="53">
        <f t="shared" si="26"/>
        <v>0</v>
      </c>
      <c r="T22" s="53">
        <f t="shared" si="26"/>
        <v>0</v>
      </c>
      <c r="U22" s="53">
        <f t="shared" si="26"/>
        <v>0</v>
      </c>
      <c r="V22" s="53">
        <f t="shared" si="26"/>
        <v>2146.0500000000002</v>
      </c>
      <c r="W22" s="53">
        <f t="shared" si="26"/>
        <v>2146.0500000000002</v>
      </c>
      <c r="X22" s="53">
        <f t="shared" si="26"/>
        <v>2146.0500000000002</v>
      </c>
      <c r="Y22" s="53">
        <f t="shared" si="26"/>
        <v>2146.0500000000002</v>
      </c>
      <c r="Z22" s="53">
        <f t="shared" si="26"/>
        <v>3934.4250000000002</v>
      </c>
      <c r="AA22" s="53">
        <f t="shared" si="26"/>
        <v>0</v>
      </c>
      <c r="AB22" s="53">
        <f t="shared" si="26"/>
        <v>0</v>
      </c>
      <c r="AC22" s="53">
        <f t="shared" si="26"/>
        <v>0</v>
      </c>
      <c r="AD22" s="53">
        <f t="shared" si="26"/>
        <v>0</v>
      </c>
      <c r="AE22" s="53">
        <f t="shared" si="26"/>
        <v>0</v>
      </c>
      <c r="AF22" s="53">
        <f t="shared" si="26"/>
        <v>0</v>
      </c>
      <c r="AG22" s="53">
        <f t="shared" si="26"/>
        <v>0</v>
      </c>
      <c r="AH22" s="53">
        <f t="shared" si="26"/>
        <v>0</v>
      </c>
      <c r="AI22" s="53">
        <f t="shared" si="26"/>
        <v>0</v>
      </c>
      <c r="AJ22" s="53"/>
      <c r="AM22" s="47"/>
      <c r="AN22" s="51" t="e">
        <f>+#REF!*2*0.35</f>
        <v>#REF!</v>
      </c>
      <c r="AO22" s="51" t="e">
        <f>+#REF!*2*0.15</f>
        <v>#REF!</v>
      </c>
      <c r="AP22" s="47"/>
      <c r="AQ22" s="11" t="e">
        <f>+AJ22*#REF!</f>
        <v>#REF!</v>
      </c>
      <c r="AR22" s="63" t="e">
        <f>+AJ22*#REF!</f>
        <v>#REF!</v>
      </c>
      <c r="AS22" s="11">
        <f>501+6+6+25+25</f>
        <v>563</v>
      </c>
      <c r="AT22" s="11">
        <f t="shared" ref="AT22:AT23" si="27">+AS22+300</f>
        <v>863</v>
      </c>
      <c r="AU22" s="11">
        <f t="shared" ref="AU22:AU23" si="28">+AS22+1000</f>
        <v>1563</v>
      </c>
      <c r="AW22" s="11">
        <f t="shared" ref="AW22:AW23" si="29">+AS22/1000</f>
        <v>0.56299999999999994</v>
      </c>
      <c r="AX22" s="11">
        <f t="shared" si="24"/>
        <v>0.86299999999999999</v>
      </c>
      <c r="AY22" s="11">
        <f t="shared" si="25"/>
        <v>1.5629999999999999</v>
      </c>
      <c r="AZ22" s="11">
        <f>+AW22*AX22*AY22*AJ22</f>
        <v>0</v>
      </c>
    </row>
    <row r="23" spans="2:54" s="11" customFormat="1" ht="20.100000000000001" customHeight="1" x14ac:dyDescent="0.25">
      <c r="B23" s="10">
        <f t="shared" ref="B23:B31" si="30">+B22+1</f>
        <v>3</v>
      </c>
      <c r="C23" s="270"/>
      <c r="D23" s="271"/>
      <c r="E23" s="70" t="s">
        <v>76</v>
      </c>
      <c r="F23" s="79">
        <f t="shared" ref="F23:F31" si="31">+F22</f>
        <v>9.5380000000000003</v>
      </c>
      <c r="G23" s="36"/>
      <c r="H23" s="35"/>
      <c r="I23" s="53"/>
      <c r="J23" s="53"/>
      <c r="K23" s="53"/>
      <c r="L23" s="53">
        <f t="shared" ref="L23:AI23" si="32">+$F23*L6</f>
        <v>0</v>
      </c>
      <c r="M23" s="53">
        <f t="shared" si="32"/>
        <v>0</v>
      </c>
      <c r="N23" s="53">
        <f t="shared" si="32"/>
        <v>2360.6550000000002</v>
      </c>
      <c r="O23" s="53">
        <f t="shared" si="32"/>
        <v>2360.6550000000002</v>
      </c>
      <c r="P23" s="53">
        <f t="shared" si="32"/>
        <v>2360.6550000000002</v>
      </c>
      <c r="Q23" s="53">
        <f t="shared" si="32"/>
        <v>2360.6550000000002</v>
      </c>
      <c r="R23" s="53">
        <f t="shared" si="32"/>
        <v>2360.6550000000002</v>
      </c>
      <c r="S23" s="53">
        <f t="shared" si="32"/>
        <v>2360.6550000000002</v>
      </c>
      <c r="T23" s="53">
        <f t="shared" si="32"/>
        <v>2360.6550000000002</v>
      </c>
      <c r="U23" s="53">
        <f t="shared" si="32"/>
        <v>2360.6550000000002</v>
      </c>
      <c r="V23" s="53">
        <f t="shared" si="32"/>
        <v>0</v>
      </c>
      <c r="W23" s="53">
        <f t="shared" si="32"/>
        <v>0</v>
      </c>
      <c r="X23" s="53">
        <f t="shared" si="32"/>
        <v>0</v>
      </c>
      <c r="Y23" s="53">
        <f t="shared" si="32"/>
        <v>0</v>
      </c>
      <c r="Z23" s="53">
        <f t="shared" si="32"/>
        <v>0</v>
      </c>
      <c r="AA23" s="53">
        <f t="shared" si="32"/>
        <v>1647.6895</v>
      </c>
      <c r="AB23" s="53">
        <f t="shared" si="32"/>
        <v>2360.6550000000002</v>
      </c>
      <c r="AC23" s="53">
        <f t="shared" si="32"/>
        <v>0</v>
      </c>
      <c r="AD23" s="53">
        <f t="shared" si="32"/>
        <v>0</v>
      </c>
      <c r="AE23" s="53">
        <f t="shared" si="32"/>
        <v>0</v>
      </c>
      <c r="AF23" s="53">
        <f t="shared" si="32"/>
        <v>0</v>
      </c>
      <c r="AG23" s="53">
        <f t="shared" si="32"/>
        <v>0</v>
      </c>
      <c r="AH23" s="53">
        <f t="shared" si="32"/>
        <v>0</v>
      </c>
      <c r="AI23" s="53">
        <f t="shared" si="32"/>
        <v>0</v>
      </c>
      <c r="AJ23" s="53"/>
      <c r="AM23" s="47"/>
      <c r="AN23" s="51" t="e">
        <f>+#REF!*2*0.35</f>
        <v>#REF!</v>
      </c>
      <c r="AO23" s="51" t="e">
        <f>+#REF!*2*0.15</f>
        <v>#REF!</v>
      </c>
      <c r="AP23" s="47"/>
      <c r="AQ23" s="11" t="e">
        <f>+AJ23*#REF!</f>
        <v>#REF!</v>
      </c>
      <c r="AR23" s="63" t="e">
        <f>+AJ23*#REF!</f>
        <v>#REF!</v>
      </c>
      <c r="AS23" s="11">
        <f>701+6+6+25+25</f>
        <v>763</v>
      </c>
      <c r="AT23" s="11">
        <f t="shared" si="27"/>
        <v>1063</v>
      </c>
      <c r="AU23" s="11">
        <f t="shared" si="28"/>
        <v>1763</v>
      </c>
      <c r="AW23" s="11">
        <f t="shared" si="29"/>
        <v>0.76300000000000001</v>
      </c>
      <c r="AX23" s="11">
        <f t="shared" si="24"/>
        <v>1.0629999999999999</v>
      </c>
      <c r="AY23" s="11">
        <f t="shared" si="25"/>
        <v>1.7629999999999999</v>
      </c>
      <c r="AZ23" s="11">
        <f>+AW23*AX23*AY23*AJ23</f>
        <v>0</v>
      </c>
      <c r="BB23" s="63">
        <f>+AZ23-BA23</f>
        <v>0</v>
      </c>
    </row>
    <row r="24" spans="2:54" s="11" customFormat="1" ht="20.100000000000001" customHeight="1" x14ac:dyDescent="0.25">
      <c r="B24" s="10">
        <f t="shared" si="30"/>
        <v>4</v>
      </c>
      <c r="C24" s="270"/>
      <c r="D24" s="269" t="s">
        <v>109</v>
      </c>
      <c r="E24" s="269" t="s">
        <v>77</v>
      </c>
      <c r="F24" s="79">
        <f t="shared" si="31"/>
        <v>9.5380000000000003</v>
      </c>
      <c r="G24" s="36"/>
      <c r="H24" s="35"/>
      <c r="I24" s="53"/>
      <c r="J24" s="53"/>
      <c r="K24" s="53"/>
      <c r="L24" s="53">
        <f t="shared" ref="L24:AI24" si="33">+$F24*L7</f>
        <v>0</v>
      </c>
      <c r="M24" s="53">
        <f t="shared" si="33"/>
        <v>0</v>
      </c>
      <c r="N24" s="53">
        <f t="shared" si="33"/>
        <v>0</v>
      </c>
      <c r="O24" s="53">
        <f t="shared" si="33"/>
        <v>0</v>
      </c>
      <c r="P24" s="53">
        <f t="shared" si="33"/>
        <v>0</v>
      </c>
      <c r="Q24" s="53">
        <f t="shared" si="33"/>
        <v>0</v>
      </c>
      <c r="R24" s="53">
        <f t="shared" si="33"/>
        <v>0</v>
      </c>
      <c r="S24" s="53">
        <f t="shared" si="33"/>
        <v>0</v>
      </c>
      <c r="T24" s="53">
        <f t="shared" si="33"/>
        <v>0</v>
      </c>
      <c r="U24" s="53">
        <f t="shared" si="33"/>
        <v>0</v>
      </c>
      <c r="V24" s="53">
        <f t="shared" si="33"/>
        <v>0</v>
      </c>
      <c r="W24" s="53">
        <f t="shared" si="33"/>
        <v>0</v>
      </c>
      <c r="X24" s="53">
        <f t="shared" si="33"/>
        <v>0</v>
      </c>
      <c r="Y24" s="53">
        <f t="shared" si="33"/>
        <v>0</v>
      </c>
      <c r="Z24" s="53">
        <f t="shared" si="33"/>
        <v>0</v>
      </c>
      <c r="AA24" s="53">
        <f t="shared" si="33"/>
        <v>0</v>
      </c>
      <c r="AB24" s="53">
        <f t="shared" si="33"/>
        <v>0</v>
      </c>
      <c r="AC24" s="53">
        <f t="shared" si="33"/>
        <v>4649.7750000000005</v>
      </c>
      <c r="AD24" s="53">
        <f t="shared" si="33"/>
        <v>4649.7750000000005</v>
      </c>
      <c r="AE24" s="53">
        <f t="shared" si="33"/>
        <v>4649.7750000000005</v>
      </c>
      <c r="AF24" s="53">
        <f t="shared" si="33"/>
        <v>4649.7750000000005</v>
      </c>
      <c r="AG24" s="53">
        <f t="shared" si="33"/>
        <v>4649.7750000000005</v>
      </c>
      <c r="AH24" s="53">
        <f t="shared" si="33"/>
        <v>4649.7750000000005</v>
      </c>
      <c r="AI24" s="53">
        <f t="shared" si="33"/>
        <v>0</v>
      </c>
      <c r="AJ24" s="53"/>
      <c r="AM24" s="47"/>
      <c r="AN24" s="51"/>
      <c r="AO24" s="51"/>
      <c r="AP24" s="47"/>
      <c r="AR24" s="63"/>
      <c r="BB24" s="63"/>
    </row>
    <row r="25" spans="2:54" s="11" customFormat="1" ht="20.100000000000001" customHeight="1" x14ac:dyDescent="0.25">
      <c r="B25" s="10">
        <f t="shared" si="30"/>
        <v>5</v>
      </c>
      <c r="C25" s="270"/>
      <c r="D25" s="270"/>
      <c r="E25" s="271"/>
      <c r="F25" s="79">
        <f t="shared" si="31"/>
        <v>9.5380000000000003</v>
      </c>
      <c r="G25" s="36"/>
      <c r="H25" s="35"/>
      <c r="I25" s="53"/>
      <c r="J25" s="53"/>
      <c r="K25" s="53"/>
      <c r="L25" s="53">
        <f t="shared" ref="L25:AI25" si="34">+$F25*L8</f>
        <v>0</v>
      </c>
      <c r="M25" s="53">
        <f t="shared" si="34"/>
        <v>0</v>
      </c>
      <c r="N25" s="53">
        <f t="shared" si="34"/>
        <v>0</v>
      </c>
      <c r="O25" s="53">
        <f t="shared" si="34"/>
        <v>0</v>
      </c>
      <c r="P25" s="53">
        <f t="shared" si="34"/>
        <v>0</v>
      </c>
      <c r="Q25" s="53">
        <f t="shared" si="34"/>
        <v>0</v>
      </c>
      <c r="R25" s="53">
        <f t="shared" si="34"/>
        <v>0</v>
      </c>
      <c r="S25" s="53">
        <f t="shared" si="34"/>
        <v>0</v>
      </c>
      <c r="T25" s="53">
        <f t="shared" si="34"/>
        <v>0</v>
      </c>
      <c r="U25" s="53">
        <f t="shared" si="34"/>
        <v>0</v>
      </c>
      <c r="V25" s="53">
        <f t="shared" si="34"/>
        <v>0</v>
      </c>
      <c r="W25" s="53">
        <f t="shared" si="34"/>
        <v>0</v>
      </c>
      <c r="X25" s="53">
        <f t="shared" si="34"/>
        <v>0</v>
      </c>
      <c r="Y25" s="53">
        <f t="shared" si="34"/>
        <v>0</v>
      </c>
      <c r="Z25" s="53">
        <f t="shared" si="34"/>
        <v>0</v>
      </c>
      <c r="AA25" s="53">
        <f t="shared" si="34"/>
        <v>0</v>
      </c>
      <c r="AB25" s="53">
        <f t="shared" si="34"/>
        <v>0</v>
      </c>
      <c r="AC25" s="53">
        <f t="shared" si="34"/>
        <v>2267.6595000000002</v>
      </c>
      <c r="AD25" s="53">
        <f t="shared" si="34"/>
        <v>4649.7750000000005</v>
      </c>
      <c r="AE25" s="53">
        <f t="shared" si="34"/>
        <v>4649.7750000000005</v>
      </c>
      <c r="AF25" s="53">
        <f t="shared" si="34"/>
        <v>4649.7750000000005</v>
      </c>
      <c r="AG25" s="53">
        <f t="shared" si="34"/>
        <v>4649.7750000000005</v>
      </c>
      <c r="AH25" s="53">
        <f t="shared" si="34"/>
        <v>4649.7750000000005</v>
      </c>
      <c r="AI25" s="53">
        <f t="shared" si="34"/>
        <v>0</v>
      </c>
      <c r="AJ25" s="53"/>
      <c r="AM25" s="47"/>
      <c r="AN25" s="51"/>
      <c r="AO25" s="51"/>
      <c r="AP25" s="47"/>
      <c r="AR25" s="63"/>
      <c r="BB25" s="63"/>
    </row>
    <row r="26" spans="2:54" s="11" customFormat="1" ht="20.100000000000001" customHeight="1" x14ac:dyDescent="0.25">
      <c r="B26" s="10">
        <f t="shared" si="30"/>
        <v>6</v>
      </c>
      <c r="C26" s="270"/>
      <c r="D26" s="270"/>
      <c r="E26" s="139"/>
      <c r="F26" s="79">
        <f>+F25</f>
        <v>9.5380000000000003</v>
      </c>
      <c r="G26" s="36"/>
      <c r="H26" s="72"/>
      <c r="I26" s="53"/>
      <c r="J26" s="53"/>
      <c r="K26" s="53"/>
      <c r="L26" s="53">
        <f t="shared" ref="L26:AI26" si="35">+$F26*L9</f>
        <v>0</v>
      </c>
      <c r="M26" s="53">
        <f t="shared" si="35"/>
        <v>0</v>
      </c>
      <c r="N26" s="53">
        <f t="shared" si="35"/>
        <v>0</v>
      </c>
      <c r="O26" s="53">
        <f t="shared" si="35"/>
        <v>0</v>
      </c>
      <c r="P26" s="53">
        <f t="shared" si="35"/>
        <v>0</v>
      </c>
      <c r="Q26" s="53">
        <f t="shared" si="35"/>
        <v>0</v>
      </c>
      <c r="R26" s="53">
        <f t="shared" si="35"/>
        <v>0</v>
      </c>
      <c r="S26" s="53">
        <f t="shared" si="35"/>
        <v>0</v>
      </c>
      <c r="T26" s="53">
        <f t="shared" si="35"/>
        <v>0</v>
      </c>
      <c r="U26" s="53">
        <f t="shared" si="35"/>
        <v>0</v>
      </c>
      <c r="V26" s="53">
        <f t="shared" si="35"/>
        <v>0</v>
      </c>
      <c r="W26" s="53">
        <f t="shared" si="35"/>
        <v>0</v>
      </c>
      <c r="X26" s="53">
        <f t="shared" si="35"/>
        <v>0</v>
      </c>
      <c r="Y26" s="53">
        <f t="shared" si="35"/>
        <v>0</v>
      </c>
      <c r="Z26" s="53">
        <f t="shared" si="35"/>
        <v>0</v>
      </c>
      <c r="AA26" s="53">
        <f t="shared" si="35"/>
        <v>0</v>
      </c>
      <c r="AB26" s="53">
        <f t="shared" si="35"/>
        <v>536.51250000000005</v>
      </c>
      <c r="AC26" s="53">
        <f t="shared" si="35"/>
        <v>2146.0500000000002</v>
      </c>
      <c r="AD26" s="53">
        <f t="shared" si="35"/>
        <v>2146.0500000000002</v>
      </c>
      <c r="AE26" s="53">
        <f t="shared" si="35"/>
        <v>2146.0500000000002</v>
      </c>
      <c r="AF26" s="53">
        <f t="shared" si="35"/>
        <v>1609.5375000000001</v>
      </c>
      <c r="AG26" s="53">
        <f t="shared" si="35"/>
        <v>0</v>
      </c>
      <c r="AH26" s="53">
        <f t="shared" si="35"/>
        <v>0</v>
      </c>
      <c r="AI26" s="53">
        <f t="shared" si="35"/>
        <v>0</v>
      </c>
      <c r="AJ26" s="53"/>
      <c r="AM26" s="47"/>
      <c r="AN26" s="51" t="e">
        <f>+#REF!*2*0.35</f>
        <v>#REF!</v>
      </c>
      <c r="AO26" s="51" t="e">
        <f>+#REF!*2*0.15</f>
        <v>#REF!</v>
      </c>
      <c r="AP26" s="47"/>
      <c r="AQ26" s="11" t="e">
        <f>+AJ26*#REF!</f>
        <v>#REF!</v>
      </c>
      <c r="AR26" s="63" t="e">
        <f>+AJ26*#REF!</f>
        <v>#REF!</v>
      </c>
      <c r="AS26" s="11">
        <f>1001+7+7+25+25</f>
        <v>1065</v>
      </c>
      <c r="AT26" s="11">
        <f t="shared" ref="AT26:AT27" si="36">+AS26+300</f>
        <v>1365</v>
      </c>
      <c r="AU26" s="11">
        <f t="shared" ref="AU26:AU27" si="37">+AS26+1000</f>
        <v>2065</v>
      </c>
      <c r="AW26" s="11">
        <f t="shared" ref="AW26:AW27" si="38">+AS26/1000</f>
        <v>1.0649999999999999</v>
      </c>
      <c r="AX26" s="11">
        <f t="shared" ref="AX26:AX27" si="39">+AT26/1000</f>
        <v>1.365</v>
      </c>
      <c r="AY26" s="11">
        <f t="shared" ref="AY26:AY27" si="40">+AU26/1000</f>
        <v>2.0649999999999999</v>
      </c>
      <c r="AZ26" s="11">
        <f>+AW26*AX26*AY26*AJ26</f>
        <v>0</v>
      </c>
      <c r="BB26" s="63">
        <f t="shared" ref="BB26:BB27" si="41">+AZ26-BA26</f>
        <v>0</v>
      </c>
    </row>
    <row r="27" spans="2:54" s="11" customFormat="1" ht="20.100000000000001" customHeight="1" x14ac:dyDescent="0.25">
      <c r="B27" s="10">
        <f t="shared" si="30"/>
        <v>7</v>
      </c>
      <c r="C27" s="270"/>
      <c r="D27" s="269" t="s">
        <v>110</v>
      </c>
      <c r="E27" s="138" t="s">
        <v>77</v>
      </c>
      <c r="F27" s="79">
        <f t="shared" si="31"/>
        <v>9.5380000000000003</v>
      </c>
      <c r="G27" s="36"/>
      <c r="H27" s="72"/>
      <c r="I27" s="53"/>
      <c r="J27" s="53"/>
      <c r="K27" s="53"/>
      <c r="L27" s="53">
        <f t="shared" ref="L27:AI27" si="42">+$F27*L10</f>
        <v>0</v>
      </c>
      <c r="M27" s="53">
        <f t="shared" si="42"/>
        <v>0</v>
      </c>
      <c r="N27" s="53">
        <f t="shared" si="42"/>
        <v>4649.7750000000005</v>
      </c>
      <c r="O27" s="53">
        <f t="shared" si="42"/>
        <v>4649.7750000000005</v>
      </c>
      <c r="P27" s="53">
        <f t="shared" si="42"/>
        <v>4649.7750000000005</v>
      </c>
      <c r="Q27" s="53">
        <f t="shared" si="42"/>
        <v>4649.7750000000005</v>
      </c>
      <c r="R27" s="53">
        <f t="shared" si="42"/>
        <v>4649.7750000000005</v>
      </c>
      <c r="S27" s="53">
        <f t="shared" si="42"/>
        <v>4649.7750000000005</v>
      </c>
      <c r="T27" s="53">
        <f t="shared" si="42"/>
        <v>4649.7750000000005</v>
      </c>
      <c r="U27" s="53">
        <f t="shared" si="42"/>
        <v>4649.7750000000005</v>
      </c>
      <c r="V27" s="53">
        <f t="shared" si="42"/>
        <v>2146.0500000000002</v>
      </c>
      <c r="W27" s="53">
        <f t="shared" si="42"/>
        <v>2146.0500000000002</v>
      </c>
      <c r="X27" s="53">
        <f t="shared" si="42"/>
        <v>2146.0500000000002</v>
      </c>
      <c r="Y27" s="53">
        <f t="shared" si="42"/>
        <v>2146.0500000000002</v>
      </c>
      <c r="Z27" s="53">
        <f t="shared" si="42"/>
        <v>4649.7750000000005</v>
      </c>
      <c r="AA27" s="53">
        <f t="shared" si="42"/>
        <v>4649.7750000000005</v>
      </c>
      <c r="AB27" s="53">
        <f t="shared" si="42"/>
        <v>4649.7750000000005</v>
      </c>
      <c r="AC27" s="53">
        <f t="shared" si="42"/>
        <v>4649.7750000000005</v>
      </c>
      <c r="AD27" s="53">
        <f t="shared" si="42"/>
        <v>4649.7750000000005</v>
      </c>
      <c r="AE27" s="53">
        <f t="shared" si="42"/>
        <v>1552.3095000000001</v>
      </c>
      <c r="AF27" s="53">
        <f t="shared" si="42"/>
        <v>0</v>
      </c>
      <c r="AG27" s="53">
        <f t="shared" si="42"/>
        <v>0</v>
      </c>
      <c r="AH27" s="53">
        <f t="shared" si="42"/>
        <v>0</v>
      </c>
      <c r="AI27" s="53">
        <f t="shared" si="42"/>
        <v>0</v>
      </c>
      <c r="AJ27" s="53"/>
      <c r="AM27" s="47"/>
      <c r="AN27" s="51" t="e">
        <f>+#REF!*2*0.35</f>
        <v>#REF!</v>
      </c>
      <c r="AO27" s="51" t="e">
        <f>+#REF!*2*0.15</f>
        <v>#REF!</v>
      </c>
      <c r="AP27" s="47"/>
      <c r="AQ27" s="11" t="e">
        <f>+AJ27*#REF!</f>
        <v>#REF!</v>
      </c>
      <c r="AR27" s="63" t="e">
        <f>+AJ27*#REF!</f>
        <v>#REF!</v>
      </c>
      <c r="AS27" s="11">
        <f>1401+9+9+25+25</f>
        <v>1469</v>
      </c>
      <c r="AT27" s="11">
        <f t="shared" si="36"/>
        <v>1769</v>
      </c>
      <c r="AU27" s="11">
        <f t="shared" si="37"/>
        <v>2469</v>
      </c>
      <c r="AW27" s="11">
        <f t="shared" si="38"/>
        <v>1.4690000000000001</v>
      </c>
      <c r="AX27" s="11">
        <f t="shared" si="39"/>
        <v>1.7689999999999999</v>
      </c>
      <c r="AY27" s="11">
        <f t="shared" si="40"/>
        <v>2.4689999999999999</v>
      </c>
      <c r="AZ27" s="11">
        <f>+AW27*AX27*AY27*AJ27</f>
        <v>0</v>
      </c>
      <c r="BA27" s="62">
        <f>+AW27*AX27*(AY27-2)*AJ27</f>
        <v>0</v>
      </c>
      <c r="BB27" s="63">
        <f t="shared" si="41"/>
        <v>0</v>
      </c>
    </row>
    <row r="28" spans="2:54" s="11" customFormat="1" ht="20.100000000000001" customHeight="1" x14ac:dyDescent="0.25">
      <c r="B28" s="10">
        <f t="shared" si="30"/>
        <v>8</v>
      </c>
      <c r="C28" s="270"/>
      <c r="D28" s="270"/>
      <c r="E28" s="138" t="s">
        <v>76</v>
      </c>
      <c r="F28" s="79">
        <f>+F27</f>
        <v>9.5380000000000003</v>
      </c>
      <c r="G28" s="36"/>
      <c r="H28" s="72"/>
      <c r="I28" s="53"/>
      <c r="J28" s="53"/>
      <c r="K28" s="53"/>
      <c r="L28" s="53">
        <f t="shared" ref="L28:AI28" si="43">+$F28*L11</f>
        <v>0</v>
      </c>
      <c r="M28" s="53">
        <f t="shared" si="43"/>
        <v>0</v>
      </c>
      <c r="N28" s="53">
        <f t="shared" si="43"/>
        <v>0</v>
      </c>
      <c r="O28" s="53">
        <f t="shared" si="43"/>
        <v>1430.7</v>
      </c>
      <c r="P28" s="53">
        <f t="shared" si="43"/>
        <v>1430.7</v>
      </c>
      <c r="Q28" s="53">
        <f t="shared" si="43"/>
        <v>1430.7</v>
      </c>
      <c r="R28" s="53">
        <f t="shared" si="43"/>
        <v>1430.7</v>
      </c>
      <c r="S28" s="53">
        <f t="shared" si="43"/>
        <v>1430.7</v>
      </c>
      <c r="T28" s="53">
        <f t="shared" si="43"/>
        <v>1430.7</v>
      </c>
      <c r="U28" s="53">
        <f t="shared" si="43"/>
        <v>715.35</v>
      </c>
      <c r="V28" s="53">
        <f t="shared" si="43"/>
        <v>715.35</v>
      </c>
      <c r="W28" s="53">
        <f t="shared" si="43"/>
        <v>715.35</v>
      </c>
      <c r="X28" s="53">
        <f t="shared" si="43"/>
        <v>715.35</v>
      </c>
      <c r="Y28" s="53">
        <f t="shared" si="43"/>
        <v>715.35</v>
      </c>
      <c r="Z28" s="53">
        <f t="shared" si="43"/>
        <v>1430.7</v>
      </c>
      <c r="AA28" s="53">
        <f t="shared" si="43"/>
        <v>1430.7</v>
      </c>
      <c r="AB28" s="53">
        <f t="shared" si="43"/>
        <v>1430.7</v>
      </c>
      <c r="AC28" s="53">
        <f t="shared" si="43"/>
        <v>1430.7</v>
      </c>
      <c r="AD28" s="53">
        <f t="shared" si="43"/>
        <v>1430.7</v>
      </c>
      <c r="AE28" s="53">
        <f t="shared" si="43"/>
        <v>1430.7</v>
      </c>
      <c r="AF28" s="53">
        <f t="shared" si="43"/>
        <v>1430.7</v>
      </c>
      <c r="AG28" s="53">
        <f t="shared" si="43"/>
        <v>1430.7</v>
      </c>
      <c r="AH28" s="53">
        <f t="shared" si="43"/>
        <v>2146.0500000000002</v>
      </c>
      <c r="AI28" s="53">
        <f t="shared" si="43"/>
        <v>0</v>
      </c>
      <c r="AJ28" s="53"/>
      <c r="AM28" s="47"/>
      <c r="AN28" s="51"/>
      <c r="AO28" s="51"/>
      <c r="AP28" s="47"/>
      <c r="AR28" s="63"/>
      <c r="BA28" s="62"/>
      <c r="BB28" s="63"/>
    </row>
    <row r="29" spans="2:54" s="11" customFormat="1" ht="20.100000000000001" customHeight="1" x14ac:dyDescent="0.25">
      <c r="B29" s="10">
        <f t="shared" si="30"/>
        <v>9</v>
      </c>
      <c r="C29" s="270"/>
      <c r="D29" s="269" t="s">
        <v>111</v>
      </c>
      <c r="E29" s="269" t="s">
        <v>77</v>
      </c>
      <c r="F29" s="79">
        <f>+F28</f>
        <v>9.5380000000000003</v>
      </c>
      <c r="G29" s="36"/>
      <c r="H29" s="72"/>
      <c r="I29" s="53"/>
      <c r="J29" s="53"/>
      <c r="K29" s="53"/>
      <c r="L29" s="53">
        <f t="shared" ref="L29:AI29" si="44">+$F29*L12</f>
        <v>1430.7</v>
      </c>
      <c r="M29" s="53">
        <f t="shared" si="44"/>
        <v>2146.0500000000002</v>
      </c>
      <c r="N29" s="53">
        <f t="shared" si="44"/>
        <v>4649.7750000000005</v>
      </c>
      <c r="O29" s="53">
        <f t="shared" si="44"/>
        <v>4649.7750000000005</v>
      </c>
      <c r="P29" s="53">
        <f t="shared" si="44"/>
        <v>4649.7750000000005</v>
      </c>
      <c r="Q29" s="53">
        <f t="shared" si="44"/>
        <v>4649.7750000000005</v>
      </c>
      <c r="R29" s="53">
        <f t="shared" si="44"/>
        <v>4649.7750000000005</v>
      </c>
      <c r="S29" s="53">
        <f t="shared" si="44"/>
        <v>4649.7750000000005</v>
      </c>
      <c r="T29" s="53">
        <f t="shared" si="44"/>
        <v>4649.7750000000005</v>
      </c>
      <c r="U29" s="53">
        <f t="shared" si="44"/>
        <v>4649.7750000000005</v>
      </c>
      <c r="V29" s="53">
        <f t="shared" si="44"/>
        <v>2146.0500000000002</v>
      </c>
      <c r="W29" s="53">
        <f t="shared" si="44"/>
        <v>2146.0500000000002</v>
      </c>
      <c r="X29" s="53">
        <f t="shared" si="44"/>
        <v>2146.0500000000002</v>
      </c>
      <c r="Y29" s="53">
        <f t="shared" si="44"/>
        <v>2146.0500000000002</v>
      </c>
      <c r="Z29" s="53">
        <f t="shared" si="44"/>
        <v>4649.7750000000005</v>
      </c>
      <c r="AA29" s="53">
        <f t="shared" si="44"/>
        <v>4649.7750000000005</v>
      </c>
      <c r="AB29" s="53">
        <f t="shared" si="44"/>
        <v>3095.0810000000001</v>
      </c>
      <c r="AC29" s="53">
        <f t="shared" si="44"/>
        <v>0</v>
      </c>
      <c r="AD29" s="53">
        <f t="shared" si="44"/>
        <v>0</v>
      </c>
      <c r="AE29" s="53">
        <f t="shared" si="44"/>
        <v>0</v>
      </c>
      <c r="AF29" s="53">
        <f t="shared" si="44"/>
        <v>0</v>
      </c>
      <c r="AG29" s="53">
        <f t="shared" si="44"/>
        <v>0</v>
      </c>
      <c r="AH29" s="53">
        <f t="shared" si="44"/>
        <v>0</v>
      </c>
      <c r="AI29" s="53">
        <f t="shared" si="44"/>
        <v>0</v>
      </c>
      <c r="AJ29" s="53"/>
      <c r="AM29" s="47"/>
      <c r="AN29" s="51" t="e">
        <f>+#REF!*2*0.35</f>
        <v>#REF!</v>
      </c>
      <c r="AO29" s="51" t="e">
        <f>+#REF!*2*0.15</f>
        <v>#REF!</v>
      </c>
      <c r="AP29" s="47"/>
      <c r="AQ29" s="11" t="e">
        <f>+AJ29*#REF!</f>
        <v>#REF!</v>
      </c>
      <c r="AR29" s="63" t="e">
        <f>+AJ29*#REF!</f>
        <v>#REF!</v>
      </c>
      <c r="AS29" s="11">
        <f>1601+11+11+25+25</f>
        <v>1673</v>
      </c>
      <c r="AT29" s="11">
        <f t="shared" ref="AT29" si="45">+AS29+300</f>
        <v>1973</v>
      </c>
      <c r="AU29" s="11">
        <f t="shared" ref="AU29" si="46">+AS29+1000</f>
        <v>2673</v>
      </c>
      <c r="AW29" s="11">
        <f t="shared" ref="AW29" si="47">+AS29/1000</f>
        <v>1.673</v>
      </c>
      <c r="AX29" s="11">
        <f t="shared" ref="AX29" si="48">+AT29/1000</f>
        <v>1.9730000000000001</v>
      </c>
      <c r="AY29" s="11">
        <f t="shared" ref="AY29" si="49">+AU29/1000</f>
        <v>2.673</v>
      </c>
      <c r="AZ29" s="11">
        <f>+AW29*AX29*AY29*AJ29</f>
        <v>0</v>
      </c>
      <c r="BA29" s="62">
        <f>+AW29*AX29*(AY29-2)*AJ29</f>
        <v>0</v>
      </c>
      <c r="BB29" s="63">
        <f t="shared" ref="BB29" si="50">+AZ29-BA29</f>
        <v>0</v>
      </c>
    </row>
    <row r="30" spans="2:54" s="11" customFormat="1" ht="20.100000000000001" customHeight="1" x14ac:dyDescent="0.25">
      <c r="B30" s="10">
        <f t="shared" si="30"/>
        <v>10</v>
      </c>
      <c r="C30" s="270"/>
      <c r="D30" s="270"/>
      <c r="E30" s="271"/>
      <c r="F30" s="79">
        <f t="shared" si="31"/>
        <v>9.5380000000000003</v>
      </c>
      <c r="G30" s="141"/>
      <c r="H30" s="72"/>
      <c r="I30" s="53"/>
      <c r="J30" s="53"/>
      <c r="K30" s="53"/>
      <c r="L30" s="53">
        <f t="shared" ref="L30:AI30" si="51">+$F30*L13</f>
        <v>0</v>
      </c>
      <c r="M30" s="53">
        <f t="shared" si="51"/>
        <v>2146.0500000000002</v>
      </c>
      <c r="N30" s="53">
        <f t="shared" si="51"/>
        <v>4649.7750000000005</v>
      </c>
      <c r="O30" s="53">
        <f t="shared" si="51"/>
        <v>4649.7750000000005</v>
      </c>
      <c r="P30" s="53">
        <f t="shared" si="51"/>
        <v>4649.7750000000005</v>
      </c>
      <c r="Q30" s="53">
        <f t="shared" si="51"/>
        <v>4649.7750000000005</v>
      </c>
      <c r="R30" s="53">
        <f t="shared" si="51"/>
        <v>4649.7750000000005</v>
      </c>
      <c r="S30" s="53">
        <f t="shared" si="51"/>
        <v>4649.7750000000005</v>
      </c>
      <c r="T30" s="53">
        <f t="shared" si="51"/>
        <v>4649.7750000000005</v>
      </c>
      <c r="U30" s="53">
        <f t="shared" si="51"/>
        <v>4649.7750000000005</v>
      </c>
      <c r="V30" s="53">
        <f t="shared" si="51"/>
        <v>2146.0500000000002</v>
      </c>
      <c r="W30" s="53">
        <f t="shared" si="51"/>
        <v>2146.0500000000002</v>
      </c>
      <c r="X30" s="53">
        <f t="shared" si="51"/>
        <v>2146.0500000000002</v>
      </c>
      <c r="Y30" s="53">
        <f t="shared" si="51"/>
        <v>2146.0500000000002</v>
      </c>
      <c r="Z30" s="53">
        <f t="shared" si="51"/>
        <v>0</v>
      </c>
      <c r="AA30" s="53">
        <f t="shared" si="51"/>
        <v>0</v>
      </c>
      <c r="AB30" s="53">
        <f t="shared" si="51"/>
        <v>0</v>
      </c>
      <c r="AC30" s="53">
        <f t="shared" si="51"/>
        <v>0</v>
      </c>
      <c r="AD30" s="53">
        <f t="shared" si="51"/>
        <v>0</v>
      </c>
      <c r="AE30" s="53">
        <f t="shared" si="51"/>
        <v>0</v>
      </c>
      <c r="AF30" s="53">
        <f t="shared" si="51"/>
        <v>0</v>
      </c>
      <c r="AG30" s="53">
        <f t="shared" si="51"/>
        <v>0</v>
      </c>
      <c r="AH30" s="53">
        <f t="shared" si="51"/>
        <v>0</v>
      </c>
      <c r="AI30" s="53">
        <f t="shared" si="51"/>
        <v>0</v>
      </c>
      <c r="AJ30" s="53"/>
      <c r="AM30" s="47"/>
      <c r="AN30" s="51"/>
      <c r="AO30" s="51"/>
      <c r="AP30" s="47"/>
      <c r="AR30" s="63"/>
      <c r="BA30" s="62"/>
      <c r="BB30" s="63"/>
    </row>
    <row r="31" spans="2:54" s="11" customFormat="1" ht="20.100000000000001" customHeight="1" x14ac:dyDescent="0.25">
      <c r="B31" s="10">
        <f t="shared" si="30"/>
        <v>11</v>
      </c>
      <c r="C31" s="271"/>
      <c r="D31" s="270"/>
      <c r="E31" s="70" t="s">
        <v>76</v>
      </c>
      <c r="F31" s="79">
        <f t="shared" si="31"/>
        <v>9.5380000000000003</v>
      </c>
      <c r="G31" s="141"/>
      <c r="H31" s="72"/>
      <c r="I31" s="53"/>
      <c r="J31" s="53"/>
      <c r="K31" s="53"/>
      <c r="L31" s="53">
        <f t="shared" ref="L31:AI31" si="52">+$F31*L14</f>
        <v>0</v>
      </c>
      <c r="M31" s="53">
        <f t="shared" si="52"/>
        <v>0</v>
      </c>
      <c r="N31" s="53">
        <f t="shared" si="52"/>
        <v>0</v>
      </c>
      <c r="O31" s="53">
        <f t="shared" si="52"/>
        <v>0</v>
      </c>
      <c r="P31" s="53">
        <f t="shared" si="52"/>
        <v>0</v>
      </c>
      <c r="Q31" s="53">
        <f t="shared" si="52"/>
        <v>0</v>
      </c>
      <c r="R31" s="53">
        <f t="shared" si="52"/>
        <v>0</v>
      </c>
      <c r="S31" s="53">
        <f t="shared" si="52"/>
        <v>0</v>
      </c>
      <c r="T31" s="53">
        <f t="shared" si="52"/>
        <v>0</v>
      </c>
      <c r="U31" s="53">
        <f t="shared" si="52"/>
        <v>0</v>
      </c>
      <c r="V31" s="53">
        <f t="shared" si="52"/>
        <v>0</v>
      </c>
      <c r="W31" s="53">
        <f t="shared" si="52"/>
        <v>0</v>
      </c>
      <c r="X31" s="53">
        <f t="shared" si="52"/>
        <v>0</v>
      </c>
      <c r="Y31" s="53">
        <f t="shared" si="52"/>
        <v>0</v>
      </c>
      <c r="Z31" s="53">
        <f t="shared" si="52"/>
        <v>2146.0500000000002</v>
      </c>
      <c r="AA31" s="53">
        <f t="shared" si="52"/>
        <v>2146.0500000000002</v>
      </c>
      <c r="AB31" s="53">
        <f t="shared" si="52"/>
        <v>2146.0500000000002</v>
      </c>
      <c r="AC31" s="53">
        <f t="shared" si="52"/>
        <v>2146.0500000000002</v>
      </c>
      <c r="AD31" s="53">
        <f t="shared" si="52"/>
        <v>2146.0500000000002</v>
      </c>
      <c r="AE31" s="53">
        <f t="shared" si="52"/>
        <v>2146.0500000000002</v>
      </c>
      <c r="AF31" s="53">
        <f t="shared" si="52"/>
        <v>2146.0500000000002</v>
      </c>
      <c r="AG31" s="53">
        <f t="shared" si="52"/>
        <v>2146.0500000000002</v>
      </c>
      <c r="AH31" s="53">
        <f t="shared" si="52"/>
        <v>1907.6000000000001</v>
      </c>
      <c r="AI31" s="53">
        <f t="shared" si="52"/>
        <v>0</v>
      </c>
      <c r="AJ31" s="53"/>
      <c r="AM31" s="47"/>
      <c r="AN31" s="51"/>
      <c r="AO31" s="51"/>
      <c r="AP31" s="47"/>
      <c r="AR31" s="63"/>
      <c r="BA31" s="62"/>
      <c r="BB31" s="63"/>
    </row>
    <row r="32" spans="2:54" s="11" customFormat="1" ht="20.100000000000001" customHeight="1" x14ac:dyDescent="0.25">
      <c r="B32" s="55"/>
      <c r="C32" s="56" t="s">
        <v>14</v>
      </c>
      <c r="D32" s="56"/>
      <c r="E32" s="56"/>
      <c r="F32" s="57"/>
      <c r="G32" s="57">
        <f>SUM(G21:G31)</f>
        <v>0</v>
      </c>
      <c r="H32" s="57"/>
      <c r="I32" s="58">
        <f t="shared" ref="I32:AJ32" si="53">SUM(I21:I31)</f>
        <v>0</v>
      </c>
      <c r="J32" s="58">
        <f t="shared" si="53"/>
        <v>0</v>
      </c>
      <c r="K32" s="58">
        <f t="shared" si="53"/>
        <v>0</v>
      </c>
      <c r="L32" s="58">
        <f t="shared" si="53"/>
        <v>2861.4</v>
      </c>
      <c r="M32" s="58">
        <f t="shared" si="53"/>
        <v>8584.2000000000007</v>
      </c>
      <c r="N32" s="58">
        <f t="shared" si="53"/>
        <v>20959.755000000005</v>
      </c>
      <c r="O32" s="58">
        <f t="shared" si="53"/>
        <v>22390.455000000005</v>
      </c>
      <c r="P32" s="58">
        <f t="shared" si="53"/>
        <v>22390.455000000005</v>
      </c>
      <c r="Q32" s="58">
        <f t="shared" si="53"/>
        <v>22390.455000000005</v>
      </c>
      <c r="R32" s="58">
        <f t="shared" si="53"/>
        <v>22390.455000000005</v>
      </c>
      <c r="S32" s="58">
        <f t="shared" si="53"/>
        <v>22390.455000000005</v>
      </c>
      <c r="T32" s="58">
        <f t="shared" si="53"/>
        <v>22390.455000000005</v>
      </c>
      <c r="U32" s="58">
        <f t="shared" si="53"/>
        <v>21675.105000000003</v>
      </c>
      <c r="V32" s="58">
        <f t="shared" si="53"/>
        <v>11445.600000000002</v>
      </c>
      <c r="W32" s="58">
        <f t="shared" si="53"/>
        <v>11445.600000000002</v>
      </c>
      <c r="X32" s="58">
        <f t="shared" si="53"/>
        <v>11445.600000000002</v>
      </c>
      <c r="Y32" s="58">
        <f t="shared" si="53"/>
        <v>11445.600000000002</v>
      </c>
      <c r="Z32" s="58">
        <f t="shared" si="53"/>
        <v>21460.500000000004</v>
      </c>
      <c r="AA32" s="58">
        <f t="shared" si="53"/>
        <v>19173.764500000001</v>
      </c>
      <c r="AB32" s="58">
        <f t="shared" si="53"/>
        <v>18868.548500000001</v>
      </c>
      <c r="AC32" s="58">
        <f t="shared" si="53"/>
        <v>21939.784500000002</v>
      </c>
      <c r="AD32" s="58">
        <f t="shared" si="53"/>
        <v>24321.9</v>
      </c>
      <c r="AE32" s="58">
        <f t="shared" si="53"/>
        <v>21224.434499999999</v>
      </c>
      <c r="AF32" s="58">
        <f t="shared" si="53"/>
        <v>19135.612499999999</v>
      </c>
      <c r="AG32" s="58">
        <f t="shared" si="53"/>
        <v>17526.075000000001</v>
      </c>
      <c r="AH32" s="58">
        <f t="shared" si="53"/>
        <v>18002.974999999999</v>
      </c>
      <c r="AI32" s="58">
        <f t="shared" si="53"/>
        <v>0</v>
      </c>
      <c r="AJ32" s="58">
        <f t="shared" si="53"/>
        <v>0</v>
      </c>
      <c r="AM32" s="47"/>
      <c r="AN32" s="47"/>
      <c r="AO32" s="47"/>
      <c r="AP32" s="47"/>
    </row>
    <row r="35" spans="2:52" ht="33.75" customHeight="1" x14ac:dyDescent="0.25">
      <c r="B35" s="77" t="s">
        <v>2</v>
      </c>
      <c r="C35" s="77" t="s">
        <v>3</v>
      </c>
      <c r="D35" s="136"/>
      <c r="E35" s="77"/>
      <c r="F35" s="77"/>
      <c r="G35" s="77" t="s">
        <v>16</v>
      </c>
      <c r="H35" s="77" t="s">
        <v>75</v>
      </c>
      <c r="I35" s="76" t="s">
        <v>6</v>
      </c>
      <c r="J35" s="76" t="s">
        <v>7</v>
      </c>
      <c r="K35" s="76" t="s">
        <v>8</v>
      </c>
      <c r="L35" s="76" t="s">
        <v>9</v>
      </c>
      <c r="M35" s="76" t="s">
        <v>49</v>
      </c>
      <c r="N35" s="76" t="s">
        <v>50</v>
      </c>
      <c r="O35" s="76" t="s">
        <v>54</v>
      </c>
      <c r="P35" s="76" t="s">
        <v>55</v>
      </c>
      <c r="Q35" s="76" t="s">
        <v>56</v>
      </c>
      <c r="R35" s="76" t="s">
        <v>57</v>
      </c>
      <c r="S35" s="76" t="s">
        <v>58</v>
      </c>
      <c r="T35" s="76" t="s">
        <v>59</v>
      </c>
      <c r="U35" s="76" t="s">
        <v>60</v>
      </c>
      <c r="V35" s="76" t="s">
        <v>61</v>
      </c>
      <c r="W35" s="76" t="s">
        <v>62</v>
      </c>
      <c r="X35" s="76" t="s">
        <v>63</v>
      </c>
      <c r="Y35" s="76" t="s">
        <v>64</v>
      </c>
      <c r="Z35" s="76" t="s">
        <v>65</v>
      </c>
      <c r="AA35" s="76" t="s">
        <v>66</v>
      </c>
      <c r="AB35" s="76" t="s">
        <v>67</v>
      </c>
      <c r="AC35" s="76" t="s">
        <v>68</v>
      </c>
      <c r="AD35" s="76" t="s">
        <v>69</v>
      </c>
      <c r="AE35" s="76" t="s">
        <v>70</v>
      </c>
      <c r="AF35" s="76" t="s">
        <v>71</v>
      </c>
      <c r="AG35" s="76" t="s">
        <v>72</v>
      </c>
      <c r="AH35" s="76" t="s">
        <v>73</v>
      </c>
      <c r="AI35" s="76" t="s">
        <v>74</v>
      </c>
      <c r="AJ35" s="76" t="s">
        <v>10</v>
      </c>
      <c r="AM35" s="48"/>
      <c r="AN35" s="48"/>
      <c r="AO35" s="48"/>
      <c r="AP35" s="48"/>
    </row>
    <row r="36" spans="2:52" s="11" customFormat="1" ht="20.100000000000001" customHeight="1" x14ac:dyDescent="0.25">
      <c r="B36" s="10">
        <v>1</v>
      </c>
      <c r="C36" s="137" t="s">
        <v>107</v>
      </c>
      <c r="D36" s="137"/>
      <c r="E36" s="137"/>
      <c r="F36" s="79">
        <f>ROUND(3.1415*(3+0.018+0.018),3)</f>
        <v>9.5380000000000003</v>
      </c>
      <c r="G36" s="36">
        <v>43500</v>
      </c>
      <c r="H36" s="35"/>
      <c r="I36" s="53"/>
      <c r="J36" s="71"/>
      <c r="K36" s="71">
        <f>10*7.5</f>
        <v>75</v>
      </c>
      <c r="L36" s="71">
        <f>10*20*7.5</f>
        <v>1500</v>
      </c>
      <c r="M36" s="71">
        <f>10*20*7.5</f>
        <v>1500</v>
      </c>
      <c r="N36" s="71">
        <f>12*25*7.5</f>
        <v>2250</v>
      </c>
      <c r="O36" s="71">
        <f t="shared" ref="O36:U36" si="54">300*7.5</f>
        <v>2250</v>
      </c>
      <c r="P36" s="71">
        <f t="shared" si="54"/>
        <v>2250</v>
      </c>
      <c r="Q36" s="71">
        <f t="shared" si="54"/>
        <v>2250</v>
      </c>
      <c r="R36" s="71">
        <f t="shared" si="54"/>
        <v>2250</v>
      </c>
      <c r="S36" s="71">
        <f t="shared" si="54"/>
        <v>2250</v>
      </c>
      <c r="T36" s="71">
        <f t="shared" si="54"/>
        <v>2250</v>
      </c>
      <c r="U36" s="71">
        <f t="shared" si="54"/>
        <v>2250</v>
      </c>
      <c r="V36" s="71">
        <f>220*7.5</f>
        <v>1650</v>
      </c>
      <c r="W36" s="71">
        <f>220*7.5</f>
        <v>1650</v>
      </c>
      <c r="X36" s="71">
        <f>220*7.5</f>
        <v>1650</v>
      </c>
      <c r="Y36" s="71">
        <f>240*7.5</f>
        <v>1800</v>
      </c>
      <c r="Z36" s="71">
        <f t="shared" ref="Z36:AE36" si="55">300*7.5</f>
        <v>2250</v>
      </c>
      <c r="AA36" s="71">
        <f t="shared" si="55"/>
        <v>2250</v>
      </c>
      <c r="AB36" s="71">
        <f t="shared" si="55"/>
        <v>2250</v>
      </c>
      <c r="AC36" s="71">
        <f t="shared" si="55"/>
        <v>2250</v>
      </c>
      <c r="AD36" s="71">
        <f t="shared" si="55"/>
        <v>2250</v>
      </c>
      <c r="AE36" s="71">
        <f t="shared" si="55"/>
        <v>2250</v>
      </c>
      <c r="AF36" s="71">
        <f>300*7.5-75+100</f>
        <v>2275</v>
      </c>
      <c r="AG36" s="71"/>
      <c r="AH36" s="71"/>
      <c r="AI36" s="71">
        <f>+$F36*AI21</f>
        <v>0</v>
      </c>
      <c r="AJ36" s="53"/>
      <c r="AM36" s="47"/>
      <c r="AN36" s="51" t="e">
        <f>+#REF!*2*0.35</f>
        <v>#REF!</v>
      </c>
      <c r="AO36" s="51" t="e">
        <f>+#REF!*2*0.15</f>
        <v>#REF!</v>
      </c>
      <c r="AP36" s="47"/>
      <c r="AQ36" s="11" t="e">
        <f>+AJ36*#REF!</f>
        <v>#REF!</v>
      </c>
      <c r="AR36" s="11" t="e">
        <f>+AJ36*#REF!</f>
        <v>#REF!</v>
      </c>
      <c r="AS36" s="11">
        <f>401+4+4+25+25</f>
        <v>459</v>
      </c>
      <c r="AT36" s="11">
        <f>+AS36+300</f>
        <v>759</v>
      </c>
      <c r="AU36" s="11">
        <f>+AS36+1000</f>
        <v>1459</v>
      </c>
      <c r="AW36" s="11">
        <f>+AS36/1000</f>
        <v>0.45900000000000002</v>
      </c>
      <c r="AX36" s="11">
        <f t="shared" ref="AX36" si="56">+AT36/1000</f>
        <v>0.75900000000000001</v>
      </c>
      <c r="AY36" s="11">
        <f t="shared" ref="AY36" si="57">+AU36/1000</f>
        <v>1.4590000000000001</v>
      </c>
      <c r="AZ36" s="11">
        <f>+AW36*AX36*AY36*AJ36</f>
        <v>0</v>
      </c>
    </row>
    <row r="37" spans="2:52" s="11" customFormat="1" ht="20.100000000000001" customHeight="1" x14ac:dyDescent="0.25">
      <c r="B37" s="55"/>
      <c r="C37" s="56" t="s">
        <v>14</v>
      </c>
      <c r="D37" s="56"/>
      <c r="E37" s="56"/>
      <c r="F37" s="57"/>
      <c r="G37" s="57">
        <f>SUM(G36:G36)</f>
        <v>43500</v>
      </c>
      <c r="H37" s="57"/>
      <c r="I37" s="58">
        <f t="shared" ref="I37:AD37" si="58">SUM(I36:I36)</f>
        <v>0</v>
      </c>
      <c r="J37" s="58">
        <f t="shared" si="58"/>
        <v>0</v>
      </c>
      <c r="K37" s="58">
        <f t="shared" si="58"/>
        <v>75</v>
      </c>
      <c r="L37" s="58">
        <f t="shared" si="58"/>
        <v>1500</v>
      </c>
      <c r="M37" s="58">
        <f t="shared" si="58"/>
        <v>1500</v>
      </c>
      <c r="N37" s="58">
        <f t="shared" si="58"/>
        <v>2250</v>
      </c>
      <c r="O37" s="58">
        <f t="shared" si="58"/>
        <v>2250</v>
      </c>
      <c r="P37" s="58">
        <f t="shared" si="58"/>
        <v>2250</v>
      </c>
      <c r="Q37" s="58">
        <f t="shared" si="58"/>
        <v>2250</v>
      </c>
      <c r="R37" s="58">
        <f t="shared" si="58"/>
        <v>2250</v>
      </c>
      <c r="S37" s="58">
        <f t="shared" si="58"/>
        <v>2250</v>
      </c>
      <c r="T37" s="58">
        <f t="shared" si="58"/>
        <v>2250</v>
      </c>
      <c r="U37" s="58">
        <f t="shared" si="58"/>
        <v>2250</v>
      </c>
      <c r="V37" s="58">
        <f t="shared" si="58"/>
        <v>1650</v>
      </c>
      <c r="W37" s="58">
        <f t="shared" si="58"/>
        <v>1650</v>
      </c>
      <c r="X37" s="58">
        <f t="shared" si="58"/>
        <v>1650</v>
      </c>
      <c r="Y37" s="58">
        <f t="shared" si="58"/>
        <v>1800</v>
      </c>
      <c r="Z37" s="58">
        <f t="shared" si="58"/>
        <v>2250</v>
      </c>
      <c r="AA37" s="58">
        <f t="shared" si="58"/>
        <v>2250</v>
      </c>
      <c r="AB37" s="58">
        <f t="shared" si="58"/>
        <v>2250</v>
      </c>
      <c r="AC37" s="58">
        <f t="shared" si="58"/>
        <v>2250</v>
      </c>
      <c r="AD37" s="58">
        <f t="shared" si="58"/>
        <v>2250</v>
      </c>
      <c r="AE37" s="58">
        <f t="shared" ref="AE37:AJ37" si="59">SUM(AE36:AE36)</f>
        <v>2250</v>
      </c>
      <c r="AF37" s="58">
        <f t="shared" si="59"/>
        <v>2275</v>
      </c>
      <c r="AG37" s="58">
        <f t="shared" si="59"/>
        <v>0</v>
      </c>
      <c r="AH37" s="58">
        <f t="shared" si="59"/>
        <v>0</v>
      </c>
      <c r="AI37" s="58">
        <f t="shared" si="59"/>
        <v>0</v>
      </c>
      <c r="AJ37" s="58">
        <f t="shared" si="59"/>
        <v>0</v>
      </c>
      <c r="AM37" s="47"/>
      <c r="AN37" s="47"/>
      <c r="AO37" s="47"/>
      <c r="AP37" s="47"/>
    </row>
    <row r="38" spans="2:52" x14ac:dyDescent="0.25">
      <c r="K38" s="16">
        <f>+K43</f>
        <v>715.35</v>
      </c>
      <c r="L38" s="16">
        <f t="shared" ref="L38:AI38" si="60">+L43</f>
        <v>14307</v>
      </c>
      <c r="M38" s="16">
        <f t="shared" si="60"/>
        <v>14307</v>
      </c>
      <c r="N38" s="16">
        <f t="shared" si="60"/>
        <v>21460.5</v>
      </c>
      <c r="O38" s="16">
        <f t="shared" si="60"/>
        <v>21460.5</v>
      </c>
      <c r="P38" s="16">
        <f t="shared" si="60"/>
        <v>21460.5</v>
      </c>
      <c r="Q38" s="16">
        <f t="shared" si="60"/>
        <v>21460.5</v>
      </c>
      <c r="R38" s="16">
        <f t="shared" si="60"/>
        <v>21460.5</v>
      </c>
      <c r="S38" s="16">
        <f t="shared" si="60"/>
        <v>21460.5</v>
      </c>
      <c r="T38" s="16">
        <f t="shared" si="60"/>
        <v>21460.5</v>
      </c>
      <c r="U38" s="16">
        <f t="shared" si="60"/>
        <v>21460.5</v>
      </c>
      <c r="V38" s="16">
        <f t="shared" si="60"/>
        <v>15737.7</v>
      </c>
      <c r="W38" s="16">
        <f t="shared" si="60"/>
        <v>15737.7</v>
      </c>
      <c r="X38" s="16">
        <f t="shared" si="60"/>
        <v>15737.7</v>
      </c>
      <c r="Y38" s="16">
        <f t="shared" si="60"/>
        <v>17168.400000000001</v>
      </c>
      <c r="Z38" s="16">
        <f t="shared" si="60"/>
        <v>21460.5</v>
      </c>
      <c r="AA38" s="16">
        <f t="shared" si="60"/>
        <v>21460.5</v>
      </c>
      <c r="AB38" s="16">
        <f t="shared" si="60"/>
        <v>21460.5</v>
      </c>
      <c r="AC38" s="16">
        <f t="shared" si="60"/>
        <v>21460.5</v>
      </c>
      <c r="AD38" s="16">
        <f t="shared" si="60"/>
        <v>21460.5</v>
      </c>
      <c r="AE38" s="16">
        <f t="shared" si="60"/>
        <v>21460.5</v>
      </c>
      <c r="AF38" s="16">
        <f t="shared" si="60"/>
        <v>21698.95</v>
      </c>
      <c r="AG38" s="16">
        <f t="shared" si="60"/>
        <v>0</v>
      </c>
      <c r="AH38" s="16">
        <f t="shared" si="60"/>
        <v>0</v>
      </c>
      <c r="AI38" s="16">
        <f t="shared" si="60"/>
        <v>0</v>
      </c>
    </row>
    <row r="39" spans="2:52" x14ac:dyDescent="0.25">
      <c r="K39" s="80">
        <f>+K37/7.5</f>
        <v>10</v>
      </c>
      <c r="L39" s="80">
        <f t="shared" ref="L39:AH39" si="61">+L37/7.5</f>
        <v>200</v>
      </c>
      <c r="M39" s="80">
        <f t="shared" si="61"/>
        <v>200</v>
      </c>
      <c r="N39" s="80">
        <f t="shared" si="61"/>
        <v>300</v>
      </c>
      <c r="O39" s="80">
        <f t="shared" si="61"/>
        <v>300</v>
      </c>
      <c r="P39" s="80">
        <f t="shared" si="61"/>
        <v>300</v>
      </c>
      <c r="Q39" s="80">
        <f t="shared" si="61"/>
        <v>300</v>
      </c>
      <c r="R39" s="80">
        <f t="shared" si="61"/>
        <v>300</v>
      </c>
      <c r="S39" s="80">
        <f t="shared" si="61"/>
        <v>300</v>
      </c>
      <c r="T39" s="80">
        <f t="shared" si="61"/>
        <v>300</v>
      </c>
      <c r="U39" s="80">
        <f t="shared" si="61"/>
        <v>300</v>
      </c>
      <c r="V39" s="80">
        <f t="shared" si="61"/>
        <v>220</v>
      </c>
      <c r="W39" s="80">
        <f t="shared" si="61"/>
        <v>220</v>
      </c>
      <c r="X39" s="80">
        <f t="shared" si="61"/>
        <v>220</v>
      </c>
      <c r="Y39" s="80">
        <f t="shared" si="61"/>
        <v>240</v>
      </c>
      <c r="Z39" s="80">
        <f t="shared" si="61"/>
        <v>300</v>
      </c>
      <c r="AA39" s="80">
        <f t="shared" si="61"/>
        <v>300</v>
      </c>
      <c r="AB39" s="80">
        <f t="shared" si="61"/>
        <v>300</v>
      </c>
      <c r="AC39" s="80">
        <f t="shared" si="61"/>
        <v>300</v>
      </c>
      <c r="AD39" s="80">
        <f t="shared" si="61"/>
        <v>300</v>
      </c>
      <c r="AE39" s="80">
        <f t="shared" si="61"/>
        <v>300</v>
      </c>
      <c r="AF39" s="80">
        <f t="shared" si="61"/>
        <v>303.33333333333331</v>
      </c>
      <c r="AG39" s="80">
        <f t="shared" si="61"/>
        <v>0</v>
      </c>
      <c r="AH39" s="80">
        <f t="shared" si="61"/>
        <v>0</v>
      </c>
    </row>
    <row r="40" spans="2:52" ht="33.75" customHeight="1" x14ac:dyDescent="0.25">
      <c r="B40" s="77" t="s">
        <v>2</v>
      </c>
      <c r="C40" s="77" t="s">
        <v>3</v>
      </c>
      <c r="D40" s="136"/>
      <c r="E40" s="77"/>
      <c r="F40" s="77"/>
      <c r="G40" s="77" t="s">
        <v>16</v>
      </c>
      <c r="H40" s="77" t="s">
        <v>75</v>
      </c>
      <c r="I40" s="76" t="s">
        <v>6</v>
      </c>
      <c r="J40" s="76" t="s">
        <v>7</v>
      </c>
      <c r="K40" s="76" t="s">
        <v>8</v>
      </c>
      <c r="L40" s="76" t="s">
        <v>9</v>
      </c>
      <c r="M40" s="76" t="s">
        <v>49</v>
      </c>
      <c r="N40" s="76" t="s">
        <v>50</v>
      </c>
      <c r="O40" s="76" t="s">
        <v>54</v>
      </c>
      <c r="P40" s="76" t="s">
        <v>55</v>
      </c>
      <c r="Q40" s="76" t="s">
        <v>56</v>
      </c>
      <c r="R40" s="76" t="s">
        <v>57</v>
      </c>
      <c r="S40" s="76" t="s">
        <v>58</v>
      </c>
      <c r="T40" s="76" t="s">
        <v>59</v>
      </c>
      <c r="U40" s="76" t="s">
        <v>60</v>
      </c>
      <c r="V40" s="76" t="s">
        <v>61</v>
      </c>
      <c r="W40" s="76" t="s">
        <v>62</v>
      </c>
      <c r="X40" s="76" t="s">
        <v>63</v>
      </c>
      <c r="Y40" s="76" t="s">
        <v>64</v>
      </c>
      <c r="Z40" s="76" t="s">
        <v>65</v>
      </c>
      <c r="AA40" s="76" t="s">
        <v>66</v>
      </c>
      <c r="AB40" s="76" t="s">
        <v>67</v>
      </c>
      <c r="AC40" s="76" t="s">
        <v>68</v>
      </c>
      <c r="AD40" s="76" t="s">
        <v>69</v>
      </c>
      <c r="AE40" s="76" t="s">
        <v>70</v>
      </c>
      <c r="AF40" s="76" t="s">
        <v>71</v>
      </c>
      <c r="AG40" s="76" t="s">
        <v>72</v>
      </c>
      <c r="AH40" s="76" t="s">
        <v>73</v>
      </c>
      <c r="AI40" s="76" t="s">
        <v>74</v>
      </c>
      <c r="AJ40" s="76" t="s">
        <v>10</v>
      </c>
      <c r="AM40" s="48"/>
      <c r="AN40" s="48"/>
      <c r="AO40" s="48"/>
      <c r="AP40" s="48"/>
    </row>
    <row r="41" spans="2:52" s="11" customFormat="1" ht="20.100000000000001" customHeight="1" x14ac:dyDescent="0.25">
      <c r="B41" s="10">
        <v>1</v>
      </c>
      <c r="C41" s="137" t="s">
        <v>107</v>
      </c>
      <c r="D41" s="137"/>
      <c r="E41" s="137"/>
      <c r="F41" s="79">
        <f>ROUND(3.1415*(3+0.018+0.018),3)</f>
        <v>9.5380000000000003</v>
      </c>
      <c r="G41" s="36">
        <f>+G36</f>
        <v>43500</v>
      </c>
      <c r="H41" s="35"/>
      <c r="I41" s="53"/>
      <c r="J41" s="53">
        <f t="shared" ref="J41" si="62">+$F41*J36</f>
        <v>0</v>
      </c>
      <c r="K41" s="53">
        <f t="shared" ref="K41:AI41" si="63">+$F41*K36</f>
        <v>715.35</v>
      </c>
      <c r="L41" s="53">
        <f t="shared" si="63"/>
        <v>14307</v>
      </c>
      <c r="M41" s="53">
        <f t="shared" si="63"/>
        <v>14307</v>
      </c>
      <c r="N41" s="53">
        <f t="shared" si="63"/>
        <v>21460.5</v>
      </c>
      <c r="O41" s="53">
        <f t="shared" si="63"/>
        <v>21460.5</v>
      </c>
      <c r="P41" s="53">
        <f t="shared" si="63"/>
        <v>21460.5</v>
      </c>
      <c r="Q41" s="53">
        <f t="shared" si="63"/>
        <v>21460.5</v>
      </c>
      <c r="R41" s="53">
        <f t="shared" si="63"/>
        <v>21460.5</v>
      </c>
      <c r="S41" s="53">
        <f t="shared" si="63"/>
        <v>21460.5</v>
      </c>
      <c r="T41" s="53">
        <f t="shared" si="63"/>
        <v>21460.5</v>
      </c>
      <c r="U41" s="53">
        <f t="shared" si="63"/>
        <v>21460.5</v>
      </c>
      <c r="V41" s="53">
        <f t="shared" si="63"/>
        <v>15737.7</v>
      </c>
      <c r="W41" s="53">
        <f t="shared" si="63"/>
        <v>15737.7</v>
      </c>
      <c r="X41" s="53">
        <f t="shared" si="63"/>
        <v>15737.7</v>
      </c>
      <c r="Y41" s="53">
        <f t="shared" si="63"/>
        <v>17168.400000000001</v>
      </c>
      <c r="Z41" s="53">
        <f t="shared" si="63"/>
        <v>21460.5</v>
      </c>
      <c r="AA41" s="53">
        <f t="shared" si="63"/>
        <v>21460.5</v>
      </c>
      <c r="AB41" s="53">
        <f t="shared" si="63"/>
        <v>21460.5</v>
      </c>
      <c r="AC41" s="53">
        <f t="shared" si="63"/>
        <v>21460.5</v>
      </c>
      <c r="AD41" s="53">
        <f t="shared" si="63"/>
        <v>21460.5</v>
      </c>
      <c r="AE41" s="53">
        <f t="shared" si="63"/>
        <v>21460.5</v>
      </c>
      <c r="AF41" s="53">
        <f t="shared" si="63"/>
        <v>21698.95</v>
      </c>
      <c r="AG41" s="53">
        <f t="shared" si="63"/>
        <v>0</v>
      </c>
      <c r="AH41" s="53">
        <f t="shared" si="63"/>
        <v>0</v>
      </c>
      <c r="AI41" s="53">
        <f t="shared" si="63"/>
        <v>0</v>
      </c>
      <c r="AJ41" s="53"/>
      <c r="AM41" s="47"/>
      <c r="AN41" s="51" t="e">
        <f>+#REF!*2*0.35</f>
        <v>#REF!</v>
      </c>
      <c r="AO41" s="51" t="e">
        <f>+#REF!*2*0.15</f>
        <v>#REF!</v>
      </c>
      <c r="AP41" s="47"/>
      <c r="AQ41" s="11" t="e">
        <f>+AJ41*#REF!</f>
        <v>#REF!</v>
      </c>
      <c r="AR41" s="11" t="e">
        <f>+AJ41*#REF!</f>
        <v>#REF!</v>
      </c>
      <c r="AS41" s="11">
        <f>401+4+4+25+25</f>
        <v>459</v>
      </c>
      <c r="AT41" s="11">
        <f>+AS41+300</f>
        <v>759</v>
      </c>
      <c r="AU41" s="11">
        <f>+AS41+1000</f>
        <v>1459</v>
      </c>
      <c r="AW41" s="11">
        <f>+AS41/1000</f>
        <v>0.45900000000000002</v>
      </c>
      <c r="AX41" s="11">
        <f t="shared" ref="AX41" si="64">+AT41/1000</f>
        <v>0.75900000000000001</v>
      </c>
      <c r="AY41" s="11">
        <f t="shared" ref="AY41" si="65">+AU41/1000</f>
        <v>1.4590000000000001</v>
      </c>
      <c r="AZ41" s="11">
        <f>+AW41*AX41*AY41*AJ41</f>
        <v>0</v>
      </c>
    </row>
    <row r="42" spans="2:52" s="11" customFormat="1" ht="20.100000000000001" customHeight="1" x14ac:dyDescent="0.25">
      <c r="B42" s="243"/>
      <c r="C42" s="242"/>
      <c r="D42" s="242"/>
      <c r="E42" s="242"/>
      <c r="F42" s="79">
        <f>ROUND(3.1415*(3),3)</f>
        <v>9.4250000000000007</v>
      </c>
      <c r="G42" s="36">
        <f>+G37</f>
        <v>43500</v>
      </c>
      <c r="H42" s="144"/>
      <c r="I42" s="145"/>
      <c r="J42" s="145"/>
      <c r="K42" s="53">
        <f>+$F42*K36</f>
        <v>706.875</v>
      </c>
      <c r="L42" s="53">
        <f t="shared" ref="L42:AF42" si="66">+$F42*L36</f>
        <v>14137.500000000002</v>
      </c>
      <c r="M42" s="53">
        <f t="shared" si="66"/>
        <v>14137.500000000002</v>
      </c>
      <c r="N42" s="53">
        <f t="shared" si="66"/>
        <v>21206.25</v>
      </c>
      <c r="O42" s="53">
        <f t="shared" si="66"/>
        <v>21206.25</v>
      </c>
      <c r="P42" s="53">
        <f t="shared" si="66"/>
        <v>21206.25</v>
      </c>
      <c r="Q42" s="53">
        <f t="shared" si="66"/>
        <v>21206.25</v>
      </c>
      <c r="R42" s="53">
        <f t="shared" si="66"/>
        <v>21206.25</v>
      </c>
      <c r="S42" s="53">
        <f t="shared" si="66"/>
        <v>21206.25</v>
      </c>
      <c r="T42" s="53">
        <f t="shared" si="66"/>
        <v>21206.25</v>
      </c>
      <c r="U42" s="53">
        <f t="shared" si="66"/>
        <v>21206.25</v>
      </c>
      <c r="V42" s="53">
        <f t="shared" si="66"/>
        <v>15551.250000000002</v>
      </c>
      <c r="W42" s="53">
        <f t="shared" si="66"/>
        <v>15551.250000000002</v>
      </c>
      <c r="X42" s="53">
        <f t="shared" si="66"/>
        <v>15551.250000000002</v>
      </c>
      <c r="Y42" s="53">
        <f t="shared" si="66"/>
        <v>16965</v>
      </c>
      <c r="Z42" s="53">
        <f t="shared" si="66"/>
        <v>21206.25</v>
      </c>
      <c r="AA42" s="53">
        <f t="shared" si="66"/>
        <v>21206.25</v>
      </c>
      <c r="AB42" s="53">
        <f t="shared" si="66"/>
        <v>21206.25</v>
      </c>
      <c r="AC42" s="53">
        <f t="shared" si="66"/>
        <v>21206.25</v>
      </c>
      <c r="AD42" s="53">
        <f t="shared" si="66"/>
        <v>21206.25</v>
      </c>
      <c r="AE42" s="53">
        <f t="shared" si="66"/>
        <v>21206.25</v>
      </c>
      <c r="AF42" s="53">
        <f t="shared" si="66"/>
        <v>21441.875</v>
      </c>
      <c r="AG42" s="145"/>
      <c r="AH42" s="145"/>
      <c r="AI42" s="145"/>
      <c r="AJ42" s="145"/>
      <c r="AM42" s="47"/>
      <c r="AN42" s="51"/>
      <c r="AO42" s="51"/>
      <c r="AP42" s="47"/>
    </row>
    <row r="43" spans="2:52" s="11" customFormat="1" ht="20.100000000000001" customHeight="1" x14ac:dyDescent="0.25">
      <c r="B43" s="55"/>
      <c r="C43" s="56" t="s">
        <v>14</v>
      </c>
      <c r="D43" s="56"/>
      <c r="E43" s="56"/>
      <c r="F43" s="57"/>
      <c r="G43" s="57">
        <f>SUM(G41:G41)</f>
        <v>43500</v>
      </c>
      <c r="H43" s="57"/>
      <c r="I43" s="58">
        <f t="shared" ref="I43:AJ43" si="67">SUM(I41:I41)</f>
        <v>0</v>
      </c>
      <c r="J43" s="58">
        <f t="shared" si="67"/>
        <v>0</v>
      </c>
      <c r="K43" s="58">
        <f t="shared" si="67"/>
        <v>715.35</v>
      </c>
      <c r="L43" s="58">
        <f t="shared" si="67"/>
        <v>14307</v>
      </c>
      <c r="M43" s="58">
        <f t="shared" si="67"/>
        <v>14307</v>
      </c>
      <c r="N43" s="58">
        <f t="shared" si="67"/>
        <v>21460.5</v>
      </c>
      <c r="O43" s="58">
        <f t="shared" si="67"/>
        <v>21460.5</v>
      </c>
      <c r="P43" s="58">
        <f t="shared" si="67"/>
        <v>21460.5</v>
      </c>
      <c r="Q43" s="58">
        <f t="shared" si="67"/>
        <v>21460.5</v>
      </c>
      <c r="R43" s="58">
        <f t="shared" si="67"/>
        <v>21460.5</v>
      </c>
      <c r="S43" s="58">
        <f t="shared" si="67"/>
        <v>21460.5</v>
      </c>
      <c r="T43" s="58">
        <f t="shared" si="67"/>
        <v>21460.5</v>
      </c>
      <c r="U43" s="58">
        <f t="shared" si="67"/>
        <v>21460.5</v>
      </c>
      <c r="V43" s="58">
        <f t="shared" si="67"/>
        <v>15737.7</v>
      </c>
      <c r="W43" s="58">
        <f t="shared" si="67"/>
        <v>15737.7</v>
      </c>
      <c r="X43" s="58">
        <f t="shared" si="67"/>
        <v>15737.7</v>
      </c>
      <c r="Y43" s="58">
        <f t="shared" si="67"/>
        <v>17168.400000000001</v>
      </c>
      <c r="Z43" s="58">
        <f t="shared" si="67"/>
        <v>21460.5</v>
      </c>
      <c r="AA43" s="58">
        <f t="shared" si="67"/>
        <v>21460.5</v>
      </c>
      <c r="AB43" s="58">
        <f t="shared" si="67"/>
        <v>21460.5</v>
      </c>
      <c r="AC43" s="58">
        <f t="shared" si="67"/>
        <v>21460.5</v>
      </c>
      <c r="AD43" s="58">
        <f t="shared" si="67"/>
        <v>21460.5</v>
      </c>
      <c r="AE43" s="58">
        <f t="shared" si="67"/>
        <v>21460.5</v>
      </c>
      <c r="AF43" s="58">
        <f t="shared" si="67"/>
        <v>21698.95</v>
      </c>
      <c r="AG43" s="58">
        <f t="shared" si="67"/>
        <v>0</v>
      </c>
      <c r="AH43" s="58">
        <f t="shared" si="67"/>
        <v>0</v>
      </c>
      <c r="AI43" s="58">
        <f t="shared" si="67"/>
        <v>0</v>
      </c>
      <c r="AJ43" s="58">
        <f t="shared" si="67"/>
        <v>0</v>
      </c>
      <c r="AM43" s="47"/>
      <c r="AN43" s="47"/>
      <c r="AO43" s="47"/>
      <c r="AP43" s="47"/>
    </row>
    <row r="44" spans="2:52" s="11" customFormat="1" ht="20.100000000000001" customHeight="1" x14ac:dyDescent="0.25">
      <c r="B44" s="155"/>
      <c r="C44" s="156"/>
      <c r="D44" s="156"/>
      <c r="E44" s="156"/>
      <c r="F44" s="157"/>
      <c r="G44" s="157"/>
      <c r="H44" s="157"/>
      <c r="I44" s="158"/>
      <c r="J44" s="158">
        <v>725</v>
      </c>
      <c r="K44" s="158">
        <v>725</v>
      </c>
      <c r="L44" s="158">
        <v>725</v>
      </c>
      <c r="M44" s="158">
        <v>725</v>
      </c>
      <c r="N44" s="158">
        <v>725</v>
      </c>
      <c r="O44" s="158">
        <v>725</v>
      </c>
      <c r="P44" s="158">
        <v>725</v>
      </c>
      <c r="Q44" s="158">
        <v>725</v>
      </c>
      <c r="R44" s="158">
        <v>725</v>
      </c>
      <c r="S44" s="158">
        <v>725</v>
      </c>
      <c r="T44" s="158">
        <v>725</v>
      </c>
      <c r="U44" s="158">
        <v>725</v>
      </c>
      <c r="V44" s="158">
        <v>725</v>
      </c>
      <c r="W44" s="158">
        <v>725</v>
      </c>
      <c r="X44" s="158">
        <v>725</v>
      </c>
      <c r="Y44" s="158">
        <v>725</v>
      </c>
      <c r="Z44" s="158">
        <v>725</v>
      </c>
      <c r="AA44" s="158">
        <v>725</v>
      </c>
      <c r="AB44" s="158">
        <v>725</v>
      </c>
      <c r="AC44" s="158">
        <v>725</v>
      </c>
      <c r="AD44" s="158">
        <v>725</v>
      </c>
      <c r="AE44" s="158">
        <v>725</v>
      </c>
      <c r="AF44" s="158">
        <v>725</v>
      </c>
      <c r="AG44" s="158"/>
      <c r="AH44" s="158"/>
      <c r="AI44" s="158"/>
      <c r="AJ44" s="158"/>
      <c r="AM44" s="47"/>
      <c r="AN44" s="47"/>
      <c r="AO44" s="47"/>
      <c r="AP44" s="47"/>
    </row>
    <row r="45" spans="2:52" s="11" customFormat="1" ht="20.100000000000001" customHeight="1" x14ac:dyDescent="0.25">
      <c r="B45" s="155"/>
      <c r="C45" s="156"/>
      <c r="D45" s="156"/>
      <c r="E45" s="156"/>
      <c r="F45" s="157"/>
      <c r="G45" s="157"/>
      <c r="H45" s="157"/>
      <c r="I45" s="158"/>
      <c r="J45" s="158">
        <v>400</v>
      </c>
      <c r="K45" s="158">
        <v>400</v>
      </c>
      <c r="L45" s="158">
        <v>400</v>
      </c>
      <c r="M45" s="158">
        <v>400</v>
      </c>
      <c r="N45" s="158">
        <v>400</v>
      </c>
      <c r="O45" s="158">
        <v>400</v>
      </c>
      <c r="P45" s="158">
        <v>400</v>
      </c>
      <c r="Q45" s="158">
        <v>400</v>
      </c>
      <c r="R45" s="158">
        <v>400</v>
      </c>
      <c r="S45" s="158">
        <v>400</v>
      </c>
      <c r="T45" s="158">
        <v>400</v>
      </c>
      <c r="U45" s="158">
        <v>400</v>
      </c>
      <c r="V45" s="158">
        <v>400</v>
      </c>
      <c r="W45" s="158">
        <v>400</v>
      </c>
      <c r="X45" s="158">
        <v>400</v>
      </c>
      <c r="Y45" s="158">
        <v>400</v>
      </c>
      <c r="Z45" s="158">
        <v>400</v>
      </c>
      <c r="AA45" s="158">
        <v>400</v>
      </c>
      <c r="AB45" s="158">
        <v>400</v>
      </c>
      <c r="AC45" s="158">
        <v>400</v>
      </c>
      <c r="AD45" s="158">
        <v>400</v>
      </c>
      <c r="AE45" s="158">
        <v>400</v>
      </c>
      <c r="AF45" s="158">
        <v>400</v>
      </c>
      <c r="AG45" s="158"/>
      <c r="AH45" s="267">
        <f>SUM(K41:AF41)*AF44</f>
        <v>301496180.00000006</v>
      </c>
      <c r="AI45" s="267"/>
      <c r="AJ45" s="158"/>
      <c r="AM45" s="47"/>
      <c r="AN45" s="47"/>
      <c r="AO45" s="47"/>
      <c r="AP45" s="47"/>
    </row>
    <row r="46" spans="2:52" s="11" customFormat="1" ht="20.100000000000001" customHeight="1" x14ac:dyDescent="0.25">
      <c r="B46" s="155"/>
      <c r="C46" s="156"/>
      <c r="D46" s="156"/>
      <c r="E46" s="156"/>
      <c r="F46" s="157"/>
      <c r="G46" s="157"/>
      <c r="H46" s="157"/>
      <c r="I46" s="158"/>
      <c r="J46" s="159">
        <f>+J44*J41/10000000</f>
        <v>0</v>
      </c>
      <c r="K46" s="159">
        <f t="shared" ref="K46:AF46" si="68">+K44*K41/10000000</f>
        <v>5.1862875000000003E-2</v>
      </c>
      <c r="L46" s="159">
        <f t="shared" si="68"/>
        <v>1.0372574999999999</v>
      </c>
      <c r="M46" s="159">
        <f t="shared" si="68"/>
        <v>1.0372574999999999</v>
      </c>
      <c r="N46" s="159">
        <f t="shared" si="68"/>
        <v>1.5558862499999999</v>
      </c>
      <c r="O46" s="159">
        <f t="shared" si="68"/>
        <v>1.5558862499999999</v>
      </c>
      <c r="P46" s="159">
        <f t="shared" si="68"/>
        <v>1.5558862499999999</v>
      </c>
      <c r="Q46" s="159">
        <f t="shared" si="68"/>
        <v>1.5558862499999999</v>
      </c>
      <c r="R46" s="159">
        <f t="shared" si="68"/>
        <v>1.5558862499999999</v>
      </c>
      <c r="S46" s="159">
        <f t="shared" si="68"/>
        <v>1.5558862499999999</v>
      </c>
      <c r="T46" s="159">
        <f t="shared" si="68"/>
        <v>1.5558862499999999</v>
      </c>
      <c r="U46" s="159">
        <f t="shared" si="68"/>
        <v>1.5558862499999999</v>
      </c>
      <c r="V46" s="159">
        <f t="shared" si="68"/>
        <v>1.1409832499999999</v>
      </c>
      <c r="W46" s="159">
        <f t="shared" si="68"/>
        <v>1.1409832499999999</v>
      </c>
      <c r="X46" s="159">
        <f t="shared" si="68"/>
        <v>1.1409832499999999</v>
      </c>
      <c r="Y46" s="159">
        <f t="shared" si="68"/>
        <v>1.2447090000000003</v>
      </c>
      <c r="Z46" s="159">
        <f t="shared" si="68"/>
        <v>1.5558862499999999</v>
      </c>
      <c r="AA46" s="159">
        <f t="shared" si="68"/>
        <v>1.5558862499999999</v>
      </c>
      <c r="AB46" s="159">
        <f t="shared" si="68"/>
        <v>1.5558862499999999</v>
      </c>
      <c r="AC46" s="159">
        <f t="shared" si="68"/>
        <v>1.5558862499999999</v>
      </c>
      <c r="AD46" s="159">
        <f t="shared" si="68"/>
        <v>1.5558862499999999</v>
      </c>
      <c r="AE46" s="159">
        <f t="shared" si="68"/>
        <v>1.5558862499999999</v>
      </c>
      <c r="AF46" s="159">
        <f t="shared" si="68"/>
        <v>1.5731738749999999</v>
      </c>
      <c r="AG46" s="158"/>
      <c r="AH46" s="267">
        <f>SUM(K42:AF42)*AF45</f>
        <v>164372000</v>
      </c>
      <c r="AI46" s="267"/>
      <c r="AJ46" s="158"/>
      <c r="AM46" s="47"/>
      <c r="AN46" s="47"/>
      <c r="AO46" s="47"/>
      <c r="AP46" s="47"/>
    </row>
    <row r="47" spans="2:52" x14ac:dyDescent="0.25">
      <c r="J47" s="159">
        <f>+J45*J42/10000000</f>
        <v>0</v>
      </c>
      <c r="K47" s="159">
        <f t="shared" ref="K47:AF47" si="69">+K45*K42/10000000</f>
        <v>2.8275000000000002E-2</v>
      </c>
      <c r="L47" s="159">
        <f t="shared" si="69"/>
        <v>0.56550000000000011</v>
      </c>
      <c r="M47" s="159">
        <f t="shared" si="69"/>
        <v>0.56550000000000011</v>
      </c>
      <c r="N47" s="159">
        <f t="shared" si="69"/>
        <v>0.84824999999999995</v>
      </c>
      <c r="O47" s="159">
        <f t="shared" si="69"/>
        <v>0.84824999999999995</v>
      </c>
      <c r="P47" s="159">
        <f t="shared" si="69"/>
        <v>0.84824999999999995</v>
      </c>
      <c r="Q47" s="159">
        <f t="shared" si="69"/>
        <v>0.84824999999999995</v>
      </c>
      <c r="R47" s="159">
        <f t="shared" si="69"/>
        <v>0.84824999999999995</v>
      </c>
      <c r="S47" s="159">
        <f t="shared" si="69"/>
        <v>0.84824999999999995</v>
      </c>
      <c r="T47" s="159">
        <f t="shared" si="69"/>
        <v>0.84824999999999995</v>
      </c>
      <c r="U47" s="159">
        <f t="shared" si="69"/>
        <v>0.84824999999999995</v>
      </c>
      <c r="V47" s="159">
        <f t="shared" si="69"/>
        <v>0.6220500000000001</v>
      </c>
      <c r="W47" s="159">
        <f t="shared" si="69"/>
        <v>0.6220500000000001</v>
      </c>
      <c r="X47" s="159">
        <f t="shared" si="69"/>
        <v>0.6220500000000001</v>
      </c>
      <c r="Y47" s="159">
        <f t="shared" si="69"/>
        <v>0.67859999999999998</v>
      </c>
      <c r="Z47" s="159">
        <f t="shared" si="69"/>
        <v>0.84824999999999995</v>
      </c>
      <c r="AA47" s="159">
        <f t="shared" si="69"/>
        <v>0.84824999999999995</v>
      </c>
      <c r="AB47" s="159">
        <f t="shared" si="69"/>
        <v>0.84824999999999995</v>
      </c>
      <c r="AC47" s="159">
        <f t="shared" si="69"/>
        <v>0.84824999999999995</v>
      </c>
      <c r="AD47" s="159">
        <f t="shared" si="69"/>
        <v>0.84824999999999995</v>
      </c>
      <c r="AE47" s="159">
        <f t="shared" si="69"/>
        <v>0.84824999999999995</v>
      </c>
      <c r="AF47" s="159">
        <f t="shared" si="69"/>
        <v>0.85767499999999997</v>
      </c>
      <c r="AH47" s="267">
        <f>SUM(AH45:AI46)</f>
        <v>465868180.00000006</v>
      </c>
      <c r="AI47" s="267"/>
    </row>
    <row r="48" spans="2:52" x14ac:dyDescent="0.25">
      <c r="J48" s="80">
        <f>+J47*J43/10000000</f>
        <v>0</v>
      </c>
      <c r="K48" s="80">
        <f>+K46+K47</f>
        <v>8.0137874999999997E-2</v>
      </c>
      <c r="L48" s="80">
        <f t="shared" ref="L48:AE48" si="70">+L46+L47</f>
        <v>1.6027575000000001</v>
      </c>
      <c r="M48" s="80">
        <f t="shared" si="70"/>
        <v>1.6027575000000001</v>
      </c>
      <c r="N48" s="80">
        <f t="shared" si="70"/>
        <v>2.4041362499999996</v>
      </c>
      <c r="O48" s="80">
        <f t="shared" si="70"/>
        <v>2.4041362499999996</v>
      </c>
      <c r="P48" s="80">
        <f t="shared" si="70"/>
        <v>2.4041362499999996</v>
      </c>
      <c r="Q48" s="80">
        <f t="shared" si="70"/>
        <v>2.4041362499999996</v>
      </c>
      <c r="R48" s="80">
        <f t="shared" si="70"/>
        <v>2.4041362499999996</v>
      </c>
      <c r="S48" s="80">
        <f t="shared" si="70"/>
        <v>2.4041362499999996</v>
      </c>
      <c r="T48" s="80">
        <f t="shared" si="70"/>
        <v>2.4041362499999996</v>
      </c>
      <c r="U48" s="80">
        <f t="shared" si="70"/>
        <v>2.4041362499999996</v>
      </c>
      <c r="V48" s="80">
        <f t="shared" si="70"/>
        <v>1.7630332499999999</v>
      </c>
      <c r="W48" s="80">
        <f t="shared" si="70"/>
        <v>1.7630332499999999</v>
      </c>
      <c r="X48" s="80">
        <f t="shared" si="70"/>
        <v>1.7630332499999999</v>
      </c>
      <c r="Y48" s="80">
        <f t="shared" si="70"/>
        <v>1.9233090000000002</v>
      </c>
      <c r="Z48" s="80">
        <f t="shared" si="70"/>
        <v>2.4041362499999996</v>
      </c>
      <c r="AA48" s="80">
        <f t="shared" si="70"/>
        <v>2.4041362499999996</v>
      </c>
      <c r="AB48" s="80">
        <f t="shared" si="70"/>
        <v>2.4041362499999996</v>
      </c>
      <c r="AC48" s="80">
        <f t="shared" si="70"/>
        <v>2.4041362499999996</v>
      </c>
      <c r="AD48" s="80">
        <f t="shared" si="70"/>
        <v>2.4041362499999996</v>
      </c>
      <c r="AE48" s="80">
        <f t="shared" si="70"/>
        <v>2.4041362499999996</v>
      </c>
      <c r="AF48" s="80">
        <f>+AF46+AF47+0.016</f>
        <v>2.4468488749999997</v>
      </c>
      <c r="AH48" s="266">
        <f>+AE50-AH47</f>
        <v>161844.9999999404</v>
      </c>
      <c r="AI48" s="266"/>
    </row>
    <row r="49" spans="10:35" x14ac:dyDescent="0.25">
      <c r="AH49" s="268">
        <f>+AH48/10000000</f>
        <v>1.618449999999404E-2</v>
      </c>
      <c r="AI49" s="268"/>
    </row>
    <row r="50" spans="10:35" x14ac:dyDescent="0.25">
      <c r="AE50" s="266">
        <f>299516350+324075+166013600+176000</f>
        <v>466030025</v>
      </c>
      <c r="AF50" s="266"/>
      <c r="AH50" s="80"/>
    </row>
    <row r="54" spans="10:35" x14ac:dyDescent="0.25">
      <c r="K54" s="16">
        <f>+K37</f>
        <v>75</v>
      </c>
      <c r="L54" s="16">
        <f>+K54+L37</f>
        <v>1575</v>
      </c>
      <c r="M54" s="16">
        <f t="shared" ref="M54:AI54" si="71">+L54+M37</f>
        <v>3075</v>
      </c>
      <c r="N54" s="16">
        <f t="shared" si="71"/>
        <v>5325</v>
      </c>
      <c r="O54" s="16">
        <f t="shared" si="71"/>
        <v>7575</v>
      </c>
      <c r="P54" s="16">
        <f t="shared" si="71"/>
        <v>9825</v>
      </c>
      <c r="Q54" s="16">
        <f t="shared" si="71"/>
        <v>12075</v>
      </c>
      <c r="R54" s="16">
        <f t="shared" si="71"/>
        <v>14325</v>
      </c>
      <c r="S54" s="16">
        <f t="shared" si="71"/>
        <v>16575</v>
      </c>
      <c r="T54" s="16">
        <f t="shared" si="71"/>
        <v>18825</v>
      </c>
      <c r="U54" s="16">
        <f t="shared" si="71"/>
        <v>21075</v>
      </c>
      <c r="V54" s="16">
        <f t="shared" si="71"/>
        <v>22725</v>
      </c>
      <c r="W54" s="16">
        <f t="shared" si="71"/>
        <v>24375</v>
      </c>
      <c r="X54" s="16">
        <f t="shared" si="71"/>
        <v>26025</v>
      </c>
      <c r="Y54" s="16">
        <f t="shared" si="71"/>
        <v>27825</v>
      </c>
      <c r="Z54" s="16">
        <f t="shared" si="71"/>
        <v>30075</v>
      </c>
      <c r="AA54" s="16">
        <f t="shared" si="71"/>
        <v>32325</v>
      </c>
      <c r="AB54" s="16">
        <f t="shared" si="71"/>
        <v>34575</v>
      </c>
      <c r="AC54" s="16">
        <f t="shared" si="71"/>
        <v>36825</v>
      </c>
      <c r="AD54" s="16">
        <f t="shared" si="71"/>
        <v>39075</v>
      </c>
      <c r="AE54" s="16">
        <f t="shared" si="71"/>
        <v>41325</v>
      </c>
      <c r="AF54" s="16">
        <f t="shared" si="71"/>
        <v>43600</v>
      </c>
      <c r="AG54" s="16">
        <f t="shared" si="71"/>
        <v>43600</v>
      </c>
      <c r="AH54" s="16">
        <f t="shared" si="71"/>
        <v>43600</v>
      </c>
      <c r="AI54" s="16">
        <f t="shared" si="71"/>
        <v>43600</v>
      </c>
    </row>
    <row r="55" spans="10:35" x14ac:dyDescent="0.25">
      <c r="K55" s="16">
        <f>+K15</f>
        <v>0</v>
      </c>
      <c r="L55" s="16">
        <f t="shared" ref="L55:AI55" si="72">+K55+L15</f>
        <v>300</v>
      </c>
      <c r="M55" s="16">
        <f t="shared" si="72"/>
        <v>1200</v>
      </c>
      <c r="N55" s="16">
        <f t="shared" si="72"/>
        <v>3397.5</v>
      </c>
      <c r="O55" s="16">
        <f t="shared" si="72"/>
        <v>5745</v>
      </c>
      <c r="P55" s="16">
        <f t="shared" si="72"/>
        <v>8092.5</v>
      </c>
      <c r="Q55" s="16">
        <f t="shared" si="72"/>
        <v>10440</v>
      </c>
      <c r="R55" s="16">
        <f t="shared" si="72"/>
        <v>12787.5</v>
      </c>
      <c r="S55" s="16">
        <f t="shared" si="72"/>
        <v>15135</v>
      </c>
      <c r="T55" s="16">
        <f t="shared" si="72"/>
        <v>17482.5</v>
      </c>
      <c r="U55" s="16">
        <f t="shared" si="72"/>
        <v>19755</v>
      </c>
      <c r="V55" s="16">
        <f t="shared" si="72"/>
        <v>20955</v>
      </c>
      <c r="W55" s="16">
        <f t="shared" si="72"/>
        <v>22155</v>
      </c>
      <c r="X55" s="16">
        <f t="shared" si="72"/>
        <v>23355</v>
      </c>
      <c r="Y55" s="16">
        <f t="shared" si="72"/>
        <v>24555</v>
      </c>
      <c r="Z55" s="16">
        <f t="shared" si="72"/>
        <v>26805</v>
      </c>
      <c r="AA55" s="16">
        <f t="shared" si="72"/>
        <v>28815.25</v>
      </c>
      <c r="AB55" s="16">
        <f t="shared" si="72"/>
        <v>30793.5</v>
      </c>
      <c r="AC55" s="16">
        <f t="shared" si="72"/>
        <v>33093.75</v>
      </c>
      <c r="AD55" s="16">
        <f t="shared" si="72"/>
        <v>35643.75</v>
      </c>
      <c r="AE55" s="16">
        <f t="shared" si="72"/>
        <v>37869</v>
      </c>
      <c r="AF55" s="16">
        <f t="shared" si="72"/>
        <v>39875.25</v>
      </c>
      <c r="AG55" s="16">
        <f t="shared" si="72"/>
        <v>41712.75</v>
      </c>
      <c r="AH55" s="16">
        <f t="shared" si="72"/>
        <v>43600.25</v>
      </c>
      <c r="AI55" s="16">
        <f t="shared" si="72"/>
        <v>43600.25</v>
      </c>
    </row>
    <row r="56" spans="10:35" x14ac:dyDescent="0.25">
      <c r="J56" s="16">
        <f>+'to client - Supply'!G17</f>
        <v>0</v>
      </c>
      <c r="K56" s="16">
        <f>+J56+'to client - Supply'!H21</f>
        <v>0</v>
      </c>
      <c r="L56" s="16">
        <f>+K56+'to client - Supply'!I21</f>
        <v>66450</v>
      </c>
      <c r="M56" s="16">
        <f>+L56+'to client - Supply'!J21</f>
        <v>66450</v>
      </c>
      <c r="N56" s="16">
        <f>+M56+'to client - Supply'!K21</f>
        <v>132900</v>
      </c>
      <c r="O56" s="16">
        <f>+N56+'to client - Supply'!L21</f>
        <v>132900</v>
      </c>
      <c r="P56" s="16">
        <f>+O56+'to client - Supply'!M21</f>
        <v>199350</v>
      </c>
      <c r="Q56" s="16">
        <f>+P56+'to client - Supply'!N21</f>
        <v>199350</v>
      </c>
      <c r="R56" s="16">
        <f>+Q56+'to client - Supply'!O21</f>
        <v>265800</v>
      </c>
      <c r="S56" s="16">
        <f>+R56+'to client - Supply'!P21</f>
        <v>265800</v>
      </c>
      <c r="T56" s="16">
        <f>+S56+'to client - Supply'!Q21</f>
        <v>332250</v>
      </c>
      <c r="U56" s="16">
        <f>+T56+'to client - Supply'!R21</f>
        <v>332250</v>
      </c>
      <c r="V56" s="16">
        <f>+U56+'to client - Supply'!S21</f>
        <v>398700</v>
      </c>
      <c r="W56" s="16">
        <f>+V56+'to client - Supply'!T21</f>
        <v>398700</v>
      </c>
      <c r="X56" s="16">
        <f>+W56+'to client - Supply'!U21</f>
        <v>465150</v>
      </c>
      <c r="Y56" s="16">
        <f>+X56+'to client - Supply'!V21</f>
        <v>465150</v>
      </c>
      <c r="Z56" s="16">
        <f>+Y56+'to client - Supply'!W21</f>
        <v>531600</v>
      </c>
      <c r="AA56" s="16">
        <f>+Z56+'to client - Supply'!X21</f>
        <v>531600</v>
      </c>
      <c r="AB56" s="16">
        <f>+AA56+'to client - Supply'!Y21</f>
        <v>598050</v>
      </c>
    </row>
  </sheetData>
  <mergeCells count="25">
    <mergeCell ref="E4:E5"/>
    <mergeCell ref="F4:F5"/>
    <mergeCell ref="E12:E13"/>
    <mergeCell ref="F12:F13"/>
    <mergeCell ref="E7:E8"/>
    <mergeCell ref="F7:F8"/>
    <mergeCell ref="D4:D6"/>
    <mergeCell ref="D7:D9"/>
    <mergeCell ref="D10:D11"/>
    <mergeCell ref="D12:D14"/>
    <mergeCell ref="C4:C14"/>
    <mergeCell ref="C21:C31"/>
    <mergeCell ref="D21:D23"/>
    <mergeCell ref="E21:E22"/>
    <mergeCell ref="D24:D26"/>
    <mergeCell ref="E24:E25"/>
    <mergeCell ref="D27:D28"/>
    <mergeCell ref="D29:D31"/>
    <mergeCell ref="E29:E30"/>
    <mergeCell ref="AE50:AF50"/>
    <mergeCell ref="AH46:AI46"/>
    <mergeCell ref="AH45:AI45"/>
    <mergeCell ref="AH47:AI47"/>
    <mergeCell ref="AH48:AI48"/>
    <mergeCell ref="AH49:AI49"/>
  </mergeCells>
  <printOptions horizontalCentered="1"/>
  <pageMargins left="0" right="0" top="0.5" bottom="0.25" header="0" footer="0"/>
  <pageSetup paperSize="9" scale="4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28"/>
  <sheetViews>
    <sheetView showZeros="0" zoomScale="95" zoomScaleNormal="95" zoomScaleSheetLayoutView="100" workbookViewId="0">
      <pane xSplit="5" ySplit="3" topLeftCell="F4" activePane="bottomRight" state="frozen"/>
      <selection activeCell="H10" sqref="H10"/>
      <selection pane="topRight" activeCell="H10" sqref="H10"/>
      <selection pane="bottomLeft" activeCell="H10" sqref="H10"/>
      <selection pane="bottomRight" activeCell="H10" sqref="H10"/>
    </sheetView>
  </sheetViews>
  <sheetFormatPr defaultColWidth="9" defaultRowHeight="15" x14ac:dyDescent="0.25"/>
  <cols>
    <col min="1" max="1" width="2.42578125" style="7" customWidth="1"/>
    <col min="2" max="2" width="5" style="7" customWidth="1"/>
    <col min="3" max="3" width="21.28515625" style="7" bestFit="1" customWidth="1"/>
    <col min="4" max="4" width="9.140625" style="7" bestFit="1" customWidth="1"/>
    <col min="5" max="5" width="7.28515625" style="7" customWidth="1"/>
    <col min="6" max="10" width="8.7109375" style="7" customWidth="1"/>
    <col min="11" max="12" width="8.7109375" style="14" customWidth="1"/>
    <col min="13" max="61" width="8.7109375" style="16" customWidth="1"/>
    <col min="62" max="62" width="8.140625" style="17" customWidth="1"/>
    <col min="63" max="63" width="9" style="7"/>
    <col min="64" max="64" width="8" style="7" customWidth="1"/>
    <col min="65" max="65" width="9" style="7"/>
    <col min="66" max="67" width="9.140625" style="7" bestFit="1" customWidth="1"/>
    <col min="68" max="68" width="10.140625" style="7" bestFit="1" customWidth="1"/>
    <col min="69" max="69" width="16.85546875" style="7" bestFit="1" customWidth="1"/>
    <col min="70" max="70" width="9.140625" style="7" bestFit="1" customWidth="1"/>
    <col min="71" max="78" width="9" style="7"/>
    <col min="79" max="80" width="13.140625" style="7" bestFit="1" customWidth="1"/>
    <col min="81" max="16384" width="9" style="7"/>
  </cols>
  <sheetData>
    <row r="1" spans="1:68" s="2" customFormat="1" ht="23.25" customHeight="1" x14ac:dyDescent="0.25">
      <c r="B1" s="1" t="s">
        <v>122</v>
      </c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5"/>
    </row>
    <row r="2" spans="1:68" ht="33" customHeight="1" x14ac:dyDescent="0.25">
      <c r="B2" s="264" t="s">
        <v>2</v>
      </c>
      <c r="C2" s="264" t="s">
        <v>3</v>
      </c>
      <c r="D2" s="264" t="s">
        <v>82</v>
      </c>
      <c r="E2" s="264"/>
      <c r="F2" s="75" t="s">
        <v>6</v>
      </c>
      <c r="G2" s="274" t="s">
        <v>7</v>
      </c>
      <c r="H2" s="275"/>
      <c r="I2" s="260" t="s">
        <v>8</v>
      </c>
      <c r="J2" s="260"/>
      <c r="K2" s="260" t="s">
        <v>9</v>
      </c>
      <c r="L2" s="260"/>
      <c r="M2" s="260" t="s">
        <v>49</v>
      </c>
      <c r="N2" s="260"/>
      <c r="O2" s="260" t="s">
        <v>50</v>
      </c>
      <c r="P2" s="260"/>
      <c r="Q2" s="260" t="s">
        <v>54</v>
      </c>
      <c r="R2" s="260"/>
      <c r="S2" s="260" t="s">
        <v>55</v>
      </c>
      <c r="T2" s="260"/>
      <c r="U2" s="260" t="s">
        <v>56</v>
      </c>
      <c r="V2" s="260"/>
      <c r="W2" s="260" t="s">
        <v>57</v>
      </c>
      <c r="X2" s="260"/>
      <c r="Y2" s="260" t="s">
        <v>58</v>
      </c>
      <c r="Z2" s="260"/>
      <c r="AA2" s="260" t="s">
        <v>79</v>
      </c>
      <c r="AB2" s="260"/>
      <c r="AC2" s="260" t="s">
        <v>60</v>
      </c>
      <c r="AD2" s="260"/>
      <c r="AE2" s="260" t="s">
        <v>61</v>
      </c>
      <c r="AF2" s="260"/>
      <c r="AG2" s="260" t="s">
        <v>62</v>
      </c>
      <c r="AH2" s="260"/>
      <c r="AI2" s="260" t="s">
        <v>63</v>
      </c>
      <c r="AJ2" s="260"/>
      <c r="AK2" s="260" t="s">
        <v>64</v>
      </c>
      <c r="AL2" s="260"/>
      <c r="AM2" s="260" t="s">
        <v>65</v>
      </c>
      <c r="AN2" s="260"/>
      <c r="AO2" s="260" t="s">
        <v>66</v>
      </c>
      <c r="AP2" s="260"/>
      <c r="AQ2" s="260" t="s">
        <v>67</v>
      </c>
      <c r="AR2" s="260"/>
      <c r="AS2" s="260" t="s">
        <v>68</v>
      </c>
      <c r="AT2" s="260"/>
      <c r="AU2" s="260" t="s">
        <v>69</v>
      </c>
      <c r="AV2" s="260"/>
      <c r="AW2" s="260" t="s">
        <v>70</v>
      </c>
      <c r="AX2" s="260"/>
      <c r="AY2" s="260" t="s">
        <v>71</v>
      </c>
      <c r="AZ2" s="260"/>
      <c r="BA2" s="260" t="s">
        <v>90</v>
      </c>
      <c r="BB2" s="260"/>
      <c r="BC2" s="260" t="s">
        <v>73</v>
      </c>
      <c r="BD2" s="260"/>
      <c r="BE2" s="260" t="s">
        <v>74</v>
      </c>
      <c r="BF2" s="260"/>
      <c r="BG2" s="260" t="s">
        <v>10</v>
      </c>
      <c r="BH2" s="260"/>
      <c r="BI2" s="7"/>
      <c r="BJ2" s="7"/>
    </row>
    <row r="3" spans="1:68" s="9" customFormat="1" ht="20.100000000000001" customHeight="1" x14ac:dyDescent="0.25">
      <c r="B3" s="265"/>
      <c r="C3" s="265"/>
      <c r="D3" s="52" t="s">
        <v>124</v>
      </c>
      <c r="E3" s="52" t="s">
        <v>81</v>
      </c>
      <c r="F3" s="52"/>
      <c r="G3" s="52" t="s">
        <v>124</v>
      </c>
      <c r="H3" s="52" t="s">
        <v>81</v>
      </c>
      <c r="I3" s="52" t="s">
        <v>124</v>
      </c>
      <c r="J3" s="52" t="s">
        <v>81</v>
      </c>
      <c r="K3" s="52" t="s">
        <v>124</v>
      </c>
      <c r="L3" s="52" t="s">
        <v>81</v>
      </c>
      <c r="M3" s="52" t="s">
        <v>124</v>
      </c>
      <c r="N3" s="52" t="s">
        <v>81</v>
      </c>
      <c r="O3" s="52" t="s">
        <v>124</v>
      </c>
      <c r="P3" s="52" t="s">
        <v>81</v>
      </c>
      <c r="Q3" s="52" t="s">
        <v>124</v>
      </c>
      <c r="R3" s="52" t="s">
        <v>81</v>
      </c>
      <c r="S3" s="52" t="s">
        <v>124</v>
      </c>
      <c r="T3" s="52" t="s">
        <v>81</v>
      </c>
      <c r="U3" s="52" t="s">
        <v>124</v>
      </c>
      <c r="V3" s="52" t="s">
        <v>81</v>
      </c>
      <c r="W3" s="52" t="s">
        <v>124</v>
      </c>
      <c r="X3" s="52" t="s">
        <v>81</v>
      </c>
      <c r="Y3" s="52" t="s">
        <v>124</v>
      </c>
      <c r="Z3" s="52" t="s">
        <v>81</v>
      </c>
      <c r="AA3" s="52" t="s">
        <v>124</v>
      </c>
      <c r="AB3" s="52" t="s">
        <v>81</v>
      </c>
      <c r="AC3" s="52" t="s">
        <v>124</v>
      </c>
      <c r="AD3" s="52" t="s">
        <v>81</v>
      </c>
      <c r="AE3" s="52" t="s">
        <v>124</v>
      </c>
      <c r="AF3" s="52" t="s">
        <v>81</v>
      </c>
      <c r="AG3" s="52" t="s">
        <v>124</v>
      </c>
      <c r="AH3" s="52" t="s">
        <v>81</v>
      </c>
      <c r="AI3" s="52" t="s">
        <v>124</v>
      </c>
      <c r="AJ3" s="52" t="s">
        <v>81</v>
      </c>
      <c r="AK3" s="52" t="s">
        <v>124</v>
      </c>
      <c r="AL3" s="52" t="s">
        <v>81</v>
      </c>
      <c r="AM3" s="52" t="s">
        <v>124</v>
      </c>
      <c r="AN3" s="52" t="s">
        <v>81</v>
      </c>
      <c r="AO3" s="52" t="s">
        <v>124</v>
      </c>
      <c r="AP3" s="52" t="s">
        <v>81</v>
      </c>
      <c r="AQ3" s="52" t="s">
        <v>124</v>
      </c>
      <c r="AR3" s="52" t="s">
        <v>81</v>
      </c>
      <c r="AS3" s="52" t="s">
        <v>124</v>
      </c>
      <c r="AT3" s="52" t="s">
        <v>81</v>
      </c>
      <c r="AU3" s="52" t="s">
        <v>124</v>
      </c>
      <c r="AV3" s="52" t="s">
        <v>81</v>
      </c>
      <c r="AW3" s="52" t="s">
        <v>124</v>
      </c>
      <c r="AX3" s="52" t="s">
        <v>81</v>
      </c>
      <c r="AY3" s="52" t="s">
        <v>124</v>
      </c>
      <c r="AZ3" s="52" t="s">
        <v>81</v>
      </c>
      <c r="BA3" s="52" t="s">
        <v>124</v>
      </c>
      <c r="BB3" s="52" t="s">
        <v>81</v>
      </c>
      <c r="BC3" s="52" t="s">
        <v>124</v>
      </c>
      <c r="BD3" s="52" t="s">
        <v>81</v>
      </c>
      <c r="BE3" s="52" t="s">
        <v>124</v>
      </c>
      <c r="BF3" s="52" t="s">
        <v>81</v>
      </c>
      <c r="BG3" s="52" t="s">
        <v>80</v>
      </c>
      <c r="BH3" s="52" t="s">
        <v>81</v>
      </c>
      <c r="BJ3" s="46"/>
      <c r="BK3" s="46" t="s">
        <v>48</v>
      </c>
      <c r="BL3" s="46"/>
      <c r="BM3" s="46"/>
    </row>
    <row r="4" spans="1:68" s="11" customFormat="1" ht="25.5" customHeight="1" x14ac:dyDescent="0.25">
      <c r="B4" s="10">
        <v>1</v>
      </c>
      <c r="C4" s="34" t="s">
        <v>125</v>
      </c>
      <c r="D4" s="35">
        <v>17400</v>
      </c>
      <c r="E4" s="35">
        <f>9.5*2.5*0.018*7.85*D4</f>
        <v>58392.224999999999</v>
      </c>
      <c r="F4" s="53"/>
      <c r="G4" s="53">
        <v>1200</v>
      </c>
      <c r="H4" s="35">
        <f>9.5*2.5*0.018*7.85*G4</f>
        <v>4027.0499999999997</v>
      </c>
      <c r="I4" s="53">
        <v>295</v>
      </c>
      <c r="J4" s="35">
        <f>9.5*2.5*0.018*7.85*I4</f>
        <v>989.98312499999997</v>
      </c>
      <c r="K4" s="53">
        <v>1400</v>
      </c>
      <c r="L4" s="35">
        <f>9.5*2.5*0.018*7.85*K4</f>
        <v>4698.2249999999995</v>
      </c>
      <c r="M4" s="53">
        <v>1400</v>
      </c>
      <c r="N4" s="35">
        <f>9.5*2.5*0.018*7.85*M4</f>
        <v>4698.2249999999995</v>
      </c>
      <c r="O4" s="53">
        <v>1400</v>
      </c>
      <c r="P4" s="35">
        <f>9.5*2.5*0.018*7.85*O4</f>
        <v>4698.2249999999995</v>
      </c>
      <c r="Q4" s="53">
        <v>1400</v>
      </c>
      <c r="R4" s="35">
        <f>9.5*2.5*0.018*7.85*Q4</f>
        <v>4698.2249999999995</v>
      </c>
      <c r="S4" s="53">
        <v>1400</v>
      </c>
      <c r="T4" s="35">
        <f>9.5*2.5*0.018*7.85*S4</f>
        <v>4698.2249999999995</v>
      </c>
      <c r="U4" s="53">
        <v>1400</v>
      </c>
      <c r="V4" s="35">
        <f>9.5*2.5*0.018*7.85*U4</f>
        <v>4698.2249999999995</v>
      </c>
      <c r="W4" s="53">
        <v>1400</v>
      </c>
      <c r="X4" s="35">
        <f>9.5*2.5*0.018*7.85*W4</f>
        <v>4698.2249999999995</v>
      </c>
      <c r="Y4" s="53">
        <v>1500</v>
      </c>
      <c r="Z4" s="35">
        <f>9.5*2.5*0.018*7.85*Y4</f>
        <v>5033.8125</v>
      </c>
      <c r="AA4" s="53">
        <v>1500</v>
      </c>
      <c r="AB4" s="35">
        <f>9.5*2.5*0.018*7.85*AA4</f>
        <v>5033.8125</v>
      </c>
      <c r="AC4" s="53">
        <v>1500</v>
      </c>
      <c r="AD4" s="35">
        <f>9.5*2.5*0.018*7.85*AC4</f>
        <v>5033.8125</v>
      </c>
      <c r="AE4" s="53">
        <v>1605</v>
      </c>
      <c r="AF4" s="35">
        <f>9.5*2.5*0.018*7.85*AE4</f>
        <v>5386.1793749999997</v>
      </c>
      <c r="AG4" s="54"/>
      <c r="AH4" s="35">
        <f>9.5*2.5*0.018*7.85*AG4</f>
        <v>0</v>
      </c>
      <c r="AI4" s="54"/>
      <c r="AJ4" s="35">
        <f>9.5*2.5*0.018*7.85*AI4</f>
        <v>0</v>
      </c>
      <c r="AK4" s="54"/>
      <c r="AL4" s="35">
        <f>9.5*2.5*0.018*7.85*AK4</f>
        <v>0</v>
      </c>
      <c r="AM4" s="53"/>
      <c r="AN4" s="35">
        <f>9.5*2.5*0.018*7.85*AM4</f>
        <v>0</v>
      </c>
      <c r="AO4" s="35"/>
      <c r="AP4" s="35">
        <f>9.5*2.5*0.018*7.85*AO4</f>
        <v>0</v>
      </c>
      <c r="AQ4" s="35"/>
      <c r="AR4" s="35">
        <f>9.5*2.5*0.018*7.85*AQ4</f>
        <v>0</v>
      </c>
      <c r="AS4" s="35"/>
      <c r="AT4" s="35">
        <f>9.5*2.5*0.018*7.85*AS4</f>
        <v>0</v>
      </c>
      <c r="AU4" s="35"/>
      <c r="AV4" s="35">
        <f>9.5*2.5*0.018*7.85*AU4</f>
        <v>0</v>
      </c>
      <c r="AW4" s="35"/>
      <c r="AX4" s="35">
        <f>9.5*2.5*0.018*7.85*AW4</f>
        <v>0</v>
      </c>
      <c r="AY4" s="35"/>
      <c r="AZ4" s="35">
        <f>9.5*2.5*0.018*7.85*AY4</f>
        <v>0</v>
      </c>
      <c r="BA4" s="35"/>
      <c r="BB4" s="35">
        <f>9.5*2.5*0.018*7.85*BA4</f>
        <v>0</v>
      </c>
      <c r="BC4" s="35"/>
      <c r="BD4" s="35">
        <f>9.5*2.5*0.018*7.85*BC4</f>
        <v>0</v>
      </c>
      <c r="BE4" s="35"/>
      <c r="BF4" s="35">
        <f>9.5*2.5*0.018*7.85*BE4</f>
        <v>0</v>
      </c>
      <c r="BG4" s="53">
        <f>+W4+Y4+AA4+AC4+AE4+AG4+AI4+AK4+AM4+F4+G4+I4+K4+M4+O4+Q4+S4+U4+AO4+AQ4+AS4+AU4+AW4+AY4+BA4+BC4+BE4</f>
        <v>17400</v>
      </c>
      <c r="BH4" s="142">
        <f>3.1415*7850*(0.401+0.004)*0.004*BG4/1000</f>
        <v>695.13792569999998</v>
      </c>
      <c r="BJ4" s="47"/>
      <c r="BK4" s="47">
        <v>2900</v>
      </c>
      <c r="BL4" s="47"/>
      <c r="BM4" s="60">
        <f>3.1415*(0.401+0.004+0.004)</f>
        <v>1.2848735000000002</v>
      </c>
      <c r="BN4" s="63">
        <f>+BM4*D4</f>
        <v>22356.798900000005</v>
      </c>
      <c r="BO4" s="60">
        <f>3.1415*(0.401)</f>
        <v>1.2597415000000001</v>
      </c>
    </row>
    <row r="5" spans="1:68" s="11" customFormat="1" ht="25.5" customHeight="1" x14ac:dyDescent="0.25">
      <c r="B5" s="10">
        <f>+B4+1</f>
        <v>2</v>
      </c>
      <c r="C5" s="34" t="s">
        <v>126</v>
      </c>
      <c r="D5" s="35">
        <v>17</v>
      </c>
      <c r="E5" s="35">
        <f>8.9*3*0.01*7.85*D5</f>
        <v>35.631150000000005</v>
      </c>
      <c r="F5" s="53"/>
      <c r="G5" s="53"/>
      <c r="H5" s="35">
        <f>8.9*3*0.01*7.85*G5</f>
        <v>0</v>
      </c>
      <c r="I5" s="78"/>
      <c r="J5" s="35">
        <f>8.9*3*0.01*7.85*I5</f>
        <v>0</v>
      </c>
      <c r="K5" s="78"/>
      <c r="L5" s="35">
        <f>8.9*3*0.01*7.85*K5</f>
        <v>0</v>
      </c>
      <c r="M5" s="78"/>
      <c r="N5" s="35">
        <f>8.9*3*0.01*7.85*M5</f>
        <v>0</v>
      </c>
      <c r="O5" s="78"/>
      <c r="P5" s="35">
        <f>8.9*3*0.01*7.85*O5</f>
        <v>0</v>
      </c>
      <c r="Q5" s="78"/>
      <c r="R5" s="35">
        <f>8.9*3*0.01*7.85*Q5</f>
        <v>0</v>
      </c>
      <c r="S5" s="78"/>
      <c r="T5" s="35">
        <f>8.9*3*0.01*7.85*S5</f>
        <v>0</v>
      </c>
      <c r="U5" s="54"/>
      <c r="V5" s="35">
        <f>8.9*3*0.01*7.85*U5</f>
        <v>0</v>
      </c>
      <c r="W5" s="54"/>
      <c r="X5" s="35">
        <f>8.9*3*0.01*7.85*W5</f>
        <v>0</v>
      </c>
      <c r="Y5" s="54"/>
      <c r="Z5" s="35">
        <f>8.9*3*0.01*7.85*Y5</f>
        <v>0</v>
      </c>
      <c r="AA5" s="54"/>
      <c r="AB5" s="35">
        <f>8.9*3*0.01*7.85*AA5</f>
        <v>0</v>
      </c>
      <c r="AC5" s="54"/>
      <c r="AD5" s="35">
        <f>8.9*3*0.01*7.85*AC5</f>
        <v>0</v>
      </c>
      <c r="AE5" s="54"/>
      <c r="AF5" s="35">
        <f>8.9*3*0.01*7.85*AE5</f>
        <v>0</v>
      </c>
      <c r="AG5" s="54"/>
      <c r="AH5" s="35">
        <f>8.9*3*0.01*7.85*AG5</f>
        <v>0</v>
      </c>
      <c r="AI5" s="54"/>
      <c r="AJ5" s="35">
        <f>8.9*3*0.01*7.85*AI5</f>
        <v>0</v>
      </c>
      <c r="AK5" s="54"/>
      <c r="AL5" s="35">
        <f>8.9*3*0.01*7.85*AK5</f>
        <v>0</v>
      </c>
      <c r="AM5" s="53"/>
      <c r="AN5" s="35">
        <f>8.9*3*0.01*7.85*AM5</f>
        <v>0</v>
      </c>
      <c r="AO5" s="35"/>
      <c r="AP5" s="35">
        <f>8.9*3*0.01*7.85*AO5</f>
        <v>0</v>
      </c>
      <c r="AQ5" s="35"/>
      <c r="AR5" s="35">
        <f>8.9*3*0.01*7.85*AQ5</f>
        <v>0</v>
      </c>
      <c r="AS5" s="35"/>
      <c r="AT5" s="35">
        <f>8.9*3*0.01*7.85*AS5</f>
        <v>0</v>
      </c>
      <c r="AU5" s="35"/>
      <c r="AV5" s="35">
        <f>8.9*3*0.01*7.85*AU5</f>
        <v>0</v>
      </c>
      <c r="AW5" s="35"/>
      <c r="AX5" s="35">
        <f>8.9*3*0.01*7.85*AW5</f>
        <v>0</v>
      </c>
      <c r="AY5" s="35"/>
      <c r="AZ5" s="35">
        <f>8.9*3*0.01*7.85*AY5</f>
        <v>0</v>
      </c>
      <c r="BA5" s="35"/>
      <c r="BB5" s="35">
        <f>8.9*3*0.01*7.85*BA5</f>
        <v>0</v>
      </c>
      <c r="BC5" s="35"/>
      <c r="BD5" s="35">
        <f>8.9*3*0.01*7.85*BC5</f>
        <v>0</v>
      </c>
      <c r="BE5" s="35"/>
      <c r="BF5" s="35">
        <f>8.9*3*0.01*7.85*BE5</f>
        <v>0</v>
      </c>
      <c r="BG5" s="53">
        <f>+W5+Y5+AA5+AC5+AE5+AG5+AI5+AK5+AM5+F5+G5+I5+K5+M5+O5+Q5+S5+U5+AO5+AQ5+AS5+AU5+AW5+AY5+BA5+BC5+BE5</f>
        <v>0</v>
      </c>
      <c r="BH5" s="35">
        <f>3.1415*7850*(0.501+0.006)*0.006*BG5/1000</f>
        <v>0</v>
      </c>
      <c r="BJ5" s="47"/>
      <c r="BK5" s="47">
        <v>3850</v>
      </c>
      <c r="BL5" s="47"/>
      <c r="BM5" s="60">
        <f>3.1415*(0.501+0.006+0.006)</f>
        <v>1.6115895000000002</v>
      </c>
      <c r="BN5" s="63">
        <f>+BM5*D5</f>
        <v>27.397021500000005</v>
      </c>
      <c r="BO5" s="60">
        <f>PI()*0.501</f>
        <v>1.5739379194484864</v>
      </c>
    </row>
    <row r="6" spans="1:68" s="11" customFormat="1" ht="20.100000000000001" customHeight="1" x14ac:dyDescent="0.25">
      <c r="A6" s="11" t="s">
        <v>120</v>
      </c>
      <c r="B6" s="55"/>
      <c r="C6" s="56" t="s">
        <v>14</v>
      </c>
      <c r="D6" s="57">
        <f t="shared" ref="D6:AN6" si="0">SUM(D4:D5)</f>
        <v>17417</v>
      </c>
      <c r="E6" s="57">
        <f t="shared" si="0"/>
        <v>58427.85615</v>
      </c>
      <c r="F6" s="58">
        <f t="shared" si="0"/>
        <v>0</v>
      </c>
      <c r="G6" s="58">
        <f t="shared" si="0"/>
        <v>1200</v>
      </c>
      <c r="H6" s="57">
        <f t="shared" si="0"/>
        <v>4027.0499999999997</v>
      </c>
      <c r="I6" s="58">
        <f t="shared" si="0"/>
        <v>295</v>
      </c>
      <c r="J6" s="57">
        <f t="shared" si="0"/>
        <v>989.98312499999997</v>
      </c>
      <c r="K6" s="58">
        <f t="shared" si="0"/>
        <v>1400</v>
      </c>
      <c r="L6" s="57">
        <f t="shared" si="0"/>
        <v>4698.2249999999995</v>
      </c>
      <c r="M6" s="58">
        <f t="shared" si="0"/>
        <v>1400</v>
      </c>
      <c r="N6" s="57">
        <f t="shared" si="0"/>
        <v>4698.2249999999995</v>
      </c>
      <c r="O6" s="58">
        <f t="shared" si="0"/>
        <v>1400</v>
      </c>
      <c r="P6" s="57">
        <f t="shared" si="0"/>
        <v>4698.2249999999995</v>
      </c>
      <c r="Q6" s="58">
        <f t="shared" si="0"/>
        <v>1400</v>
      </c>
      <c r="R6" s="57">
        <f t="shared" si="0"/>
        <v>4698.2249999999995</v>
      </c>
      <c r="S6" s="58">
        <f t="shared" si="0"/>
        <v>1400</v>
      </c>
      <c r="T6" s="57">
        <f t="shared" si="0"/>
        <v>4698.2249999999995</v>
      </c>
      <c r="U6" s="58">
        <f t="shared" si="0"/>
        <v>1400</v>
      </c>
      <c r="V6" s="57">
        <f t="shared" si="0"/>
        <v>4698.2249999999995</v>
      </c>
      <c r="W6" s="58">
        <f t="shared" si="0"/>
        <v>1400</v>
      </c>
      <c r="X6" s="57">
        <f t="shared" si="0"/>
        <v>4698.2249999999995</v>
      </c>
      <c r="Y6" s="58">
        <f t="shared" si="0"/>
        <v>1500</v>
      </c>
      <c r="Z6" s="57">
        <f t="shared" si="0"/>
        <v>5033.8125</v>
      </c>
      <c r="AA6" s="58">
        <f t="shared" si="0"/>
        <v>1500</v>
      </c>
      <c r="AB6" s="57">
        <f t="shared" si="0"/>
        <v>5033.8125</v>
      </c>
      <c r="AC6" s="58">
        <f t="shared" si="0"/>
        <v>1500</v>
      </c>
      <c r="AD6" s="57">
        <f t="shared" si="0"/>
        <v>5033.8125</v>
      </c>
      <c r="AE6" s="58">
        <f t="shared" si="0"/>
        <v>1605</v>
      </c>
      <c r="AF6" s="57">
        <f t="shared" si="0"/>
        <v>5386.1793749999997</v>
      </c>
      <c r="AG6" s="58">
        <f t="shared" si="0"/>
        <v>0</v>
      </c>
      <c r="AH6" s="57">
        <f t="shared" si="0"/>
        <v>0</v>
      </c>
      <c r="AI6" s="58">
        <f t="shared" si="0"/>
        <v>0</v>
      </c>
      <c r="AJ6" s="57">
        <f t="shared" si="0"/>
        <v>0</v>
      </c>
      <c r="AK6" s="58">
        <f t="shared" si="0"/>
        <v>0</v>
      </c>
      <c r="AL6" s="57">
        <f t="shared" si="0"/>
        <v>0</v>
      </c>
      <c r="AM6" s="58">
        <f t="shared" si="0"/>
        <v>0</v>
      </c>
      <c r="AN6" s="57">
        <f t="shared" si="0"/>
        <v>0</v>
      </c>
      <c r="AO6" s="58"/>
      <c r="AP6" s="57">
        <f>SUM(AP4:AP5)</f>
        <v>0</v>
      </c>
      <c r="AQ6" s="58"/>
      <c r="AR6" s="57">
        <f>SUM(AR4:AR5)</f>
        <v>0</v>
      </c>
      <c r="AS6" s="58"/>
      <c r="AT6" s="57">
        <f>SUM(AT4:AT5)</f>
        <v>0</v>
      </c>
      <c r="AU6" s="58"/>
      <c r="AV6" s="57">
        <f>SUM(AV4:AV5)</f>
        <v>0</v>
      </c>
      <c r="AW6" s="58"/>
      <c r="AX6" s="57">
        <f>SUM(AX4:AX5)</f>
        <v>0</v>
      </c>
      <c r="AY6" s="58"/>
      <c r="AZ6" s="57">
        <f>SUM(AZ4:AZ5)</f>
        <v>0</v>
      </c>
      <c r="BA6" s="58"/>
      <c r="BB6" s="57">
        <f>SUM(BB4:BB5)</f>
        <v>0</v>
      </c>
      <c r="BC6" s="58"/>
      <c r="BD6" s="57">
        <f>SUM(BD4:BD5)</f>
        <v>0</v>
      </c>
      <c r="BE6" s="58"/>
      <c r="BF6" s="57">
        <f>SUM(BF4:BF5)</f>
        <v>0</v>
      </c>
      <c r="BG6" s="58">
        <f>SUM(BG4:BG5)</f>
        <v>17400</v>
      </c>
      <c r="BH6" s="58">
        <f>SUM(BH4:BH5)</f>
        <v>695.13792569999998</v>
      </c>
      <c r="BJ6" s="47"/>
      <c r="BK6" s="47"/>
      <c r="BL6" s="47"/>
      <c r="BM6" s="47"/>
    </row>
    <row r="7" spans="1:68" s="11" customFormat="1" ht="20.100000000000001" customHeight="1" x14ac:dyDescent="0.25">
      <c r="B7" s="155"/>
      <c r="C7" s="156" t="s">
        <v>132</v>
      </c>
      <c r="D7" s="157"/>
      <c r="E7" s="157"/>
      <c r="F7" s="158"/>
      <c r="G7" s="158">
        <v>94125</v>
      </c>
      <c r="H7" s="157"/>
      <c r="I7" s="158">
        <v>94125</v>
      </c>
      <c r="J7" s="157"/>
      <c r="K7" s="158">
        <v>94125</v>
      </c>
      <c r="L7" s="157"/>
      <c r="M7" s="158">
        <v>94125</v>
      </c>
      <c r="N7" s="157"/>
      <c r="O7" s="158">
        <v>94125</v>
      </c>
      <c r="P7" s="157"/>
      <c r="Q7" s="158">
        <v>94125</v>
      </c>
      <c r="R7" s="157"/>
      <c r="S7" s="158">
        <v>94125</v>
      </c>
      <c r="T7" s="157"/>
      <c r="U7" s="158">
        <v>94125</v>
      </c>
      <c r="V7" s="157"/>
      <c r="W7" s="158">
        <v>94125</v>
      </c>
      <c r="X7" s="157"/>
      <c r="Y7" s="158">
        <v>94125</v>
      </c>
      <c r="Z7" s="157"/>
      <c r="AA7" s="158">
        <v>94125</v>
      </c>
      <c r="AB7" s="157"/>
      <c r="AC7" s="158">
        <v>94125</v>
      </c>
      <c r="AD7" s="157"/>
      <c r="AE7" s="158">
        <v>94125</v>
      </c>
      <c r="AF7" s="157"/>
      <c r="AG7" s="158"/>
      <c r="AH7" s="157"/>
      <c r="AI7" s="158"/>
      <c r="AJ7" s="157"/>
      <c r="AK7" s="158"/>
      <c r="AL7" s="157"/>
      <c r="AM7" s="158"/>
      <c r="AN7" s="157"/>
      <c r="AO7" s="158"/>
      <c r="AP7" s="157"/>
      <c r="AQ7" s="158"/>
      <c r="AR7" s="157"/>
      <c r="AS7" s="158"/>
      <c r="AT7" s="157"/>
      <c r="AU7" s="158"/>
      <c r="AV7" s="157"/>
      <c r="AW7" s="158"/>
      <c r="AX7" s="157"/>
      <c r="AY7" s="158"/>
      <c r="AZ7" s="157"/>
      <c r="BA7" s="158"/>
      <c r="BB7" s="157"/>
      <c r="BC7" s="158"/>
      <c r="BD7" s="157"/>
      <c r="BE7" s="158"/>
      <c r="BF7" s="157"/>
      <c r="BG7" s="158"/>
      <c r="BH7" s="158"/>
      <c r="BJ7" s="47"/>
      <c r="BK7" s="47"/>
      <c r="BL7" s="47"/>
      <c r="BM7" s="47"/>
    </row>
    <row r="8" spans="1:68" s="11" customFormat="1" ht="20.100000000000001" customHeight="1" x14ac:dyDescent="0.25">
      <c r="B8" s="155"/>
      <c r="C8" s="156"/>
      <c r="D8" s="157"/>
      <c r="E8" s="157"/>
      <c r="F8" s="158"/>
      <c r="G8" s="159">
        <f>+G6*G7/10000000</f>
        <v>11.295</v>
      </c>
      <c r="H8" s="157"/>
      <c r="I8" s="159">
        <f>+I6*I7/10000000</f>
        <v>2.7766875</v>
      </c>
      <c r="J8" s="157"/>
      <c r="K8" s="159">
        <f>+K6*K7/10000000</f>
        <v>13.1775</v>
      </c>
      <c r="L8" s="157"/>
      <c r="M8" s="159">
        <f>+M6*M7/10000000</f>
        <v>13.1775</v>
      </c>
      <c r="N8" s="157"/>
      <c r="O8" s="159">
        <f>+O6*O7/10000000</f>
        <v>13.1775</v>
      </c>
      <c r="P8" s="157"/>
      <c r="Q8" s="159">
        <f>+Q6*Q7/10000000</f>
        <v>13.1775</v>
      </c>
      <c r="R8" s="157"/>
      <c r="S8" s="159">
        <f>+S6*S7/10000000</f>
        <v>13.1775</v>
      </c>
      <c r="T8" s="157"/>
      <c r="U8" s="159">
        <f>+U6*U7/10000000</f>
        <v>13.1775</v>
      </c>
      <c r="V8" s="157"/>
      <c r="W8" s="159">
        <f>+W6*W7/10000000</f>
        <v>13.1775</v>
      </c>
      <c r="X8" s="157"/>
      <c r="Y8" s="159">
        <f>+Y6*Y7/10000000</f>
        <v>14.11875</v>
      </c>
      <c r="Z8" s="157"/>
      <c r="AA8" s="159">
        <f>+AA6*AA7/10000000</f>
        <v>14.11875</v>
      </c>
      <c r="AB8" s="157"/>
      <c r="AC8" s="159">
        <f>+AC6*AC7/10000000</f>
        <v>14.11875</v>
      </c>
      <c r="AD8" s="157"/>
      <c r="AE8" s="159">
        <f>+AE6*AE7/10000000</f>
        <v>15.1070625</v>
      </c>
      <c r="AF8" s="157"/>
      <c r="AG8" s="158"/>
      <c r="AH8" s="157"/>
      <c r="AI8" s="158"/>
      <c r="AJ8" s="157"/>
      <c r="AK8" s="158"/>
      <c r="AL8" s="157"/>
      <c r="AM8" s="158"/>
      <c r="AN8" s="157"/>
      <c r="AO8" s="158"/>
      <c r="AP8" s="157"/>
      <c r="AQ8" s="158"/>
      <c r="AR8" s="157"/>
      <c r="AS8" s="158"/>
      <c r="AT8" s="157"/>
      <c r="AU8" s="158"/>
      <c r="AV8" s="157"/>
      <c r="AW8" s="158"/>
      <c r="AX8" s="157"/>
      <c r="AY8" s="158"/>
      <c r="AZ8" s="157"/>
      <c r="BA8" s="158"/>
      <c r="BB8" s="157"/>
      <c r="BC8" s="158"/>
      <c r="BD8" s="157"/>
      <c r="BE8" s="158"/>
      <c r="BF8" s="157"/>
      <c r="BG8" s="158"/>
      <c r="BH8" s="158"/>
      <c r="BJ8" s="47"/>
      <c r="BK8" s="47"/>
      <c r="BL8" s="47"/>
      <c r="BM8" s="47"/>
    </row>
    <row r="9" spans="1:68" s="11" customFormat="1" ht="20.100000000000001" customHeight="1" x14ac:dyDescent="0.25">
      <c r="B9" s="155"/>
      <c r="C9" s="156"/>
      <c r="D9" s="60">
        <f>9.5*2.5*0.018*7.85*D4*35000/10000000</f>
        <v>204.37278749999999</v>
      </c>
      <c r="E9" s="157"/>
      <c r="F9" s="60">
        <f>9.5*2.5*0.018*7.85*G4*35000/10000000</f>
        <v>14.094675000000001</v>
      </c>
      <c r="G9" s="35"/>
      <c r="H9" s="60">
        <f>9.5*2.5*0.018*7.85*I4*35000/10000000</f>
        <v>3.4649409375000002</v>
      </c>
      <c r="I9" s="159"/>
      <c r="J9" s="60">
        <f>9.5*2.5*0.018*7.85*K4*35000/10000000</f>
        <v>16.443787499999996</v>
      </c>
      <c r="K9" s="159"/>
      <c r="L9" s="60">
        <f>9.5*2.5*0.018*7.85*M4*35000/10000000</f>
        <v>16.443787499999996</v>
      </c>
      <c r="M9" s="159"/>
      <c r="N9" s="60">
        <f>9.5*2.5*0.018*7.85*O4*35000/10000000</f>
        <v>16.443787499999996</v>
      </c>
      <c r="O9" s="159"/>
      <c r="P9" s="60">
        <f>9.5*2.5*0.018*7.85*Q4*35000/10000000</f>
        <v>16.443787499999996</v>
      </c>
      <c r="Q9" s="159"/>
      <c r="R9" s="60">
        <f>9.5*2.5*0.018*7.85*S4*35000/10000000</f>
        <v>16.443787499999996</v>
      </c>
      <c r="S9" s="159"/>
      <c r="T9" s="60">
        <f>9.5*2.5*0.018*7.85*U4*35000/10000000</f>
        <v>16.443787499999996</v>
      </c>
      <c r="U9" s="159"/>
      <c r="V9" s="60">
        <f>9.5*2.5*0.018*7.85*W4*35000/10000000</f>
        <v>16.443787499999996</v>
      </c>
      <c r="W9" s="159"/>
      <c r="X9" s="60">
        <f>9.5*2.5*0.018*7.85*Y4*35000/10000000</f>
        <v>17.618343750000001</v>
      </c>
      <c r="Y9" s="159"/>
      <c r="Z9" s="60">
        <f>9.5*2.5*0.018*7.85*AA4*35000/10000000</f>
        <v>17.618343750000001</v>
      </c>
      <c r="AA9" s="159"/>
      <c r="AB9" s="60">
        <f>9.5*2.5*0.018*7.85*AC4*35000/10000000</f>
        <v>17.618343750000001</v>
      </c>
      <c r="AC9" s="159"/>
      <c r="AD9" s="60">
        <f>9.5*2.5*0.018*7.85*AE4*35000/10000000</f>
        <v>18.851627812499999</v>
      </c>
      <c r="AE9" s="159"/>
      <c r="AF9" s="157"/>
      <c r="AG9" s="158"/>
      <c r="AH9" s="157"/>
      <c r="AI9" s="158"/>
      <c r="AJ9" s="157"/>
      <c r="AK9" s="158"/>
      <c r="AL9" s="157"/>
      <c r="AM9" s="158"/>
      <c r="AN9" s="157"/>
      <c r="AO9" s="158"/>
      <c r="AP9" s="157"/>
      <c r="AQ9" s="158"/>
      <c r="AR9" s="157"/>
      <c r="AS9" s="158"/>
      <c r="AT9" s="157"/>
      <c r="AU9" s="158"/>
      <c r="AV9" s="157"/>
      <c r="AW9" s="158"/>
      <c r="AX9" s="157"/>
      <c r="AY9" s="158"/>
      <c r="AZ9" s="157"/>
      <c r="BA9" s="158"/>
      <c r="BB9" s="157"/>
      <c r="BC9" s="158"/>
      <c r="BD9" s="157"/>
      <c r="BE9" s="158"/>
      <c r="BF9" s="157"/>
      <c r="BG9" s="158"/>
      <c r="BH9" s="158"/>
      <c r="BJ9" s="47"/>
      <c r="BK9" s="47"/>
      <c r="BL9" s="47"/>
      <c r="BM9" s="47"/>
    </row>
    <row r="10" spans="1:68" x14ac:dyDescent="0.25">
      <c r="F10" s="250">
        <f>+F9/$D$9</f>
        <v>6.8965517241379323E-2</v>
      </c>
      <c r="H10" s="250">
        <f>+H9/$D$9</f>
        <v>1.6954022988505749E-2</v>
      </c>
      <c r="M10" s="15"/>
      <c r="N10" s="15"/>
      <c r="BM10" s="48"/>
      <c r="BN10" s="48"/>
      <c r="BO10" s="48"/>
      <c r="BP10" s="48"/>
    </row>
    <row r="11" spans="1:68" s="2" customFormat="1" ht="23.25" customHeight="1" x14ac:dyDescent="0.25">
      <c r="B11" s="1" t="s">
        <v>123</v>
      </c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5"/>
    </row>
    <row r="12" spans="1:68" ht="33" customHeight="1" x14ac:dyDescent="0.25">
      <c r="B12" s="264" t="s">
        <v>2</v>
      </c>
      <c r="C12" s="264" t="s">
        <v>3</v>
      </c>
      <c r="D12" s="264" t="s">
        <v>82</v>
      </c>
      <c r="E12" s="264"/>
      <c r="F12" s="135" t="s">
        <v>6</v>
      </c>
      <c r="G12" s="274" t="s">
        <v>7</v>
      </c>
      <c r="H12" s="275"/>
      <c r="I12" s="260" t="s">
        <v>8</v>
      </c>
      <c r="J12" s="260"/>
      <c r="K12" s="260" t="s">
        <v>9</v>
      </c>
      <c r="L12" s="260"/>
      <c r="M12" s="260" t="s">
        <v>49</v>
      </c>
      <c r="N12" s="260"/>
      <c r="O12" s="260" t="s">
        <v>50</v>
      </c>
      <c r="P12" s="260"/>
      <c r="Q12" s="260" t="s">
        <v>54</v>
      </c>
      <c r="R12" s="260"/>
      <c r="S12" s="260" t="s">
        <v>55</v>
      </c>
      <c r="T12" s="260"/>
      <c r="U12" s="260" t="s">
        <v>56</v>
      </c>
      <c r="V12" s="260"/>
      <c r="W12" s="260" t="s">
        <v>57</v>
      </c>
      <c r="X12" s="260"/>
      <c r="Y12" s="260" t="s">
        <v>58</v>
      </c>
      <c r="Z12" s="260"/>
      <c r="AA12" s="260" t="s">
        <v>79</v>
      </c>
      <c r="AB12" s="260"/>
      <c r="AC12" s="260" t="s">
        <v>60</v>
      </c>
      <c r="AD12" s="260"/>
      <c r="AE12" s="260" t="s">
        <v>61</v>
      </c>
      <c r="AF12" s="260"/>
      <c r="AG12" s="260" t="s">
        <v>62</v>
      </c>
      <c r="AH12" s="260"/>
      <c r="AI12" s="260" t="s">
        <v>63</v>
      </c>
      <c r="AJ12" s="260"/>
      <c r="AK12" s="260" t="s">
        <v>64</v>
      </c>
      <c r="AL12" s="260"/>
      <c r="AM12" s="260" t="s">
        <v>65</v>
      </c>
      <c r="AN12" s="260"/>
      <c r="AO12" s="260" t="s">
        <v>66</v>
      </c>
      <c r="AP12" s="260"/>
      <c r="AQ12" s="260" t="s">
        <v>67</v>
      </c>
      <c r="AR12" s="260"/>
      <c r="AS12" s="260" t="s">
        <v>68</v>
      </c>
      <c r="AT12" s="260"/>
      <c r="AU12" s="260" t="s">
        <v>69</v>
      </c>
      <c r="AV12" s="260"/>
      <c r="AW12" s="260" t="s">
        <v>70</v>
      </c>
      <c r="AX12" s="260"/>
      <c r="AY12" s="135"/>
      <c r="AZ12" s="135"/>
      <c r="BA12" s="135"/>
      <c r="BB12" s="135"/>
      <c r="BC12" s="135"/>
      <c r="BD12" s="135"/>
      <c r="BE12" s="135"/>
      <c r="BF12" s="135"/>
      <c r="BG12" s="260" t="s">
        <v>10</v>
      </c>
      <c r="BH12" s="260"/>
      <c r="BI12" s="7"/>
      <c r="BJ12" s="7"/>
    </row>
    <row r="13" spans="1:68" s="9" customFormat="1" ht="20.100000000000001" customHeight="1" x14ac:dyDescent="0.25">
      <c r="B13" s="265"/>
      <c r="C13" s="265"/>
      <c r="D13" s="52" t="s">
        <v>80</v>
      </c>
      <c r="E13" s="52" t="s">
        <v>81</v>
      </c>
      <c r="F13" s="52"/>
      <c r="G13" s="52" t="s">
        <v>80</v>
      </c>
      <c r="H13" s="52" t="s">
        <v>81</v>
      </c>
      <c r="I13" s="52" t="s">
        <v>80</v>
      </c>
      <c r="J13" s="52" t="s">
        <v>81</v>
      </c>
      <c r="K13" s="52" t="s">
        <v>80</v>
      </c>
      <c r="L13" s="52" t="s">
        <v>81</v>
      </c>
      <c r="M13" s="52" t="s">
        <v>80</v>
      </c>
      <c r="N13" s="52" t="s">
        <v>81</v>
      </c>
      <c r="O13" s="52" t="s">
        <v>80</v>
      </c>
      <c r="P13" s="52" t="s">
        <v>81</v>
      </c>
      <c r="Q13" s="52" t="s">
        <v>80</v>
      </c>
      <c r="R13" s="52" t="s">
        <v>81</v>
      </c>
      <c r="S13" s="52" t="s">
        <v>80</v>
      </c>
      <c r="T13" s="52" t="s">
        <v>81</v>
      </c>
      <c r="U13" s="52" t="s">
        <v>80</v>
      </c>
      <c r="V13" s="52" t="s">
        <v>81</v>
      </c>
      <c r="W13" s="52" t="s">
        <v>80</v>
      </c>
      <c r="X13" s="52" t="s">
        <v>81</v>
      </c>
      <c r="Y13" s="52" t="s">
        <v>80</v>
      </c>
      <c r="Z13" s="52" t="s">
        <v>81</v>
      </c>
      <c r="AA13" s="52" t="s">
        <v>80</v>
      </c>
      <c r="AB13" s="52" t="s">
        <v>81</v>
      </c>
      <c r="AC13" s="52" t="s">
        <v>80</v>
      </c>
      <c r="AD13" s="52" t="s">
        <v>81</v>
      </c>
      <c r="AE13" s="52" t="s">
        <v>80</v>
      </c>
      <c r="AF13" s="52" t="s">
        <v>81</v>
      </c>
      <c r="AG13" s="52" t="s">
        <v>80</v>
      </c>
      <c r="AH13" s="52" t="s">
        <v>81</v>
      </c>
      <c r="AI13" s="52" t="s">
        <v>80</v>
      </c>
      <c r="AJ13" s="52" t="s">
        <v>81</v>
      </c>
      <c r="AK13" s="52" t="s">
        <v>80</v>
      </c>
      <c r="AL13" s="52" t="s">
        <v>81</v>
      </c>
      <c r="AM13" s="52" t="s">
        <v>80</v>
      </c>
      <c r="AN13" s="52" t="s">
        <v>81</v>
      </c>
      <c r="AO13" s="52" t="s">
        <v>124</v>
      </c>
      <c r="AP13" s="52" t="s">
        <v>81</v>
      </c>
      <c r="AQ13" s="52" t="s">
        <v>124</v>
      </c>
      <c r="AR13" s="52" t="s">
        <v>81</v>
      </c>
      <c r="AS13" s="52" t="s">
        <v>124</v>
      </c>
      <c r="AT13" s="52" t="s">
        <v>81</v>
      </c>
      <c r="AU13" s="52" t="s">
        <v>124</v>
      </c>
      <c r="AV13" s="52" t="s">
        <v>81</v>
      </c>
      <c r="AW13" s="52" t="s">
        <v>124</v>
      </c>
      <c r="AX13" s="52" t="s">
        <v>81</v>
      </c>
      <c r="AY13" s="52"/>
      <c r="AZ13" s="52"/>
      <c r="BA13" s="52"/>
      <c r="BB13" s="52"/>
      <c r="BC13" s="52"/>
      <c r="BD13" s="52"/>
      <c r="BE13" s="52"/>
      <c r="BF13" s="52"/>
      <c r="BG13" s="52" t="s">
        <v>80</v>
      </c>
      <c r="BH13" s="52" t="s">
        <v>81</v>
      </c>
      <c r="BJ13" s="46"/>
      <c r="BK13" s="46" t="s">
        <v>48</v>
      </c>
      <c r="BL13" s="46"/>
      <c r="BM13" s="46"/>
    </row>
    <row r="14" spans="1:68" s="11" customFormat="1" ht="25.5" customHeight="1" x14ac:dyDescent="0.25">
      <c r="B14" s="10">
        <v>1</v>
      </c>
      <c r="C14" s="34" t="s">
        <v>107</v>
      </c>
      <c r="D14" s="35">
        <v>43500</v>
      </c>
      <c r="E14" s="35">
        <f>3.1415*7850*(3.001+0.018)*0.018*D14/1000</f>
        <v>58295.038824674986</v>
      </c>
      <c r="F14" s="53"/>
      <c r="G14" s="53"/>
      <c r="H14" s="35">
        <f>3.1415*7850*(3.001+0.018)*0.018*G14/1000</f>
        <v>0</v>
      </c>
      <c r="I14" s="53">
        <f>7.5*6*9*2</f>
        <v>810</v>
      </c>
      <c r="J14" s="35">
        <f>3.1415*7850*(3.001+0.018)*0.018*I14/1000</f>
        <v>1085.4938263904996</v>
      </c>
      <c r="K14" s="53">
        <f>7.5*6*16*2</f>
        <v>1440</v>
      </c>
      <c r="L14" s="35">
        <f>3.1415*7850*(3.001+0.018)*0.018*K14/1000</f>
        <v>1929.7668024719997</v>
      </c>
      <c r="M14" s="53">
        <f>7.5*6*24*2</f>
        <v>2160</v>
      </c>
      <c r="N14" s="35">
        <f>3.1415*7850*(3.001+0.018)*0.018*M14/1000</f>
        <v>2894.6502037079995</v>
      </c>
      <c r="O14" s="53">
        <f>7.5*20*20</f>
        <v>3000</v>
      </c>
      <c r="P14" s="35">
        <f>3.1415*7850*(3.001+0.018)*0.018*O14/1000</f>
        <v>4020.3475051499991</v>
      </c>
      <c r="Q14" s="53">
        <f>7.5*20*20</f>
        <v>3000</v>
      </c>
      <c r="R14" s="35">
        <f>3.1415*7850*(3.001+0.018)*0.018*Q14/1000</f>
        <v>4020.3475051499991</v>
      </c>
      <c r="S14" s="53">
        <f>7.5*20*20</f>
        <v>3000</v>
      </c>
      <c r="T14" s="35">
        <f>3.1415*7850*(3.001+0.018)*0.018*S14/1000</f>
        <v>4020.3475051499991</v>
      </c>
      <c r="U14" s="53">
        <f>7.5*20*20</f>
        <v>3000</v>
      </c>
      <c r="V14" s="35">
        <f>3.1415*7850*(3.001+0.018)*0.018*U14/1000</f>
        <v>4020.3475051499991</v>
      </c>
      <c r="W14" s="53">
        <f>7.5*20*20</f>
        <v>3000</v>
      </c>
      <c r="X14" s="35">
        <f>3.1415*7850*(3.001+0.018)*0.018*W14/1000</f>
        <v>4020.3475051499991</v>
      </c>
      <c r="Y14" s="53">
        <f>7.5*20*20</f>
        <v>3000</v>
      </c>
      <c r="Z14" s="35">
        <f>3.1415*7850*(3.001+0.018)*0.018*Y14/1000</f>
        <v>4020.3475051499991</v>
      </c>
      <c r="AA14" s="53">
        <f>7.5*20*20</f>
        <v>3000</v>
      </c>
      <c r="AB14" s="35">
        <f>3.1415*7850*(3.001+0.018)*0.018*AA14/1000</f>
        <v>4020.3475051499991</v>
      </c>
      <c r="AC14" s="53">
        <f>7.5*6*24*2+270</f>
        <v>2430</v>
      </c>
      <c r="AD14" s="35">
        <f>3.1415*7850*(3.001+0.018)*0.018*AC14/1000</f>
        <v>3256.4814791714998</v>
      </c>
      <c r="AE14" s="53">
        <f>7.5*10*20</f>
        <v>1500</v>
      </c>
      <c r="AF14" s="35">
        <f>3.1415*7850*(3.001+0.018)*0.018*AE14/1000</f>
        <v>2010.1737525749995</v>
      </c>
      <c r="AG14" s="53">
        <f>7.5*10*20</f>
        <v>1500</v>
      </c>
      <c r="AH14" s="35">
        <f>3.1415*7850*(3.001+0.018)*0.018*AG14/1000</f>
        <v>2010.1737525749995</v>
      </c>
      <c r="AI14" s="53">
        <f>7.5*10*20</f>
        <v>1500</v>
      </c>
      <c r="AJ14" s="35">
        <f>3.1415*7850*(3.001+0.018)*0.018*AI14/1000</f>
        <v>2010.1737525749995</v>
      </c>
      <c r="AK14" s="53">
        <f>7.5*6*24*2</f>
        <v>2160</v>
      </c>
      <c r="AL14" s="35">
        <f>3.1415*7850*(3.001+0.018)*0.018*AK14/1000</f>
        <v>2894.6502037079995</v>
      </c>
      <c r="AM14" s="53">
        <f>7.5*20*20</f>
        <v>3000</v>
      </c>
      <c r="AN14" s="35">
        <f>3.1415*7850*(3.001+0.018)*0.018*AM14/1000</f>
        <v>4020.3475051499991</v>
      </c>
      <c r="AO14" s="53">
        <f>7.5*20*20</f>
        <v>3000</v>
      </c>
      <c r="AP14" s="35">
        <f>3.1415*7850*(3.001+0.018)*0.018*AO14/1000</f>
        <v>4020.3475051499991</v>
      </c>
      <c r="AQ14" s="53">
        <f>7.5*20*20</f>
        <v>3000</v>
      </c>
      <c r="AR14" s="142">
        <f>3.1415*7850*(3.001+0.018)*0.018*AQ14/1000</f>
        <v>4020.3475051499991</v>
      </c>
      <c r="AS14" s="53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53">
        <f>+W14+Y14+AA14+AC14+AE14+AG14+AI14+AK14+AM14+F14+G14+I14+K14+M14+O14+Q14+S14+U14+AO14+AQ14+AS14+AU14+AW14+AY14+BA14+BC14+BE14</f>
        <v>43500</v>
      </c>
      <c r="BH14" s="142">
        <f>3.1415*7850*(0.401+0.004)*0.004*BG14/1000</f>
        <v>1737.8448142500001</v>
      </c>
      <c r="BJ14" s="47"/>
      <c r="BK14" s="47">
        <v>2900</v>
      </c>
      <c r="BL14" s="47"/>
      <c r="BM14" s="60">
        <f>3.1415*(0.401+0.004+0.004)</f>
        <v>1.2848735000000002</v>
      </c>
      <c r="BN14" s="63">
        <f>+BM14*D14</f>
        <v>55891.997250000008</v>
      </c>
      <c r="BO14" s="60">
        <f>3.1415*(0.401)</f>
        <v>1.2597415000000001</v>
      </c>
    </row>
    <row r="15" spans="1:68" s="11" customFormat="1" ht="25.5" customHeight="1" x14ac:dyDescent="0.25">
      <c r="B15" s="10">
        <f>+B14+1</f>
        <v>2</v>
      </c>
      <c r="C15" s="34" t="s">
        <v>121</v>
      </c>
      <c r="D15" s="35">
        <v>100</v>
      </c>
      <c r="E15" s="35">
        <f>3.1415*7850*(1.401+0.01)*0.01*D15/1000</f>
        <v>34.796353525000008</v>
      </c>
      <c r="F15" s="53"/>
      <c r="G15" s="53"/>
      <c r="H15" s="35">
        <f>3.1415*7850*(1.401+0.01)*0.01*G15/1000</f>
        <v>0</v>
      </c>
      <c r="I15" s="78"/>
      <c r="J15" s="35">
        <f>3.1415*7850*(3.001+0.018)*0.018*I15/1000</f>
        <v>0</v>
      </c>
      <c r="K15" s="78"/>
      <c r="L15" s="35">
        <f>3.1415*7850*(3.001+0.018)*0.018*K15/1000</f>
        <v>0</v>
      </c>
      <c r="M15" s="78"/>
      <c r="N15" s="35">
        <f>3.1415*7850*(3.001+0.018)*0.018*M15/1000</f>
        <v>0</v>
      </c>
      <c r="O15" s="78"/>
      <c r="P15" s="35">
        <f>3.1415*7850*(3.001+0.018)*0.018*O15/1000</f>
        <v>0</v>
      </c>
      <c r="Q15" s="78"/>
      <c r="R15" s="35">
        <f>3.1415*7850*(3.001+0.018)*0.018*Q15/1000</f>
        <v>0</v>
      </c>
      <c r="S15" s="78"/>
      <c r="T15" s="35">
        <f>3.1415*7850*(3.001+0.018)*0.018*S15/1000</f>
        <v>0</v>
      </c>
      <c r="U15" s="54"/>
      <c r="V15" s="35">
        <f>3.1415*7850*(3.001+0.018)*0.018*U15/1000</f>
        <v>0</v>
      </c>
      <c r="W15" s="54"/>
      <c r="X15" s="35">
        <f>3.1415*7850*(3.001+0.018)*0.018*W15/1000</f>
        <v>0</v>
      </c>
      <c r="Y15" s="53">
        <v>100</v>
      </c>
      <c r="Z15" s="35">
        <f>3.1415*7850*(3.001+0.018)*0.018*Y15/1000</f>
        <v>134.01158350499998</v>
      </c>
      <c r="AA15" s="54"/>
      <c r="AB15" s="35">
        <f>3.1415*7850*(3.001+0.018)*0.018*AA15/1000</f>
        <v>0</v>
      </c>
      <c r="AC15" s="54"/>
      <c r="AD15" s="35">
        <f>3.1415*7850*(3.001+0.018)*0.018*AC15/1000</f>
        <v>0</v>
      </c>
      <c r="AE15" s="54"/>
      <c r="AF15" s="35">
        <f>3.1415*7850*(3.001+0.018)*0.018*AE15/1000</f>
        <v>0</v>
      </c>
      <c r="AG15" s="54"/>
      <c r="AH15" s="35">
        <f>3.1415*7850*(3.001+0.018)*0.018*AG15/1000</f>
        <v>0</v>
      </c>
      <c r="AI15" s="54"/>
      <c r="AJ15" s="35">
        <f>3.1415*7850*(3.001+0.018)*0.018*AI15/1000</f>
        <v>0</v>
      </c>
      <c r="AK15" s="54"/>
      <c r="AL15" s="35">
        <f>3.1415*7850*(3.001+0.018)*0.018*AK15/1000</f>
        <v>0</v>
      </c>
      <c r="AM15" s="54"/>
      <c r="AN15" s="35">
        <f>3.1415*7850*(3.001+0.018)*0.018*AM15/1000</f>
        <v>0</v>
      </c>
      <c r="AO15" s="54"/>
      <c r="AP15" s="35">
        <f>3.1415*7850*(3.001+0.018)*0.018*AO15/1000</f>
        <v>0</v>
      </c>
      <c r="AQ15" s="54"/>
      <c r="AR15" s="35">
        <f>3.1415*7850*(3.001+0.018)*0.018*AQ15/1000</f>
        <v>0</v>
      </c>
      <c r="AS15" s="54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53">
        <f>+W15+Y15+AA15+AC15+AE15+AG15+AI15+AK15+AM15+F15+G15+I15+K15+M15+O15+Q15+S15+U15+AO15+AQ15+AS15+AU15+AW15+AY15+BA15+BC15+BE15</f>
        <v>100</v>
      </c>
      <c r="BH15" s="35">
        <f>3.1415*7850*(0.501+0.006)*0.006*BG15/1000</f>
        <v>7.5018077549999997</v>
      </c>
      <c r="BJ15" s="47"/>
      <c r="BK15" s="47">
        <v>3850</v>
      </c>
      <c r="BL15" s="47"/>
      <c r="BM15" s="60">
        <f>3.1415*(0.501+0.006+0.006)</f>
        <v>1.6115895000000002</v>
      </c>
      <c r="BN15" s="63">
        <f>+BM15*D15</f>
        <v>161.15895000000003</v>
      </c>
      <c r="BO15" s="60">
        <f>PI()*0.501</f>
        <v>1.5739379194484864</v>
      </c>
    </row>
    <row r="16" spans="1:68" s="11" customFormat="1" ht="25.5" customHeight="1" x14ac:dyDescent="0.25">
      <c r="B16" s="10">
        <f>+B15+1</f>
        <v>3</v>
      </c>
      <c r="C16" s="143" t="s">
        <v>127</v>
      </c>
      <c r="D16" s="144">
        <v>87000</v>
      </c>
      <c r="E16" s="144"/>
      <c r="F16" s="145"/>
      <c r="G16" s="145"/>
      <c r="H16" s="144"/>
      <c r="I16" s="146"/>
      <c r="J16" s="144"/>
      <c r="K16" s="145"/>
      <c r="L16" s="149"/>
      <c r="M16" s="145"/>
      <c r="N16" s="149"/>
      <c r="O16" s="145">
        <v>6000</v>
      </c>
      <c r="P16" s="144"/>
      <c r="Q16" s="145">
        <v>6000</v>
      </c>
      <c r="R16" s="144"/>
      <c r="S16" s="145">
        <v>6000</v>
      </c>
      <c r="T16" s="144"/>
      <c r="U16" s="145">
        <v>6000</v>
      </c>
      <c r="V16" s="144"/>
      <c r="W16" s="145">
        <v>6000</v>
      </c>
      <c r="X16" s="144"/>
      <c r="Y16" s="145">
        <v>6000</v>
      </c>
      <c r="Z16" s="144"/>
      <c r="AA16" s="145">
        <v>6000</v>
      </c>
      <c r="AB16" s="144"/>
      <c r="AC16" s="145">
        <v>6000</v>
      </c>
      <c r="AD16" s="144"/>
      <c r="AE16" s="145">
        <v>6000</v>
      </c>
      <c r="AF16" s="144"/>
      <c r="AG16" s="145">
        <v>6000</v>
      </c>
      <c r="AH16" s="144"/>
      <c r="AI16" s="145">
        <v>6000</v>
      </c>
      <c r="AJ16" s="144"/>
      <c r="AK16" s="145">
        <v>6000</v>
      </c>
      <c r="AL16" s="144"/>
      <c r="AM16" s="145">
        <v>6000</v>
      </c>
      <c r="AN16" s="144"/>
      <c r="AO16" s="145">
        <v>6000</v>
      </c>
      <c r="AP16" s="144"/>
      <c r="AQ16" s="145">
        <v>3000</v>
      </c>
      <c r="AR16" s="144"/>
      <c r="AS16" s="147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53">
        <f>+W16+Y16+AA16+AC16+AE16+AG16+AI16+AK16+AM16+F16+G16+I16+K16+M16+O16+Q16+S16+U16+AO16+AQ16+AS16+AU16+AW16+AY16+BA16+BC16+BE16</f>
        <v>87000</v>
      </c>
      <c r="BH16" s="35">
        <f>3.1415*7850*(0.501+0.006)*0.006*BG16/1000</f>
        <v>6526.5727468499999</v>
      </c>
      <c r="BJ16" s="47"/>
      <c r="BK16" s="47"/>
      <c r="BL16" s="47"/>
      <c r="BM16" s="148"/>
      <c r="BN16" s="63"/>
      <c r="BO16" s="148"/>
    </row>
    <row r="17" spans="1:65" s="11" customFormat="1" ht="20.100000000000001" customHeight="1" x14ac:dyDescent="0.25">
      <c r="A17" s="11" t="s">
        <v>120</v>
      </c>
      <c r="B17" s="55"/>
      <c r="C17" s="56" t="s">
        <v>14</v>
      </c>
      <c r="D17" s="57">
        <f>SUM(D14:D16)</f>
        <v>130600</v>
      </c>
      <c r="E17" s="57">
        <f t="shared" ref="E17:AT17" si="1">SUM(E14:E15)</f>
        <v>58329.835178199988</v>
      </c>
      <c r="F17" s="58">
        <f t="shared" si="1"/>
        <v>0</v>
      </c>
      <c r="G17" s="58">
        <f t="shared" si="1"/>
        <v>0</v>
      </c>
      <c r="H17" s="57">
        <f t="shared" si="1"/>
        <v>0</v>
      </c>
      <c r="I17" s="58">
        <f t="shared" si="1"/>
        <v>810</v>
      </c>
      <c r="J17" s="58">
        <f t="shared" si="1"/>
        <v>1085.4938263904996</v>
      </c>
      <c r="K17" s="58">
        <f t="shared" si="1"/>
        <v>1440</v>
      </c>
      <c r="L17" s="58">
        <f t="shared" si="1"/>
        <v>1929.7668024719997</v>
      </c>
      <c r="M17" s="58">
        <f t="shared" si="1"/>
        <v>2160</v>
      </c>
      <c r="N17" s="58">
        <f t="shared" si="1"/>
        <v>2894.6502037079995</v>
      </c>
      <c r="O17" s="58">
        <f t="shared" si="1"/>
        <v>3000</v>
      </c>
      <c r="P17" s="58">
        <f t="shared" si="1"/>
        <v>4020.3475051499991</v>
      </c>
      <c r="Q17" s="58">
        <f t="shared" si="1"/>
        <v>3000</v>
      </c>
      <c r="R17" s="58">
        <f t="shared" si="1"/>
        <v>4020.3475051499991</v>
      </c>
      <c r="S17" s="58">
        <f t="shared" si="1"/>
        <v>3000</v>
      </c>
      <c r="T17" s="58">
        <f t="shared" si="1"/>
        <v>4020.3475051499991</v>
      </c>
      <c r="U17" s="58">
        <f t="shared" si="1"/>
        <v>3000</v>
      </c>
      <c r="V17" s="58">
        <f t="shared" si="1"/>
        <v>4020.3475051499991</v>
      </c>
      <c r="W17" s="58">
        <f t="shared" si="1"/>
        <v>3000</v>
      </c>
      <c r="X17" s="58">
        <f t="shared" si="1"/>
        <v>4020.3475051499991</v>
      </c>
      <c r="Y17" s="58">
        <f>SUM(Y14:Y15)</f>
        <v>3100</v>
      </c>
      <c r="Z17" s="58">
        <f t="shared" si="1"/>
        <v>4154.3590886549991</v>
      </c>
      <c r="AA17" s="58">
        <f t="shared" si="1"/>
        <v>3000</v>
      </c>
      <c r="AB17" s="58">
        <f t="shared" si="1"/>
        <v>4020.3475051499991</v>
      </c>
      <c r="AC17" s="58">
        <f t="shared" si="1"/>
        <v>2430</v>
      </c>
      <c r="AD17" s="58">
        <f t="shared" si="1"/>
        <v>3256.4814791714998</v>
      </c>
      <c r="AE17" s="58">
        <f t="shared" si="1"/>
        <v>1500</v>
      </c>
      <c r="AF17" s="58">
        <f t="shared" si="1"/>
        <v>2010.1737525749995</v>
      </c>
      <c r="AG17" s="58">
        <f t="shared" si="1"/>
        <v>1500</v>
      </c>
      <c r="AH17" s="58">
        <f t="shared" si="1"/>
        <v>2010.1737525749995</v>
      </c>
      <c r="AI17" s="58">
        <f t="shared" si="1"/>
        <v>1500</v>
      </c>
      <c r="AJ17" s="58">
        <f t="shared" si="1"/>
        <v>2010.1737525749995</v>
      </c>
      <c r="AK17" s="58">
        <f t="shared" si="1"/>
        <v>2160</v>
      </c>
      <c r="AL17" s="58">
        <f t="shared" si="1"/>
        <v>2894.6502037079995</v>
      </c>
      <c r="AM17" s="58">
        <f t="shared" si="1"/>
        <v>3000</v>
      </c>
      <c r="AN17" s="58">
        <f t="shared" si="1"/>
        <v>4020.3475051499991</v>
      </c>
      <c r="AO17" s="58">
        <f t="shared" si="1"/>
        <v>3000</v>
      </c>
      <c r="AP17" s="58">
        <f t="shared" si="1"/>
        <v>4020.3475051499991</v>
      </c>
      <c r="AQ17" s="58">
        <f t="shared" si="1"/>
        <v>3000</v>
      </c>
      <c r="AR17" s="58">
        <f t="shared" si="1"/>
        <v>4020.3475051499991</v>
      </c>
      <c r="AS17" s="58">
        <f t="shared" si="1"/>
        <v>0</v>
      </c>
      <c r="AT17" s="58">
        <f t="shared" si="1"/>
        <v>0</v>
      </c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>
        <f>SUM(BG14:BG15)</f>
        <v>43600</v>
      </c>
      <c r="BH17" s="58">
        <f>SUM(BH14:BH15)</f>
        <v>1745.3466220050002</v>
      </c>
      <c r="BJ17" s="47"/>
      <c r="BK17" s="47"/>
      <c r="BL17" s="47"/>
      <c r="BM17" s="47"/>
    </row>
    <row r="19" spans="1:65" x14ac:dyDescent="0.25">
      <c r="G19" s="7">
        <f>94125/2.5</f>
        <v>37650</v>
      </c>
      <c r="I19" s="7">
        <f>94125/2.5</f>
        <v>37650</v>
      </c>
      <c r="K19" s="7">
        <f>94125/2.5</f>
        <v>37650</v>
      </c>
      <c r="M19" s="7">
        <f>94125/2.5</f>
        <v>37650</v>
      </c>
      <c r="O19" s="7">
        <f>94125/2.5</f>
        <v>37650</v>
      </c>
      <c r="Q19" s="7">
        <f>94125/2.5</f>
        <v>37650</v>
      </c>
      <c r="S19" s="7">
        <f>94125/2.5</f>
        <v>37650</v>
      </c>
      <c r="U19" s="7">
        <f>94125/2.5</f>
        <v>37650</v>
      </c>
      <c r="W19" s="7">
        <f>94125/2.5</f>
        <v>37650</v>
      </c>
      <c r="Y19" s="7">
        <f>94125/2.5</f>
        <v>37650</v>
      </c>
      <c r="AA19" s="7">
        <f>94125/2.5</f>
        <v>37650</v>
      </c>
      <c r="AC19" s="7">
        <f>94125/2.5</f>
        <v>37650</v>
      </c>
      <c r="AE19" s="7">
        <f>94125/2.5</f>
        <v>37650</v>
      </c>
      <c r="AG19" s="7">
        <f>94125/2.5</f>
        <v>37650</v>
      </c>
      <c r="AI19" s="7">
        <f>94125/2.5</f>
        <v>37650</v>
      </c>
      <c r="AK19" s="7">
        <f>94125/2.5</f>
        <v>37650</v>
      </c>
      <c r="AM19" s="7">
        <f>94125/2.5</f>
        <v>37650</v>
      </c>
      <c r="AO19" s="7">
        <f>94125/2.5</f>
        <v>37650</v>
      </c>
      <c r="AQ19" s="7">
        <f>94125/2.5</f>
        <v>37650</v>
      </c>
    </row>
    <row r="20" spans="1:65" x14ac:dyDescent="0.25">
      <c r="G20" s="7">
        <v>28800</v>
      </c>
      <c r="I20" s="7">
        <v>28800</v>
      </c>
      <c r="K20" s="7">
        <v>28800</v>
      </c>
      <c r="M20" s="7">
        <v>28800</v>
      </c>
      <c r="O20" s="7">
        <v>28800</v>
      </c>
      <c r="Q20" s="7">
        <v>28800</v>
      </c>
      <c r="S20" s="7">
        <v>28800</v>
      </c>
      <c r="U20" s="7">
        <v>28800</v>
      </c>
      <c r="W20" s="7">
        <v>28800</v>
      </c>
      <c r="Y20" s="7">
        <v>28800</v>
      </c>
      <c r="AA20" s="7">
        <v>28800</v>
      </c>
      <c r="AC20" s="7">
        <v>28800</v>
      </c>
      <c r="AE20" s="7">
        <v>28800</v>
      </c>
      <c r="AG20" s="7">
        <v>28800</v>
      </c>
      <c r="AI20" s="7">
        <v>28800</v>
      </c>
      <c r="AK20" s="7">
        <v>28800</v>
      </c>
      <c r="AM20" s="7">
        <v>28800</v>
      </c>
      <c r="AO20" s="7">
        <v>28800</v>
      </c>
      <c r="AQ20" s="7">
        <v>28800</v>
      </c>
    </row>
    <row r="21" spans="1:65" x14ac:dyDescent="0.25">
      <c r="G21" s="16">
        <f>SUM(G19:G20)</f>
        <v>66450</v>
      </c>
      <c r="H21" s="16"/>
      <c r="I21" s="16">
        <f>SUM(I19:I20)</f>
        <v>66450</v>
      </c>
      <c r="J21" s="16"/>
      <c r="K21" s="16">
        <f>SUM(K19:K20)</f>
        <v>66450</v>
      </c>
      <c r="M21" s="16">
        <f>SUM(M19:M20)</f>
        <v>66450</v>
      </c>
      <c r="O21" s="16">
        <f>SUM(O19:O20)</f>
        <v>66450</v>
      </c>
      <c r="Q21" s="16">
        <f>SUM(Q19:Q20)</f>
        <v>66450</v>
      </c>
      <c r="S21" s="16">
        <f>SUM(S19:S20)</f>
        <v>66450</v>
      </c>
      <c r="U21" s="16">
        <f>SUM(U19:U20)</f>
        <v>66450</v>
      </c>
      <c r="W21" s="16">
        <f>SUM(W19:W20)</f>
        <v>66450</v>
      </c>
      <c r="Y21" s="16">
        <f>SUM(Y19:Y20)</f>
        <v>66450</v>
      </c>
      <c r="AA21" s="16">
        <f>SUM(AA19:AA20)</f>
        <v>66450</v>
      </c>
      <c r="AC21" s="16">
        <f>SUM(AC19:AC20)</f>
        <v>66450</v>
      </c>
      <c r="AE21" s="16">
        <f>SUM(AE19:AE20)</f>
        <v>66450</v>
      </c>
      <c r="AG21" s="16">
        <f>SUM(AG19:AG20)</f>
        <v>66450</v>
      </c>
      <c r="AI21" s="16">
        <f>SUM(AI19:AI20)</f>
        <v>66450</v>
      </c>
      <c r="AK21" s="16">
        <f>SUM(AK19:AK20)</f>
        <v>66450</v>
      </c>
      <c r="AM21" s="16">
        <f>SUM(AM19:AM20)</f>
        <v>66450</v>
      </c>
      <c r="AO21" s="16">
        <f>SUM(AO19:AO20)</f>
        <v>66450</v>
      </c>
      <c r="AQ21" s="16">
        <f>SUM(AQ19:AQ20)</f>
        <v>66450</v>
      </c>
    </row>
    <row r="22" spans="1:65" s="9" customFormat="1" x14ac:dyDescent="0.25">
      <c r="G22" s="160">
        <f>+G21*G14/10000000</f>
        <v>0</v>
      </c>
      <c r="I22" s="160">
        <f>+I21*I14/10000000</f>
        <v>5.3824500000000004</v>
      </c>
      <c r="K22" s="160">
        <f>+K21*K14/10000000</f>
        <v>9.5687999999999995</v>
      </c>
      <c r="L22" s="161"/>
      <c r="M22" s="160">
        <f>+M21*M14/10000000</f>
        <v>14.353199999999999</v>
      </c>
      <c r="N22" s="17"/>
      <c r="O22" s="160">
        <f>+O21*O14/10000000</f>
        <v>19.934999999999999</v>
      </c>
      <c r="P22" s="17"/>
      <c r="Q22" s="160">
        <f>+Q21*Q14/10000000</f>
        <v>19.934999999999999</v>
      </c>
      <c r="R22" s="17"/>
      <c r="S22" s="160">
        <f>+S21*S14/10000000</f>
        <v>19.934999999999999</v>
      </c>
      <c r="T22" s="17"/>
      <c r="U22" s="160">
        <f>+U21*U14/10000000</f>
        <v>19.934999999999999</v>
      </c>
      <c r="V22" s="17"/>
      <c r="W22" s="160">
        <f>+W21*W14/10000000</f>
        <v>19.934999999999999</v>
      </c>
      <c r="X22" s="17"/>
      <c r="Y22" s="160">
        <f>+Y21*Y14/10000000+Y24</f>
        <v>20.103249999999999</v>
      </c>
      <c r="Z22" s="17"/>
      <c r="AA22" s="160">
        <f>+AA21*AA14/10000000</f>
        <v>19.934999999999999</v>
      </c>
      <c r="AB22" s="17"/>
      <c r="AC22" s="160">
        <f>+AC21*AC14/10000000</f>
        <v>16.147349999999999</v>
      </c>
      <c r="AD22" s="17"/>
      <c r="AE22" s="160">
        <f>+AE21*AE14/10000000</f>
        <v>9.9674999999999994</v>
      </c>
      <c r="AF22" s="17"/>
      <c r="AG22" s="160">
        <f>+AG21*AG14/10000000</f>
        <v>9.9674999999999994</v>
      </c>
      <c r="AH22" s="17"/>
      <c r="AI22" s="160">
        <f>+AI21*AI14/10000000</f>
        <v>9.9674999999999994</v>
      </c>
      <c r="AJ22" s="17"/>
      <c r="AK22" s="160">
        <f>+AK21*AK14/10000000</f>
        <v>14.353199999999999</v>
      </c>
      <c r="AL22" s="17"/>
      <c r="AM22" s="160">
        <f>+AM21*AM14/10000000</f>
        <v>19.934999999999999</v>
      </c>
      <c r="AN22" s="17"/>
      <c r="AO22" s="160">
        <f>+AO21*AO14/10000000</f>
        <v>19.934999999999999</v>
      </c>
      <c r="AP22" s="17"/>
      <c r="AQ22" s="160">
        <f>+AQ21*AQ14/10000000</f>
        <v>19.934999999999999</v>
      </c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</row>
    <row r="23" spans="1:65" x14ac:dyDescent="0.25">
      <c r="Y23" s="16">
        <v>16825</v>
      </c>
    </row>
    <row r="24" spans="1:65" x14ac:dyDescent="0.25">
      <c r="O24" s="14"/>
      <c r="Q24" s="14"/>
      <c r="S24" s="14"/>
      <c r="U24" s="14"/>
      <c r="W24" s="14"/>
      <c r="Y24" s="80">
        <f>+Y23*Y15/10000000</f>
        <v>0.16825000000000001</v>
      </c>
    </row>
    <row r="25" spans="1:65" x14ac:dyDescent="0.25">
      <c r="K25" s="162"/>
      <c r="O25" s="162"/>
      <c r="Q25" s="162"/>
      <c r="S25" s="162"/>
      <c r="U25" s="162"/>
      <c r="W25" s="162">
        <f>43500*Y19/10000000</f>
        <v>163.7775</v>
      </c>
      <c r="X25" s="80">
        <f>43500*Y20/10000000</f>
        <v>125.28</v>
      </c>
      <c r="Y25" s="80">
        <f>100*Y23/10000000</f>
        <v>0.16825000000000001</v>
      </c>
    </row>
    <row r="27" spans="1:65" x14ac:dyDescent="0.25">
      <c r="K27" s="14">
        <v>400</v>
      </c>
      <c r="O27" s="14">
        <v>400</v>
      </c>
      <c r="Q27" s="14">
        <v>400</v>
      </c>
      <c r="S27" s="14">
        <v>400</v>
      </c>
      <c r="U27" s="14">
        <v>400</v>
      </c>
      <c r="W27" s="14">
        <v>400</v>
      </c>
      <c r="Y27" s="14">
        <v>400</v>
      </c>
      <c r="AA27" s="14">
        <v>400</v>
      </c>
      <c r="AC27" s="14">
        <v>400</v>
      </c>
      <c r="AE27" s="14">
        <v>400</v>
      </c>
      <c r="AG27" s="14">
        <v>400</v>
      </c>
      <c r="AI27" s="14">
        <v>400</v>
      </c>
      <c r="AK27" s="14">
        <v>400</v>
      </c>
      <c r="AM27" s="14">
        <v>400</v>
      </c>
      <c r="AO27" s="14">
        <v>400</v>
      </c>
      <c r="AQ27" s="14">
        <v>400</v>
      </c>
    </row>
    <row r="28" spans="1:65" x14ac:dyDescent="0.25">
      <c r="K28" s="162">
        <f>+K27*K16/10000000</f>
        <v>0</v>
      </c>
      <c r="O28" s="162">
        <f>+O27*O16/10000000</f>
        <v>0.24</v>
      </c>
      <c r="Q28" s="162">
        <f>+Q27*Q16/10000000</f>
        <v>0.24</v>
      </c>
      <c r="S28" s="162">
        <f>+S27*S16/10000000</f>
        <v>0.24</v>
      </c>
      <c r="U28" s="162">
        <f>+U27*U16/10000000</f>
        <v>0.24</v>
      </c>
      <c r="W28" s="162">
        <f>+W27*W16/10000000</f>
        <v>0.24</v>
      </c>
      <c r="Y28" s="162">
        <f>+Y27*Y16/10000000</f>
        <v>0.24</v>
      </c>
      <c r="AA28" s="162">
        <f>+AA27*AA16/10000000</f>
        <v>0.24</v>
      </c>
      <c r="AC28" s="162">
        <f>+AC27*AC16/10000000</f>
        <v>0.24</v>
      </c>
      <c r="AE28" s="162">
        <f>+AE27*AE16/10000000</f>
        <v>0.24</v>
      </c>
      <c r="AG28" s="162">
        <f>+AG27*AG16/10000000</f>
        <v>0.24</v>
      </c>
      <c r="AI28" s="162">
        <f>+AI27*AI16/10000000</f>
        <v>0.24</v>
      </c>
      <c r="AK28" s="162">
        <f>+AK27*AK16/10000000</f>
        <v>0.24</v>
      </c>
      <c r="AM28" s="162">
        <f>+AM27*AM16/10000000</f>
        <v>0.24</v>
      </c>
      <c r="AO28" s="162">
        <f>+AO27*AO16/10000000</f>
        <v>0.24</v>
      </c>
      <c r="AQ28" s="162">
        <f>+AQ27*AQ16/10000000</f>
        <v>0.12</v>
      </c>
    </row>
  </sheetData>
  <mergeCells count="56">
    <mergeCell ref="BC2:BD2"/>
    <mergeCell ref="AY2:AZ2"/>
    <mergeCell ref="BA2:BB2"/>
    <mergeCell ref="BE2:BF2"/>
    <mergeCell ref="G12:H12"/>
    <mergeCell ref="AO12:AP12"/>
    <mergeCell ref="AQ12:AR12"/>
    <mergeCell ref="AS12:AT12"/>
    <mergeCell ref="AU12:AV12"/>
    <mergeCell ref="AW12:AX12"/>
    <mergeCell ref="AG12:AH12"/>
    <mergeCell ref="AI12:AJ12"/>
    <mergeCell ref="AK12:AL12"/>
    <mergeCell ref="AM12:AN12"/>
    <mergeCell ref="M12:N12"/>
    <mergeCell ref="O12:P12"/>
    <mergeCell ref="BG12:BH12"/>
    <mergeCell ref="W12:X12"/>
    <mergeCell ref="Y12:Z12"/>
    <mergeCell ref="AA12:AB12"/>
    <mergeCell ref="AC12:AD12"/>
    <mergeCell ref="AE12:AF12"/>
    <mergeCell ref="Q12:R12"/>
    <mergeCell ref="S12:T12"/>
    <mergeCell ref="U12:V12"/>
    <mergeCell ref="B12:B13"/>
    <mergeCell ref="C12:C13"/>
    <mergeCell ref="D12:E12"/>
    <mergeCell ref="I12:J12"/>
    <mergeCell ref="K12:L12"/>
    <mergeCell ref="BG2:BH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M2:N2"/>
    <mergeCell ref="O2:P2"/>
    <mergeCell ref="Q2:R2"/>
    <mergeCell ref="S2:T2"/>
    <mergeCell ref="B2:B3"/>
    <mergeCell ref="C2:C3"/>
    <mergeCell ref="D2:E2"/>
    <mergeCell ref="I2:J2"/>
    <mergeCell ref="K2:L2"/>
    <mergeCell ref="G2:H2"/>
  </mergeCells>
  <printOptions horizontalCentered="1"/>
  <pageMargins left="0" right="0" top="0.5" bottom="0.25" header="0" footer="0"/>
  <pageSetup paperSize="9" scale="3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W94"/>
  <sheetViews>
    <sheetView showZeros="0" tabSelected="1" zoomScale="85" zoomScaleNormal="85" zoomScaleSheetLayoutView="85" workbookViewId="0">
      <pane xSplit="10" ySplit="8" topLeftCell="K9" activePane="bottomRight" state="frozen"/>
      <selection pane="topRight" activeCell="K1" sqref="K1"/>
      <selection pane="bottomLeft" activeCell="A9" sqref="A9"/>
      <selection pane="bottomRight" activeCell="S10" sqref="S10"/>
    </sheetView>
  </sheetViews>
  <sheetFormatPr defaultColWidth="9" defaultRowHeight="12.75" x14ac:dyDescent="0.25"/>
  <cols>
    <col min="1" max="1" width="2.42578125" style="90" customWidth="1"/>
    <col min="2" max="2" width="5" style="90" customWidth="1"/>
    <col min="3" max="3" width="21.28515625" style="90" bestFit="1" customWidth="1"/>
    <col min="4" max="4" width="5.28515625" style="90" bestFit="1" customWidth="1"/>
    <col min="5" max="5" width="7.7109375" style="90" bestFit="1" customWidth="1"/>
    <col min="6" max="6" width="11.42578125" style="90" customWidth="1"/>
    <col min="7" max="7" width="12.140625" style="90" customWidth="1"/>
    <col min="8" max="8" width="11.42578125" style="90" customWidth="1"/>
    <col min="9" max="9" width="7.140625" style="90" bestFit="1" customWidth="1"/>
    <col min="10" max="10" width="14.140625" style="90" customWidth="1"/>
    <col min="11" max="12" width="8.7109375" style="90" customWidth="1"/>
    <col min="13" max="13" width="9.28515625" style="90" customWidth="1"/>
    <col min="14" max="17" width="8.7109375" style="90" customWidth="1"/>
    <col min="18" max="18" width="8.7109375" style="102" customWidth="1"/>
    <col min="19" max="24" width="8.7109375" style="88" customWidth="1"/>
    <col min="25" max="25" width="9.28515625" style="88" customWidth="1"/>
    <col min="26" max="36" width="8.7109375" style="88" customWidth="1"/>
    <col min="37" max="37" width="9.28515625" style="88" customWidth="1"/>
    <col min="38" max="42" width="8.7109375" style="88" customWidth="1"/>
    <col min="43" max="43" width="8.140625" style="89" customWidth="1"/>
    <col min="44" max="44" width="12.85546875" style="90" bestFit="1" customWidth="1"/>
    <col min="45" max="45" width="8" style="90" customWidth="1"/>
    <col min="46" max="46" width="9" style="90"/>
    <col min="47" max="48" width="9.140625" style="90" bestFit="1" customWidth="1"/>
    <col min="49" max="49" width="10.140625" style="90" bestFit="1" customWidth="1"/>
    <col min="50" max="50" width="16.85546875" style="90" bestFit="1" customWidth="1"/>
    <col min="51" max="51" width="9.140625" style="90" bestFit="1" customWidth="1"/>
    <col min="52" max="59" width="9" style="90"/>
    <col min="60" max="61" width="13.140625" style="90" bestFit="1" customWidth="1"/>
    <col min="62" max="16384" width="9" style="90"/>
  </cols>
  <sheetData>
    <row r="1" spans="2:48" ht="24.95" customHeight="1" x14ac:dyDescent="0.25">
      <c r="B1" s="299" t="s">
        <v>103</v>
      </c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299"/>
      <c r="AH1" s="299"/>
      <c r="AI1" s="299"/>
      <c r="AJ1" s="299"/>
      <c r="AK1" s="299"/>
      <c r="AL1" s="299"/>
      <c r="AM1" s="299"/>
      <c r="AN1" s="299"/>
      <c r="AO1" s="299"/>
    </row>
    <row r="2" spans="2:48" ht="24.95" customHeight="1" x14ac:dyDescent="0.25">
      <c r="B2" s="299" t="s">
        <v>130</v>
      </c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299"/>
      <c r="AO2" s="299"/>
    </row>
    <row r="3" spans="2:48" ht="5.0999999999999996" customHeight="1" x14ac:dyDescent="0.25"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2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</row>
    <row r="4" spans="2:48" s="96" customFormat="1" ht="23.25" customHeight="1" thickBot="1" x14ac:dyDescent="0.3">
      <c r="B4" s="298" t="s">
        <v>102</v>
      </c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  <c r="AO4" s="298"/>
      <c r="AP4" s="94"/>
      <c r="AQ4" s="95"/>
    </row>
    <row r="5" spans="2:48" ht="33" customHeight="1" x14ac:dyDescent="0.25">
      <c r="B5" s="304" t="s">
        <v>2</v>
      </c>
      <c r="C5" s="306" t="s">
        <v>3</v>
      </c>
      <c r="D5" s="306" t="s">
        <v>83</v>
      </c>
      <c r="E5" s="306" t="s">
        <v>84</v>
      </c>
      <c r="F5" s="306" t="s">
        <v>86</v>
      </c>
      <c r="G5" s="306" t="s">
        <v>87</v>
      </c>
      <c r="H5" s="306" t="s">
        <v>88</v>
      </c>
      <c r="I5" s="296" t="s">
        <v>138</v>
      </c>
      <c r="J5" s="151"/>
      <c r="K5" s="113" t="s">
        <v>53</v>
      </c>
      <c r="L5" s="113" t="s">
        <v>104</v>
      </c>
      <c r="M5" s="113" t="s">
        <v>89</v>
      </c>
      <c r="N5" s="113" t="s">
        <v>105</v>
      </c>
      <c r="O5" s="113" t="s">
        <v>6</v>
      </c>
      <c r="P5" s="113" t="s">
        <v>7</v>
      </c>
      <c r="Q5" s="113" t="s">
        <v>8</v>
      </c>
      <c r="R5" s="113" t="s">
        <v>9</v>
      </c>
      <c r="S5" s="113" t="s">
        <v>49</v>
      </c>
      <c r="T5" s="113" t="s">
        <v>50</v>
      </c>
      <c r="U5" s="113" t="s">
        <v>54</v>
      </c>
      <c r="V5" s="113" t="s">
        <v>55</v>
      </c>
      <c r="W5" s="113" t="s">
        <v>56</v>
      </c>
      <c r="X5" s="113" t="s">
        <v>57</v>
      </c>
      <c r="Y5" s="113" t="s">
        <v>58</v>
      </c>
      <c r="Z5" s="113" t="s">
        <v>79</v>
      </c>
      <c r="AA5" s="113" t="s">
        <v>60</v>
      </c>
      <c r="AB5" s="113" t="s">
        <v>61</v>
      </c>
      <c r="AC5" s="113" t="s">
        <v>62</v>
      </c>
      <c r="AD5" s="113" t="s">
        <v>63</v>
      </c>
      <c r="AE5" s="113" t="s">
        <v>64</v>
      </c>
      <c r="AF5" s="113" t="s">
        <v>65</v>
      </c>
      <c r="AG5" s="113" t="s">
        <v>66</v>
      </c>
      <c r="AH5" s="113" t="s">
        <v>67</v>
      </c>
      <c r="AI5" s="113" t="s">
        <v>68</v>
      </c>
      <c r="AJ5" s="113" t="s">
        <v>69</v>
      </c>
      <c r="AK5" s="113" t="s">
        <v>70</v>
      </c>
      <c r="AL5" s="113" t="s">
        <v>71</v>
      </c>
      <c r="AM5" s="113" t="s">
        <v>90</v>
      </c>
      <c r="AN5" s="113" t="s">
        <v>73</v>
      </c>
      <c r="AO5" s="114" t="s">
        <v>74</v>
      </c>
      <c r="AP5" s="90"/>
      <c r="AQ5" s="90"/>
    </row>
    <row r="6" spans="2:48" s="98" customFormat="1" ht="20.100000000000001" customHeight="1" x14ac:dyDescent="0.25">
      <c r="B6" s="305"/>
      <c r="C6" s="307"/>
      <c r="D6" s="307"/>
      <c r="E6" s="307"/>
      <c r="F6" s="307"/>
      <c r="G6" s="307"/>
      <c r="H6" s="307"/>
      <c r="I6" s="297"/>
      <c r="J6" s="152"/>
      <c r="K6" s="115"/>
      <c r="L6" s="116">
        <v>1</v>
      </c>
      <c r="M6" s="116">
        <f>+L6+1</f>
        <v>2</v>
      </c>
      <c r="N6" s="116">
        <f>+M6+1</f>
        <v>3</v>
      </c>
      <c r="O6" s="116">
        <f>+N6+1</f>
        <v>4</v>
      </c>
      <c r="P6" s="116">
        <f t="shared" ref="P6:AO6" si="0">+O6+1</f>
        <v>5</v>
      </c>
      <c r="Q6" s="116">
        <f t="shared" si="0"/>
        <v>6</v>
      </c>
      <c r="R6" s="116">
        <f t="shared" si="0"/>
        <v>7</v>
      </c>
      <c r="S6" s="116">
        <f t="shared" si="0"/>
        <v>8</v>
      </c>
      <c r="T6" s="116">
        <f t="shared" si="0"/>
        <v>9</v>
      </c>
      <c r="U6" s="116">
        <f t="shared" si="0"/>
        <v>10</v>
      </c>
      <c r="V6" s="116">
        <f t="shared" si="0"/>
        <v>11</v>
      </c>
      <c r="W6" s="116">
        <f t="shared" si="0"/>
        <v>12</v>
      </c>
      <c r="X6" s="116">
        <f t="shared" si="0"/>
        <v>13</v>
      </c>
      <c r="Y6" s="116">
        <f t="shared" si="0"/>
        <v>14</v>
      </c>
      <c r="Z6" s="116">
        <f t="shared" si="0"/>
        <v>15</v>
      </c>
      <c r="AA6" s="116">
        <f t="shared" si="0"/>
        <v>16</v>
      </c>
      <c r="AB6" s="116">
        <f t="shared" si="0"/>
        <v>17</v>
      </c>
      <c r="AC6" s="116">
        <f t="shared" si="0"/>
        <v>18</v>
      </c>
      <c r="AD6" s="116">
        <f t="shared" si="0"/>
        <v>19</v>
      </c>
      <c r="AE6" s="116">
        <f t="shared" si="0"/>
        <v>20</v>
      </c>
      <c r="AF6" s="116">
        <f t="shared" si="0"/>
        <v>21</v>
      </c>
      <c r="AG6" s="116">
        <f t="shared" si="0"/>
        <v>22</v>
      </c>
      <c r="AH6" s="116">
        <f t="shared" si="0"/>
        <v>23</v>
      </c>
      <c r="AI6" s="116">
        <f t="shared" si="0"/>
        <v>24</v>
      </c>
      <c r="AJ6" s="116">
        <f t="shared" si="0"/>
        <v>25</v>
      </c>
      <c r="AK6" s="116">
        <f t="shared" si="0"/>
        <v>26</v>
      </c>
      <c r="AL6" s="116">
        <f t="shared" si="0"/>
        <v>27</v>
      </c>
      <c r="AM6" s="116">
        <f t="shared" si="0"/>
        <v>28</v>
      </c>
      <c r="AN6" s="116">
        <f t="shared" si="0"/>
        <v>29</v>
      </c>
      <c r="AO6" s="117">
        <f t="shared" si="0"/>
        <v>30</v>
      </c>
      <c r="AQ6" s="99"/>
      <c r="AR6" s="99"/>
      <c r="AS6" s="99"/>
      <c r="AT6" s="99"/>
    </row>
    <row r="7" spans="2:48" s="98" customFormat="1" ht="20.100000000000001" customHeight="1" x14ac:dyDescent="0.25">
      <c r="B7" s="105"/>
      <c r="C7" s="133" t="s">
        <v>94</v>
      </c>
      <c r="D7" s="100"/>
      <c r="E7" s="100"/>
      <c r="F7" s="100"/>
      <c r="G7" s="100"/>
      <c r="H7" s="100"/>
      <c r="I7" s="100"/>
      <c r="J7" s="100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104"/>
      <c r="AQ7" s="99"/>
      <c r="AR7" s="99"/>
      <c r="AS7" s="99"/>
      <c r="AT7" s="99"/>
    </row>
    <row r="8" spans="2:48" s="98" customFormat="1" ht="5.0999999999999996" customHeight="1" x14ac:dyDescent="0.25">
      <c r="B8" s="105"/>
      <c r="C8" s="100"/>
      <c r="D8" s="100"/>
      <c r="E8" s="100"/>
      <c r="F8" s="100"/>
      <c r="G8" s="100"/>
      <c r="H8" s="100"/>
      <c r="I8" s="100"/>
      <c r="J8" s="100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104"/>
      <c r="AQ8" s="99"/>
      <c r="AR8" s="99"/>
      <c r="AS8" s="99"/>
      <c r="AT8" s="99"/>
    </row>
    <row r="9" spans="2:48" s="121" customFormat="1" ht="24.95" customHeight="1" x14ac:dyDescent="0.25">
      <c r="B9" s="118">
        <v>1</v>
      </c>
      <c r="C9" s="288" t="s">
        <v>129</v>
      </c>
      <c r="D9" s="279" t="s">
        <v>97</v>
      </c>
      <c r="E9" s="276">
        <f>+'to client - Supply'!D4</f>
        <v>17400</v>
      </c>
      <c r="F9" s="282">
        <v>44044</v>
      </c>
      <c r="G9" s="282">
        <v>44438</v>
      </c>
      <c r="H9" s="285">
        <f>+G9-F9</f>
        <v>394</v>
      </c>
      <c r="I9" s="285" t="s">
        <v>31</v>
      </c>
      <c r="J9" s="153" t="s">
        <v>95</v>
      </c>
      <c r="K9" s="119"/>
      <c r="L9" s="119"/>
      <c r="M9" s="119"/>
      <c r="N9" s="119"/>
      <c r="O9" s="119"/>
      <c r="P9" s="119">
        <f>+'to client - Supply'!G4</f>
        <v>1200</v>
      </c>
      <c r="Q9" s="119">
        <f>+'to client - Supply'!I4</f>
        <v>295</v>
      </c>
      <c r="R9" s="119">
        <f>+'to client - Supply'!K4</f>
        <v>1400</v>
      </c>
      <c r="S9" s="119">
        <f>+'to client - Supply'!M4</f>
        <v>1400</v>
      </c>
      <c r="T9" s="119">
        <f>+'to client - Supply'!O4</f>
        <v>1400</v>
      </c>
      <c r="U9" s="119">
        <f>+'to client - Supply'!Q4</f>
        <v>1400</v>
      </c>
      <c r="V9" s="119">
        <f>+'to client - Supply'!S4</f>
        <v>1400</v>
      </c>
      <c r="W9" s="119">
        <f>+'to client - Supply'!U4</f>
        <v>1400</v>
      </c>
      <c r="X9" s="119">
        <f>+'to client - Supply'!W4</f>
        <v>1400</v>
      </c>
      <c r="Y9" s="119">
        <f>+'to client - Supply'!Y4</f>
        <v>1500</v>
      </c>
      <c r="Z9" s="119">
        <f>+'to client - Supply'!AA4</f>
        <v>1500</v>
      </c>
      <c r="AA9" s="119">
        <f>+'to client - Supply'!AC4</f>
        <v>1500</v>
      </c>
      <c r="AB9" s="119">
        <f>+'to client - Supply'!AE4</f>
        <v>1605</v>
      </c>
      <c r="AC9" s="119">
        <f>+'to client - Supply'!AG6</f>
        <v>0</v>
      </c>
      <c r="AD9" s="119">
        <f>+'to client - Supply'!AI6</f>
        <v>0</v>
      </c>
      <c r="AE9" s="119">
        <f>+'to client - Supply'!AK6</f>
        <v>0</v>
      </c>
      <c r="AF9" s="119">
        <f>+'to client - Supply'!AM6</f>
        <v>0</v>
      </c>
      <c r="AG9" s="119"/>
      <c r="AH9" s="119"/>
      <c r="AI9" s="119"/>
      <c r="AJ9" s="119"/>
      <c r="AK9" s="119"/>
      <c r="AL9" s="119"/>
      <c r="AM9" s="119"/>
      <c r="AN9" s="119"/>
      <c r="AO9" s="120"/>
      <c r="AQ9" s="122"/>
      <c r="AR9" s="122"/>
      <c r="AS9" s="122"/>
      <c r="AT9" s="123"/>
      <c r="AU9" s="124"/>
      <c r="AV9" s="123"/>
    </row>
    <row r="10" spans="2:48" s="121" customFormat="1" ht="24.95" customHeight="1" x14ac:dyDescent="0.25">
      <c r="B10" s="118">
        <f>+B9+1</f>
        <v>2</v>
      </c>
      <c r="C10" s="289"/>
      <c r="D10" s="280"/>
      <c r="E10" s="277"/>
      <c r="F10" s="283"/>
      <c r="G10" s="283"/>
      <c r="H10" s="286"/>
      <c r="I10" s="287"/>
      <c r="J10" s="153" t="s">
        <v>96</v>
      </c>
      <c r="K10" s="119"/>
      <c r="L10" s="119">
        <f>+L9</f>
        <v>0</v>
      </c>
      <c r="M10" s="119">
        <f>+L10+M9</f>
        <v>0</v>
      </c>
      <c r="N10" s="119">
        <f>+M10+N9</f>
        <v>0</v>
      </c>
      <c r="O10" s="119">
        <f t="shared" ref="O10:AO10" si="1">+N10+O9</f>
        <v>0</v>
      </c>
      <c r="P10" s="119">
        <f t="shared" si="1"/>
        <v>1200</v>
      </c>
      <c r="Q10" s="119">
        <f t="shared" si="1"/>
        <v>1495</v>
      </c>
      <c r="R10" s="119">
        <f t="shared" si="1"/>
        <v>2895</v>
      </c>
      <c r="S10" s="119">
        <f t="shared" si="1"/>
        <v>4295</v>
      </c>
      <c r="T10" s="119">
        <f t="shared" si="1"/>
        <v>5695</v>
      </c>
      <c r="U10" s="119">
        <f t="shared" si="1"/>
        <v>7095</v>
      </c>
      <c r="V10" s="119">
        <f t="shared" si="1"/>
        <v>8495</v>
      </c>
      <c r="W10" s="119">
        <f t="shared" si="1"/>
        <v>9895</v>
      </c>
      <c r="X10" s="119">
        <f t="shared" si="1"/>
        <v>11295</v>
      </c>
      <c r="Y10" s="119">
        <f t="shared" si="1"/>
        <v>12795</v>
      </c>
      <c r="Z10" s="119">
        <f t="shared" si="1"/>
        <v>14295</v>
      </c>
      <c r="AA10" s="119">
        <f t="shared" si="1"/>
        <v>15795</v>
      </c>
      <c r="AB10" s="119">
        <f t="shared" si="1"/>
        <v>17400</v>
      </c>
      <c r="AC10" s="119">
        <f t="shared" si="1"/>
        <v>17400</v>
      </c>
      <c r="AD10" s="119">
        <f t="shared" si="1"/>
        <v>17400</v>
      </c>
      <c r="AE10" s="119">
        <f t="shared" si="1"/>
        <v>17400</v>
      </c>
      <c r="AF10" s="119">
        <f t="shared" si="1"/>
        <v>17400</v>
      </c>
      <c r="AG10" s="119">
        <f t="shared" si="1"/>
        <v>17400</v>
      </c>
      <c r="AH10" s="119">
        <f t="shared" si="1"/>
        <v>17400</v>
      </c>
      <c r="AI10" s="119">
        <f t="shared" si="1"/>
        <v>17400</v>
      </c>
      <c r="AJ10" s="119">
        <f t="shared" si="1"/>
        <v>17400</v>
      </c>
      <c r="AK10" s="119">
        <f t="shared" si="1"/>
        <v>17400</v>
      </c>
      <c r="AL10" s="119">
        <f t="shared" si="1"/>
        <v>17400</v>
      </c>
      <c r="AM10" s="119">
        <f t="shared" si="1"/>
        <v>17400</v>
      </c>
      <c r="AN10" s="119">
        <f t="shared" si="1"/>
        <v>17400</v>
      </c>
      <c r="AO10" s="120">
        <f t="shared" si="1"/>
        <v>17400</v>
      </c>
      <c r="AQ10" s="122"/>
      <c r="AR10" s="122"/>
      <c r="AS10" s="122"/>
      <c r="AT10" s="123"/>
      <c r="AU10" s="124"/>
      <c r="AV10" s="123"/>
    </row>
    <row r="11" spans="2:48" s="121" customFormat="1" ht="24.95" customHeight="1" x14ac:dyDescent="0.25">
      <c r="B11" s="118">
        <f>+B10+1</f>
        <v>3</v>
      </c>
      <c r="C11" s="289"/>
      <c r="D11" s="280"/>
      <c r="E11" s="277"/>
      <c r="F11" s="283"/>
      <c r="G11" s="283"/>
      <c r="H11" s="286"/>
      <c r="I11" s="291" t="s">
        <v>139</v>
      </c>
      <c r="J11" s="178" t="s">
        <v>95</v>
      </c>
      <c r="K11" s="179"/>
      <c r="L11" s="179"/>
      <c r="M11" s="179"/>
      <c r="N11" s="179"/>
      <c r="O11" s="179"/>
      <c r="P11" s="180">
        <f>+'to client - Supply'!G8</f>
        <v>11.295</v>
      </c>
      <c r="Q11" s="180">
        <f>+'to client - Supply'!I8</f>
        <v>2.7766875</v>
      </c>
      <c r="R11" s="180">
        <f>+'to client - Supply'!K8</f>
        <v>13.1775</v>
      </c>
      <c r="S11" s="180">
        <f>+'to client - Supply'!M8</f>
        <v>13.1775</v>
      </c>
      <c r="T11" s="180">
        <f>+'to client - Supply'!O8</f>
        <v>13.1775</v>
      </c>
      <c r="U11" s="180">
        <f>+'to client - Supply'!Q8</f>
        <v>13.1775</v>
      </c>
      <c r="V11" s="180">
        <f>+'to client - Supply'!S8</f>
        <v>13.1775</v>
      </c>
      <c r="W11" s="180">
        <f>+'to client - Supply'!U8</f>
        <v>13.1775</v>
      </c>
      <c r="X11" s="180">
        <f>+'to client - Supply'!W8</f>
        <v>13.1775</v>
      </c>
      <c r="Y11" s="180">
        <f>+'to client - Supply'!Y8</f>
        <v>14.11875</v>
      </c>
      <c r="Z11" s="180">
        <f>+'to client - Supply'!AA8</f>
        <v>14.11875</v>
      </c>
      <c r="AA11" s="180">
        <f>+'to client - Supply'!AC8</f>
        <v>14.11875</v>
      </c>
      <c r="AB11" s="180">
        <f>+'to client - Supply'!AE8</f>
        <v>15.1070625</v>
      </c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81"/>
      <c r="AQ11" s="122"/>
      <c r="AR11" s="122"/>
      <c r="AS11" s="122"/>
      <c r="AT11" s="123"/>
      <c r="AU11" s="124"/>
      <c r="AV11" s="123"/>
    </row>
    <row r="12" spans="2:48" s="121" customFormat="1" ht="24.95" customHeight="1" x14ac:dyDescent="0.25">
      <c r="B12" s="118">
        <f>+B11+1</f>
        <v>4</v>
      </c>
      <c r="C12" s="290"/>
      <c r="D12" s="281"/>
      <c r="E12" s="278"/>
      <c r="F12" s="284"/>
      <c r="G12" s="284"/>
      <c r="H12" s="287"/>
      <c r="I12" s="292"/>
      <c r="J12" s="178" t="s">
        <v>96</v>
      </c>
      <c r="K12" s="179"/>
      <c r="L12" s="179"/>
      <c r="M12" s="179"/>
      <c r="N12" s="179"/>
      <c r="O12" s="179"/>
      <c r="P12" s="180">
        <f t="shared" ref="P12" si="2">+O12+P11</f>
        <v>11.295</v>
      </c>
      <c r="Q12" s="180">
        <f t="shared" ref="Q12" si="3">+P12+Q11</f>
        <v>14.071687499999999</v>
      </c>
      <c r="R12" s="180">
        <f t="shared" ref="R12" si="4">+Q12+R11</f>
        <v>27.249187499999998</v>
      </c>
      <c r="S12" s="180">
        <f t="shared" ref="S12" si="5">+R12+S11</f>
        <v>40.4266875</v>
      </c>
      <c r="T12" s="180">
        <f t="shared" ref="T12" si="6">+S12+T11</f>
        <v>53.604187500000002</v>
      </c>
      <c r="U12" s="180">
        <f t="shared" ref="U12" si="7">+T12+U11</f>
        <v>66.781687500000004</v>
      </c>
      <c r="V12" s="180">
        <f t="shared" ref="V12" si="8">+U12+V11</f>
        <v>79.959187499999999</v>
      </c>
      <c r="W12" s="180">
        <f t="shared" ref="W12" si="9">+V12+W11</f>
        <v>93.136687499999994</v>
      </c>
      <c r="X12" s="180">
        <f t="shared" ref="X12" si="10">+W12+X11</f>
        <v>106.31418749999999</v>
      </c>
      <c r="Y12" s="180">
        <f t="shared" ref="Y12" si="11">+X12+Y11</f>
        <v>120.43293749999999</v>
      </c>
      <c r="Z12" s="180">
        <f t="shared" ref="Z12" si="12">+Y12+Z11</f>
        <v>134.55168749999999</v>
      </c>
      <c r="AA12" s="180">
        <f t="shared" ref="AA12" si="13">+Z12+AA11</f>
        <v>148.67043749999999</v>
      </c>
      <c r="AB12" s="180">
        <f t="shared" ref="AB12" si="14">+AA12+AB11</f>
        <v>163.7775</v>
      </c>
      <c r="AC12" s="180">
        <f t="shared" ref="AC12" si="15">+AB12+AC11</f>
        <v>163.7775</v>
      </c>
      <c r="AD12" s="180">
        <f t="shared" ref="AD12" si="16">+AC12+AD11</f>
        <v>163.7775</v>
      </c>
      <c r="AE12" s="180">
        <f t="shared" ref="AE12" si="17">+AD12+AE11</f>
        <v>163.7775</v>
      </c>
      <c r="AF12" s="180">
        <f t="shared" ref="AF12" si="18">+AE12+AF11</f>
        <v>163.7775</v>
      </c>
      <c r="AG12" s="180">
        <f t="shared" ref="AG12" si="19">+AF12+AG11</f>
        <v>163.7775</v>
      </c>
      <c r="AH12" s="180">
        <f t="shared" ref="AH12" si="20">+AG12+AH11</f>
        <v>163.7775</v>
      </c>
      <c r="AI12" s="180">
        <f t="shared" ref="AI12" si="21">+AH12+AI11</f>
        <v>163.7775</v>
      </c>
      <c r="AJ12" s="180">
        <f t="shared" ref="AJ12" si="22">+AI12+AJ11</f>
        <v>163.7775</v>
      </c>
      <c r="AK12" s="180">
        <f t="shared" ref="AK12" si="23">+AJ12+AK11</f>
        <v>163.7775</v>
      </c>
      <c r="AL12" s="180">
        <f t="shared" ref="AL12" si="24">+AK12+AL11</f>
        <v>163.7775</v>
      </c>
      <c r="AM12" s="180">
        <f t="shared" ref="AM12" si="25">+AL12+AM11</f>
        <v>163.7775</v>
      </c>
      <c r="AN12" s="180">
        <f t="shared" ref="AN12" si="26">+AM12+AN11</f>
        <v>163.7775</v>
      </c>
      <c r="AO12" s="244">
        <f t="shared" ref="AO12" si="27">+AN12+AO11</f>
        <v>163.7775</v>
      </c>
      <c r="AQ12" s="122"/>
      <c r="AR12" s="122"/>
      <c r="AS12" s="122"/>
      <c r="AT12" s="123"/>
      <c r="AU12" s="124"/>
      <c r="AV12" s="123"/>
    </row>
    <row r="13" spans="2:48" ht="9.9499999999999993" customHeight="1" x14ac:dyDescent="0.25">
      <c r="B13" s="106"/>
      <c r="C13" s="82"/>
      <c r="D13" s="85"/>
      <c r="E13" s="86"/>
      <c r="F13" s="82"/>
      <c r="G13" s="82"/>
      <c r="H13" s="82"/>
      <c r="I13" s="82"/>
      <c r="J13" s="82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7"/>
      <c r="X13" s="87"/>
      <c r="Y13" s="87"/>
      <c r="Z13" s="87"/>
      <c r="AA13" s="87"/>
      <c r="AB13" s="87"/>
      <c r="AC13" s="87"/>
      <c r="AD13" s="87"/>
      <c r="AE13" s="87"/>
      <c r="AF13" s="83"/>
      <c r="AG13" s="83"/>
      <c r="AH13" s="83"/>
      <c r="AI13" s="83"/>
      <c r="AJ13" s="83"/>
      <c r="AK13" s="83"/>
      <c r="AL13" s="83"/>
      <c r="AM13" s="83"/>
      <c r="AN13" s="83"/>
      <c r="AO13" s="107"/>
      <c r="AP13" s="90"/>
      <c r="AQ13" s="101"/>
      <c r="AR13" s="101"/>
      <c r="AS13" s="101"/>
      <c r="AT13" s="84"/>
      <c r="AU13" s="88"/>
      <c r="AV13" s="84"/>
    </row>
    <row r="14" spans="2:48" s="121" customFormat="1" ht="24.95" customHeight="1" x14ac:dyDescent="0.25">
      <c r="B14" s="118">
        <f>+B12+1</f>
        <v>5</v>
      </c>
      <c r="C14" s="288" t="s">
        <v>91</v>
      </c>
      <c r="D14" s="279" t="s">
        <v>85</v>
      </c>
      <c r="E14" s="276">
        <f>+'to client - Supply'!D14+'to client - Supply'!D15</f>
        <v>43600</v>
      </c>
      <c r="F14" s="282">
        <v>44075</v>
      </c>
      <c r="G14" s="282">
        <v>44560</v>
      </c>
      <c r="H14" s="285">
        <f>+G14-F14</f>
        <v>485</v>
      </c>
      <c r="I14" s="285" t="s">
        <v>31</v>
      </c>
      <c r="J14" s="153" t="s">
        <v>95</v>
      </c>
      <c r="K14" s="119"/>
      <c r="L14" s="119"/>
      <c r="M14" s="119"/>
      <c r="N14" s="119"/>
      <c r="O14" s="119"/>
      <c r="P14" s="119">
        <f>+'to client - Supply'!G14</f>
        <v>0</v>
      </c>
      <c r="Q14" s="119">
        <f>+'to client - Supply'!I14</f>
        <v>810</v>
      </c>
      <c r="R14" s="119">
        <f>+'to client - Supply'!K14</f>
        <v>1440</v>
      </c>
      <c r="S14" s="119">
        <f>+'to client - Supply'!M14</f>
        <v>2160</v>
      </c>
      <c r="T14" s="119">
        <f>+'to client - Supply'!O14</f>
        <v>3000</v>
      </c>
      <c r="U14" s="119">
        <f>+'to client - Supply'!Q14</f>
        <v>3000</v>
      </c>
      <c r="V14" s="119">
        <f>+'to client - Supply'!S14</f>
        <v>3000</v>
      </c>
      <c r="W14" s="119">
        <f>+'to client - Supply'!U14</f>
        <v>3000</v>
      </c>
      <c r="X14" s="119">
        <f>+'to client - Supply'!W14</f>
        <v>3000</v>
      </c>
      <c r="Y14" s="119">
        <f>+'to client - Supply'!Y14+'to client - Supply'!Y15</f>
        <v>3100</v>
      </c>
      <c r="Z14" s="119">
        <f>+'to client - Supply'!AA14</f>
        <v>3000</v>
      </c>
      <c r="AA14" s="119">
        <f>+'to client - Supply'!AC14</f>
        <v>2430</v>
      </c>
      <c r="AB14" s="119">
        <f>+'to client - Supply'!AE14</f>
        <v>1500</v>
      </c>
      <c r="AC14" s="119">
        <f>+'to client - Supply'!AG14</f>
        <v>1500</v>
      </c>
      <c r="AD14" s="119">
        <f>+'to client - Supply'!AI14</f>
        <v>1500</v>
      </c>
      <c r="AE14" s="119">
        <f>+'to client - Supply'!AK14</f>
        <v>2160</v>
      </c>
      <c r="AF14" s="119">
        <f>+'to client - Supply'!AM14</f>
        <v>3000</v>
      </c>
      <c r="AG14" s="119">
        <f>+'to client - Supply'!AO14</f>
        <v>3000</v>
      </c>
      <c r="AH14" s="119">
        <f>+'to client - Supply'!AQ14</f>
        <v>3000</v>
      </c>
      <c r="AI14" s="119"/>
      <c r="AJ14" s="119"/>
      <c r="AK14" s="119"/>
      <c r="AL14" s="119"/>
      <c r="AM14" s="119"/>
      <c r="AN14" s="119"/>
      <c r="AO14" s="120"/>
      <c r="AQ14" s="122"/>
      <c r="AR14" s="122"/>
      <c r="AS14" s="122"/>
      <c r="AT14" s="123"/>
      <c r="AU14" s="124"/>
      <c r="AV14" s="123"/>
    </row>
    <row r="15" spans="2:48" s="121" customFormat="1" ht="24.95" customHeight="1" x14ac:dyDescent="0.25">
      <c r="B15" s="118">
        <f>+B14+1</f>
        <v>6</v>
      </c>
      <c r="C15" s="289"/>
      <c r="D15" s="280"/>
      <c r="E15" s="277"/>
      <c r="F15" s="283"/>
      <c r="G15" s="283"/>
      <c r="H15" s="286"/>
      <c r="I15" s="287"/>
      <c r="J15" s="153" t="s">
        <v>96</v>
      </c>
      <c r="K15" s="119"/>
      <c r="L15" s="119">
        <f>+L14</f>
        <v>0</v>
      </c>
      <c r="M15" s="119">
        <f>+L15+M14</f>
        <v>0</v>
      </c>
      <c r="N15" s="119">
        <f>+M15+N14</f>
        <v>0</v>
      </c>
      <c r="O15" s="119">
        <f t="shared" ref="O15" si="28">+N15+O14</f>
        <v>0</v>
      </c>
      <c r="P15" s="119">
        <f t="shared" ref="P15" si="29">+O15+P14</f>
        <v>0</v>
      </c>
      <c r="Q15" s="119">
        <f t="shared" ref="Q15" si="30">+P15+Q14</f>
        <v>810</v>
      </c>
      <c r="R15" s="119">
        <f t="shared" ref="R15" si="31">+Q15+R14</f>
        <v>2250</v>
      </c>
      <c r="S15" s="119">
        <f t="shared" ref="S15" si="32">+R15+S14</f>
        <v>4410</v>
      </c>
      <c r="T15" s="119">
        <f t="shared" ref="T15" si="33">+S15+T14</f>
        <v>7410</v>
      </c>
      <c r="U15" s="119">
        <f t="shared" ref="U15" si="34">+T15+U14</f>
        <v>10410</v>
      </c>
      <c r="V15" s="119">
        <f t="shared" ref="V15" si="35">+U15+V14</f>
        <v>13410</v>
      </c>
      <c r="W15" s="119">
        <f t="shared" ref="W15" si="36">+V15+W14</f>
        <v>16410</v>
      </c>
      <c r="X15" s="119">
        <f t="shared" ref="X15" si="37">+W15+X14</f>
        <v>19410</v>
      </c>
      <c r="Y15" s="119">
        <f t="shared" ref="Y15" si="38">+X15+Y14</f>
        <v>22510</v>
      </c>
      <c r="Z15" s="119">
        <f t="shared" ref="Z15" si="39">+Y15+Z14</f>
        <v>25510</v>
      </c>
      <c r="AA15" s="119">
        <f t="shared" ref="AA15" si="40">+Z15+AA14</f>
        <v>27940</v>
      </c>
      <c r="AB15" s="119">
        <f t="shared" ref="AB15" si="41">+AA15+AB14</f>
        <v>29440</v>
      </c>
      <c r="AC15" s="119">
        <f t="shared" ref="AC15" si="42">+AB15+AC14</f>
        <v>30940</v>
      </c>
      <c r="AD15" s="119">
        <f t="shared" ref="AD15" si="43">+AC15+AD14</f>
        <v>32440</v>
      </c>
      <c r="AE15" s="119">
        <f t="shared" ref="AE15" si="44">+AD15+AE14</f>
        <v>34600</v>
      </c>
      <c r="AF15" s="119">
        <f t="shared" ref="AF15" si="45">+AE15+AF14</f>
        <v>37600</v>
      </c>
      <c r="AG15" s="119">
        <f t="shared" ref="AG15" si="46">+AF15+AG14</f>
        <v>40600</v>
      </c>
      <c r="AH15" s="119">
        <f t="shared" ref="AH15" si="47">+AG15+AH14</f>
        <v>43600</v>
      </c>
      <c r="AI15" s="119">
        <f t="shared" ref="AI15" si="48">+AH15+AI14</f>
        <v>43600</v>
      </c>
      <c r="AJ15" s="119">
        <f t="shared" ref="AJ15" si="49">+AI15+AJ14</f>
        <v>43600</v>
      </c>
      <c r="AK15" s="119">
        <f t="shared" ref="AK15" si="50">+AJ15+AK14</f>
        <v>43600</v>
      </c>
      <c r="AL15" s="119">
        <f t="shared" ref="AL15" si="51">+AK15+AL14</f>
        <v>43600</v>
      </c>
      <c r="AM15" s="119">
        <f t="shared" ref="AM15" si="52">+AL15+AM14</f>
        <v>43600</v>
      </c>
      <c r="AN15" s="119">
        <f t="shared" ref="AN15" si="53">+AM15+AN14</f>
        <v>43600</v>
      </c>
      <c r="AO15" s="120">
        <f t="shared" ref="AO15" si="54">+AN15+AO14</f>
        <v>43600</v>
      </c>
      <c r="AQ15" s="122"/>
      <c r="AR15" s="122"/>
      <c r="AS15" s="122"/>
      <c r="AT15" s="123"/>
      <c r="AU15" s="124"/>
      <c r="AV15" s="123"/>
    </row>
    <row r="16" spans="2:48" s="121" customFormat="1" ht="24.95" customHeight="1" x14ac:dyDescent="0.25">
      <c r="B16" s="118">
        <f>+B15+1</f>
        <v>7</v>
      </c>
      <c r="C16" s="289"/>
      <c r="D16" s="280"/>
      <c r="E16" s="277"/>
      <c r="F16" s="283"/>
      <c r="G16" s="283"/>
      <c r="H16" s="286"/>
      <c r="I16" s="291" t="s">
        <v>139</v>
      </c>
      <c r="J16" s="178" t="s">
        <v>95</v>
      </c>
      <c r="K16" s="179"/>
      <c r="L16" s="179"/>
      <c r="M16" s="179"/>
      <c r="N16" s="179"/>
      <c r="O16" s="179"/>
      <c r="P16" s="180">
        <f>+'to client - Supply'!G22</f>
        <v>0</v>
      </c>
      <c r="Q16" s="180">
        <f>+'to client - Supply'!I22</f>
        <v>5.3824500000000004</v>
      </c>
      <c r="R16" s="180">
        <f>+'to client - Supply'!K22</f>
        <v>9.5687999999999995</v>
      </c>
      <c r="S16" s="180">
        <f>+'to client - Supply'!M22</f>
        <v>14.353199999999999</v>
      </c>
      <c r="T16" s="180">
        <f>+'to client - Supply'!O22</f>
        <v>19.934999999999999</v>
      </c>
      <c r="U16" s="180">
        <f>+'to client - Supply'!Q22</f>
        <v>19.934999999999999</v>
      </c>
      <c r="V16" s="180">
        <f>+'to client - Supply'!S22</f>
        <v>19.934999999999999</v>
      </c>
      <c r="W16" s="180">
        <f>+'to client - Supply'!U22</f>
        <v>19.934999999999999</v>
      </c>
      <c r="X16" s="180">
        <f>+'to client - Supply'!W22</f>
        <v>19.934999999999999</v>
      </c>
      <c r="Y16" s="180">
        <f>+'to client - Supply'!Y22</f>
        <v>20.103249999999999</v>
      </c>
      <c r="Z16" s="180">
        <f>+'to client - Supply'!AA22</f>
        <v>19.934999999999999</v>
      </c>
      <c r="AA16" s="180">
        <f>+'to client - Supply'!AC22</f>
        <v>16.147349999999999</v>
      </c>
      <c r="AB16" s="180">
        <f>+'to client - Supply'!AE22</f>
        <v>9.9674999999999994</v>
      </c>
      <c r="AC16" s="180">
        <f>+'to client - Supply'!AG22</f>
        <v>9.9674999999999994</v>
      </c>
      <c r="AD16" s="180">
        <f>+'to client - Supply'!AI22</f>
        <v>9.9674999999999994</v>
      </c>
      <c r="AE16" s="180">
        <f>+'to client - Supply'!AK22</f>
        <v>14.353199999999999</v>
      </c>
      <c r="AF16" s="180">
        <f>+'to client - Supply'!AM22</f>
        <v>19.934999999999999</v>
      </c>
      <c r="AG16" s="180">
        <f>+'to client - Supply'!AO22</f>
        <v>19.934999999999999</v>
      </c>
      <c r="AH16" s="180">
        <f>+'to client - Supply'!AQ22</f>
        <v>19.934999999999999</v>
      </c>
      <c r="AI16" s="179"/>
      <c r="AJ16" s="179"/>
      <c r="AK16" s="179"/>
      <c r="AL16" s="179"/>
      <c r="AM16" s="179"/>
      <c r="AN16" s="179"/>
      <c r="AO16" s="181"/>
      <c r="AQ16" s="122"/>
      <c r="AR16" s="122"/>
      <c r="AS16" s="122"/>
      <c r="AT16" s="123"/>
      <c r="AU16" s="124"/>
      <c r="AV16" s="123"/>
    </row>
    <row r="17" spans="2:48" s="121" customFormat="1" ht="24.95" customHeight="1" x14ac:dyDescent="0.25">
      <c r="B17" s="118">
        <f>+B16+1</f>
        <v>8</v>
      </c>
      <c r="C17" s="290"/>
      <c r="D17" s="281"/>
      <c r="E17" s="278"/>
      <c r="F17" s="284"/>
      <c r="G17" s="284"/>
      <c r="H17" s="287"/>
      <c r="I17" s="292"/>
      <c r="J17" s="178" t="s">
        <v>96</v>
      </c>
      <c r="K17" s="179"/>
      <c r="L17" s="179"/>
      <c r="M17" s="179"/>
      <c r="N17" s="179"/>
      <c r="O17" s="179"/>
      <c r="P17" s="180">
        <f t="shared" ref="P17" si="55">+O17+P16</f>
        <v>0</v>
      </c>
      <c r="Q17" s="180">
        <f t="shared" ref="Q17" si="56">+P17+Q16</f>
        <v>5.3824500000000004</v>
      </c>
      <c r="R17" s="180">
        <f t="shared" ref="R17" si="57">+Q17+R16</f>
        <v>14.95125</v>
      </c>
      <c r="S17" s="180">
        <f t="shared" ref="S17" si="58">+R17+S16</f>
        <v>29.304449999999999</v>
      </c>
      <c r="T17" s="180">
        <f t="shared" ref="T17" si="59">+S17+T16</f>
        <v>49.239449999999998</v>
      </c>
      <c r="U17" s="180">
        <f t="shared" ref="U17" si="60">+T17+U16</f>
        <v>69.174449999999993</v>
      </c>
      <c r="V17" s="180">
        <f t="shared" ref="V17" si="61">+U17+V16</f>
        <v>89.109449999999995</v>
      </c>
      <c r="W17" s="180">
        <f t="shared" ref="W17" si="62">+V17+W16</f>
        <v>109.04445</v>
      </c>
      <c r="X17" s="180">
        <f t="shared" ref="X17" si="63">+W17+X16</f>
        <v>128.97944999999999</v>
      </c>
      <c r="Y17" s="180">
        <f t="shared" ref="Y17" si="64">+X17+Y16</f>
        <v>149.08269999999999</v>
      </c>
      <c r="Z17" s="180">
        <f t="shared" ref="Z17" si="65">+Y17+Z16</f>
        <v>169.01769999999999</v>
      </c>
      <c r="AA17" s="180">
        <f t="shared" ref="AA17" si="66">+Z17+AA16</f>
        <v>185.16504999999998</v>
      </c>
      <c r="AB17" s="180">
        <f t="shared" ref="AB17" si="67">+AA17+AB16</f>
        <v>195.13254999999998</v>
      </c>
      <c r="AC17" s="180">
        <f t="shared" ref="AC17" si="68">+AB17+AC16</f>
        <v>205.10004999999998</v>
      </c>
      <c r="AD17" s="180">
        <f t="shared" ref="AD17" si="69">+AC17+AD16</f>
        <v>215.06754999999998</v>
      </c>
      <c r="AE17" s="180">
        <f t="shared" ref="AE17" si="70">+AD17+AE16</f>
        <v>229.42074999999997</v>
      </c>
      <c r="AF17" s="180">
        <f t="shared" ref="AF17" si="71">+AE17+AF16</f>
        <v>249.35574999999997</v>
      </c>
      <c r="AG17" s="180">
        <f t="shared" ref="AG17" si="72">+AF17+AG16</f>
        <v>269.29074999999995</v>
      </c>
      <c r="AH17" s="180">
        <f t="shared" ref="AH17" si="73">+AG17+AH16</f>
        <v>289.22574999999995</v>
      </c>
      <c r="AI17" s="180">
        <f t="shared" ref="AI17" si="74">+AH17+AI16</f>
        <v>289.22574999999995</v>
      </c>
      <c r="AJ17" s="180">
        <f t="shared" ref="AJ17" si="75">+AI17+AJ16</f>
        <v>289.22574999999995</v>
      </c>
      <c r="AK17" s="180">
        <f t="shared" ref="AK17" si="76">+AJ17+AK16</f>
        <v>289.22574999999995</v>
      </c>
      <c r="AL17" s="180">
        <f t="shared" ref="AL17" si="77">+AK17+AL16</f>
        <v>289.22574999999995</v>
      </c>
      <c r="AM17" s="180">
        <f t="shared" ref="AM17" si="78">+AL17+AM16</f>
        <v>289.22574999999995</v>
      </c>
      <c r="AN17" s="180">
        <f t="shared" ref="AN17" si="79">+AM17+AN16</f>
        <v>289.22574999999995</v>
      </c>
      <c r="AO17" s="244">
        <f t="shared" ref="AO17" si="80">+AN17+AO16</f>
        <v>289.22574999999995</v>
      </c>
      <c r="AQ17" s="122"/>
      <c r="AR17" s="122"/>
      <c r="AS17" s="122"/>
      <c r="AT17" s="123"/>
      <c r="AU17" s="124"/>
      <c r="AV17" s="123"/>
    </row>
    <row r="18" spans="2:48" ht="9.9499999999999993" customHeight="1" x14ac:dyDescent="0.25">
      <c r="B18" s="106"/>
      <c r="C18" s="82"/>
      <c r="D18" s="85"/>
      <c r="E18" s="86"/>
      <c r="F18" s="82"/>
      <c r="G18" s="82"/>
      <c r="H18" s="82"/>
      <c r="I18" s="82"/>
      <c r="J18" s="82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7"/>
      <c r="X18" s="87"/>
      <c r="Y18" s="87"/>
      <c r="Z18" s="87"/>
      <c r="AA18" s="87"/>
      <c r="AB18" s="87"/>
      <c r="AC18" s="87"/>
      <c r="AD18" s="87"/>
      <c r="AE18" s="87"/>
      <c r="AF18" s="83"/>
      <c r="AG18" s="83"/>
      <c r="AH18" s="83"/>
      <c r="AI18" s="83"/>
      <c r="AJ18" s="83"/>
      <c r="AK18" s="83"/>
      <c r="AL18" s="83"/>
      <c r="AM18" s="83"/>
      <c r="AN18" s="83"/>
      <c r="AO18" s="107"/>
      <c r="AP18" s="90"/>
      <c r="AQ18" s="101"/>
      <c r="AR18" s="101"/>
      <c r="AS18" s="101"/>
      <c r="AT18" s="84"/>
      <c r="AU18" s="88"/>
      <c r="AV18" s="84"/>
    </row>
    <row r="19" spans="2:48" s="121" customFormat="1" ht="24.95" customHeight="1" x14ac:dyDescent="0.25">
      <c r="B19" s="118">
        <f>+B17+1</f>
        <v>9</v>
      </c>
      <c r="C19" s="288" t="s">
        <v>92</v>
      </c>
      <c r="D19" s="279" t="s">
        <v>85</v>
      </c>
      <c r="E19" s="276">
        <f>+E14</f>
        <v>43600</v>
      </c>
      <c r="F19" s="282">
        <v>44077</v>
      </c>
      <c r="G19" s="282">
        <v>44708</v>
      </c>
      <c r="H19" s="285">
        <f>+G19-F19</f>
        <v>631</v>
      </c>
      <c r="I19" s="285" t="s">
        <v>31</v>
      </c>
      <c r="J19" s="153" t="s">
        <v>95</v>
      </c>
      <c r="K19" s="119"/>
      <c r="L19" s="119"/>
      <c r="M19" s="119"/>
      <c r="N19" s="119"/>
      <c r="O19" s="119"/>
      <c r="P19" s="119">
        <f>+'to client - laying'!J37</f>
        <v>0</v>
      </c>
      <c r="Q19" s="119">
        <f>+'to client - laying'!K37</f>
        <v>75</v>
      </c>
      <c r="R19" s="119">
        <f>+'to client - laying'!L37</f>
        <v>1500</v>
      </c>
      <c r="S19" s="119">
        <f>+'to client - laying'!M37</f>
        <v>1500</v>
      </c>
      <c r="T19" s="119">
        <f>+'to client - laying'!N37</f>
        <v>2250</v>
      </c>
      <c r="U19" s="119">
        <f>+'to client - laying'!O37</f>
        <v>2250</v>
      </c>
      <c r="V19" s="119">
        <f>+'to client - laying'!P37</f>
        <v>2250</v>
      </c>
      <c r="W19" s="119">
        <f>+'to client - laying'!Q37</f>
        <v>2250</v>
      </c>
      <c r="X19" s="119">
        <f>+'to client - laying'!R37</f>
        <v>2250</v>
      </c>
      <c r="Y19" s="119">
        <f>+'to client - laying'!S37</f>
        <v>2250</v>
      </c>
      <c r="Z19" s="119">
        <f>+'to client - laying'!T37</f>
        <v>2250</v>
      </c>
      <c r="AA19" s="119">
        <f>+'to client - laying'!U37</f>
        <v>2250</v>
      </c>
      <c r="AB19" s="119">
        <f>+'to client - laying'!V37</f>
        <v>1650</v>
      </c>
      <c r="AC19" s="119">
        <f>+'to client - laying'!W37</f>
        <v>1650</v>
      </c>
      <c r="AD19" s="119">
        <f>+'to client - laying'!X37</f>
        <v>1650</v>
      </c>
      <c r="AE19" s="119">
        <f>+'to client - laying'!Y37</f>
        <v>1800</v>
      </c>
      <c r="AF19" s="119">
        <f>+'to client - laying'!Z37</f>
        <v>2250</v>
      </c>
      <c r="AG19" s="119">
        <f>+'to client - laying'!AA37</f>
        <v>2250</v>
      </c>
      <c r="AH19" s="119">
        <f>+'to client - laying'!AB37</f>
        <v>2250</v>
      </c>
      <c r="AI19" s="119">
        <f>+'to client - laying'!AC37</f>
        <v>2250</v>
      </c>
      <c r="AJ19" s="119">
        <f>+'to client - laying'!AD37</f>
        <v>2250</v>
      </c>
      <c r="AK19" s="119">
        <f>+'to client - laying'!AE37</f>
        <v>2250</v>
      </c>
      <c r="AL19" s="119">
        <f>+'to client - laying'!AF37</f>
        <v>2275</v>
      </c>
      <c r="AM19" s="119">
        <f>+'to client - laying'!AG37</f>
        <v>0</v>
      </c>
      <c r="AN19" s="119"/>
      <c r="AO19" s="120"/>
      <c r="AQ19" s="122"/>
      <c r="AR19" s="122"/>
      <c r="AS19" s="122"/>
      <c r="AT19" s="123"/>
      <c r="AU19" s="124"/>
      <c r="AV19" s="123"/>
    </row>
    <row r="20" spans="2:48" s="121" customFormat="1" ht="24.95" customHeight="1" x14ac:dyDescent="0.25">
      <c r="B20" s="118">
        <f>+B19+1</f>
        <v>10</v>
      </c>
      <c r="C20" s="289"/>
      <c r="D20" s="280"/>
      <c r="E20" s="277"/>
      <c r="F20" s="283"/>
      <c r="G20" s="283"/>
      <c r="H20" s="286"/>
      <c r="I20" s="287"/>
      <c r="J20" s="153" t="s">
        <v>96</v>
      </c>
      <c r="K20" s="119"/>
      <c r="L20" s="119">
        <f>+L19</f>
        <v>0</v>
      </c>
      <c r="M20" s="119">
        <f>+L20+M19</f>
        <v>0</v>
      </c>
      <c r="N20" s="119">
        <f>+M20+N19</f>
        <v>0</v>
      </c>
      <c r="O20" s="119">
        <f t="shared" ref="O20" si="81">+N20+O19</f>
        <v>0</v>
      </c>
      <c r="P20" s="119">
        <f t="shared" ref="P20" si="82">+O20+P19</f>
        <v>0</v>
      </c>
      <c r="Q20" s="119">
        <f t="shared" ref="Q20" si="83">+P20+Q19</f>
        <v>75</v>
      </c>
      <c r="R20" s="119">
        <f t="shared" ref="R20" si="84">+Q20+R19</f>
        <v>1575</v>
      </c>
      <c r="S20" s="119">
        <f t="shared" ref="S20" si="85">+R20+S19</f>
        <v>3075</v>
      </c>
      <c r="T20" s="119">
        <f t="shared" ref="T20" si="86">+S20+T19</f>
        <v>5325</v>
      </c>
      <c r="U20" s="119">
        <f t="shared" ref="U20" si="87">+T20+U19</f>
        <v>7575</v>
      </c>
      <c r="V20" s="119">
        <f t="shared" ref="V20" si="88">+U20+V19</f>
        <v>9825</v>
      </c>
      <c r="W20" s="119">
        <f t="shared" ref="W20" si="89">+V20+W19</f>
        <v>12075</v>
      </c>
      <c r="X20" s="119">
        <f t="shared" ref="X20" si="90">+W20+X19</f>
        <v>14325</v>
      </c>
      <c r="Y20" s="119">
        <f t="shared" ref="Y20" si="91">+X20+Y19</f>
        <v>16575</v>
      </c>
      <c r="Z20" s="119">
        <f t="shared" ref="Z20" si="92">+Y20+Z19</f>
        <v>18825</v>
      </c>
      <c r="AA20" s="119">
        <f t="shared" ref="AA20" si="93">+Z20+AA19</f>
        <v>21075</v>
      </c>
      <c r="AB20" s="119">
        <f t="shared" ref="AB20" si="94">+AA20+AB19</f>
        <v>22725</v>
      </c>
      <c r="AC20" s="119">
        <f t="shared" ref="AC20" si="95">+AB20+AC19</f>
        <v>24375</v>
      </c>
      <c r="AD20" s="119">
        <f t="shared" ref="AD20" si="96">+AC20+AD19</f>
        <v>26025</v>
      </c>
      <c r="AE20" s="119">
        <f t="shared" ref="AE20" si="97">+AD20+AE19</f>
        <v>27825</v>
      </c>
      <c r="AF20" s="119">
        <f t="shared" ref="AF20" si="98">+AE20+AF19</f>
        <v>30075</v>
      </c>
      <c r="AG20" s="119">
        <f t="shared" ref="AG20" si="99">+AF20+AG19</f>
        <v>32325</v>
      </c>
      <c r="AH20" s="119">
        <f t="shared" ref="AH20" si="100">+AG20+AH19</f>
        <v>34575</v>
      </c>
      <c r="AI20" s="119">
        <f t="shared" ref="AI20" si="101">+AH20+AI19</f>
        <v>36825</v>
      </c>
      <c r="AJ20" s="119">
        <f t="shared" ref="AJ20" si="102">+AI20+AJ19</f>
        <v>39075</v>
      </c>
      <c r="AK20" s="119">
        <f t="shared" ref="AK20" si="103">+AJ20+AK19</f>
        <v>41325</v>
      </c>
      <c r="AL20" s="119">
        <f t="shared" ref="AL20" si="104">+AK20+AL19</f>
        <v>43600</v>
      </c>
      <c r="AM20" s="119">
        <f t="shared" ref="AM20" si="105">+AL20+AM19</f>
        <v>43600</v>
      </c>
      <c r="AN20" s="119">
        <f t="shared" ref="AN20" si="106">+AM20+AN19</f>
        <v>43600</v>
      </c>
      <c r="AO20" s="120">
        <f t="shared" ref="AO20" si="107">+AN20+AO19</f>
        <v>43600</v>
      </c>
      <c r="AQ20" s="122"/>
      <c r="AR20" s="122"/>
      <c r="AS20" s="122"/>
      <c r="AT20" s="123"/>
      <c r="AU20" s="124"/>
      <c r="AV20" s="123"/>
    </row>
    <row r="21" spans="2:48" s="121" customFormat="1" ht="24.95" customHeight="1" x14ac:dyDescent="0.25">
      <c r="B21" s="118">
        <f>+B20+1</f>
        <v>11</v>
      </c>
      <c r="C21" s="289"/>
      <c r="D21" s="280"/>
      <c r="E21" s="277"/>
      <c r="F21" s="283"/>
      <c r="G21" s="283"/>
      <c r="H21" s="286"/>
      <c r="I21" s="291" t="s">
        <v>139</v>
      </c>
      <c r="J21" s="178" t="s">
        <v>95</v>
      </c>
      <c r="K21" s="179"/>
      <c r="L21" s="179"/>
      <c r="M21" s="179"/>
      <c r="N21" s="179"/>
      <c r="O21" s="179"/>
      <c r="P21" s="180">
        <f>+'to client - laying'!J48</f>
        <v>0</v>
      </c>
      <c r="Q21" s="180">
        <f>+'to client - laying'!K48</f>
        <v>8.0137874999999997E-2</v>
      </c>
      <c r="R21" s="180">
        <f>+'to client - laying'!L48</f>
        <v>1.6027575000000001</v>
      </c>
      <c r="S21" s="180">
        <f>+'to client - laying'!M48</f>
        <v>1.6027575000000001</v>
      </c>
      <c r="T21" s="180">
        <f>+'to client - laying'!N48</f>
        <v>2.4041362499999996</v>
      </c>
      <c r="U21" s="180">
        <f>+'to client - laying'!O48</f>
        <v>2.4041362499999996</v>
      </c>
      <c r="V21" s="180">
        <f>+'to client - laying'!P48</f>
        <v>2.4041362499999996</v>
      </c>
      <c r="W21" s="180">
        <f>+'to client - laying'!Q48</f>
        <v>2.4041362499999996</v>
      </c>
      <c r="X21" s="180">
        <f>+'to client - laying'!R48</f>
        <v>2.4041362499999996</v>
      </c>
      <c r="Y21" s="180">
        <f>+'to client - laying'!S48</f>
        <v>2.4041362499999996</v>
      </c>
      <c r="Z21" s="180">
        <f>+'to client - laying'!T48</f>
        <v>2.4041362499999996</v>
      </c>
      <c r="AA21" s="180">
        <f>+'to client - laying'!U48</f>
        <v>2.4041362499999996</v>
      </c>
      <c r="AB21" s="180">
        <f>+'to client - laying'!V48</f>
        <v>1.7630332499999999</v>
      </c>
      <c r="AC21" s="180">
        <f>+'to client - laying'!W48</f>
        <v>1.7630332499999999</v>
      </c>
      <c r="AD21" s="180">
        <f>+'to client - laying'!X48</f>
        <v>1.7630332499999999</v>
      </c>
      <c r="AE21" s="180">
        <f>+'to client - laying'!Y48</f>
        <v>1.9233090000000002</v>
      </c>
      <c r="AF21" s="180">
        <f>+'to client - laying'!Z48</f>
        <v>2.4041362499999996</v>
      </c>
      <c r="AG21" s="180">
        <f>+'to client - laying'!AA48</f>
        <v>2.4041362499999996</v>
      </c>
      <c r="AH21" s="180">
        <f>+'to client - laying'!AB48</f>
        <v>2.4041362499999996</v>
      </c>
      <c r="AI21" s="180">
        <f>+'to client - laying'!AC48</f>
        <v>2.4041362499999996</v>
      </c>
      <c r="AJ21" s="180">
        <f>+'to client - laying'!AD48</f>
        <v>2.4041362499999996</v>
      </c>
      <c r="AK21" s="180">
        <f>+'to client - laying'!AE48</f>
        <v>2.4041362499999996</v>
      </c>
      <c r="AL21" s="180">
        <f>+'to client - laying'!AF48</f>
        <v>2.4468488749999997</v>
      </c>
      <c r="AM21" s="179"/>
      <c r="AN21" s="179"/>
      <c r="AO21" s="181"/>
      <c r="AQ21" s="122"/>
      <c r="AR21" s="122"/>
      <c r="AS21" s="122"/>
      <c r="AT21" s="123"/>
      <c r="AU21" s="124"/>
      <c r="AV21" s="123"/>
    </row>
    <row r="22" spans="2:48" s="121" customFormat="1" ht="24.95" customHeight="1" x14ac:dyDescent="0.25">
      <c r="B22" s="118">
        <f>+B21+1</f>
        <v>12</v>
      </c>
      <c r="C22" s="290"/>
      <c r="D22" s="281"/>
      <c r="E22" s="278"/>
      <c r="F22" s="284"/>
      <c r="G22" s="284"/>
      <c r="H22" s="287"/>
      <c r="I22" s="292"/>
      <c r="J22" s="178" t="s">
        <v>96</v>
      </c>
      <c r="K22" s="179"/>
      <c r="L22" s="179"/>
      <c r="M22" s="179"/>
      <c r="N22" s="179"/>
      <c r="O22" s="179"/>
      <c r="P22" s="180">
        <f t="shared" ref="P22" si="108">+O22+P21</f>
        <v>0</v>
      </c>
      <c r="Q22" s="180">
        <f t="shared" ref="Q22" si="109">+P22+Q21</f>
        <v>8.0137874999999997E-2</v>
      </c>
      <c r="R22" s="180">
        <f t="shared" ref="R22" si="110">+Q22+R21</f>
        <v>1.682895375</v>
      </c>
      <c r="S22" s="180">
        <f t="shared" ref="S22" si="111">+R22+S21</f>
        <v>3.2856528750000003</v>
      </c>
      <c r="T22" s="180">
        <f t="shared" ref="T22" si="112">+S22+T21</f>
        <v>5.6897891249999999</v>
      </c>
      <c r="U22" s="180">
        <f t="shared" ref="U22" si="113">+T22+U21</f>
        <v>8.0939253749999995</v>
      </c>
      <c r="V22" s="180">
        <f t="shared" ref="V22" si="114">+U22+V21</f>
        <v>10.498061624999998</v>
      </c>
      <c r="W22" s="180">
        <f t="shared" ref="W22" si="115">+V22+W21</f>
        <v>12.902197874999999</v>
      </c>
      <c r="X22" s="180">
        <f t="shared" ref="X22" si="116">+W22+X21</f>
        <v>15.306334124999999</v>
      </c>
      <c r="Y22" s="180">
        <f t="shared" ref="Y22" si="117">+X22+Y21</f>
        <v>17.710470375</v>
      </c>
      <c r="Z22" s="180">
        <f t="shared" ref="Z22" si="118">+Y22+Z21</f>
        <v>20.114606625</v>
      </c>
      <c r="AA22" s="180">
        <f t="shared" ref="AA22" si="119">+Z22+AA21</f>
        <v>22.518742875000001</v>
      </c>
      <c r="AB22" s="180">
        <f t="shared" ref="AB22" si="120">+AA22+AB21</f>
        <v>24.281776125</v>
      </c>
      <c r="AC22" s="180">
        <f t="shared" ref="AC22" si="121">+AB22+AC21</f>
        <v>26.044809375</v>
      </c>
      <c r="AD22" s="180">
        <f t="shared" ref="AD22" si="122">+AC22+AD21</f>
        <v>27.807842624999999</v>
      </c>
      <c r="AE22" s="180">
        <f t="shared" ref="AE22" si="123">+AD22+AE21</f>
        <v>29.731151624999999</v>
      </c>
      <c r="AF22" s="180">
        <f t="shared" ref="AF22" si="124">+AE22+AF21</f>
        <v>32.135287874999996</v>
      </c>
      <c r="AG22" s="180">
        <f t="shared" ref="AG22" si="125">+AF22+AG21</f>
        <v>34.539424124999996</v>
      </c>
      <c r="AH22" s="180">
        <f t="shared" ref="AH22" si="126">+AG22+AH21</f>
        <v>36.943560374999997</v>
      </c>
      <c r="AI22" s="180">
        <f t="shared" ref="AI22" si="127">+AH22+AI21</f>
        <v>39.347696624999998</v>
      </c>
      <c r="AJ22" s="180">
        <f t="shared" ref="AJ22" si="128">+AI22+AJ21</f>
        <v>41.751832874999998</v>
      </c>
      <c r="AK22" s="180">
        <f t="shared" ref="AK22" si="129">+AJ22+AK21</f>
        <v>44.155969124999999</v>
      </c>
      <c r="AL22" s="180">
        <f t="shared" ref="AL22" si="130">+AK22+AL21</f>
        <v>46.602817999999999</v>
      </c>
      <c r="AM22" s="180">
        <f t="shared" ref="AM22" si="131">+AL22+AM21</f>
        <v>46.602817999999999</v>
      </c>
      <c r="AN22" s="180">
        <f t="shared" ref="AN22" si="132">+AM22+AN21</f>
        <v>46.602817999999999</v>
      </c>
      <c r="AO22" s="245">
        <f t="shared" ref="AO22" si="133">+AN22+AO21</f>
        <v>46.602817999999999</v>
      </c>
      <c r="AQ22" s="122"/>
      <c r="AR22" s="122"/>
      <c r="AS22" s="122"/>
      <c r="AT22" s="123"/>
      <c r="AU22" s="124"/>
      <c r="AV22" s="123"/>
    </row>
    <row r="23" spans="2:48" ht="9.9499999999999993" customHeight="1" x14ac:dyDescent="0.25">
      <c r="B23" s="106"/>
      <c r="C23" s="82"/>
      <c r="D23" s="85"/>
      <c r="E23" s="86"/>
      <c r="F23" s="82"/>
      <c r="G23" s="82"/>
      <c r="H23" s="82"/>
      <c r="I23" s="82"/>
      <c r="J23" s="82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7"/>
      <c r="X23" s="87"/>
      <c r="Y23" s="87"/>
      <c r="Z23" s="87"/>
      <c r="AA23" s="87"/>
      <c r="AB23" s="87"/>
      <c r="AC23" s="87"/>
      <c r="AD23" s="87"/>
      <c r="AE23" s="87"/>
      <c r="AF23" s="83"/>
      <c r="AG23" s="83"/>
      <c r="AH23" s="83"/>
      <c r="AI23" s="83"/>
      <c r="AJ23" s="83"/>
      <c r="AK23" s="83"/>
      <c r="AL23" s="83"/>
      <c r="AM23" s="83"/>
      <c r="AN23" s="83"/>
      <c r="AO23" s="107"/>
      <c r="AP23" s="90"/>
      <c r="AQ23" s="101"/>
      <c r="AR23" s="101"/>
      <c r="AS23" s="101"/>
      <c r="AT23" s="84"/>
      <c r="AU23" s="88"/>
      <c r="AV23" s="84"/>
    </row>
    <row r="24" spans="2:48" s="121" customFormat="1" ht="24.95" customHeight="1" x14ac:dyDescent="0.25">
      <c r="B24" s="118">
        <f>+B22+1</f>
        <v>13</v>
      </c>
      <c r="C24" s="288" t="s">
        <v>128</v>
      </c>
      <c r="D24" s="279" t="s">
        <v>85</v>
      </c>
      <c r="E24" s="276">
        <f>+'to client - Supply'!D16</f>
        <v>87000</v>
      </c>
      <c r="F24" s="282">
        <v>44124</v>
      </c>
      <c r="G24" s="282">
        <v>44576</v>
      </c>
      <c r="H24" s="285">
        <f>+G24-F24</f>
        <v>452</v>
      </c>
      <c r="I24" s="285" t="s">
        <v>31</v>
      </c>
      <c r="J24" s="153" t="s">
        <v>95</v>
      </c>
      <c r="K24" s="119"/>
      <c r="L24" s="119"/>
      <c r="M24" s="119"/>
      <c r="N24" s="119"/>
      <c r="O24" s="119"/>
      <c r="P24" s="119">
        <f>+'to client - Supply'!G16</f>
        <v>0</v>
      </c>
      <c r="Q24" s="119">
        <f>+'to client - Supply'!I16</f>
        <v>0</v>
      </c>
      <c r="R24" s="119">
        <f>+'to client - Supply'!K16</f>
        <v>0</v>
      </c>
      <c r="S24" s="119">
        <f>+'to client - Supply'!M16</f>
        <v>0</v>
      </c>
      <c r="T24" s="119">
        <f>+'to client - Supply'!O16</f>
        <v>6000</v>
      </c>
      <c r="U24" s="119">
        <f>+'to client - Supply'!Q16</f>
        <v>6000</v>
      </c>
      <c r="V24" s="119">
        <f>+'to client - Supply'!S16</f>
        <v>6000</v>
      </c>
      <c r="W24" s="119">
        <f>+'to client - Supply'!U16</f>
        <v>6000</v>
      </c>
      <c r="X24" s="119">
        <f>+'to client - Supply'!W16</f>
        <v>6000</v>
      </c>
      <c r="Y24" s="119">
        <f>+'to client - Supply'!Y16</f>
        <v>6000</v>
      </c>
      <c r="Z24" s="119">
        <f>+'to client - Supply'!AA16</f>
        <v>6000</v>
      </c>
      <c r="AA24" s="119">
        <f>+'to client - Supply'!AC16</f>
        <v>6000</v>
      </c>
      <c r="AB24" s="119">
        <f>+'to client - Supply'!AE16</f>
        <v>6000</v>
      </c>
      <c r="AC24" s="119">
        <f>+'to client - Supply'!AG16</f>
        <v>6000</v>
      </c>
      <c r="AD24" s="119">
        <f>+'to client - Supply'!AI16</f>
        <v>6000</v>
      </c>
      <c r="AE24" s="119">
        <f>+'to client - Supply'!AK16</f>
        <v>6000</v>
      </c>
      <c r="AF24" s="119">
        <f>+'to client - Supply'!AM16</f>
        <v>6000</v>
      </c>
      <c r="AG24" s="119">
        <f>+'to client - Supply'!AO16</f>
        <v>6000</v>
      </c>
      <c r="AH24" s="119">
        <f>+'to client - Supply'!AQ16</f>
        <v>3000</v>
      </c>
      <c r="AI24" s="119"/>
      <c r="AJ24" s="119"/>
      <c r="AK24" s="119"/>
      <c r="AL24" s="119"/>
      <c r="AM24" s="119"/>
      <c r="AN24" s="119"/>
      <c r="AO24" s="120"/>
      <c r="AQ24" s="122"/>
      <c r="AR24" s="122"/>
      <c r="AS24" s="122"/>
      <c r="AT24" s="123"/>
      <c r="AU24" s="124"/>
      <c r="AV24" s="123"/>
    </row>
    <row r="25" spans="2:48" s="121" customFormat="1" ht="24.95" customHeight="1" x14ac:dyDescent="0.25">
      <c r="B25" s="118">
        <f>+B24+1</f>
        <v>14</v>
      </c>
      <c r="C25" s="289"/>
      <c r="D25" s="280"/>
      <c r="E25" s="277"/>
      <c r="F25" s="283"/>
      <c r="G25" s="283"/>
      <c r="H25" s="286"/>
      <c r="I25" s="287"/>
      <c r="J25" s="153" t="s">
        <v>96</v>
      </c>
      <c r="K25" s="119"/>
      <c r="L25" s="119">
        <f>+L24</f>
        <v>0</v>
      </c>
      <c r="M25" s="119">
        <f>+L25+M24</f>
        <v>0</v>
      </c>
      <c r="N25" s="119">
        <f>+M25+N24</f>
        <v>0</v>
      </c>
      <c r="O25" s="119">
        <f t="shared" ref="O25" si="134">+N25+O24</f>
        <v>0</v>
      </c>
      <c r="P25" s="119">
        <f t="shared" ref="P25" si="135">+O25+P24</f>
        <v>0</v>
      </c>
      <c r="Q25" s="119">
        <f t="shared" ref="Q25" si="136">+P25+Q24</f>
        <v>0</v>
      </c>
      <c r="R25" s="119">
        <f t="shared" ref="R25" si="137">+Q25+R24</f>
        <v>0</v>
      </c>
      <c r="S25" s="119">
        <f t="shared" ref="S25" si="138">+R25+S24</f>
        <v>0</v>
      </c>
      <c r="T25" s="119">
        <f t="shared" ref="T25" si="139">+S25+T24</f>
        <v>6000</v>
      </c>
      <c r="U25" s="119">
        <f t="shared" ref="U25" si="140">+T25+U24</f>
        <v>12000</v>
      </c>
      <c r="V25" s="119">
        <f t="shared" ref="V25" si="141">+U25+V24</f>
        <v>18000</v>
      </c>
      <c r="W25" s="119">
        <f t="shared" ref="W25" si="142">+V25+W24</f>
        <v>24000</v>
      </c>
      <c r="X25" s="119">
        <f t="shared" ref="X25" si="143">+W25+X24</f>
        <v>30000</v>
      </c>
      <c r="Y25" s="119">
        <f t="shared" ref="Y25" si="144">+X25+Y24</f>
        <v>36000</v>
      </c>
      <c r="Z25" s="119">
        <f t="shared" ref="Z25" si="145">+Y25+Z24</f>
        <v>42000</v>
      </c>
      <c r="AA25" s="119">
        <f t="shared" ref="AA25" si="146">+Z25+AA24</f>
        <v>48000</v>
      </c>
      <c r="AB25" s="119">
        <f t="shared" ref="AB25" si="147">+AA25+AB24</f>
        <v>54000</v>
      </c>
      <c r="AC25" s="119">
        <f t="shared" ref="AC25" si="148">+AB25+AC24</f>
        <v>60000</v>
      </c>
      <c r="AD25" s="119">
        <f t="shared" ref="AD25" si="149">+AC25+AD24</f>
        <v>66000</v>
      </c>
      <c r="AE25" s="119">
        <f t="shared" ref="AE25" si="150">+AD25+AE24</f>
        <v>72000</v>
      </c>
      <c r="AF25" s="119">
        <f t="shared" ref="AF25" si="151">+AE25+AF24</f>
        <v>78000</v>
      </c>
      <c r="AG25" s="119">
        <f t="shared" ref="AG25" si="152">+AF25+AG24</f>
        <v>84000</v>
      </c>
      <c r="AH25" s="119">
        <f t="shared" ref="AH25" si="153">+AG25+AH24</f>
        <v>87000</v>
      </c>
      <c r="AI25" s="119">
        <f t="shared" ref="AI25" si="154">+AH25+AI24</f>
        <v>87000</v>
      </c>
      <c r="AJ25" s="119">
        <f t="shared" ref="AJ25" si="155">+AI25+AJ24</f>
        <v>87000</v>
      </c>
      <c r="AK25" s="119">
        <f t="shared" ref="AK25" si="156">+AJ25+AK24</f>
        <v>87000</v>
      </c>
      <c r="AL25" s="119">
        <f t="shared" ref="AL25" si="157">+AK25+AL24</f>
        <v>87000</v>
      </c>
      <c r="AM25" s="119">
        <f t="shared" ref="AM25" si="158">+AL25+AM24</f>
        <v>87000</v>
      </c>
      <c r="AN25" s="119">
        <f t="shared" ref="AN25" si="159">+AM25+AN24</f>
        <v>87000</v>
      </c>
      <c r="AO25" s="120">
        <f t="shared" ref="AO25" si="160">+AN25+AO24</f>
        <v>87000</v>
      </c>
      <c r="AQ25" s="122"/>
      <c r="AR25" s="122"/>
      <c r="AS25" s="122"/>
      <c r="AT25" s="123"/>
      <c r="AU25" s="124"/>
      <c r="AV25" s="123"/>
    </row>
    <row r="26" spans="2:48" s="121" customFormat="1" ht="24.95" customHeight="1" x14ac:dyDescent="0.25">
      <c r="B26" s="118">
        <f>+B25+1</f>
        <v>15</v>
      </c>
      <c r="C26" s="289"/>
      <c r="D26" s="280"/>
      <c r="E26" s="277"/>
      <c r="F26" s="283"/>
      <c r="G26" s="283"/>
      <c r="H26" s="286"/>
      <c r="I26" s="291" t="s">
        <v>139</v>
      </c>
      <c r="J26" s="178" t="s">
        <v>95</v>
      </c>
      <c r="K26" s="179"/>
      <c r="L26" s="179"/>
      <c r="M26" s="179"/>
      <c r="N26" s="179"/>
      <c r="O26" s="179"/>
      <c r="P26" s="179"/>
      <c r="Q26" s="179"/>
      <c r="R26" s="180">
        <f>+'to client - Supply'!K28</f>
        <v>0</v>
      </c>
      <c r="S26" s="179">
        <f>+'to client - Supply'!M18</f>
        <v>0</v>
      </c>
      <c r="T26" s="180">
        <f>+'to client - Supply'!O28</f>
        <v>0.24</v>
      </c>
      <c r="U26" s="180">
        <f>+'to client - Supply'!Q28</f>
        <v>0.24</v>
      </c>
      <c r="V26" s="180">
        <f>+'to client - Supply'!S28</f>
        <v>0.24</v>
      </c>
      <c r="W26" s="180">
        <f>+'to client - Supply'!U28</f>
        <v>0.24</v>
      </c>
      <c r="X26" s="180">
        <f>+'to client - Supply'!W28</f>
        <v>0.24</v>
      </c>
      <c r="Y26" s="180">
        <f>+'to client - Supply'!Y28</f>
        <v>0.24</v>
      </c>
      <c r="Z26" s="180">
        <f>+'to client - Supply'!AA28</f>
        <v>0.24</v>
      </c>
      <c r="AA26" s="180">
        <f>+'to client - Supply'!AC28</f>
        <v>0.24</v>
      </c>
      <c r="AB26" s="180">
        <f>+'to client - Supply'!AE28</f>
        <v>0.24</v>
      </c>
      <c r="AC26" s="180">
        <f>+'to client - Supply'!AG28</f>
        <v>0.24</v>
      </c>
      <c r="AD26" s="180">
        <f>+'to client - Supply'!AI28</f>
        <v>0.24</v>
      </c>
      <c r="AE26" s="180">
        <f>+'to client - Supply'!AK28</f>
        <v>0.24</v>
      </c>
      <c r="AF26" s="180">
        <f>+'to client - Supply'!AM28</f>
        <v>0.24</v>
      </c>
      <c r="AG26" s="180">
        <f>+'to client - Supply'!AO28</f>
        <v>0.24</v>
      </c>
      <c r="AH26" s="180">
        <f>+'to client - Supply'!AQ28</f>
        <v>0.12</v>
      </c>
      <c r="AI26" s="179"/>
      <c r="AJ26" s="179"/>
      <c r="AK26" s="179"/>
      <c r="AL26" s="179"/>
      <c r="AM26" s="179"/>
      <c r="AN26" s="179"/>
      <c r="AO26" s="181"/>
      <c r="AQ26" s="122"/>
      <c r="AR26" s="122"/>
      <c r="AS26" s="122"/>
      <c r="AT26" s="123"/>
      <c r="AU26" s="124"/>
      <c r="AV26" s="123"/>
    </row>
    <row r="27" spans="2:48" s="121" customFormat="1" ht="24.95" customHeight="1" x14ac:dyDescent="0.25">
      <c r="B27" s="118">
        <f>+B26+1</f>
        <v>16</v>
      </c>
      <c r="C27" s="290"/>
      <c r="D27" s="281"/>
      <c r="E27" s="278"/>
      <c r="F27" s="284"/>
      <c r="G27" s="284"/>
      <c r="H27" s="287"/>
      <c r="I27" s="292"/>
      <c r="J27" s="178" t="s">
        <v>96</v>
      </c>
      <c r="K27" s="179"/>
      <c r="L27" s="179"/>
      <c r="M27" s="179"/>
      <c r="N27" s="179"/>
      <c r="O27" s="179"/>
      <c r="P27" s="180">
        <f t="shared" ref="P27" si="161">+O27+P26</f>
        <v>0</v>
      </c>
      <c r="Q27" s="180">
        <f t="shared" ref="Q27" si="162">+P27+Q26</f>
        <v>0</v>
      </c>
      <c r="R27" s="180">
        <f t="shared" ref="R27" si="163">+Q27+R26</f>
        <v>0</v>
      </c>
      <c r="S27" s="180">
        <f t="shared" ref="S27" si="164">+R27+S26</f>
        <v>0</v>
      </c>
      <c r="T27" s="180">
        <f t="shared" ref="T27" si="165">+S27+T26</f>
        <v>0.24</v>
      </c>
      <c r="U27" s="180">
        <f t="shared" ref="U27" si="166">+T27+U26</f>
        <v>0.48</v>
      </c>
      <c r="V27" s="180">
        <f t="shared" ref="V27" si="167">+U27+V26</f>
        <v>0.72</v>
      </c>
      <c r="W27" s="180">
        <f t="shared" ref="W27" si="168">+V27+W26</f>
        <v>0.96</v>
      </c>
      <c r="X27" s="180">
        <f t="shared" ref="X27" si="169">+W27+X26</f>
        <v>1.2</v>
      </c>
      <c r="Y27" s="180">
        <f t="shared" ref="Y27" si="170">+X27+Y26</f>
        <v>1.44</v>
      </c>
      <c r="Z27" s="180">
        <f t="shared" ref="Z27" si="171">+Y27+Z26</f>
        <v>1.68</v>
      </c>
      <c r="AA27" s="180">
        <f t="shared" ref="AA27" si="172">+Z27+AA26</f>
        <v>1.92</v>
      </c>
      <c r="AB27" s="180">
        <f t="shared" ref="AB27" si="173">+AA27+AB26</f>
        <v>2.16</v>
      </c>
      <c r="AC27" s="180">
        <f t="shared" ref="AC27" si="174">+AB27+AC26</f>
        <v>2.4000000000000004</v>
      </c>
      <c r="AD27" s="180">
        <f t="shared" ref="AD27" si="175">+AC27+AD26</f>
        <v>2.6400000000000006</v>
      </c>
      <c r="AE27" s="180">
        <f t="shared" ref="AE27" si="176">+AD27+AE26</f>
        <v>2.8800000000000008</v>
      </c>
      <c r="AF27" s="180">
        <f t="shared" ref="AF27" si="177">+AE27+AF26</f>
        <v>3.120000000000001</v>
      </c>
      <c r="AG27" s="180">
        <f t="shared" ref="AG27" si="178">+AF27+AG26</f>
        <v>3.3600000000000012</v>
      </c>
      <c r="AH27" s="180">
        <f t="shared" ref="AH27" si="179">+AG27+AH26</f>
        <v>3.4800000000000013</v>
      </c>
      <c r="AI27" s="180">
        <f t="shared" ref="AI27" si="180">+AH27+AI26</f>
        <v>3.4800000000000013</v>
      </c>
      <c r="AJ27" s="180">
        <f t="shared" ref="AJ27" si="181">+AI27+AJ26</f>
        <v>3.4800000000000013</v>
      </c>
      <c r="AK27" s="180">
        <f t="shared" ref="AK27" si="182">+AJ27+AK26</f>
        <v>3.4800000000000013</v>
      </c>
      <c r="AL27" s="180">
        <f t="shared" ref="AL27" si="183">+AK27+AL26</f>
        <v>3.4800000000000013</v>
      </c>
      <c r="AM27" s="180">
        <f t="shared" ref="AM27" si="184">+AL27+AM26</f>
        <v>3.4800000000000013</v>
      </c>
      <c r="AN27" s="180">
        <f t="shared" ref="AN27" si="185">+AM27+AN26</f>
        <v>3.4800000000000013</v>
      </c>
      <c r="AO27" s="245">
        <f t="shared" ref="AO27" si="186">+AN27+AO26</f>
        <v>3.4800000000000013</v>
      </c>
      <c r="AQ27" s="122"/>
      <c r="AR27" s="122"/>
      <c r="AS27" s="122"/>
      <c r="AT27" s="123"/>
      <c r="AU27" s="124"/>
      <c r="AV27" s="123"/>
    </row>
    <row r="28" spans="2:48" ht="9.9499999999999993" customHeight="1" x14ac:dyDescent="0.25">
      <c r="B28" s="106"/>
      <c r="C28" s="82"/>
      <c r="D28" s="85"/>
      <c r="E28" s="86"/>
      <c r="F28" s="82"/>
      <c r="G28" s="82"/>
      <c r="H28" s="82"/>
      <c r="I28" s="82"/>
      <c r="J28" s="82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7"/>
      <c r="Y28" s="87"/>
      <c r="Z28" s="87"/>
      <c r="AA28" s="87"/>
      <c r="AB28" s="87"/>
      <c r="AC28" s="87"/>
      <c r="AD28" s="87"/>
      <c r="AE28" s="87"/>
      <c r="AF28" s="83"/>
      <c r="AG28" s="83"/>
      <c r="AH28" s="83"/>
      <c r="AI28" s="83"/>
      <c r="AJ28" s="83"/>
      <c r="AK28" s="83"/>
      <c r="AL28" s="83"/>
      <c r="AM28" s="83"/>
      <c r="AN28" s="83"/>
      <c r="AO28" s="107"/>
      <c r="AP28" s="90"/>
      <c r="AQ28" s="101"/>
      <c r="AR28" s="101"/>
      <c r="AS28" s="101"/>
      <c r="AT28" s="84"/>
      <c r="AU28" s="88"/>
      <c r="AV28" s="84"/>
    </row>
    <row r="29" spans="2:48" s="121" customFormat="1" ht="24.95" customHeight="1" x14ac:dyDescent="0.25">
      <c r="B29" s="118">
        <f>+B27+1</f>
        <v>17</v>
      </c>
      <c r="C29" s="288" t="s">
        <v>93</v>
      </c>
      <c r="D29" s="279" t="s">
        <v>97</v>
      </c>
      <c r="E29" s="276">
        <v>114</v>
      </c>
      <c r="F29" s="282">
        <v>44348</v>
      </c>
      <c r="G29" s="282">
        <v>44620</v>
      </c>
      <c r="H29" s="285">
        <f>+G29-F29</f>
        <v>272</v>
      </c>
      <c r="I29" s="285" t="s">
        <v>31</v>
      </c>
      <c r="J29" s="153" t="s">
        <v>95</v>
      </c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25"/>
      <c r="X29" s="125"/>
      <c r="Y29" s="125"/>
      <c r="Z29" s="119">
        <v>22</v>
      </c>
      <c r="AA29" s="119">
        <v>8</v>
      </c>
      <c r="AB29" s="119">
        <v>9</v>
      </c>
      <c r="AC29" s="125">
        <v>0</v>
      </c>
      <c r="AD29" s="125">
        <v>0</v>
      </c>
      <c r="AE29" s="125">
        <v>0</v>
      </c>
      <c r="AF29" s="119">
        <v>35</v>
      </c>
      <c r="AG29" s="119">
        <v>38</v>
      </c>
      <c r="AH29" s="119">
        <v>2</v>
      </c>
      <c r="AI29" s="119"/>
      <c r="AJ29" s="119"/>
      <c r="AK29" s="119"/>
      <c r="AL29" s="119"/>
      <c r="AM29" s="119"/>
      <c r="AN29" s="119"/>
      <c r="AO29" s="120"/>
      <c r="AQ29" s="122"/>
      <c r="AR29" s="122"/>
      <c r="AS29" s="122"/>
      <c r="AT29" s="123"/>
      <c r="AU29" s="124"/>
      <c r="AV29" s="123"/>
    </row>
    <row r="30" spans="2:48" s="121" customFormat="1" ht="24.95" customHeight="1" x14ac:dyDescent="0.25">
      <c r="B30" s="118">
        <f t="shared" ref="B30:B36" si="187">+B29+1</f>
        <v>18</v>
      </c>
      <c r="C30" s="289"/>
      <c r="D30" s="280"/>
      <c r="E30" s="277"/>
      <c r="F30" s="283"/>
      <c r="G30" s="283"/>
      <c r="H30" s="286"/>
      <c r="I30" s="287"/>
      <c r="J30" s="153" t="s">
        <v>96</v>
      </c>
      <c r="K30" s="119"/>
      <c r="L30" s="119">
        <f>+L29</f>
        <v>0</v>
      </c>
      <c r="M30" s="119">
        <f>+L30+M29</f>
        <v>0</v>
      </c>
      <c r="N30" s="119">
        <f>+M30+N29</f>
        <v>0</v>
      </c>
      <c r="O30" s="119">
        <f t="shared" ref="O30" si="188">+N30+O29</f>
        <v>0</v>
      </c>
      <c r="P30" s="119">
        <f t="shared" ref="P30" si="189">+O30+P29</f>
        <v>0</v>
      </c>
      <c r="Q30" s="119">
        <f t="shared" ref="Q30" si="190">+P30+Q29</f>
        <v>0</v>
      </c>
      <c r="R30" s="119">
        <f t="shared" ref="R30" si="191">+Q30+R29</f>
        <v>0</v>
      </c>
      <c r="S30" s="119">
        <f t="shared" ref="S30" si="192">+R30+S29</f>
        <v>0</v>
      </c>
      <c r="T30" s="119">
        <f t="shared" ref="T30" si="193">+S30+T29</f>
        <v>0</v>
      </c>
      <c r="U30" s="119">
        <f t="shared" ref="U30" si="194">+T30+U29</f>
        <v>0</v>
      </c>
      <c r="V30" s="119">
        <f t="shared" ref="V30" si="195">+U30+V29</f>
        <v>0</v>
      </c>
      <c r="W30" s="119">
        <f t="shared" ref="W30" si="196">+V30+W29</f>
        <v>0</v>
      </c>
      <c r="X30" s="119">
        <f t="shared" ref="X30" si="197">+W30+X29</f>
        <v>0</v>
      </c>
      <c r="Y30" s="119">
        <f t="shared" ref="Y30" si="198">+X30+Y29</f>
        <v>0</v>
      </c>
      <c r="Z30" s="119">
        <f t="shared" ref="Z30" si="199">+Y30+Z29</f>
        <v>22</v>
      </c>
      <c r="AA30" s="119">
        <f t="shared" ref="AA30" si="200">+Z30+AA29</f>
        <v>30</v>
      </c>
      <c r="AB30" s="119">
        <f t="shared" ref="AB30" si="201">+AA30+AB29</f>
        <v>39</v>
      </c>
      <c r="AC30" s="119">
        <f t="shared" ref="AC30" si="202">+AB30+AC29</f>
        <v>39</v>
      </c>
      <c r="AD30" s="119">
        <f t="shared" ref="AD30" si="203">+AC30+AD29</f>
        <v>39</v>
      </c>
      <c r="AE30" s="119">
        <f t="shared" ref="AE30" si="204">+AD30+AE29</f>
        <v>39</v>
      </c>
      <c r="AF30" s="119">
        <f t="shared" ref="AF30" si="205">+AE30+AF29</f>
        <v>74</v>
      </c>
      <c r="AG30" s="119">
        <f t="shared" ref="AG30" si="206">+AF30+AG29</f>
        <v>112</v>
      </c>
      <c r="AH30" s="119">
        <f t="shared" ref="AH30" si="207">+AG30+AH29</f>
        <v>114</v>
      </c>
      <c r="AI30" s="119">
        <f t="shared" ref="AI30" si="208">+AH30+AI29</f>
        <v>114</v>
      </c>
      <c r="AJ30" s="119">
        <f t="shared" ref="AJ30" si="209">+AI30+AJ29</f>
        <v>114</v>
      </c>
      <c r="AK30" s="119">
        <f t="shared" ref="AK30" si="210">+AJ30+AK29</f>
        <v>114</v>
      </c>
      <c r="AL30" s="119">
        <f t="shared" ref="AL30" si="211">+AK30+AL29</f>
        <v>114</v>
      </c>
      <c r="AM30" s="119">
        <f t="shared" ref="AM30" si="212">+AL30+AM29</f>
        <v>114</v>
      </c>
      <c r="AN30" s="119">
        <f t="shared" ref="AN30" si="213">+AM30+AN29</f>
        <v>114</v>
      </c>
      <c r="AO30" s="120">
        <f t="shared" ref="AO30" si="214">+AN30+AO29</f>
        <v>114</v>
      </c>
      <c r="AQ30" s="122"/>
      <c r="AR30" s="122"/>
      <c r="AS30" s="122"/>
      <c r="AT30" s="123"/>
      <c r="AU30" s="124"/>
      <c r="AV30" s="123"/>
    </row>
    <row r="31" spans="2:48" s="121" customFormat="1" ht="24.95" customHeight="1" x14ac:dyDescent="0.25">
      <c r="B31" s="118">
        <f>+B30+1</f>
        <v>19</v>
      </c>
      <c r="C31" s="289"/>
      <c r="D31" s="280"/>
      <c r="E31" s="277"/>
      <c r="F31" s="283"/>
      <c r="G31" s="283"/>
      <c r="H31" s="286"/>
      <c r="I31" s="291" t="s">
        <v>139</v>
      </c>
      <c r="J31" s="178" t="s">
        <v>95</v>
      </c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80">
        <f>3.3/2</f>
        <v>1.65</v>
      </c>
      <c r="AA31" s="180">
        <f>31000000/10000000/2</f>
        <v>1.55</v>
      </c>
      <c r="AB31" s="180">
        <f>8.82/2</f>
        <v>4.41</v>
      </c>
      <c r="AC31" s="179"/>
      <c r="AD31" s="179"/>
      <c r="AE31" s="179"/>
      <c r="AF31" s="180">
        <f>+AF29*55000/10000000/2</f>
        <v>9.6250000000000002E-2</v>
      </c>
      <c r="AG31" s="180">
        <f>+AG29*55000/10000000/2</f>
        <v>0.1045</v>
      </c>
      <c r="AH31" s="180">
        <f>(1900000/10000000)/2</f>
        <v>9.5000000000000001E-2</v>
      </c>
      <c r="AI31" s="180">
        <f>20737900/2/10000000+0.58/2</f>
        <v>1.3268949999999999</v>
      </c>
      <c r="AJ31" s="179"/>
      <c r="AK31" s="179"/>
      <c r="AL31" s="179"/>
      <c r="AM31" s="179"/>
      <c r="AN31" s="179"/>
      <c r="AO31" s="181"/>
      <c r="AQ31" s="122"/>
      <c r="AR31" s="122"/>
      <c r="AS31" s="122"/>
      <c r="AT31" s="123"/>
      <c r="AU31" s="124"/>
      <c r="AV31" s="123"/>
    </row>
    <row r="32" spans="2:48" s="121" customFormat="1" ht="24.95" customHeight="1" x14ac:dyDescent="0.25">
      <c r="B32" s="118">
        <f>+B31+1</f>
        <v>20</v>
      </c>
      <c r="C32" s="290"/>
      <c r="D32" s="281"/>
      <c r="E32" s="278"/>
      <c r="F32" s="284"/>
      <c r="G32" s="284"/>
      <c r="H32" s="287"/>
      <c r="I32" s="292"/>
      <c r="J32" s="178" t="s">
        <v>96</v>
      </c>
      <c r="K32" s="179"/>
      <c r="L32" s="179"/>
      <c r="M32" s="179"/>
      <c r="N32" s="179"/>
      <c r="O32" s="179"/>
      <c r="P32" s="179"/>
      <c r="Q32" s="179"/>
      <c r="R32" s="180">
        <f t="shared" ref="R32" si="215">+Q32+R31</f>
        <v>0</v>
      </c>
      <c r="S32" s="180">
        <f t="shared" ref="S32" si="216">+R32+S31</f>
        <v>0</v>
      </c>
      <c r="T32" s="180">
        <f t="shared" ref="T32" si="217">+S32+T31</f>
        <v>0</v>
      </c>
      <c r="U32" s="180">
        <f t="shared" ref="U32" si="218">+T32+U31</f>
        <v>0</v>
      </c>
      <c r="V32" s="180">
        <f t="shared" ref="V32" si="219">+U32+V31</f>
        <v>0</v>
      </c>
      <c r="W32" s="180">
        <f t="shared" ref="W32" si="220">+V32+W31</f>
        <v>0</v>
      </c>
      <c r="X32" s="180">
        <f t="shared" ref="X32" si="221">+W32+X31</f>
        <v>0</v>
      </c>
      <c r="Y32" s="180">
        <f t="shared" ref="Y32" si="222">+X32+Y31</f>
        <v>0</v>
      </c>
      <c r="Z32" s="180">
        <f t="shared" ref="Z32" si="223">+Y32+Z31</f>
        <v>1.65</v>
      </c>
      <c r="AA32" s="180">
        <f t="shared" ref="AA32" si="224">+Z32+AA31</f>
        <v>3.2</v>
      </c>
      <c r="AB32" s="180">
        <f t="shared" ref="AB32" si="225">+AA32+AB31</f>
        <v>7.61</v>
      </c>
      <c r="AC32" s="180">
        <f t="shared" ref="AC32" si="226">+AB32+AC31</f>
        <v>7.61</v>
      </c>
      <c r="AD32" s="180">
        <f t="shared" ref="AD32" si="227">+AC32+AD31</f>
        <v>7.61</v>
      </c>
      <c r="AE32" s="180">
        <f t="shared" ref="AE32" si="228">+AD32+AE31</f>
        <v>7.61</v>
      </c>
      <c r="AF32" s="180">
        <f t="shared" ref="AF32" si="229">+AE32+AF31</f>
        <v>7.7062500000000007</v>
      </c>
      <c r="AG32" s="180">
        <f t="shared" ref="AG32" si="230">+AF32+AG31</f>
        <v>7.8107500000000005</v>
      </c>
      <c r="AH32" s="180">
        <f t="shared" ref="AH32" si="231">+AG32+AH31</f>
        <v>7.9057500000000003</v>
      </c>
      <c r="AI32" s="180">
        <f t="shared" ref="AI32" si="232">+AH32+AI31</f>
        <v>9.2326449999999998</v>
      </c>
      <c r="AJ32" s="180">
        <f t="shared" ref="AJ32" si="233">+AI32+AJ31</f>
        <v>9.2326449999999998</v>
      </c>
      <c r="AK32" s="180">
        <f t="shared" ref="AK32" si="234">+AJ32+AK31</f>
        <v>9.2326449999999998</v>
      </c>
      <c r="AL32" s="180">
        <f t="shared" ref="AL32" si="235">+AK32+AL31</f>
        <v>9.2326449999999998</v>
      </c>
      <c r="AM32" s="180">
        <f t="shared" ref="AM32" si="236">+AL32+AM31</f>
        <v>9.2326449999999998</v>
      </c>
      <c r="AN32" s="180">
        <f t="shared" ref="AN32" si="237">+AM32+AN31</f>
        <v>9.2326449999999998</v>
      </c>
      <c r="AO32" s="245">
        <f t="shared" ref="AO32" si="238">+AN32+AO31</f>
        <v>9.2326449999999998</v>
      </c>
      <c r="AQ32" s="122"/>
      <c r="AR32" s="122"/>
      <c r="AS32" s="122"/>
      <c r="AT32" s="123"/>
      <c r="AU32" s="124"/>
      <c r="AV32" s="123"/>
    </row>
    <row r="33" spans="2:48" ht="9.9499999999999993" customHeight="1" x14ac:dyDescent="0.25">
      <c r="B33" s="106"/>
      <c r="C33" s="82"/>
      <c r="D33" s="85"/>
      <c r="E33" s="86"/>
      <c r="F33" s="82"/>
      <c r="G33" s="82"/>
      <c r="H33" s="82"/>
      <c r="I33" s="82"/>
      <c r="J33" s="82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7"/>
      <c r="AA33" s="87"/>
      <c r="AB33" s="87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07"/>
      <c r="AP33" s="90"/>
      <c r="AQ33" s="101"/>
      <c r="AR33" s="101"/>
      <c r="AS33" s="101"/>
      <c r="AT33" s="84"/>
      <c r="AU33" s="88"/>
      <c r="AV33" s="84"/>
    </row>
    <row r="34" spans="2:48" s="98" customFormat="1" ht="20.100000000000001" customHeight="1" x14ac:dyDescent="0.25">
      <c r="B34" s="105"/>
      <c r="C34" s="133" t="s">
        <v>98</v>
      </c>
      <c r="D34" s="100"/>
      <c r="E34" s="100"/>
      <c r="F34" s="100"/>
      <c r="G34" s="100"/>
      <c r="H34" s="100"/>
      <c r="I34" s="100"/>
      <c r="J34" s="100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104"/>
      <c r="AQ34" s="99"/>
      <c r="AR34" s="99"/>
      <c r="AS34" s="99"/>
      <c r="AT34" s="99"/>
    </row>
    <row r="35" spans="2:48" s="121" customFormat="1" ht="25.5" customHeight="1" x14ac:dyDescent="0.25">
      <c r="B35" s="118">
        <f>+B32+1</f>
        <v>21</v>
      </c>
      <c r="C35" s="288" t="s">
        <v>99</v>
      </c>
      <c r="D35" s="279" t="s">
        <v>85</v>
      </c>
      <c r="E35" s="276">
        <f>+E14</f>
        <v>43600</v>
      </c>
      <c r="F35" s="282">
        <v>44105</v>
      </c>
      <c r="G35" s="282">
        <v>44804</v>
      </c>
      <c r="H35" s="285">
        <f>+G35-F35</f>
        <v>699</v>
      </c>
      <c r="I35" s="285" t="s">
        <v>31</v>
      </c>
      <c r="J35" s="153" t="s">
        <v>95</v>
      </c>
      <c r="K35" s="119"/>
      <c r="L35" s="119"/>
      <c r="M35" s="119"/>
      <c r="N35" s="119"/>
      <c r="O35" s="119"/>
      <c r="P35" s="119"/>
      <c r="Q35" s="119"/>
      <c r="R35" s="119">
        <f>+'to client - laying'!L15</f>
        <v>300</v>
      </c>
      <c r="S35" s="119">
        <f>+'to client - laying'!M15</f>
        <v>900</v>
      </c>
      <c r="T35" s="119">
        <f>+'to client - laying'!N15</f>
        <v>2197.5</v>
      </c>
      <c r="U35" s="119">
        <f>+'to client - laying'!O15</f>
        <v>2347.5</v>
      </c>
      <c r="V35" s="119">
        <f>+'to client - laying'!P15</f>
        <v>2347.5</v>
      </c>
      <c r="W35" s="119">
        <f>+'to client - laying'!Q15</f>
        <v>2347.5</v>
      </c>
      <c r="X35" s="119">
        <f>+'to client - laying'!R15</f>
        <v>2347.5</v>
      </c>
      <c r="Y35" s="119">
        <f>+'to client - laying'!S15</f>
        <v>2347.5</v>
      </c>
      <c r="Z35" s="119">
        <f>+'to client - laying'!T15</f>
        <v>2347.5</v>
      </c>
      <c r="AA35" s="119">
        <f>+'to client - laying'!U15</f>
        <v>2272.5</v>
      </c>
      <c r="AB35" s="119">
        <f>+'to client - laying'!V15</f>
        <v>1200</v>
      </c>
      <c r="AC35" s="119">
        <f>+'to client - laying'!W15</f>
        <v>1200</v>
      </c>
      <c r="AD35" s="119">
        <f>+'to client - laying'!X15</f>
        <v>1200</v>
      </c>
      <c r="AE35" s="119">
        <f>+'to client - laying'!Y15</f>
        <v>1200</v>
      </c>
      <c r="AF35" s="119">
        <f>+'to client - laying'!Z15</f>
        <v>2250</v>
      </c>
      <c r="AG35" s="119">
        <f>+'to client - laying'!AA15</f>
        <v>2010.25</v>
      </c>
      <c r="AH35" s="119">
        <f>+'to client - laying'!AB15</f>
        <v>1978.25</v>
      </c>
      <c r="AI35" s="119">
        <f>+'to client - laying'!AC15</f>
        <v>2300.25</v>
      </c>
      <c r="AJ35" s="119">
        <f>+'to client - laying'!AD15</f>
        <v>2550</v>
      </c>
      <c r="AK35" s="119">
        <f>+'to client - laying'!AE15</f>
        <v>2225.25</v>
      </c>
      <c r="AL35" s="119">
        <f>+'to client - laying'!AF15</f>
        <v>2006.25</v>
      </c>
      <c r="AM35" s="119">
        <f>+'to client - laying'!AG15</f>
        <v>1837.5</v>
      </c>
      <c r="AN35" s="119">
        <f>+'to client - laying'!AH15</f>
        <v>1887.5</v>
      </c>
      <c r="AO35" s="120"/>
      <c r="AQ35" s="122"/>
      <c r="AR35" s="122"/>
      <c r="AS35" s="122"/>
      <c r="AT35" s="123"/>
      <c r="AU35" s="124"/>
      <c r="AV35" s="123"/>
    </row>
    <row r="36" spans="2:48" s="121" customFormat="1" ht="25.5" customHeight="1" x14ac:dyDescent="0.25">
      <c r="B36" s="118">
        <f t="shared" si="187"/>
        <v>22</v>
      </c>
      <c r="C36" s="289"/>
      <c r="D36" s="280"/>
      <c r="E36" s="277"/>
      <c r="F36" s="283"/>
      <c r="G36" s="283"/>
      <c r="H36" s="286"/>
      <c r="I36" s="287"/>
      <c r="J36" s="153" t="s">
        <v>96</v>
      </c>
      <c r="K36" s="119"/>
      <c r="L36" s="119">
        <f>+L35</f>
        <v>0</v>
      </c>
      <c r="M36" s="119">
        <f>+L36+M35</f>
        <v>0</v>
      </c>
      <c r="N36" s="119">
        <f>+M36+N35</f>
        <v>0</v>
      </c>
      <c r="O36" s="119">
        <f t="shared" ref="O36" si="239">+N36+O35</f>
        <v>0</v>
      </c>
      <c r="P36" s="119">
        <f t="shared" ref="P36" si="240">+O36+P35</f>
        <v>0</v>
      </c>
      <c r="Q36" s="119">
        <f t="shared" ref="Q36" si="241">+P36+Q35</f>
        <v>0</v>
      </c>
      <c r="R36" s="119">
        <f t="shared" ref="R36" si="242">+Q36+R35</f>
        <v>300</v>
      </c>
      <c r="S36" s="119">
        <f t="shared" ref="S36" si="243">+R36+S35</f>
        <v>1200</v>
      </c>
      <c r="T36" s="119">
        <f t="shared" ref="T36" si="244">+S36+T35</f>
        <v>3397.5</v>
      </c>
      <c r="U36" s="119">
        <f t="shared" ref="U36" si="245">+T36+U35</f>
        <v>5745</v>
      </c>
      <c r="V36" s="119">
        <f t="shared" ref="V36" si="246">+U36+V35</f>
        <v>8092.5</v>
      </c>
      <c r="W36" s="119">
        <f t="shared" ref="W36" si="247">+V36+W35</f>
        <v>10440</v>
      </c>
      <c r="X36" s="119">
        <f t="shared" ref="X36" si="248">+W36+X35</f>
        <v>12787.5</v>
      </c>
      <c r="Y36" s="119">
        <f t="shared" ref="Y36" si="249">+X36+Y35</f>
        <v>15135</v>
      </c>
      <c r="Z36" s="119">
        <f t="shared" ref="Z36" si="250">+Y36+Z35</f>
        <v>17482.5</v>
      </c>
      <c r="AA36" s="119">
        <f t="shared" ref="AA36" si="251">+Z36+AA35</f>
        <v>19755</v>
      </c>
      <c r="AB36" s="119">
        <f t="shared" ref="AB36" si="252">+AA36+AB35</f>
        <v>20955</v>
      </c>
      <c r="AC36" s="119">
        <f t="shared" ref="AC36" si="253">+AB36+AC35</f>
        <v>22155</v>
      </c>
      <c r="AD36" s="119">
        <f t="shared" ref="AD36" si="254">+AC36+AD35</f>
        <v>23355</v>
      </c>
      <c r="AE36" s="119">
        <f t="shared" ref="AE36" si="255">+AD36+AE35</f>
        <v>24555</v>
      </c>
      <c r="AF36" s="119">
        <f t="shared" ref="AF36" si="256">+AE36+AF35</f>
        <v>26805</v>
      </c>
      <c r="AG36" s="119">
        <f t="shared" ref="AG36" si="257">+AF36+AG35</f>
        <v>28815.25</v>
      </c>
      <c r="AH36" s="119">
        <f t="shared" ref="AH36" si="258">+AG36+AH35</f>
        <v>30793.5</v>
      </c>
      <c r="AI36" s="119">
        <f t="shared" ref="AI36" si="259">+AH36+AI35</f>
        <v>33093.75</v>
      </c>
      <c r="AJ36" s="119">
        <f t="shared" ref="AJ36" si="260">+AI36+AJ35</f>
        <v>35643.75</v>
      </c>
      <c r="AK36" s="119">
        <f t="shared" ref="AK36" si="261">+AJ36+AK35</f>
        <v>37869</v>
      </c>
      <c r="AL36" s="119">
        <f t="shared" ref="AL36" si="262">+AK36+AL35</f>
        <v>39875.25</v>
      </c>
      <c r="AM36" s="119">
        <f t="shared" ref="AM36" si="263">+AL36+AM35</f>
        <v>41712.75</v>
      </c>
      <c r="AN36" s="119">
        <f t="shared" ref="AN36" si="264">+AM36+AN35</f>
        <v>43600.25</v>
      </c>
      <c r="AO36" s="120">
        <f t="shared" ref="AO36" si="265">+AN36+AO35</f>
        <v>43600.25</v>
      </c>
      <c r="AQ36" s="122"/>
      <c r="AR36" s="122"/>
      <c r="AS36" s="122"/>
      <c r="AT36" s="123"/>
      <c r="AU36" s="124"/>
      <c r="AV36" s="123"/>
    </row>
    <row r="37" spans="2:48" s="121" customFormat="1" ht="25.5" customHeight="1" x14ac:dyDescent="0.25">
      <c r="B37" s="118"/>
      <c r="C37" s="289"/>
      <c r="D37" s="280"/>
      <c r="E37" s="277"/>
      <c r="F37" s="283"/>
      <c r="G37" s="283"/>
      <c r="H37" s="286"/>
      <c r="I37" s="154"/>
      <c r="J37" s="153" t="s">
        <v>133</v>
      </c>
      <c r="K37" s="119"/>
      <c r="L37" s="119"/>
      <c r="M37" s="119"/>
      <c r="N37" s="119"/>
      <c r="O37" s="119"/>
      <c r="P37" s="119"/>
      <c r="Q37" s="119"/>
      <c r="R37" s="246">
        <f>+'to client - laying'!L17</f>
        <v>0.69120000000000004</v>
      </c>
      <c r="S37" s="246">
        <f>+'to client - laying'!M17</f>
        <v>2.0735999999999999</v>
      </c>
      <c r="T37" s="246">
        <f>+'to client - laying'!N17</f>
        <v>5.06304</v>
      </c>
      <c r="U37" s="246">
        <f>+'to client - laying'!O17</f>
        <v>5.4086400000000001</v>
      </c>
      <c r="V37" s="246">
        <f>+'to client - laying'!P17</f>
        <v>5.4086400000000001</v>
      </c>
      <c r="W37" s="246">
        <f>+'to client - laying'!Q17</f>
        <v>5.4086400000000001</v>
      </c>
      <c r="X37" s="246">
        <f>+'to client - laying'!R17</f>
        <v>5.4086400000000001</v>
      </c>
      <c r="Y37" s="246">
        <f>+'to client - laying'!S17</f>
        <v>5.4086400000000001</v>
      </c>
      <c r="Z37" s="246">
        <f>+'to client - laying'!T17</f>
        <v>5.4086400000000001</v>
      </c>
      <c r="AA37" s="246">
        <f>+'to client - laying'!U17</f>
        <v>5.2358399999999996</v>
      </c>
      <c r="AB37" s="246">
        <f>+'to client - laying'!V17</f>
        <v>2.7648000000000001</v>
      </c>
      <c r="AC37" s="246">
        <f>+'to client - laying'!W17</f>
        <v>2.7648000000000001</v>
      </c>
      <c r="AD37" s="246">
        <f>+'to client - laying'!X17</f>
        <v>2.7648000000000001</v>
      </c>
      <c r="AE37" s="246">
        <f>+'to client - laying'!Y17</f>
        <v>2.7648000000000001</v>
      </c>
      <c r="AF37" s="246">
        <f>+'to client - laying'!Z17</f>
        <v>5.1840000000000002</v>
      </c>
      <c r="AG37" s="246">
        <f>+'to client - laying'!AA17</f>
        <v>4.6316160000000002</v>
      </c>
      <c r="AH37" s="246">
        <f>+'to client - laying'!AB17</f>
        <v>4.5578880000000002</v>
      </c>
      <c r="AI37" s="246">
        <f>+'to client - laying'!AC17</f>
        <v>5.2997759999999996</v>
      </c>
      <c r="AJ37" s="246">
        <f>+'to client - laying'!AD17</f>
        <v>5.8752000000000004</v>
      </c>
      <c r="AK37" s="246">
        <f>+'to client - laying'!AE17</f>
        <v>5.126976</v>
      </c>
      <c r="AL37" s="246">
        <f>+'to client - laying'!AF17</f>
        <v>4.6223999999999998</v>
      </c>
      <c r="AM37" s="246">
        <f>+'to client - laying'!AG17</f>
        <v>4.2336</v>
      </c>
      <c r="AN37" s="246">
        <f>+'to client - laying'!AH17</f>
        <v>4.2541520000000004</v>
      </c>
      <c r="AO37" s="120"/>
      <c r="AQ37" s="122"/>
      <c r="AR37" s="122"/>
      <c r="AS37" s="122"/>
      <c r="AT37" s="123"/>
      <c r="AU37" s="124"/>
      <c r="AV37" s="123"/>
    </row>
    <row r="38" spans="2:48" s="121" customFormat="1" ht="25.5" customHeight="1" x14ac:dyDescent="0.25">
      <c r="B38" s="118"/>
      <c r="C38" s="289"/>
      <c r="D38" s="280"/>
      <c r="E38" s="277"/>
      <c r="F38" s="283"/>
      <c r="G38" s="283"/>
      <c r="H38" s="286"/>
      <c r="I38" s="154"/>
      <c r="J38" s="153" t="s">
        <v>134</v>
      </c>
      <c r="K38" s="119"/>
      <c r="L38" s="119"/>
      <c r="M38" s="119"/>
      <c r="N38" s="119"/>
      <c r="O38" s="119"/>
      <c r="P38" s="119"/>
      <c r="Q38" s="119"/>
      <c r="R38" s="246">
        <f>(299190360/43600*R35)/10000000</f>
        <v>0.20586492660550459</v>
      </c>
      <c r="S38" s="246">
        <f t="shared" ref="S38:AN38" si="266">(299190360/43600*S35)/10000000</f>
        <v>0.61759477981651378</v>
      </c>
      <c r="T38" s="246">
        <f t="shared" si="266"/>
        <v>1.5079605873853212</v>
      </c>
      <c r="U38" s="246">
        <f t="shared" si="266"/>
        <v>1.6108930506880734</v>
      </c>
      <c r="V38" s="246">
        <f t="shared" si="266"/>
        <v>1.6108930506880734</v>
      </c>
      <c r="W38" s="246">
        <f t="shared" si="266"/>
        <v>1.6108930506880734</v>
      </c>
      <c r="X38" s="246">
        <f t="shared" si="266"/>
        <v>1.6108930506880734</v>
      </c>
      <c r="Y38" s="246">
        <f t="shared" si="266"/>
        <v>1.6108930506880734</v>
      </c>
      <c r="Z38" s="246">
        <f t="shared" si="266"/>
        <v>1.6108930506880734</v>
      </c>
      <c r="AA38" s="246">
        <f t="shared" si="266"/>
        <v>1.5594268190366973</v>
      </c>
      <c r="AB38" s="246">
        <f t="shared" si="266"/>
        <v>0.82345970642201838</v>
      </c>
      <c r="AC38" s="246">
        <f t="shared" si="266"/>
        <v>0.82345970642201838</v>
      </c>
      <c r="AD38" s="246">
        <f t="shared" si="266"/>
        <v>0.82345970642201838</v>
      </c>
      <c r="AE38" s="246">
        <f t="shared" si="266"/>
        <v>0.82345970642201838</v>
      </c>
      <c r="AF38" s="246">
        <f t="shared" si="266"/>
        <v>1.5439869495412846</v>
      </c>
      <c r="AG38" s="246">
        <f t="shared" si="266"/>
        <v>1.3794665623623854</v>
      </c>
      <c r="AH38" s="246">
        <f t="shared" si="266"/>
        <v>1.3575076368577983</v>
      </c>
      <c r="AI38" s="246">
        <f t="shared" si="266"/>
        <v>1.5784693247477066</v>
      </c>
      <c r="AJ38" s="246">
        <f t="shared" si="266"/>
        <v>1.7498518761467889</v>
      </c>
      <c r="AK38" s="246">
        <f t="shared" si="266"/>
        <v>1.5270030930963303</v>
      </c>
      <c r="AL38" s="246">
        <f t="shared" si="266"/>
        <v>1.3767216966743119</v>
      </c>
      <c r="AM38" s="246">
        <f t="shared" si="266"/>
        <v>1.2609226754587157</v>
      </c>
      <c r="AN38" s="246">
        <f t="shared" si="266"/>
        <v>1.295233496559633</v>
      </c>
      <c r="AO38" s="120"/>
      <c r="AQ38" s="122"/>
      <c r="AR38" s="122"/>
      <c r="AS38" s="122"/>
      <c r="AT38" s="123"/>
      <c r="AU38" s="124"/>
      <c r="AV38" s="123"/>
    </row>
    <row r="39" spans="2:48" s="121" customFormat="1" ht="25.5" customHeight="1" x14ac:dyDescent="0.25">
      <c r="B39" s="118"/>
      <c r="C39" s="289"/>
      <c r="D39" s="280"/>
      <c r="E39" s="277"/>
      <c r="F39" s="283"/>
      <c r="G39" s="283"/>
      <c r="H39" s="286"/>
      <c r="I39" s="154"/>
      <c r="J39" s="153" t="s">
        <v>135</v>
      </c>
      <c r="K39" s="119"/>
      <c r="L39" s="119"/>
      <c r="M39" s="119"/>
      <c r="N39" s="119"/>
      <c r="O39" s="119"/>
      <c r="P39" s="119"/>
      <c r="Q39" s="119"/>
      <c r="R39" s="246">
        <f>832996950/43600*R35/10000000</f>
        <v>0.57316303899082566</v>
      </c>
      <c r="S39" s="246">
        <f t="shared" ref="S39:AN39" si="267">832996950/43600*S35/10000000</f>
        <v>1.7194891169724771</v>
      </c>
      <c r="T39" s="246">
        <f t="shared" ref="T39:AA39" si="268">832996950/43600*T35/10000000-1</f>
        <v>3.1984192606077979</v>
      </c>
      <c r="U39" s="246">
        <f t="shared" si="268"/>
        <v>3.4850007801032108</v>
      </c>
      <c r="V39" s="246">
        <f t="shared" si="268"/>
        <v>3.4850007801032108</v>
      </c>
      <c r="W39" s="246">
        <f t="shared" si="268"/>
        <v>3.4850007801032108</v>
      </c>
      <c r="X39" s="246">
        <f t="shared" si="268"/>
        <v>3.4850007801032108</v>
      </c>
      <c r="Y39" s="246">
        <f t="shared" si="268"/>
        <v>3.4850007801032108</v>
      </c>
      <c r="Z39" s="246">
        <f t="shared" si="268"/>
        <v>3.4850007801032108</v>
      </c>
      <c r="AA39" s="246">
        <f t="shared" si="268"/>
        <v>3.3417100203555048</v>
      </c>
      <c r="AB39" s="246">
        <f t="shared" si="267"/>
        <v>2.2926521559633026</v>
      </c>
      <c r="AC39" s="246">
        <f t="shared" si="267"/>
        <v>2.2926521559633026</v>
      </c>
      <c r="AD39" s="246">
        <f t="shared" si="267"/>
        <v>2.2926521559633026</v>
      </c>
      <c r="AE39" s="246">
        <f t="shared" si="267"/>
        <v>2.2926521559633026</v>
      </c>
      <c r="AF39" s="246">
        <f>832996950/43600*AF35/10000000-0.5</f>
        <v>3.7987227924311924</v>
      </c>
      <c r="AG39" s="246">
        <f t="shared" si="267"/>
        <v>3.8406699971043579</v>
      </c>
      <c r="AH39" s="246">
        <f t="shared" si="267"/>
        <v>3.77953260627867</v>
      </c>
      <c r="AI39" s="246">
        <f>832996950/43600*AI35/10000000-0.5</f>
        <v>3.8947276014621552</v>
      </c>
      <c r="AJ39" s="246">
        <f>832996950/43600*AJ35/10000000-0.5</f>
        <v>4.3718858314220181</v>
      </c>
      <c r="AK39" s="246">
        <f t="shared" si="267"/>
        <v>4.2514368417144492</v>
      </c>
      <c r="AL39" s="246">
        <f t="shared" si="267"/>
        <v>3.8330278232511468</v>
      </c>
      <c r="AM39" s="246">
        <f t="shared" si="267"/>
        <v>3.5106236138188072</v>
      </c>
      <c r="AN39" s="246">
        <f t="shared" si="267"/>
        <v>3.6061507869839446</v>
      </c>
      <c r="AO39" s="245">
        <v>9.5</v>
      </c>
      <c r="AQ39" s="122"/>
      <c r="AR39" s="122"/>
      <c r="AS39" s="122"/>
      <c r="AT39" s="123"/>
      <c r="AU39" s="124"/>
      <c r="AV39" s="123"/>
    </row>
    <row r="40" spans="2:48" s="121" customFormat="1" ht="25.5" customHeight="1" x14ac:dyDescent="0.25">
      <c r="B40" s="118">
        <f>+B36+1</f>
        <v>23</v>
      </c>
      <c r="C40" s="289"/>
      <c r="D40" s="280"/>
      <c r="E40" s="277"/>
      <c r="F40" s="283"/>
      <c r="G40" s="283"/>
      <c r="H40" s="286"/>
      <c r="I40" s="291" t="s">
        <v>139</v>
      </c>
      <c r="J40" s="178" t="s">
        <v>95</v>
      </c>
      <c r="K40" s="179"/>
      <c r="L40" s="179"/>
      <c r="M40" s="179"/>
      <c r="N40" s="179"/>
      <c r="O40" s="179"/>
      <c r="P40" s="179"/>
      <c r="Q40" s="179"/>
      <c r="R40" s="180">
        <f>SUM(R37:R39)</f>
        <v>1.4702279655963304</v>
      </c>
      <c r="S40" s="180">
        <f t="shared" ref="S40:AO40" si="269">SUM(S37:S39)</f>
        <v>4.4106838967889912</v>
      </c>
      <c r="T40" s="180">
        <f t="shared" si="269"/>
        <v>9.7694198479931202</v>
      </c>
      <c r="U40" s="180">
        <f t="shared" si="269"/>
        <v>10.504533830791285</v>
      </c>
      <c r="V40" s="180">
        <f t="shared" si="269"/>
        <v>10.504533830791285</v>
      </c>
      <c r="W40" s="180">
        <f t="shared" si="269"/>
        <v>10.504533830791285</v>
      </c>
      <c r="X40" s="180">
        <f t="shared" si="269"/>
        <v>10.504533830791285</v>
      </c>
      <c r="Y40" s="180">
        <f t="shared" si="269"/>
        <v>10.504533830791285</v>
      </c>
      <c r="Z40" s="180">
        <f t="shared" si="269"/>
        <v>10.504533830791285</v>
      </c>
      <c r="AA40" s="180">
        <f t="shared" si="269"/>
        <v>10.136976839392201</v>
      </c>
      <c r="AB40" s="180">
        <f t="shared" si="269"/>
        <v>5.8809118623853216</v>
      </c>
      <c r="AC40" s="180">
        <f t="shared" si="269"/>
        <v>5.8809118623853216</v>
      </c>
      <c r="AD40" s="180">
        <f t="shared" si="269"/>
        <v>5.8809118623853216</v>
      </c>
      <c r="AE40" s="180">
        <f t="shared" si="269"/>
        <v>5.8809118623853216</v>
      </c>
      <c r="AF40" s="180">
        <f t="shared" si="269"/>
        <v>10.526709741972477</v>
      </c>
      <c r="AG40" s="180">
        <f t="shared" si="269"/>
        <v>9.8517525594667443</v>
      </c>
      <c r="AH40" s="180">
        <f t="shared" si="269"/>
        <v>9.6949282431364683</v>
      </c>
      <c r="AI40" s="180">
        <f t="shared" si="269"/>
        <v>10.77297292620986</v>
      </c>
      <c r="AJ40" s="180">
        <f t="shared" si="269"/>
        <v>11.996937707568808</v>
      </c>
      <c r="AK40" s="180">
        <f t="shared" si="269"/>
        <v>10.90541593481078</v>
      </c>
      <c r="AL40" s="180">
        <f t="shared" si="269"/>
        <v>9.8321495199254585</v>
      </c>
      <c r="AM40" s="180">
        <f t="shared" si="269"/>
        <v>9.0051462892775227</v>
      </c>
      <c r="AN40" s="180">
        <f t="shared" si="269"/>
        <v>9.1555362835435776</v>
      </c>
      <c r="AO40" s="182">
        <f t="shared" si="269"/>
        <v>9.5</v>
      </c>
      <c r="AQ40" s="122"/>
      <c r="AR40" s="122"/>
      <c r="AS40" s="122"/>
      <c r="AT40" s="123"/>
      <c r="AU40" s="124"/>
      <c r="AV40" s="123"/>
    </row>
    <row r="41" spans="2:48" s="121" customFormat="1" ht="25.5" customHeight="1" x14ac:dyDescent="0.25">
      <c r="B41" s="118">
        <f>+B40+1</f>
        <v>24</v>
      </c>
      <c r="C41" s="289"/>
      <c r="D41" s="281"/>
      <c r="E41" s="278"/>
      <c r="F41" s="284"/>
      <c r="G41" s="284"/>
      <c r="H41" s="287"/>
      <c r="I41" s="292"/>
      <c r="J41" s="178" t="s">
        <v>96</v>
      </c>
      <c r="K41" s="179"/>
      <c r="L41" s="179"/>
      <c r="M41" s="179"/>
      <c r="N41" s="179"/>
      <c r="O41" s="179"/>
      <c r="P41" s="179"/>
      <c r="Q41" s="179"/>
      <c r="R41" s="180">
        <f t="shared" ref="R41" si="270">+Q41+R40</f>
        <v>1.4702279655963304</v>
      </c>
      <c r="S41" s="180">
        <f t="shared" ref="S41" si="271">+R41+S40</f>
        <v>5.8809118623853216</v>
      </c>
      <c r="T41" s="180">
        <f t="shared" ref="T41" si="272">+S41+T40</f>
        <v>15.650331710378442</v>
      </c>
      <c r="U41" s="180">
        <f t="shared" ref="U41" si="273">+T41+U40</f>
        <v>26.154865541169727</v>
      </c>
      <c r="V41" s="180">
        <f t="shared" ref="V41" si="274">+U41+V40</f>
        <v>36.659399371961015</v>
      </c>
      <c r="W41" s="180">
        <f t="shared" ref="W41" si="275">+V41+W40</f>
        <v>47.163933202752304</v>
      </c>
      <c r="X41" s="180">
        <f t="shared" ref="X41" si="276">+W41+X40</f>
        <v>57.668467033543592</v>
      </c>
      <c r="Y41" s="180">
        <f t="shared" ref="Y41" si="277">+X41+Y40</f>
        <v>68.173000864334881</v>
      </c>
      <c r="Z41" s="180">
        <f t="shared" ref="Z41" si="278">+Y41+Z40</f>
        <v>78.67753469512617</v>
      </c>
      <c r="AA41" s="180">
        <f t="shared" ref="AA41" si="279">+Z41+AA40</f>
        <v>88.814511534518374</v>
      </c>
      <c r="AB41" s="180">
        <f t="shared" ref="AB41" si="280">+AA41+AB40</f>
        <v>94.695423396903692</v>
      </c>
      <c r="AC41" s="180">
        <f t="shared" ref="AC41" si="281">+AB41+AC40</f>
        <v>100.57633525928901</v>
      </c>
      <c r="AD41" s="180">
        <f t="shared" ref="AD41" si="282">+AC41+AD40</f>
        <v>106.45724712167433</v>
      </c>
      <c r="AE41" s="180">
        <f t="shared" ref="AE41" si="283">+AD41+AE40</f>
        <v>112.33815898405965</v>
      </c>
      <c r="AF41" s="180">
        <f t="shared" ref="AF41" si="284">+AE41+AF40</f>
        <v>122.86486872603213</v>
      </c>
      <c r="AG41" s="180">
        <f t="shared" ref="AG41" si="285">+AF41+AG40</f>
        <v>132.71662128549886</v>
      </c>
      <c r="AH41" s="180">
        <f t="shared" ref="AH41" si="286">+AG41+AH40</f>
        <v>142.41154952863533</v>
      </c>
      <c r="AI41" s="180">
        <f t="shared" ref="AI41" si="287">+AH41+AI40</f>
        <v>153.18452245484519</v>
      </c>
      <c r="AJ41" s="180">
        <f t="shared" ref="AJ41" si="288">+AI41+AJ40</f>
        <v>165.181460162414</v>
      </c>
      <c r="AK41" s="180">
        <f t="shared" ref="AK41" si="289">+AJ41+AK40</f>
        <v>176.08687609722477</v>
      </c>
      <c r="AL41" s="180">
        <f t="shared" ref="AL41" si="290">+AK41+AL40</f>
        <v>185.91902561715023</v>
      </c>
      <c r="AM41" s="180">
        <f t="shared" ref="AM41" si="291">+AL41+AM40</f>
        <v>194.92417190642774</v>
      </c>
      <c r="AN41" s="180">
        <f t="shared" ref="AN41" si="292">+AM41+AN40</f>
        <v>204.07970818997131</v>
      </c>
      <c r="AO41" s="182">
        <f t="shared" ref="AO41" si="293">+AN41+AO40</f>
        <v>213.57970818997131</v>
      </c>
      <c r="AQ41" s="122"/>
      <c r="AR41" s="122"/>
      <c r="AS41" s="122"/>
      <c r="AT41" s="123"/>
      <c r="AU41" s="124"/>
      <c r="AV41" s="123"/>
    </row>
    <row r="42" spans="2:48" ht="9.9499999999999993" customHeight="1" x14ac:dyDescent="0.25">
      <c r="B42" s="106"/>
      <c r="C42" s="132"/>
      <c r="D42" s="85"/>
      <c r="E42" s="86"/>
      <c r="F42" s="82"/>
      <c r="G42" s="82"/>
      <c r="H42" s="82"/>
      <c r="I42" s="82"/>
      <c r="J42" s="82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107"/>
      <c r="AP42" s="90"/>
      <c r="AQ42" s="101"/>
      <c r="AR42" s="101"/>
      <c r="AS42" s="101"/>
      <c r="AT42" s="84"/>
      <c r="AU42" s="88"/>
      <c r="AV42" s="84"/>
    </row>
    <row r="43" spans="2:48" s="121" customFormat="1" ht="25.5" customHeight="1" x14ac:dyDescent="0.25">
      <c r="B43" s="118">
        <f>+B41+1</f>
        <v>25</v>
      </c>
      <c r="C43" s="288" t="s">
        <v>106</v>
      </c>
      <c r="D43" s="279" t="s">
        <v>85</v>
      </c>
      <c r="E43" s="276">
        <f>+E35</f>
        <v>43600</v>
      </c>
      <c r="F43" s="282">
        <v>44150</v>
      </c>
      <c r="G43" s="282">
        <v>44804</v>
      </c>
      <c r="H43" s="285">
        <f>+G43-F43</f>
        <v>654</v>
      </c>
      <c r="I43" s="285" t="s">
        <v>31</v>
      </c>
      <c r="J43" s="153" t="s">
        <v>95</v>
      </c>
      <c r="K43" s="119"/>
      <c r="L43" s="119"/>
      <c r="M43" s="119"/>
      <c r="N43" s="119"/>
      <c r="O43" s="119"/>
      <c r="P43" s="119"/>
      <c r="Q43" s="119"/>
      <c r="R43" s="119"/>
      <c r="S43" s="119"/>
      <c r="T43" s="119">
        <v>500</v>
      </c>
      <c r="U43" s="119">
        <v>1500</v>
      </c>
      <c r="V43" s="119">
        <v>2500</v>
      </c>
      <c r="W43" s="119">
        <v>2500</v>
      </c>
      <c r="X43" s="119">
        <v>2500</v>
      </c>
      <c r="Y43" s="119">
        <v>2500</v>
      </c>
      <c r="Z43" s="119">
        <v>2500</v>
      </c>
      <c r="AA43" s="119">
        <v>2500</v>
      </c>
      <c r="AB43" s="119">
        <v>1000</v>
      </c>
      <c r="AC43" s="119">
        <v>1000</v>
      </c>
      <c r="AD43" s="119">
        <v>1000</v>
      </c>
      <c r="AE43" s="119">
        <v>1000</v>
      </c>
      <c r="AF43" s="119">
        <v>2500</v>
      </c>
      <c r="AG43" s="119">
        <v>2500</v>
      </c>
      <c r="AH43" s="119">
        <v>2500</v>
      </c>
      <c r="AI43" s="119">
        <v>2500</v>
      </c>
      <c r="AJ43" s="119">
        <v>2500</v>
      </c>
      <c r="AK43" s="119">
        <v>2500</v>
      </c>
      <c r="AL43" s="119">
        <v>2500</v>
      </c>
      <c r="AM43" s="119">
        <v>2500</v>
      </c>
      <c r="AN43" s="119">
        <v>2600</v>
      </c>
      <c r="AO43" s="120"/>
      <c r="AQ43" s="122"/>
      <c r="AR43" s="122"/>
      <c r="AS43" s="122"/>
      <c r="AT43" s="123"/>
      <c r="AU43" s="124"/>
      <c r="AV43" s="123"/>
    </row>
    <row r="44" spans="2:48" s="121" customFormat="1" ht="25.5" customHeight="1" x14ac:dyDescent="0.25">
      <c r="B44" s="118">
        <f>+B43+1</f>
        <v>26</v>
      </c>
      <c r="C44" s="289"/>
      <c r="D44" s="280"/>
      <c r="E44" s="277"/>
      <c r="F44" s="283"/>
      <c r="G44" s="283"/>
      <c r="H44" s="286"/>
      <c r="I44" s="287"/>
      <c r="J44" s="153" t="s">
        <v>96</v>
      </c>
      <c r="K44" s="119"/>
      <c r="L44" s="119">
        <f>+L43</f>
        <v>0</v>
      </c>
      <c r="M44" s="119">
        <f>+L44+M43</f>
        <v>0</v>
      </c>
      <c r="N44" s="119">
        <f>+M44+N43</f>
        <v>0</v>
      </c>
      <c r="O44" s="119">
        <f t="shared" ref="O44" si="294">+N44+O43</f>
        <v>0</v>
      </c>
      <c r="P44" s="119">
        <f t="shared" ref="P44" si="295">+O44+P43</f>
        <v>0</v>
      </c>
      <c r="Q44" s="119">
        <f t="shared" ref="Q44" si="296">+P44+Q43</f>
        <v>0</v>
      </c>
      <c r="R44" s="119">
        <f t="shared" ref="R44" si="297">+Q44+R43</f>
        <v>0</v>
      </c>
      <c r="S44" s="119">
        <f t="shared" ref="S44" si="298">+R44+S43</f>
        <v>0</v>
      </c>
      <c r="T44" s="119">
        <f t="shared" ref="T44" si="299">+S44+T43</f>
        <v>500</v>
      </c>
      <c r="U44" s="119">
        <f t="shared" ref="U44" si="300">+T44+U43</f>
        <v>2000</v>
      </c>
      <c r="V44" s="119">
        <f t="shared" ref="V44" si="301">+U44+V43</f>
        <v>4500</v>
      </c>
      <c r="W44" s="119">
        <f t="shared" ref="W44" si="302">+V44+W43</f>
        <v>7000</v>
      </c>
      <c r="X44" s="119">
        <f t="shared" ref="X44" si="303">+W44+X43</f>
        <v>9500</v>
      </c>
      <c r="Y44" s="119">
        <f t="shared" ref="Y44" si="304">+X44+Y43</f>
        <v>12000</v>
      </c>
      <c r="Z44" s="119">
        <f t="shared" ref="Z44" si="305">+Y44+Z43</f>
        <v>14500</v>
      </c>
      <c r="AA44" s="119">
        <f t="shared" ref="AA44" si="306">+Z44+AA43</f>
        <v>17000</v>
      </c>
      <c r="AB44" s="119">
        <f t="shared" ref="AB44" si="307">+AA44+AB43</f>
        <v>18000</v>
      </c>
      <c r="AC44" s="119">
        <f t="shared" ref="AC44" si="308">+AB44+AC43</f>
        <v>19000</v>
      </c>
      <c r="AD44" s="119">
        <f t="shared" ref="AD44" si="309">+AC44+AD43</f>
        <v>20000</v>
      </c>
      <c r="AE44" s="119">
        <f t="shared" ref="AE44" si="310">+AD44+AE43</f>
        <v>21000</v>
      </c>
      <c r="AF44" s="119">
        <f t="shared" ref="AF44" si="311">+AE44+AF43</f>
        <v>23500</v>
      </c>
      <c r="AG44" s="119">
        <f t="shared" ref="AG44" si="312">+AF44+AG43</f>
        <v>26000</v>
      </c>
      <c r="AH44" s="119">
        <f t="shared" ref="AH44" si="313">+AG44+AH43</f>
        <v>28500</v>
      </c>
      <c r="AI44" s="119">
        <f t="shared" ref="AI44" si="314">+AH44+AI43</f>
        <v>31000</v>
      </c>
      <c r="AJ44" s="119">
        <f t="shared" ref="AJ44" si="315">+AI44+AJ43</f>
        <v>33500</v>
      </c>
      <c r="AK44" s="119">
        <f t="shared" ref="AK44" si="316">+AJ44+AK43</f>
        <v>36000</v>
      </c>
      <c r="AL44" s="119">
        <f t="shared" ref="AL44" si="317">+AK44+AL43</f>
        <v>38500</v>
      </c>
      <c r="AM44" s="119">
        <f t="shared" ref="AM44" si="318">+AL44+AM43</f>
        <v>41000</v>
      </c>
      <c r="AN44" s="119">
        <f t="shared" ref="AN44" si="319">+AM44+AN43</f>
        <v>43600</v>
      </c>
      <c r="AO44" s="120">
        <f t="shared" ref="AO44" si="320">+AN44+AO43</f>
        <v>43600</v>
      </c>
      <c r="AQ44" s="122"/>
      <c r="AR44" s="122"/>
      <c r="AS44" s="122"/>
      <c r="AT44" s="123"/>
      <c r="AU44" s="124"/>
      <c r="AV44" s="123"/>
    </row>
    <row r="45" spans="2:48" s="121" customFormat="1" ht="25.5" customHeight="1" x14ac:dyDescent="0.25">
      <c r="B45" s="118">
        <f>+B44+1</f>
        <v>27</v>
      </c>
      <c r="C45" s="289"/>
      <c r="D45" s="280"/>
      <c r="E45" s="277"/>
      <c r="F45" s="283"/>
      <c r="G45" s="283"/>
      <c r="H45" s="286"/>
      <c r="I45" s="291" t="s">
        <v>139</v>
      </c>
      <c r="J45" s="178" t="s">
        <v>95</v>
      </c>
      <c r="K45" s="179"/>
      <c r="L45" s="179"/>
      <c r="M45" s="179"/>
      <c r="N45" s="179"/>
      <c r="O45" s="179"/>
      <c r="P45" s="179"/>
      <c r="Q45" s="179"/>
      <c r="R45" s="179"/>
      <c r="S45" s="179"/>
      <c r="T45" s="180">
        <f>28800/0.5*0.1*T43/10000000</f>
        <v>0.28799999999999998</v>
      </c>
      <c r="U45" s="180">
        <f t="shared" ref="U45:AM45" si="321">28800/0.5*0.1*U43/10000000</f>
        <v>0.86399999999999999</v>
      </c>
      <c r="V45" s="180">
        <f t="shared" si="321"/>
        <v>1.44</v>
      </c>
      <c r="W45" s="180">
        <f t="shared" si="321"/>
        <v>1.44</v>
      </c>
      <c r="X45" s="180">
        <f t="shared" si="321"/>
        <v>1.44</v>
      </c>
      <c r="Y45" s="180">
        <f t="shared" si="321"/>
        <v>1.44</v>
      </c>
      <c r="Z45" s="180">
        <f t="shared" si="321"/>
        <v>1.44</v>
      </c>
      <c r="AA45" s="180">
        <f t="shared" si="321"/>
        <v>1.44</v>
      </c>
      <c r="AB45" s="180">
        <f t="shared" si="321"/>
        <v>0.57599999999999996</v>
      </c>
      <c r="AC45" s="180">
        <f t="shared" si="321"/>
        <v>0.57599999999999996</v>
      </c>
      <c r="AD45" s="180">
        <f t="shared" si="321"/>
        <v>0.57599999999999996</v>
      </c>
      <c r="AE45" s="180">
        <f t="shared" si="321"/>
        <v>0.57599999999999996</v>
      </c>
      <c r="AF45" s="180">
        <f t="shared" si="321"/>
        <v>1.44</v>
      </c>
      <c r="AG45" s="180">
        <f t="shared" si="321"/>
        <v>1.44</v>
      </c>
      <c r="AH45" s="180">
        <f t="shared" si="321"/>
        <v>1.44</v>
      </c>
      <c r="AI45" s="180">
        <f t="shared" si="321"/>
        <v>1.44</v>
      </c>
      <c r="AJ45" s="180">
        <f t="shared" si="321"/>
        <v>1.44</v>
      </c>
      <c r="AK45" s="180">
        <f t="shared" si="321"/>
        <v>1.44</v>
      </c>
      <c r="AL45" s="180">
        <f t="shared" si="321"/>
        <v>1.44</v>
      </c>
      <c r="AM45" s="180">
        <f t="shared" si="321"/>
        <v>1.44</v>
      </c>
      <c r="AN45" s="180">
        <f>28800/0.5*0.1*2500/10000000+16825/0.5*0.1*100/10000000</f>
        <v>1.4736499999999999</v>
      </c>
      <c r="AO45" s="181"/>
      <c r="AQ45" s="122"/>
      <c r="AR45" s="122">
        <f>43500*28800/0.5*0.4</f>
        <v>1002240000</v>
      </c>
      <c r="AS45" s="122"/>
      <c r="AT45" s="123"/>
      <c r="AU45" s="124"/>
      <c r="AV45" s="123"/>
    </row>
    <row r="46" spans="2:48" s="121" customFormat="1" ht="25.5" customHeight="1" x14ac:dyDescent="0.25">
      <c r="B46" s="118">
        <f>+B45+1</f>
        <v>28</v>
      </c>
      <c r="C46" s="289"/>
      <c r="D46" s="281"/>
      <c r="E46" s="278"/>
      <c r="F46" s="284"/>
      <c r="G46" s="284"/>
      <c r="H46" s="287"/>
      <c r="I46" s="292"/>
      <c r="J46" s="178" t="s">
        <v>96</v>
      </c>
      <c r="K46" s="179"/>
      <c r="L46" s="179"/>
      <c r="M46" s="179"/>
      <c r="N46" s="179"/>
      <c r="O46" s="179"/>
      <c r="P46" s="179"/>
      <c r="Q46" s="179"/>
      <c r="R46" s="180">
        <f t="shared" ref="R46" si="322">+Q46+R45</f>
        <v>0</v>
      </c>
      <c r="S46" s="180">
        <f t="shared" ref="S46" si="323">+R46+S45</f>
        <v>0</v>
      </c>
      <c r="T46" s="180">
        <f t="shared" ref="T46" si="324">+S46+T45</f>
        <v>0.28799999999999998</v>
      </c>
      <c r="U46" s="180">
        <f t="shared" ref="U46" si="325">+T46+U45</f>
        <v>1.1519999999999999</v>
      </c>
      <c r="V46" s="180">
        <f t="shared" ref="V46" si="326">+U46+V45</f>
        <v>2.5919999999999996</v>
      </c>
      <c r="W46" s="180">
        <f t="shared" ref="W46" si="327">+V46+W45</f>
        <v>4.032</v>
      </c>
      <c r="X46" s="180">
        <f t="shared" ref="X46" si="328">+W46+X45</f>
        <v>5.4719999999999995</v>
      </c>
      <c r="Y46" s="180">
        <f t="shared" ref="Y46" si="329">+X46+Y45</f>
        <v>6.911999999999999</v>
      </c>
      <c r="Z46" s="180">
        <f t="shared" ref="Z46" si="330">+Y46+Z45</f>
        <v>8.3519999999999985</v>
      </c>
      <c r="AA46" s="180">
        <f t="shared" ref="AA46" si="331">+Z46+AA45</f>
        <v>9.791999999999998</v>
      </c>
      <c r="AB46" s="180">
        <f t="shared" ref="AB46" si="332">+AA46+AB45</f>
        <v>10.367999999999999</v>
      </c>
      <c r="AC46" s="180">
        <f t="shared" ref="AC46" si="333">+AB46+AC45</f>
        <v>10.943999999999999</v>
      </c>
      <c r="AD46" s="180">
        <f t="shared" ref="AD46" si="334">+AC46+AD45</f>
        <v>11.52</v>
      </c>
      <c r="AE46" s="180">
        <f t="shared" ref="AE46" si="335">+AD46+AE45</f>
        <v>12.096</v>
      </c>
      <c r="AF46" s="180">
        <f t="shared" ref="AF46" si="336">+AE46+AF45</f>
        <v>13.536</v>
      </c>
      <c r="AG46" s="180">
        <f t="shared" ref="AG46" si="337">+AF46+AG45</f>
        <v>14.975999999999999</v>
      </c>
      <c r="AH46" s="180">
        <f t="shared" ref="AH46" si="338">+AG46+AH45</f>
        <v>16.416</v>
      </c>
      <c r="AI46" s="180">
        <f t="shared" ref="AI46" si="339">+AH46+AI45</f>
        <v>17.856000000000002</v>
      </c>
      <c r="AJ46" s="180">
        <f t="shared" ref="AJ46" si="340">+AI46+AJ45</f>
        <v>19.296000000000003</v>
      </c>
      <c r="AK46" s="180">
        <f t="shared" ref="AK46" si="341">+AJ46+AK45</f>
        <v>20.736000000000004</v>
      </c>
      <c r="AL46" s="180">
        <f t="shared" ref="AL46" si="342">+AK46+AL45</f>
        <v>22.176000000000005</v>
      </c>
      <c r="AM46" s="180">
        <f t="shared" ref="AM46" si="343">+AL46+AM45</f>
        <v>23.616000000000007</v>
      </c>
      <c r="AN46" s="180">
        <f t="shared" ref="AN46" si="344">+AM46+AN45</f>
        <v>25.089650000000006</v>
      </c>
      <c r="AO46" s="245">
        <f t="shared" ref="AO46" si="345">+AN46+AO45</f>
        <v>25.089650000000006</v>
      </c>
      <c r="AQ46" s="122"/>
      <c r="AR46" s="122">
        <f>100*16825/0.5*0.4</f>
        <v>1346000</v>
      </c>
      <c r="AS46" s="122"/>
      <c r="AT46" s="123"/>
      <c r="AU46" s="124"/>
      <c r="AV46" s="123"/>
    </row>
    <row r="47" spans="2:48" ht="9.9499999999999993" customHeight="1" x14ac:dyDescent="0.25">
      <c r="B47" s="106"/>
      <c r="C47" s="132"/>
      <c r="D47" s="85"/>
      <c r="E47" s="86"/>
      <c r="F47" s="82"/>
      <c r="G47" s="82"/>
      <c r="H47" s="82"/>
      <c r="I47" s="82"/>
      <c r="J47" s="82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107"/>
      <c r="AP47" s="90"/>
      <c r="AQ47" s="101"/>
      <c r="AR47" s="101"/>
      <c r="AS47" s="101"/>
      <c r="AT47" s="84"/>
      <c r="AU47" s="88"/>
      <c r="AV47" s="84"/>
    </row>
    <row r="48" spans="2:48" s="121" customFormat="1" ht="25.5" customHeight="1" x14ac:dyDescent="0.25">
      <c r="B48" s="118">
        <f>+B46+1</f>
        <v>29</v>
      </c>
      <c r="C48" s="288" t="s">
        <v>131</v>
      </c>
      <c r="D48" s="279" t="s">
        <v>85</v>
      </c>
      <c r="E48" s="276">
        <v>87000</v>
      </c>
      <c r="F48" s="282">
        <v>44165</v>
      </c>
      <c r="G48" s="282">
        <v>44804</v>
      </c>
      <c r="H48" s="285">
        <f>+G48-F48</f>
        <v>639</v>
      </c>
      <c r="I48" s="285" t="s">
        <v>31</v>
      </c>
      <c r="J48" s="153" t="s">
        <v>95</v>
      </c>
      <c r="K48" s="119"/>
      <c r="L48" s="119"/>
      <c r="M48" s="119"/>
      <c r="N48" s="119"/>
      <c r="O48" s="119"/>
      <c r="P48" s="119"/>
      <c r="Q48" s="119"/>
      <c r="R48" s="119"/>
      <c r="S48" s="119"/>
      <c r="T48" s="119">
        <v>4000</v>
      </c>
      <c r="U48" s="119">
        <v>4000</v>
      </c>
      <c r="V48" s="119">
        <v>4000</v>
      </c>
      <c r="W48" s="119">
        <v>4000</v>
      </c>
      <c r="X48" s="119">
        <v>4500</v>
      </c>
      <c r="Y48" s="119">
        <v>4500</v>
      </c>
      <c r="Z48" s="119">
        <v>4500</v>
      </c>
      <c r="AA48" s="119">
        <v>4500</v>
      </c>
      <c r="AB48" s="119">
        <v>2500</v>
      </c>
      <c r="AC48" s="119">
        <v>2500</v>
      </c>
      <c r="AD48" s="119">
        <v>2500</v>
      </c>
      <c r="AE48" s="119">
        <v>2500</v>
      </c>
      <c r="AF48" s="119">
        <v>4500</v>
      </c>
      <c r="AG48" s="119">
        <v>4500</v>
      </c>
      <c r="AH48" s="119">
        <v>4500</v>
      </c>
      <c r="AI48" s="119">
        <v>4500</v>
      </c>
      <c r="AJ48" s="119">
        <v>5000</v>
      </c>
      <c r="AK48" s="119">
        <v>5000</v>
      </c>
      <c r="AL48" s="119">
        <v>5000</v>
      </c>
      <c r="AM48" s="119">
        <v>5000</v>
      </c>
      <c r="AN48" s="119">
        <v>5000</v>
      </c>
      <c r="AO48" s="120"/>
      <c r="AQ48" s="122"/>
      <c r="AR48" s="122">
        <f>43500*28800/0.5*0.1</f>
        <v>250560000</v>
      </c>
      <c r="AS48" s="122"/>
      <c r="AT48" s="123"/>
      <c r="AU48" s="124"/>
      <c r="AV48" s="123"/>
    </row>
    <row r="49" spans="2:48" s="121" customFormat="1" ht="25.5" customHeight="1" x14ac:dyDescent="0.25">
      <c r="B49" s="118">
        <f>+B48+1</f>
        <v>30</v>
      </c>
      <c r="C49" s="289"/>
      <c r="D49" s="280"/>
      <c r="E49" s="277"/>
      <c r="F49" s="283"/>
      <c r="G49" s="283"/>
      <c r="H49" s="286"/>
      <c r="I49" s="287"/>
      <c r="J49" s="153" t="s">
        <v>96</v>
      </c>
      <c r="K49" s="119"/>
      <c r="L49" s="119">
        <f>+L48</f>
        <v>0</v>
      </c>
      <c r="M49" s="119">
        <f>+L49+M48</f>
        <v>0</v>
      </c>
      <c r="N49" s="119">
        <f>+M49+N48</f>
        <v>0</v>
      </c>
      <c r="O49" s="119">
        <f t="shared" ref="O49" si="346">+N49+O48</f>
        <v>0</v>
      </c>
      <c r="P49" s="119">
        <f t="shared" ref="P49" si="347">+O49+P48</f>
        <v>0</v>
      </c>
      <c r="Q49" s="119">
        <f t="shared" ref="Q49" si="348">+P49+Q48</f>
        <v>0</v>
      </c>
      <c r="R49" s="119">
        <f t="shared" ref="R49" si="349">+Q49+R48</f>
        <v>0</v>
      </c>
      <c r="S49" s="119">
        <f t="shared" ref="S49" si="350">+R49+S48</f>
        <v>0</v>
      </c>
      <c r="T49" s="119">
        <f t="shared" ref="T49" si="351">+S49+T48</f>
        <v>4000</v>
      </c>
      <c r="U49" s="119">
        <f t="shared" ref="U49" si="352">+T49+U48</f>
        <v>8000</v>
      </c>
      <c r="V49" s="119">
        <f t="shared" ref="V49" si="353">+U49+V48</f>
        <v>12000</v>
      </c>
      <c r="W49" s="119">
        <f t="shared" ref="W49" si="354">+V49+W48</f>
        <v>16000</v>
      </c>
      <c r="X49" s="119">
        <f t="shared" ref="X49" si="355">+W49+X48</f>
        <v>20500</v>
      </c>
      <c r="Y49" s="119">
        <f t="shared" ref="Y49" si="356">+X49+Y48</f>
        <v>25000</v>
      </c>
      <c r="Z49" s="119">
        <f t="shared" ref="Z49" si="357">+Y49+Z48</f>
        <v>29500</v>
      </c>
      <c r="AA49" s="119">
        <f t="shared" ref="AA49" si="358">+Z49+AA48</f>
        <v>34000</v>
      </c>
      <c r="AB49" s="119">
        <f t="shared" ref="AB49" si="359">+AA49+AB48</f>
        <v>36500</v>
      </c>
      <c r="AC49" s="119">
        <f t="shared" ref="AC49" si="360">+AB49+AC48</f>
        <v>39000</v>
      </c>
      <c r="AD49" s="119">
        <f t="shared" ref="AD49" si="361">+AC49+AD48</f>
        <v>41500</v>
      </c>
      <c r="AE49" s="119">
        <f t="shared" ref="AE49" si="362">+AD49+AE48</f>
        <v>44000</v>
      </c>
      <c r="AF49" s="119">
        <f t="shared" ref="AF49" si="363">+AE49+AF48</f>
        <v>48500</v>
      </c>
      <c r="AG49" s="119">
        <f t="shared" ref="AG49" si="364">+AF49+AG48</f>
        <v>53000</v>
      </c>
      <c r="AH49" s="119">
        <f t="shared" ref="AH49" si="365">+AG49+AH48</f>
        <v>57500</v>
      </c>
      <c r="AI49" s="119">
        <f t="shared" ref="AI49" si="366">+AH49+AI48</f>
        <v>62000</v>
      </c>
      <c r="AJ49" s="119">
        <f t="shared" ref="AJ49" si="367">+AI49+AJ48</f>
        <v>67000</v>
      </c>
      <c r="AK49" s="119">
        <f t="shared" ref="AK49" si="368">+AJ49+AK48</f>
        <v>72000</v>
      </c>
      <c r="AL49" s="119">
        <f t="shared" ref="AL49" si="369">+AK49+AL48</f>
        <v>77000</v>
      </c>
      <c r="AM49" s="119">
        <f t="shared" ref="AM49" si="370">+AL49+AM48</f>
        <v>82000</v>
      </c>
      <c r="AN49" s="119">
        <f t="shared" ref="AN49" si="371">+AM49+AN48</f>
        <v>87000</v>
      </c>
      <c r="AO49" s="120">
        <f t="shared" ref="AO49" si="372">+AN49+AO48</f>
        <v>87000</v>
      </c>
      <c r="AQ49" s="122"/>
      <c r="AR49" s="122">
        <f>100*16825/0.5*0.1</f>
        <v>336500</v>
      </c>
      <c r="AS49" s="122"/>
      <c r="AT49" s="123"/>
      <c r="AU49" s="124"/>
      <c r="AV49" s="123"/>
    </row>
    <row r="50" spans="2:48" s="121" customFormat="1" ht="25.5" customHeight="1" x14ac:dyDescent="0.25">
      <c r="B50" s="118">
        <f>+B49+1</f>
        <v>31</v>
      </c>
      <c r="C50" s="289"/>
      <c r="D50" s="280"/>
      <c r="E50" s="277"/>
      <c r="F50" s="283"/>
      <c r="G50" s="283"/>
      <c r="H50" s="286"/>
      <c r="I50" s="291" t="s">
        <v>139</v>
      </c>
      <c r="J50" s="178" t="s">
        <v>95</v>
      </c>
      <c r="K50" s="179"/>
      <c r="L50" s="179"/>
      <c r="M50" s="179"/>
      <c r="N50" s="179"/>
      <c r="O50" s="179"/>
      <c r="P50" s="179"/>
      <c r="Q50" s="179"/>
      <c r="R50" s="179"/>
      <c r="S50" s="179"/>
      <c r="T50" s="180">
        <f>+T48*400/10000000</f>
        <v>0.16</v>
      </c>
      <c r="U50" s="180">
        <f t="shared" ref="U50:AN50" si="373">+U48*400/10000000</f>
        <v>0.16</v>
      </c>
      <c r="V50" s="180">
        <f t="shared" si="373"/>
        <v>0.16</v>
      </c>
      <c r="W50" s="180">
        <f t="shared" si="373"/>
        <v>0.16</v>
      </c>
      <c r="X50" s="180">
        <f t="shared" si="373"/>
        <v>0.18</v>
      </c>
      <c r="Y50" s="180">
        <f t="shared" si="373"/>
        <v>0.18</v>
      </c>
      <c r="Z50" s="180">
        <f t="shared" si="373"/>
        <v>0.18</v>
      </c>
      <c r="AA50" s="180">
        <f t="shared" si="373"/>
        <v>0.18</v>
      </c>
      <c r="AB50" s="180">
        <f t="shared" si="373"/>
        <v>0.1</v>
      </c>
      <c r="AC50" s="180">
        <f t="shared" si="373"/>
        <v>0.1</v>
      </c>
      <c r="AD50" s="180">
        <f t="shared" si="373"/>
        <v>0.1</v>
      </c>
      <c r="AE50" s="180">
        <f t="shared" si="373"/>
        <v>0.1</v>
      </c>
      <c r="AF50" s="180">
        <f t="shared" si="373"/>
        <v>0.18</v>
      </c>
      <c r="AG50" s="180">
        <f t="shared" si="373"/>
        <v>0.18</v>
      </c>
      <c r="AH50" s="180">
        <f t="shared" si="373"/>
        <v>0.18</v>
      </c>
      <c r="AI50" s="180">
        <f t="shared" si="373"/>
        <v>0.18</v>
      </c>
      <c r="AJ50" s="180">
        <f t="shared" si="373"/>
        <v>0.2</v>
      </c>
      <c r="AK50" s="180">
        <f t="shared" si="373"/>
        <v>0.2</v>
      </c>
      <c r="AL50" s="180">
        <f t="shared" si="373"/>
        <v>0.2</v>
      </c>
      <c r="AM50" s="180">
        <f t="shared" si="373"/>
        <v>0.2</v>
      </c>
      <c r="AN50" s="180">
        <f t="shared" si="373"/>
        <v>0.2</v>
      </c>
      <c r="AO50" s="181"/>
      <c r="AQ50" s="122"/>
      <c r="AR50" s="122"/>
      <c r="AS50" s="122"/>
      <c r="AT50" s="123"/>
      <c r="AU50" s="124"/>
      <c r="AV50" s="123"/>
    </row>
    <row r="51" spans="2:48" s="121" customFormat="1" ht="25.5" customHeight="1" x14ac:dyDescent="0.25">
      <c r="B51" s="118">
        <f>+B50+1</f>
        <v>32</v>
      </c>
      <c r="C51" s="289"/>
      <c r="D51" s="281"/>
      <c r="E51" s="278"/>
      <c r="F51" s="284"/>
      <c r="G51" s="284"/>
      <c r="H51" s="287"/>
      <c r="I51" s="292"/>
      <c r="J51" s="178" t="s">
        <v>96</v>
      </c>
      <c r="K51" s="179"/>
      <c r="L51" s="179"/>
      <c r="M51" s="179"/>
      <c r="N51" s="179"/>
      <c r="O51" s="179"/>
      <c r="P51" s="179"/>
      <c r="Q51" s="179"/>
      <c r="R51" s="180">
        <f t="shared" ref="R51" si="374">+Q51+R50</f>
        <v>0</v>
      </c>
      <c r="S51" s="180">
        <f t="shared" ref="S51" si="375">+R51+S50</f>
        <v>0</v>
      </c>
      <c r="T51" s="180">
        <f t="shared" ref="T51" si="376">+S51+T50</f>
        <v>0.16</v>
      </c>
      <c r="U51" s="180">
        <f t="shared" ref="U51" si="377">+T51+U50</f>
        <v>0.32</v>
      </c>
      <c r="V51" s="180">
        <f t="shared" ref="V51" si="378">+U51+V50</f>
        <v>0.48</v>
      </c>
      <c r="W51" s="180">
        <f t="shared" ref="W51" si="379">+V51+W50</f>
        <v>0.64</v>
      </c>
      <c r="X51" s="180">
        <f t="shared" ref="X51" si="380">+W51+X50</f>
        <v>0.82000000000000006</v>
      </c>
      <c r="Y51" s="180">
        <f t="shared" ref="Y51" si="381">+X51+Y50</f>
        <v>1</v>
      </c>
      <c r="Z51" s="180">
        <f t="shared" ref="Z51" si="382">+Y51+Z50</f>
        <v>1.18</v>
      </c>
      <c r="AA51" s="180">
        <f t="shared" ref="AA51" si="383">+Z51+AA50</f>
        <v>1.3599999999999999</v>
      </c>
      <c r="AB51" s="180">
        <f t="shared" ref="AB51" si="384">+AA51+AB50</f>
        <v>1.46</v>
      </c>
      <c r="AC51" s="180">
        <f t="shared" ref="AC51" si="385">+AB51+AC50</f>
        <v>1.56</v>
      </c>
      <c r="AD51" s="180">
        <f t="shared" ref="AD51" si="386">+AC51+AD50</f>
        <v>1.6600000000000001</v>
      </c>
      <c r="AE51" s="180">
        <f t="shared" ref="AE51" si="387">+AD51+AE50</f>
        <v>1.7600000000000002</v>
      </c>
      <c r="AF51" s="180">
        <f t="shared" ref="AF51" si="388">+AE51+AF50</f>
        <v>1.9400000000000002</v>
      </c>
      <c r="AG51" s="180">
        <f t="shared" ref="AG51" si="389">+AF51+AG50</f>
        <v>2.12</v>
      </c>
      <c r="AH51" s="180">
        <f t="shared" ref="AH51" si="390">+AG51+AH50</f>
        <v>2.3000000000000003</v>
      </c>
      <c r="AI51" s="180">
        <f t="shared" ref="AI51" si="391">+AH51+AI50</f>
        <v>2.4800000000000004</v>
      </c>
      <c r="AJ51" s="180">
        <f t="shared" ref="AJ51" si="392">+AI51+AJ50</f>
        <v>2.6800000000000006</v>
      </c>
      <c r="AK51" s="180">
        <f t="shared" ref="AK51" si="393">+AJ51+AK50</f>
        <v>2.8800000000000008</v>
      </c>
      <c r="AL51" s="180">
        <f t="shared" ref="AL51" si="394">+AK51+AL50</f>
        <v>3.080000000000001</v>
      </c>
      <c r="AM51" s="180">
        <f t="shared" ref="AM51" si="395">+AL51+AM50</f>
        <v>3.2800000000000011</v>
      </c>
      <c r="AN51" s="180">
        <f t="shared" ref="AN51" si="396">+AM51+AN50</f>
        <v>3.4800000000000013</v>
      </c>
      <c r="AO51" s="245">
        <f t="shared" ref="AO51" si="397">+AN51+AO50</f>
        <v>3.4800000000000013</v>
      </c>
      <c r="AQ51" s="122"/>
      <c r="AR51" s="122"/>
      <c r="AS51" s="122"/>
      <c r="AT51" s="123"/>
      <c r="AU51" s="124"/>
      <c r="AV51" s="123"/>
    </row>
    <row r="52" spans="2:48" ht="9.9499999999999993" customHeight="1" x14ac:dyDescent="0.25">
      <c r="B52" s="106"/>
      <c r="C52" s="132"/>
      <c r="D52" s="85"/>
      <c r="E52" s="86"/>
      <c r="F52" s="82"/>
      <c r="G52" s="82"/>
      <c r="H52" s="82"/>
      <c r="I52" s="82"/>
      <c r="J52" s="82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107"/>
      <c r="AP52" s="90"/>
      <c r="AQ52" s="101"/>
      <c r="AR52" s="101"/>
      <c r="AS52" s="101"/>
      <c r="AT52" s="84"/>
      <c r="AU52" s="88"/>
      <c r="AV52" s="84"/>
    </row>
    <row r="53" spans="2:48" s="121" customFormat="1" ht="25.5" customHeight="1" x14ac:dyDescent="0.25">
      <c r="B53" s="118">
        <f>+B51+1</f>
        <v>33</v>
      </c>
      <c r="C53" s="288" t="s">
        <v>100</v>
      </c>
      <c r="D53" s="279" t="s">
        <v>97</v>
      </c>
      <c r="E53" s="276">
        <f>+E29</f>
        <v>114</v>
      </c>
      <c r="F53" s="282">
        <v>44440</v>
      </c>
      <c r="G53" s="282">
        <v>44773</v>
      </c>
      <c r="H53" s="285">
        <f>+G53-F53</f>
        <v>333</v>
      </c>
      <c r="I53" s="285" t="s">
        <v>31</v>
      </c>
      <c r="J53" s="153" t="s">
        <v>95</v>
      </c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>
        <v>5</v>
      </c>
      <c r="AD53" s="119">
        <v>5</v>
      </c>
      <c r="AE53" s="119">
        <v>5</v>
      </c>
      <c r="AF53" s="119">
        <v>5</v>
      </c>
      <c r="AG53" s="119">
        <v>5</v>
      </c>
      <c r="AH53" s="119">
        <v>5</v>
      </c>
      <c r="AI53" s="119">
        <f>4+15-4</f>
        <v>15</v>
      </c>
      <c r="AJ53" s="119">
        <f>4+15-4</f>
        <v>15</v>
      </c>
      <c r="AK53" s="119">
        <v>15</v>
      </c>
      <c r="AL53" s="119">
        <v>19</v>
      </c>
      <c r="AM53" s="119">
        <v>20</v>
      </c>
      <c r="AN53" s="119"/>
      <c r="AO53" s="120"/>
      <c r="AQ53" s="122"/>
      <c r="AR53" s="122"/>
      <c r="AS53" s="122"/>
      <c r="AT53" s="123"/>
      <c r="AU53" s="124"/>
      <c r="AV53" s="123"/>
    </row>
    <row r="54" spans="2:48" s="121" customFormat="1" ht="25.5" customHeight="1" x14ac:dyDescent="0.25">
      <c r="B54" s="118">
        <f>+B53+1</f>
        <v>34</v>
      </c>
      <c r="C54" s="289"/>
      <c r="D54" s="280"/>
      <c r="E54" s="277"/>
      <c r="F54" s="283"/>
      <c r="G54" s="283"/>
      <c r="H54" s="286"/>
      <c r="I54" s="287"/>
      <c r="J54" s="153" t="s">
        <v>96</v>
      </c>
      <c r="K54" s="119"/>
      <c r="L54" s="119">
        <f>+L53</f>
        <v>0</v>
      </c>
      <c r="M54" s="119">
        <f>+L54+M53</f>
        <v>0</v>
      </c>
      <c r="N54" s="119">
        <f>+M54+N53</f>
        <v>0</v>
      </c>
      <c r="O54" s="119">
        <f t="shared" ref="O54" si="398">+N54+O53</f>
        <v>0</v>
      </c>
      <c r="P54" s="119">
        <f t="shared" ref="P54" si="399">+O54+P53</f>
        <v>0</v>
      </c>
      <c r="Q54" s="119">
        <f t="shared" ref="Q54" si="400">+P54+Q53</f>
        <v>0</v>
      </c>
      <c r="R54" s="119">
        <f t="shared" ref="R54" si="401">+Q54+R53</f>
        <v>0</v>
      </c>
      <c r="S54" s="119">
        <f t="shared" ref="S54" si="402">+R54+S53</f>
        <v>0</v>
      </c>
      <c r="T54" s="119">
        <f t="shared" ref="T54" si="403">+S54+T53</f>
        <v>0</v>
      </c>
      <c r="U54" s="119">
        <f t="shared" ref="U54" si="404">+T54+U53</f>
        <v>0</v>
      </c>
      <c r="V54" s="119">
        <f t="shared" ref="V54" si="405">+U54+V53</f>
        <v>0</v>
      </c>
      <c r="W54" s="119">
        <f t="shared" ref="W54" si="406">+V54+W53</f>
        <v>0</v>
      </c>
      <c r="X54" s="119">
        <f t="shared" ref="X54" si="407">+W54+X53</f>
        <v>0</v>
      </c>
      <c r="Y54" s="119">
        <f t="shared" ref="Y54" si="408">+X54+Y53</f>
        <v>0</v>
      </c>
      <c r="Z54" s="119">
        <f t="shared" ref="Z54" si="409">+Y54+Z53</f>
        <v>0</v>
      </c>
      <c r="AA54" s="119">
        <f t="shared" ref="AA54" si="410">+Z54+AA53</f>
        <v>0</v>
      </c>
      <c r="AB54" s="119">
        <f t="shared" ref="AB54" si="411">+AA54+AB53</f>
        <v>0</v>
      </c>
      <c r="AC54" s="119">
        <f t="shared" ref="AC54" si="412">+AB54+AC53</f>
        <v>5</v>
      </c>
      <c r="AD54" s="119">
        <f t="shared" ref="AD54" si="413">+AC54+AD53</f>
        <v>10</v>
      </c>
      <c r="AE54" s="119">
        <f t="shared" ref="AE54" si="414">+AD54+AE53</f>
        <v>15</v>
      </c>
      <c r="AF54" s="119">
        <f t="shared" ref="AF54" si="415">+AE54+AF53</f>
        <v>20</v>
      </c>
      <c r="AG54" s="119">
        <f t="shared" ref="AG54" si="416">+AF54+AG53</f>
        <v>25</v>
      </c>
      <c r="AH54" s="119">
        <f t="shared" ref="AH54" si="417">+AG54+AH53</f>
        <v>30</v>
      </c>
      <c r="AI54" s="119">
        <f t="shared" ref="AI54" si="418">+AH54+AI53</f>
        <v>45</v>
      </c>
      <c r="AJ54" s="119">
        <f t="shared" ref="AJ54" si="419">+AI54+AJ53</f>
        <v>60</v>
      </c>
      <c r="AK54" s="119">
        <f t="shared" ref="AK54" si="420">+AJ54+AK53</f>
        <v>75</v>
      </c>
      <c r="AL54" s="119">
        <f t="shared" ref="AL54" si="421">+AK54+AL53</f>
        <v>94</v>
      </c>
      <c r="AM54" s="119">
        <f t="shared" ref="AM54" si="422">+AL54+AM53</f>
        <v>114</v>
      </c>
      <c r="AN54" s="119">
        <f t="shared" ref="AN54" si="423">+AM54+AN53</f>
        <v>114</v>
      </c>
      <c r="AO54" s="120">
        <f t="shared" ref="AO54" si="424">+AN54+AO53</f>
        <v>114</v>
      </c>
      <c r="AQ54" s="122"/>
      <c r="AR54" s="122"/>
      <c r="AS54" s="122"/>
      <c r="AT54" s="123"/>
      <c r="AU54" s="124"/>
      <c r="AV54" s="123"/>
    </row>
    <row r="55" spans="2:48" s="121" customFormat="1" ht="25.5" customHeight="1" x14ac:dyDescent="0.25">
      <c r="B55" s="118">
        <f>+B54+1</f>
        <v>35</v>
      </c>
      <c r="C55" s="289"/>
      <c r="D55" s="280"/>
      <c r="E55" s="277"/>
      <c r="F55" s="283"/>
      <c r="G55" s="283"/>
      <c r="H55" s="286"/>
      <c r="I55" s="291" t="s">
        <v>139</v>
      </c>
      <c r="J55" s="178" t="s">
        <v>95</v>
      </c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80">
        <f t="shared" ref="AC55:AL55" si="425">169315000*0.5/114*AC53/10000000</f>
        <v>0.37130482456140351</v>
      </c>
      <c r="AD55" s="180">
        <f t="shared" si="425"/>
        <v>0.37130482456140351</v>
      </c>
      <c r="AE55" s="180">
        <f t="shared" si="425"/>
        <v>0.37130482456140351</v>
      </c>
      <c r="AF55" s="180">
        <f t="shared" si="425"/>
        <v>0.37130482456140351</v>
      </c>
      <c r="AG55" s="180">
        <f t="shared" si="425"/>
        <v>0.37130482456140351</v>
      </c>
      <c r="AH55" s="180">
        <f t="shared" si="425"/>
        <v>0.37130482456140351</v>
      </c>
      <c r="AI55" s="180">
        <f t="shared" si="425"/>
        <v>1.1139144736842106</v>
      </c>
      <c r="AJ55" s="180">
        <f t="shared" si="425"/>
        <v>1.1139144736842106</v>
      </c>
      <c r="AK55" s="180">
        <f t="shared" si="425"/>
        <v>1.1139144736842106</v>
      </c>
      <c r="AL55" s="180">
        <f t="shared" si="425"/>
        <v>1.4109583333333333</v>
      </c>
      <c r="AM55" s="180">
        <f>169315000*0.5/114*AM53/10000000+9537900/2/10000000+0.58/2</f>
        <v>2.2521142982456142</v>
      </c>
      <c r="AN55" s="179"/>
      <c r="AO55" s="181"/>
      <c r="AQ55" s="122"/>
      <c r="AR55" s="122"/>
      <c r="AS55" s="122"/>
      <c r="AT55" s="123"/>
      <c r="AU55" s="124"/>
      <c r="AV55" s="123"/>
    </row>
    <row r="56" spans="2:48" s="121" customFormat="1" ht="25.5" customHeight="1" x14ac:dyDescent="0.25">
      <c r="B56" s="118">
        <f>+B55+1</f>
        <v>36</v>
      </c>
      <c r="C56" s="290"/>
      <c r="D56" s="281"/>
      <c r="E56" s="278"/>
      <c r="F56" s="284"/>
      <c r="G56" s="284"/>
      <c r="H56" s="287"/>
      <c r="I56" s="292"/>
      <c r="J56" s="178" t="s">
        <v>96</v>
      </c>
      <c r="K56" s="179"/>
      <c r="L56" s="179"/>
      <c r="M56" s="179"/>
      <c r="N56" s="179"/>
      <c r="O56" s="179"/>
      <c r="P56" s="179"/>
      <c r="Q56" s="179"/>
      <c r="R56" s="179"/>
      <c r="S56" s="179"/>
      <c r="T56" s="180">
        <f t="shared" ref="T56" si="426">+S56+T55</f>
        <v>0</v>
      </c>
      <c r="U56" s="180">
        <f t="shared" ref="U56" si="427">+T56+U55</f>
        <v>0</v>
      </c>
      <c r="V56" s="180">
        <f t="shared" ref="V56" si="428">+U56+V55</f>
        <v>0</v>
      </c>
      <c r="W56" s="180">
        <f t="shared" ref="W56" si="429">+V56+W55</f>
        <v>0</v>
      </c>
      <c r="X56" s="180">
        <f t="shared" ref="X56" si="430">+W56+X55</f>
        <v>0</v>
      </c>
      <c r="Y56" s="180">
        <f t="shared" ref="Y56" si="431">+X56+Y55</f>
        <v>0</v>
      </c>
      <c r="Z56" s="180">
        <f t="shared" ref="Z56" si="432">+Y56+Z55</f>
        <v>0</v>
      </c>
      <c r="AA56" s="180">
        <f t="shared" ref="AA56" si="433">+Z56+AA55</f>
        <v>0</v>
      </c>
      <c r="AB56" s="180">
        <f t="shared" ref="AB56" si="434">+AA56+AB55</f>
        <v>0</v>
      </c>
      <c r="AC56" s="180">
        <f t="shared" ref="AC56" si="435">+AB56+AC55</f>
        <v>0.37130482456140351</v>
      </c>
      <c r="AD56" s="180">
        <f t="shared" ref="AD56" si="436">+AC56+AD55</f>
        <v>0.74260964912280703</v>
      </c>
      <c r="AE56" s="180">
        <f t="shared" ref="AE56" si="437">+AD56+AE55</f>
        <v>1.1139144736842106</v>
      </c>
      <c r="AF56" s="180">
        <f t="shared" ref="AF56" si="438">+AE56+AF55</f>
        <v>1.4852192982456141</v>
      </c>
      <c r="AG56" s="180">
        <f t="shared" ref="AG56" si="439">+AF56+AG55</f>
        <v>1.8565241228070175</v>
      </c>
      <c r="AH56" s="180">
        <f t="shared" ref="AH56" si="440">+AG56+AH55</f>
        <v>2.2278289473684212</v>
      </c>
      <c r="AI56" s="180">
        <f t="shared" ref="AI56" si="441">+AH56+AI55</f>
        <v>3.341743421052632</v>
      </c>
      <c r="AJ56" s="180">
        <f t="shared" ref="AJ56" si="442">+AI56+AJ55</f>
        <v>4.4556578947368424</v>
      </c>
      <c r="AK56" s="180">
        <f t="shared" ref="AK56" si="443">+AJ56+AK55</f>
        <v>5.5695723684210527</v>
      </c>
      <c r="AL56" s="180">
        <f t="shared" ref="AL56" si="444">+AK56+AL55</f>
        <v>6.9805307017543861</v>
      </c>
      <c r="AM56" s="180">
        <f t="shared" ref="AM56" si="445">+AL56+AM55</f>
        <v>9.2326449999999998</v>
      </c>
      <c r="AN56" s="180">
        <f t="shared" ref="AN56" si="446">+AM56+AN55</f>
        <v>9.2326449999999998</v>
      </c>
      <c r="AO56" s="245">
        <f t="shared" ref="AO56" si="447">+AN56+AO55</f>
        <v>9.2326449999999998</v>
      </c>
      <c r="AQ56" s="122"/>
      <c r="AR56" s="122"/>
      <c r="AS56" s="122"/>
      <c r="AT56" s="123"/>
      <c r="AU56" s="124"/>
      <c r="AV56" s="123"/>
    </row>
    <row r="57" spans="2:48" ht="9.9499999999999993" customHeight="1" x14ac:dyDescent="0.25">
      <c r="B57" s="106"/>
      <c r="C57" s="82"/>
      <c r="D57" s="85"/>
      <c r="E57" s="86"/>
      <c r="F57" s="82"/>
      <c r="G57" s="82"/>
      <c r="H57" s="82"/>
      <c r="I57" s="82"/>
      <c r="J57" s="82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107"/>
      <c r="AP57" s="90"/>
      <c r="AQ57" s="101"/>
      <c r="AR57" s="101"/>
      <c r="AS57" s="101"/>
      <c r="AT57" s="84"/>
      <c r="AU57" s="88"/>
      <c r="AV57" s="84"/>
    </row>
    <row r="58" spans="2:48" s="121" customFormat="1" ht="25.5" customHeight="1" x14ac:dyDescent="0.25">
      <c r="B58" s="118">
        <f>+B56+1</f>
        <v>37</v>
      </c>
      <c r="C58" s="288" t="s">
        <v>101</v>
      </c>
      <c r="D58" s="279" t="s">
        <v>97</v>
      </c>
      <c r="E58" s="276">
        <f>+E53</f>
        <v>114</v>
      </c>
      <c r="F58" s="282">
        <v>44258</v>
      </c>
      <c r="G58" s="282">
        <v>44773</v>
      </c>
      <c r="H58" s="285">
        <f>+G58-F58</f>
        <v>515</v>
      </c>
      <c r="I58" s="285" t="s">
        <v>31</v>
      </c>
      <c r="J58" s="153" t="s">
        <v>95</v>
      </c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>
        <v>10</v>
      </c>
      <c r="Y58" s="119">
        <v>12</v>
      </c>
      <c r="Z58" s="119">
        <v>12</v>
      </c>
      <c r="AA58" s="119">
        <v>4</v>
      </c>
      <c r="AB58" s="119">
        <v>4</v>
      </c>
      <c r="AC58" s="119">
        <v>5</v>
      </c>
      <c r="AD58" s="119">
        <v>5</v>
      </c>
      <c r="AE58" s="119">
        <v>5</v>
      </c>
      <c r="AF58" s="119">
        <v>7</v>
      </c>
      <c r="AG58" s="119">
        <v>7</v>
      </c>
      <c r="AH58" s="119">
        <v>7</v>
      </c>
      <c r="AI58" s="119">
        <v>7</v>
      </c>
      <c r="AJ58" s="119">
        <v>7</v>
      </c>
      <c r="AK58" s="119">
        <v>7</v>
      </c>
      <c r="AL58" s="119">
        <v>7</v>
      </c>
      <c r="AM58" s="119">
        <v>8</v>
      </c>
      <c r="AN58" s="119"/>
      <c r="AO58" s="120"/>
      <c r="AQ58" s="122"/>
      <c r="AR58" s="122"/>
      <c r="AS58" s="122"/>
      <c r="AT58" s="123"/>
      <c r="AU58" s="124"/>
      <c r="AV58" s="123"/>
    </row>
    <row r="59" spans="2:48" s="121" customFormat="1" ht="25.5" customHeight="1" x14ac:dyDescent="0.25">
      <c r="B59" s="118">
        <f>+B58+1</f>
        <v>38</v>
      </c>
      <c r="C59" s="289"/>
      <c r="D59" s="280"/>
      <c r="E59" s="277"/>
      <c r="F59" s="283"/>
      <c r="G59" s="283"/>
      <c r="H59" s="286"/>
      <c r="I59" s="287"/>
      <c r="J59" s="153" t="s">
        <v>96</v>
      </c>
      <c r="K59" s="119"/>
      <c r="L59" s="119">
        <f>+L58</f>
        <v>0</v>
      </c>
      <c r="M59" s="119">
        <f>+L59+M58</f>
        <v>0</v>
      </c>
      <c r="N59" s="119">
        <f>+M59+N58</f>
        <v>0</v>
      </c>
      <c r="O59" s="119">
        <f t="shared" ref="O59" si="448">+N59+O58</f>
        <v>0</v>
      </c>
      <c r="P59" s="119">
        <f t="shared" ref="P59" si="449">+O59+P58</f>
        <v>0</v>
      </c>
      <c r="Q59" s="119">
        <f t="shared" ref="Q59" si="450">+P59+Q58</f>
        <v>0</v>
      </c>
      <c r="R59" s="119">
        <f t="shared" ref="R59" si="451">+Q59+R58</f>
        <v>0</v>
      </c>
      <c r="S59" s="119">
        <f t="shared" ref="S59" si="452">+R59+S58</f>
        <v>0</v>
      </c>
      <c r="T59" s="119">
        <f t="shared" ref="T59" si="453">+S59+T58</f>
        <v>0</v>
      </c>
      <c r="U59" s="119">
        <f t="shared" ref="U59" si="454">+T59+U58</f>
        <v>0</v>
      </c>
      <c r="V59" s="119">
        <f t="shared" ref="V59" si="455">+U59+V58</f>
        <v>0</v>
      </c>
      <c r="W59" s="119">
        <f t="shared" ref="W59" si="456">+V59+W58</f>
        <v>0</v>
      </c>
      <c r="X59" s="119">
        <f t="shared" ref="X59" si="457">+W59+X58</f>
        <v>10</v>
      </c>
      <c r="Y59" s="119">
        <f t="shared" ref="Y59" si="458">+X59+Y58</f>
        <v>22</v>
      </c>
      <c r="Z59" s="119">
        <f t="shared" ref="Z59" si="459">+Y59+Z58</f>
        <v>34</v>
      </c>
      <c r="AA59" s="119">
        <f t="shared" ref="AA59" si="460">+Z59+AA58</f>
        <v>38</v>
      </c>
      <c r="AB59" s="119">
        <f t="shared" ref="AB59" si="461">+AA59+AB58</f>
        <v>42</v>
      </c>
      <c r="AC59" s="119">
        <f t="shared" ref="AC59" si="462">+AB59+AC58</f>
        <v>47</v>
      </c>
      <c r="AD59" s="119">
        <f t="shared" ref="AD59" si="463">+AC59+AD58</f>
        <v>52</v>
      </c>
      <c r="AE59" s="119">
        <f t="shared" ref="AE59" si="464">+AD59+AE58</f>
        <v>57</v>
      </c>
      <c r="AF59" s="119">
        <f t="shared" ref="AF59" si="465">+AE59+AF58</f>
        <v>64</v>
      </c>
      <c r="AG59" s="119">
        <f t="shared" ref="AG59" si="466">+AF59+AG58</f>
        <v>71</v>
      </c>
      <c r="AH59" s="119">
        <f t="shared" ref="AH59" si="467">+AG59+AH58</f>
        <v>78</v>
      </c>
      <c r="AI59" s="119">
        <f t="shared" ref="AI59" si="468">+AH59+AI58</f>
        <v>85</v>
      </c>
      <c r="AJ59" s="119">
        <f t="shared" ref="AJ59" si="469">+AI59+AJ58</f>
        <v>92</v>
      </c>
      <c r="AK59" s="119">
        <f t="shared" ref="AK59" si="470">+AJ59+AK58</f>
        <v>99</v>
      </c>
      <c r="AL59" s="119">
        <f t="shared" ref="AL59" si="471">+AK59+AL58</f>
        <v>106</v>
      </c>
      <c r="AM59" s="119">
        <f t="shared" ref="AM59" si="472">+AL59+AM58</f>
        <v>114</v>
      </c>
      <c r="AN59" s="119">
        <f t="shared" ref="AN59" si="473">+AM59+AN58</f>
        <v>114</v>
      </c>
      <c r="AO59" s="120">
        <f t="shared" ref="AO59" si="474">+AN59+AO58</f>
        <v>114</v>
      </c>
      <c r="AQ59" s="122"/>
      <c r="AR59" s="122"/>
      <c r="AS59" s="122"/>
      <c r="AT59" s="123"/>
      <c r="AU59" s="124"/>
      <c r="AV59" s="123"/>
    </row>
    <row r="60" spans="2:48" s="121" customFormat="1" ht="25.5" customHeight="1" x14ac:dyDescent="0.25">
      <c r="B60" s="118">
        <f>+B59+1</f>
        <v>39</v>
      </c>
      <c r="C60" s="289"/>
      <c r="D60" s="280"/>
      <c r="E60" s="277"/>
      <c r="F60" s="283"/>
      <c r="G60" s="283"/>
      <c r="H60" s="286"/>
      <c r="I60" s="291" t="s">
        <v>139</v>
      </c>
      <c r="J60" s="178" t="s">
        <v>95</v>
      </c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80">
        <f t="shared" ref="X60:AM60" si="475">9125433*X58/10000000</f>
        <v>9.1254329999999992</v>
      </c>
      <c r="Y60" s="180">
        <f t="shared" si="475"/>
        <v>10.9505196</v>
      </c>
      <c r="Z60" s="180">
        <f t="shared" si="475"/>
        <v>10.9505196</v>
      </c>
      <c r="AA60" s="180">
        <f t="shared" si="475"/>
        <v>3.6501731999999998</v>
      </c>
      <c r="AB60" s="180">
        <f t="shared" si="475"/>
        <v>3.6501731999999998</v>
      </c>
      <c r="AC60" s="180">
        <f t="shared" si="475"/>
        <v>4.5627164999999996</v>
      </c>
      <c r="AD60" s="180">
        <f t="shared" si="475"/>
        <v>4.5627164999999996</v>
      </c>
      <c r="AE60" s="180">
        <f t="shared" si="475"/>
        <v>4.5627164999999996</v>
      </c>
      <c r="AF60" s="180">
        <f t="shared" si="475"/>
        <v>6.3878031000000002</v>
      </c>
      <c r="AG60" s="180">
        <f t="shared" si="475"/>
        <v>6.3878031000000002</v>
      </c>
      <c r="AH60" s="180">
        <f t="shared" si="475"/>
        <v>6.3878031000000002</v>
      </c>
      <c r="AI60" s="180">
        <f t="shared" si="475"/>
        <v>6.3878031000000002</v>
      </c>
      <c r="AJ60" s="180">
        <f t="shared" si="475"/>
        <v>6.3878031000000002</v>
      </c>
      <c r="AK60" s="180">
        <f t="shared" si="475"/>
        <v>6.3878031000000002</v>
      </c>
      <c r="AL60" s="180">
        <f t="shared" si="475"/>
        <v>6.3878031000000002</v>
      </c>
      <c r="AM60" s="180">
        <f t="shared" si="475"/>
        <v>7.3003463999999996</v>
      </c>
      <c r="AN60" s="179"/>
      <c r="AO60" s="181"/>
      <c r="AQ60" s="122"/>
      <c r="AR60" s="122"/>
      <c r="AS60" s="122"/>
      <c r="AT60" s="123"/>
      <c r="AU60" s="124"/>
      <c r="AV60" s="123"/>
    </row>
    <row r="61" spans="2:48" s="121" customFormat="1" ht="25.5" customHeight="1" x14ac:dyDescent="0.25">
      <c r="B61" s="118">
        <f>+B60+1</f>
        <v>40</v>
      </c>
      <c r="C61" s="290"/>
      <c r="D61" s="281"/>
      <c r="E61" s="278"/>
      <c r="F61" s="284"/>
      <c r="G61" s="284"/>
      <c r="H61" s="287"/>
      <c r="I61" s="292"/>
      <c r="J61" s="178" t="s">
        <v>96</v>
      </c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80">
        <f t="shared" ref="X61" si="476">+W61+X60</f>
        <v>9.1254329999999992</v>
      </c>
      <c r="Y61" s="180">
        <f t="shared" ref="Y61" si="477">+X61+Y60</f>
        <v>20.075952600000001</v>
      </c>
      <c r="Z61" s="180">
        <f t="shared" ref="Z61" si="478">+Y61+Z60</f>
        <v>31.026472200000001</v>
      </c>
      <c r="AA61" s="180">
        <f t="shared" ref="AA61" si="479">+Z61+AA60</f>
        <v>34.676645399999998</v>
      </c>
      <c r="AB61" s="180">
        <f t="shared" ref="AB61" si="480">+AA61+AB60</f>
        <v>38.326818599999996</v>
      </c>
      <c r="AC61" s="180">
        <f t="shared" ref="AC61" si="481">+AB61+AC60</f>
        <v>42.889535099999996</v>
      </c>
      <c r="AD61" s="180">
        <f t="shared" ref="AD61" si="482">+AC61+AD60</f>
        <v>47.452251599999997</v>
      </c>
      <c r="AE61" s="180">
        <f t="shared" ref="AE61" si="483">+AD61+AE60</f>
        <v>52.014968099999997</v>
      </c>
      <c r="AF61" s="180">
        <f t="shared" ref="AF61" si="484">+AE61+AF60</f>
        <v>58.402771199999997</v>
      </c>
      <c r="AG61" s="180">
        <f t="shared" ref="AG61" si="485">+AF61+AG60</f>
        <v>64.790574300000003</v>
      </c>
      <c r="AH61" s="180">
        <f t="shared" ref="AH61" si="486">+AG61+AH60</f>
        <v>71.178377400000002</v>
      </c>
      <c r="AI61" s="180">
        <f t="shared" ref="AI61" si="487">+AH61+AI60</f>
        <v>77.566180500000002</v>
      </c>
      <c r="AJ61" s="180">
        <f t="shared" ref="AJ61" si="488">+AI61+AJ60</f>
        <v>83.953983600000001</v>
      </c>
      <c r="AK61" s="180">
        <f t="shared" ref="AK61" si="489">+AJ61+AK60</f>
        <v>90.3417867</v>
      </c>
      <c r="AL61" s="180">
        <f t="shared" ref="AL61" si="490">+AK61+AL60</f>
        <v>96.729589799999999</v>
      </c>
      <c r="AM61" s="180">
        <f t="shared" ref="AM61" si="491">+AL61+AM60</f>
        <v>104.02993619999999</v>
      </c>
      <c r="AN61" s="180">
        <f t="shared" ref="AN61" si="492">+AM61+AN60</f>
        <v>104.02993619999999</v>
      </c>
      <c r="AO61" s="245">
        <f t="shared" ref="AO61" si="493">+AN61+AO60</f>
        <v>104.02993619999999</v>
      </c>
      <c r="AQ61" s="122"/>
      <c r="AR61" s="122"/>
      <c r="AS61" s="122"/>
      <c r="AT61" s="123"/>
      <c r="AU61" s="124"/>
      <c r="AV61" s="123"/>
    </row>
    <row r="62" spans="2:48" ht="9.9499999999999993" customHeight="1" x14ac:dyDescent="0.25">
      <c r="B62" s="106"/>
      <c r="C62" s="82"/>
      <c r="D62" s="85"/>
      <c r="E62" s="86"/>
      <c r="F62" s="82"/>
      <c r="G62" s="82"/>
      <c r="H62" s="82"/>
      <c r="I62" s="82"/>
      <c r="J62" s="82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7"/>
      <c r="X62" s="87"/>
      <c r="Y62" s="83"/>
      <c r="Z62" s="83"/>
      <c r="AA62" s="83"/>
      <c r="AB62" s="83"/>
      <c r="AC62" s="83"/>
      <c r="AD62" s="83"/>
      <c r="AE62" s="87"/>
      <c r="AF62" s="83"/>
      <c r="AG62" s="83"/>
      <c r="AH62" s="83"/>
      <c r="AI62" s="83"/>
      <c r="AJ62" s="83"/>
      <c r="AK62" s="83"/>
      <c r="AL62" s="83"/>
      <c r="AM62" s="83"/>
      <c r="AN62" s="83"/>
      <c r="AO62" s="107"/>
      <c r="AP62" s="90"/>
      <c r="AQ62" s="101"/>
      <c r="AR62" s="101"/>
      <c r="AS62" s="101"/>
      <c r="AT62" s="84"/>
      <c r="AU62" s="88"/>
      <c r="AV62" s="84"/>
    </row>
    <row r="63" spans="2:48" s="121" customFormat="1" ht="25.5" customHeight="1" x14ac:dyDescent="0.25">
      <c r="B63" s="118">
        <f>+B61+1</f>
        <v>41</v>
      </c>
      <c r="C63" s="288" t="s">
        <v>158</v>
      </c>
      <c r="D63" s="279" t="s">
        <v>97</v>
      </c>
      <c r="E63" s="276">
        <v>2</v>
      </c>
      <c r="F63" s="282">
        <v>44146</v>
      </c>
      <c r="G63" s="282">
        <v>44705</v>
      </c>
      <c r="H63" s="285">
        <f>+G63-F63</f>
        <v>559</v>
      </c>
      <c r="I63" s="285" t="s">
        <v>31</v>
      </c>
      <c r="J63" s="153" t="s">
        <v>95</v>
      </c>
      <c r="K63" s="119"/>
      <c r="L63" s="119"/>
      <c r="M63" s="119"/>
      <c r="N63" s="119"/>
      <c r="O63" s="119"/>
      <c r="P63" s="119"/>
      <c r="Q63" s="119"/>
      <c r="R63" s="119"/>
      <c r="S63" s="125">
        <v>0.02</v>
      </c>
      <c r="T63" s="125">
        <v>0.05</v>
      </c>
      <c r="U63" s="125">
        <v>0.05</v>
      </c>
      <c r="V63" s="125">
        <v>0.05</v>
      </c>
      <c r="W63" s="125">
        <v>0.08</v>
      </c>
      <c r="X63" s="125">
        <v>0.1</v>
      </c>
      <c r="Y63" s="125">
        <v>0.1</v>
      </c>
      <c r="Z63" s="125">
        <v>0.1</v>
      </c>
      <c r="AA63" s="125">
        <v>0.05</v>
      </c>
      <c r="AB63" s="125">
        <v>0.05</v>
      </c>
      <c r="AC63" s="125">
        <v>0.05</v>
      </c>
      <c r="AD63" s="125">
        <v>0.05</v>
      </c>
      <c r="AE63" s="125">
        <v>0.05</v>
      </c>
      <c r="AF63" s="125">
        <v>0.2</v>
      </c>
      <c r="AG63" s="125">
        <v>0.2</v>
      </c>
      <c r="AH63" s="125">
        <v>0.2</v>
      </c>
      <c r="AI63" s="125">
        <v>0.2</v>
      </c>
      <c r="AJ63" s="125">
        <v>0.2</v>
      </c>
      <c r="AK63" s="125">
        <v>0.2</v>
      </c>
      <c r="AL63" s="119"/>
      <c r="AM63" s="119"/>
      <c r="AN63" s="119"/>
      <c r="AO63" s="120"/>
      <c r="AQ63" s="122"/>
      <c r="AR63" s="122"/>
      <c r="AS63" s="122"/>
      <c r="AT63" s="123"/>
      <c r="AU63" s="124"/>
      <c r="AV63" s="123"/>
    </row>
    <row r="64" spans="2:48" s="121" customFormat="1" ht="25.5" customHeight="1" x14ac:dyDescent="0.25">
      <c r="B64" s="118">
        <f>+B63+1</f>
        <v>42</v>
      </c>
      <c r="C64" s="289"/>
      <c r="D64" s="280"/>
      <c r="E64" s="277"/>
      <c r="F64" s="283"/>
      <c r="G64" s="283"/>
      <c r="H64" s="286"/>
      <c r="I64" s="287"/>
      <c r="J64" s="153" t="s">
        <v>96</v>
      </c>
      <c r="K64" s="119"/>
      <c r="L64" s="119">
        <f>+L63</f>
        <v>0</v>
      </c>
      <c r="M64" s="119">
        <f>+L64+M63</f>
        <v>0</v>
      </c>
      <c r="N64" s="119">
        <f>+M64+N63</f>
        <v>0</v>
      </c>
      <c r="O64" s="119">
        <f t="shared" ref="O64" si="494">+N64+O63</f>
        <v>0</v>
      </c>
      <c r="P64" s="119">
        <f t="shared" ref="P64" si="495">+O64+P63</f>
        <v>0</v>
      </c>
      <c r="Q64" s="119">
        <f t="shared" ref="Q64" si="496">+P64+Q63</f>
        <v>0</v>
      </c>
      <c r="R64" s="119">
        <f t="shared" ref="R64" si="497">+Q64+R63</f>
        <v>0</v>
      </c>
      <c r="S64" s="125">
        <f t="shared" ref="S64" si="498">+R64+S63</f>
        <v>0.02</v>
      </c>
      <c r="T64" s="125">
        <f t="shared" ref="T64" si="499">+S64+T63</f>
        <v>7.0000000000000007E-2</v>
      </c>
      <c r="U64" s="125">
        <f t="shared" ref="U64" si="500">+T64+U63</f>
        <v>0.12000000000000001</v>
      </c>
      <c r="V64" s="125">
        <f t="shared" ref="V64" si="501">+U64+V63</f>
        <v>0.17</v>
      </c>
      <c r="W64" s="125">
        <f t="shared" ref="W64" si="502">+V64+W63</f>
        <v>0.25</v>
      </c>
      <c r="X64" s="125">
        <f t="shared" ref="X64" si="503">+W64+X63</f>
        <v>0.35</v>
      </c>
      <c r="Y64" s="125">
        <f t="shared" ref="Y64" si="504">+X64+Y63</f>
        <v>0.44999999999999996</v>
      </c>
      <c r="Z64" s="125">
        <f t="shared" ref="Z64" si="505">+Y64+Z63</f>
        <v>0.54999999999999993</v>
      </c>
      <c r="AA64" s="125">
        <f t="shared" ref="AA64" si="506">+Z64+AA63</f>
        <v>0.6</v>
      </c>
      <c r="AB64" s="125">
        <f t="shared" ref="AB64" si="507">+AA64+AB63</f>
        <v>0.65</v>
      </c>
      <c r="AC64" s="125">
        <f t="shared" ref="AC64" si="508">+AB64+AC63</f>
        <v>0.70000000000000007</v>
      </c>
      <c r="AD64" s="125">
        <f t="shared" ref="AD64" si="509">+AC64+AD63</f>
        <v>0.75000000000000011</v>
      </c>
      <c r="AE64" s="125">
        <f t="shared" ref="AE64" si="510">+AD64+AE63</f>
        <v>0.80000000000000016</v>
      </c>
      <c r="AF64" s="125">
        <f t="shared" ref="AF64" si="511">+AE64+AF63</f>
        <v>1.0000000000000002</v>
      </c>
      <c r="AG64" s="125">
        <f t="shared" ref="AG64" si="512">+AF64+AG63</f>
        <v>1.2000000000000002</v>
      </c>
      <c r="AH64" s="125">
        <f t="shared" ref="AH64" si="513">+AG64+AH63</f>
        <v>1.4000000000000001</v>
      </c>
      <c r="AI64" s="125">
        <f t="shared" ref="AI64" si="514">+AH64+AI63</f>
        <v>1.6</v>
      </c>
      <c r="AJ64" s="125">
        <f t="shared" ref="AJ64" si="515">+AI64+AJ63</f>
        <v>1.8</v>
      </c>
      <c r="AK64" s="125">
        <f t="shared" ref="AK64" si="516">+AJ64+AK63</f>
        <v>2</v>
      </c>
      <c r="AL64" s="125">
        <f t="shared" ref="AL64" si="517">+AK64+AL63</f>
        <v>2</v>
      </c>
      <c r="AM64" s="125">
        <f t="shared" ref="AM64" si="518">+AL64+AM63</f>
        <v>2</v>
      </c>
      <c r="AN64" s="125">
        <f t="shared" ref="AN64" si="519">+AM64+AN63</f>
        <v>2</v>
      </c>
      <c r="AO64" s="126">
        <f t="shared" ref="AO64" si="520">+AN64+AO63</f>
        <v>2</v>
      </c>
      <c r="AQ64" s="122"/>
      <c r="AR64" s="122"/>
      <c r="AS64" s="122"/>
      <c r="AT64" s="123"/>
      <c r="AU64" s="124"/>
      <c r="AV64" s="123"/>
    </row>
    <row r="65" spans="2:49" s="121" customFormat="1" ht="25.5" customHeight="1" x14ac:dyDescent="0.25">
      <c r="B65" s="118">
        <f>+B64+1</f>
        <v>43</v>
      </c>
      <c r="C65" s="289"/>
      <c r="D65" s="280"/>
      <c r="E65" s="277"/>
      <c r="F65" s="283"/>
      <c r="G65" s="283"/>
      <c r="H65" s="286"/>
      <c r="I65" s="291" t="s">
        <v>139</v>
      </c>
      <c r="J65" s="178" t="s">
        <v>95</v>
      </c>
      <c r="K65" s="179"/>
      <c r="L65" s="179"/>
      <c r="M65" s="179"/>
      <c r="N65" s="179"/>
      <c r="O65" s="179"/>
      <c r="P65" s="179"/>
      <c r="Q65" s="179"/>
      <c r="R65" s="179"/>
      <c r="S65" s="180">
        <f>184115648*S63/10000000/2</f>
        <v>0.18411564799999999</v>
      </c>
      <c r="T65" s="180">
        <f t="shared" ref="T65:AK65" si="521">184115648*T63/10000000/2</f>
        <v>0.46028912</v>
      </c>
      <c r="U65" s="180">
        <f t="shared" si="521"/>
        <v>0.46028912</v>
      </c>
      <c r="V65" s="180">
        <f t="shared" si="521"/>
        <v>0.46028912</v>
      </c>
      <c r="W65" s="180">
        <f t="shared" si="521"/>
        <v>0.73646259199999997</v>
      </c>
      <c r="X65" s="180">
        <f t="shared" si="521"/>
        <v>0.92057823999999999</v>
      </c>
      <c r="Y65" s="180">
        <f t="shared" si="521"/>
        <v>0.92057823999999999</v>
      </c>
      <c r="Z65" s="180">
        <f t="shared" si="521"/>
        <v>0.92057823999999999</v>
      </c>
      <c r="AA65" s="180">
        <f t="shared" si="521"/>
        <v>0.46028912</v>
      </c>
      <c r="AB65" s="180">
        <f t="shared" si="521"/>
        <v>0.46028912</v>
      </c>
      <c r="AC65" s="180">
        <f t="shared" si="521"/>
        <v>0.46028912</v>
      </c>
      <c r="AD65" s="180">
        <f t="shared" si="521"/>
        <v>0.46028912</v>
      </c>
      <c r="AE65" s="180">
        <f t="shared" si="521"/>
        <v>0.46028912</v>
      </c>
      <c r="AF65" s="180">
        <f t="shared" si="521"/>
        <v>1.84115648</v>
      </c>
      <c r="AG65" s="180">
        <f t="shared" si="521"/>
        <v>1.84115648</v>
      </c>
      <c r="AH65" s="180">
        <f t="shared" si="521"/>
        <v>1.84115648</v>
      </c>
      <c r="AI65" s="180">
        <f t="shared" si="521"/>
        <v>1.84115648</v>
      </c>
      <c r="AJ65" s="180">
        <f t="shared" si="521"/>
        <v>1.84115648</v>
      </c>
      <c r="AK65" s="180">
        <f t="shared" si="521"/>
        <v>1.84115648</v>
      </c>
      <c r="AL65" s="180"/>
      <c r="AM65" s="180"/>
      <c r="AN65" s="180">
        <f>13.38/2+1</f>
        <v>7.69</v>
      </c>
      <c r="AO65" s="182">
        <f>13.38/2-1</f>
        <v>5.69</v>
      </c>
      <c r="AQ65" s="122"/>
      <c r="AR65" s="122"/>
      <c r="AS65" s="122"/>
      <c r="AT65" s="123"/>
      <c r="AU65" s="124"/>
      <c r="AV65" s="123"/>
    </row>
    <row r="66" spans="2:49" s="121" customFormat="1" ht="25.5" customHeight="1" x14ac:dyDescent="0.25">
      <c r="B66" s="118">
        <f>+B65+1</f>
        <v>44</v>
      </c>
      <c r="C66" s="290"/>
      <c r="D66" s="281"/>
      <c r="E66" s="278"/>
      <c r="F66" s="284"/>
      <c r="G66" s="284"/>
      <c r="H66" s="287"/>
      <c r="I66" s="292"/>
      <c r="J66" s="178" t="s">
        <v>96</v>
      </c>
      <c r="K66" s="179"/>
      <c r="L66" s="179"/>
      <c r="M66" s="179"/>
      <c r="N66" s="179"/>
      <c r="O66" s="179"/>
      <c r="P66" s="179"/>
      <c r="Q66" s="179"/>
      <c r="R66" s="180">
        <f t="shared" ref="R66" si="522">+Q66+R65</f>
        <v>0</v>
      </c>
      <c r="S66" s="180">
        <f t="shared" ref="S66" si="523">+R66+S65</f>
        <v>0.18411564799999999</v>
      </c>
      <c r="T66" s="180">
        <f t="shared" ref="T66" si="524">+S66+T65</f>
        <v>0.64440476800000002</v>
      </c>
      <c r="U66" s="180">
        <f t="shared" ref="U66" si="525">+T66+U65</f>
        <v>1.1046938879999999</v>
      </c>
      <c r="V66" s="180">
        <f t="shared" ref="V66" si="526">+U66+V65</f>
        <v>1.564983008</v>
      </c>
      <c r="W66" s="180">
        <f t="shared" ref="W66" si="527">+V66+W65</f>
        <v>2.3014456000000001</v>
      </c>
      <c r="X66" s="180">
        <f t="shared" ref="X66" si="528">+W66+X65</f>
        <v>3.2220238400000003</v>
      </c>
      <c r="Y66" s="180">
        <f t="shared" ref="Y66" si="529">+X66+Y65</f>
        <v>4.1426020800000005</v>
      </c>
      <c r="Z66" s="180">
        <f t="shared" ref="Z66" si="530">+Y66+Z65</f>
        <v>5.0631803200000007</v>
      </c>
      <c r="AA66" s="180">
        <f t="shared" ref="AA66" si="531">+Z66+AA65</f>
        <v>5.5234694400000004</v>
      </c>
      <c r="AB66" s="180">
        <f t="shared" ref="AB66" si="532">+AA66+AB65</f>
        <v>5.9837585600000001</v>
      </c>
      <c r="AC66" s="180">
        <f t="shared" ref="AC66" si="533">+AB66+AC65</f>
        <v>6.4440476799999997</v>
      </c>
      <c r="AD66" s="180">
        <f t="shared" ref="AD66" si="534">+AC66+AD65</f>
        <v>6.9043367999999994</v>
      </c>
      <c r="AE66" s="180">
        <f t="shared" ref="AE66" si="535">+AD66+AE65</f>
        <v>7.364625919999999</v>
      </c>
      <c r="AF66" s="180">
        <f t="shared" ref="AF66" si="536">+AE66+AF65</f>
        <v>9.2057823999999986</v>
      </c>
      <c r="AG66" s="180">
        <f t="shared" ref="AG66" si="537">+AF66+AG65</f>
        <v>11.046938879999999</v>
      </c>
      <c r="AH66" s="180">
        <f t="shared" ref="AH66" si="538">+AG66+AH65</f>
        <v>12.888095359999999</v>
      </c>
      <c r="AI66" s="180">
        <f t="shared" ref="AI66" si="539">+AH66+AI65</f>
        <v>14.72925184</v>
      </c>
      <c r="AJ66" s="180">
        <f t="shared" ref="AJ66" si="540">+AI66+AJ65</f>
        <v>16.570408319999999</v>
      </c>
      <c r="AK66" s="180">
        <f t="shared" ref="AK66" si="541">+AJ66+AK65</f>
        <v>18.411564799999997</v>
      </c>
      <c r="AL66" s="180">
        <f t="shared" ref="AL66" si="542">+AK66+AL65</f>
        <v>18.411564799999997</v>
      </c>
      <c r="AM66" s="180">
        <f t="shared" ref="AM66" si="543">+AL66+AM65</f>
        <v>18.411564799999997</v>
      </c>
      <c r="AN66" s="180">
        <f t="shared" ref="AN66" si="544">+AM66+AN65</f>
        <v>26.101564799999998</v>
      </c>
      <c r="AO66" s="182">
        <f t="shared" ref="AO66" si="545">+AN66+AO65</f>
        <v>31.7915648</v>
      </c>
      <c r="AQ66" s="122"/>
      <c r="AR66" s="122"/>
      <c r="AS66" s="122"/>
      <c r="AT66" s="123"/>
      <c r="AU66" s="124"/>
      <c r="AV66" s="123"/>
    </row>
    <row r="67" spans="2:49" ht="9.9499999999999993" customHeight="1" x14ac:dyDescent="0.25">
      <c r="B67" s="106"/>
      <c r="C67" s="82"/>
      <c r="D67" s="85"/>
      <c r="E67" s="86"/>
      <c r="F67" s="82"/>
      <c r="G67" s="82"/>
      <c r="H67" s="82"/>
      <c r="I67" s="82"/>
      <c r="J67" s="82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7"/>
      <c r="AF67" s="83"/>
      <c r="AG67" s="83"/>
      <c r="AH67" s="83"/>
      <c r="AI67" s="83"/>
      <c r="AJ67" s="83"/>
      <c r="AK67" s="83"/>
      <c r="AL67" s="83"/>
      <c r="AM67" s="83"/>
      <c r="AN67" s="83"/>
      <c r="AO67" s="107"/>
      <c r="AP67" s="90"/>
      <c r="AQ67" s="101"/>
      <c r="AR67" s="101"/>
      <c r="AS67" s="101"/>
      <c r="AT67" s="84"/>
      <c r="AU67" s="88"/>
      <c r="AV67" s="84"/>
    </row>
    <row r="68" spans="2:49" s="121" customFormat="1" ht="25.5" customHeight="1" x14ac:dyDescent="0.25">
      <c r="B68" s="118">
        <f>+B66+1</f>
        <v>45</v>
      </c>
      <c r="C68" s="293" t="s">
        <v>136</v>
      </c>
      <c r="D68" s="300" t="s">
        <v>97</v>
      </c>
      <c r="E68" s="303">
        <f>+E43</f>
        <v>43600</v>
      </c>
      <c r="F68" s="301">
        <v>44804</v>
      </c>
      <c r="G68" s="301">
        <v>44834</v>
      </c>
      <c r="H68" s="302">
        <f>+G68-F68</f>
        <v>30</v>
      </c>
      <c r="I68" s="154"/>
      <c r="J68" s="153" t="s">
        <v>95</v>
      </c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25"/>
      <c r="AF68" s="119"/>
      <c r="AG68" s="119"/>
      <c r="AH68" s="119"/>
      <c r="AI68" s="119"/>
      <c r="AJ68" s="119"/>
      <c r="AK68" s="119"/>
      <c r="AL68" s="119"/>
      <c r="AM68" s="119"/>
      <c r="AN68" s="119"/>
      <c r="AO68" s="120">
        <v>43600</v>
      </c>
      <c r="AQ68" s="122"/>
      <c r="AR68" s="122"/>
      <c r="AS68" s="122"/>
      <c r="AT68" s="123"/>
      <c r="AU68" s="124"/>
      <c r="AV68" s="123"/>
    </row>
    <row r="69" spans="2:49" s="121" customFormat="1" ht="25.5" customHeight="1" x14ac:dyDescent="0.25">
      <c r="B69" s="118">
        <f>+B68+1</f>
        <v>46</v>
      </c>
      <c r="C69" s="293"/>
      <c r="D69" s="300"/>
      <c r="E69" s="303"/>
      <c r="F69" s="301"/>
      <c r="G69" s="301"/>
      <c r="H69" s="302"/>
      <c r="I69" s="154"/>
      <c r="J69" s="153" t="s">
        <v>96</v>
      </c>
      <c r="K69" s="119"/>
      <c r="L69" s="119">
        <f>+L68</f>
        <v>0</v>
      </c>
      <c r="M69" s="119">
        <f>+L69+M68</f>
        <v>0</v>
      </c>
      <c r="N69" s="119">
        <f>+M69+N68</f>
        <v>0</v>
      </c>
      <c r="O69" s="119">
        <f t="shared" ref="O69" si="546">+N69+O68</f>
        <v>0</v>
      </c>
      <c r="P69" s="119">
        <f t="shared" ref="P69" si="547">+O69+P68</f>
        <v>0</v>
      </c>
      <c r="Q69" s="119">
        <f t="shared" ref="Q69" si="548">+P69+Q68</f>
        <v>0</v>
      </c>
      <c r="R69" s="119">
        <f t="shared" ref="R69" si="549">+Q69+R68</f>
        <v>0</v>
      </c>
      <c r="S69" s="119">
        <f t="shared" ref="S69" si="550">+R69+S68</f>
        <v>0</v>
      </c>
      <c r="T69" s="119">
        <f t="shared" ref="T69" si="551">+S69+T68</f>
        <v>0</v>
      </c>
      <c r="U69" s="119">
        <f t="shared" ref="U69" si="552">+T69+U68</f>
        <v>0</v>
      </c>
      <c r="V69" s="119">
        <f t="shared" ref="V69" si="553">+U69+V68</f>
        <v>0</v>
      </c>
      <c r="W69" s="119">
        <f t="shared" ref="W69" si="554">+V69+W68</f>
        <v>0</v>
      </c>
      <c r="X69" s="119">
        <f t="shared" ref="X69" si="555">+W69+X68</f>
        <v>0</v>
      </c>
      <c r="Y69" s="119">
        <f t="shared" ref="Y69" si="556">+X69+Y68</f>
        <v>0</v>
      </c>
      <c r="Z69" s="119">
        <f t="shared" ref="Z69" si="557">+Y69+Z68</f>
        <v>0</v>
      </c>
      <c r="AA69" s="119">
        <f t="shared" ref="AA69" si="558">+Z69+AA68</f>
        <v>0</v>
      </c>
      <c r="AB69" s="119">
        <f t="shared" ref="AB69" si="559">+AA69+AB68</f>
        <v>0</v>
      </c>
      <c r="AC69" s="119">
        <f t="shared" ref="AC69" si="560">+AB69+AC68</f>
        <v>0</v>
      </c>
      <c r="AD69" s="119">
        <f t="shared" ref="AD69" si="561">+AC69+AD68</f>
        <v>0</v>
      </c>
      <c r="AE69" s="119">
        <f t="shared" ref="AE69" si="562">+AD69+AE68</f>
        <v>0</v>
      </c>
      <c r="AF69" s="119">
        <f t="shared" ref="AF69" si="563">+AE69+AF68</f>
        <v>0</v>
      </c>
      <c r="AG69" s="119">
        <f t="shared" ref="AG69" si="564">+AF69+AG68</f>
        <v>0</v>
      </c>
      <c r="AH69" s="119">
        <f t="shared" ref="AH69" si="565">+AG69+AH68</f>
        <v>0</v>
      </c>
      <c r="AI69" s="119">
        <f t="shared" ref="AI69" si="566">+AH69+AI68</f>
        <v>0</v>
      </c>
      <c r="AJ69" s="119">
        <f t="shared" ref="AJ69" si="567">+AI69+AJ68</f>
        <v>0</v>
      </c>
      <c r="AK69" s="119">
        <f t="shared" ref="AK69" si="568">+AJ69+AK68</f>
        <v>0</v>
      </c>
      <c r="AL69" s="119">
        <f t="shared" ref="AL69" si="569">+AK69+AL68</f>
        <v>0</v>
      </c>
      <c r="AM69" s="119">
        <f t="shared" ref="AM69" si="570">+AL69+AM68</f>
        <v>0</v>
      </c>
      <c r="AN69" s="119">
        <f t="shared" ref="AN69" si="571">+AM69+AN68</f>
        <v>0</v>
      </c>
      <c r="AO69" s="120">
        <f t="shared" ref="AO69" si="572">+AN69+AO68</f>
        <v>43600</v>
      </c>
      <c r="AQ69" s="122"/>
      <c r="AR69" s="122"/>
      <c r="AS69" s="122"/>
      <c r="AT69" s="123"/>
      <c r="AU69" s="124"/>
      <c r="AV69" s="123"/>
    </row>
    <row r="70" spans="2:49" ht="9.9499999999999993" customHeight="1" x14ac:dyDescent="0.25">
      <c r="B70" s="106"/>
      <c r="C70" s="186"/>
      <c r="D70" s="187"/>
      <c r="E70" s="188"/>
      <c r="F70" s="189"/>
      <c r="G70" s="189"/>
      <c r="H70" s="190"/>
      <c r="I70" s="190"/>
      <c r="J70" s="186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2"/>
      <c r="AP70" s="90"/>
      <c r="AQ70" s="101"/>
      <c r="AR70" s="101"/>
      <c r="AS70" s="101"/>
      <c r="AT70" s="193"/>
      <c r="AU70" s="88"/>
      <c r="AV70" s="193"/>
    </row>
    <row r="71" spans="2:49" s="163" customFormat="1" ht="25.5" customHeight="1" x14ac:dyDescent="0.25">
      <c r="B71" s="164"/>
      <c r="C71" s="294" t="s">
        <v>137</v>
      </c>
      <c r="D71" s="165"/>
      <c r="E71" s="166"/>
      <c r="F71" s="167"/>
      <c r="G71" s="167"/>
      <c r="H71" s="168"/>
      <c r="I71" s="168"/>
      <c r="J71" s="169" t="s">
        <v>95</v>
      </c>
      <c r="K71" s="174">
        <f>+K65+K60+K55+K50+K45+K40+K31+K26+K21+K16+K11</f>
        <v>0</v>
      </c>
      <c r="L71" s="175">
        <f t="shared" ref="L71:AO72" si="573">+L65+L60+L55+L50+L45+L40+L31+L26+L21+L16+L11</f>
        <v>0</v>
      </c>
      <c r="M71" s="175">
        <f t="shared" si="573"/>
        <v>0</v>
      </c>
      <c r="N71" s="175">
        <f t="shared" si="573"/>
        <v>0</v>
      </c>
      <c r="O71" s="175">
        <f t="shared" si="573"/>
        <v>0</v>
      </c>
      <c r="P71" s="176">
        <f t="shared" si="573"/>
        <v>11.295</v>
      </c>
      <c r="Q71" s="176">
        <f t="shared" si="573"/>
        <v>8.2392753750000001</v>
      </c>
      <c r="R71" s="176">
        <f t="shared" si="573"/>
        <v>25.81928546559633</v>
      </c>
      <c r="S71" s="176">
        <f t="shared" si="573"/>
        <v>33.72825704478899</v>
      </c>
      <c r="T71" s="176">
        <f t="shared" si="573"/>
        <v>46.434345217993119</v>
      </c>
      <c r="U71" s="176">
        <f t="shared" si="573"/>
        <v>47.745459200791281</v>
      </c>
      <c r="V71" s="176">
        <f t="shared" si="573"/>
        <v>48.321459200791288</v>
      </c>
      <c r="W71" s="176">
        <f t="shared" si="573"/>
        <v>48.597632672791285</v>
      </c>
      <c r="X71" s="176">
        <f t="shared" si="573"/>
        <v>57.927181320791284</v>
      </c>
      <c r="Y71" s="176">
        <f t="shared" si="573"/>
        <v>60.86176792079128</v>
      </c>
      <c r="Z71" s="176">
        <f t="shared" si="573"/>
        <v>62.343517920791278</v>
      </c>
      <c r="AA71" s="176">
        <f t="shared" si="573"/>
        <v>50.327675409392192</v>
      </c>
      <c r="AB71" s="176">
        <f t="shared" si="573"/>
        <v>42.15496993238532</v>
      </c>
      <c r="AC71" s="176">
        <f t="shared" si="573"/>
        <v>23.921755556946721</v>
      </c>
      <c r="AD71" s="176">
        <f t="shared" si="573"/>
        <v>23.921755556946721</v>
      </c>
      <c r="AE71" s="176">
        <f t="shared" si="573"/>
        <v>28.467731306946725</v>
      </c>
      <c r="AF71" s="176">
        <f t="shared" si="573"/>
        <v>43.422360396533875</v>
      </c>
      <c r="AG71" s="176">
        <f t="shared" si="573"/>
        <v>42.755653214028143</v>
      </c>
      <c r="AH71" s="176">
        <f t="shared" si="573"/>
        <v>42.469328897697871</v>
      </c>
      <c r="AI71" s="176">
        <f t="shared" si="573"/>
        <v>25.466878229894071</v>
      </c>
      <c r="AJ71" s="176">
        <f t="shared" si="573"/>
        <v>25.383948011253018</v>
      </c>
      <c r="AK71" s="176">
        <f t="shared" si="573"/>
        <v>24.29242623849499</v>
      </c>
      <c r="AL71" s="176">
        <f t="shared" si="573"/>
        <v>21.717759828258792</v>
      </c>
      <c r="AM71" s="176">
        <f t="shared" si="573"/>
        <v>20.197606987523137</v>
      </c>
      <c r="AN71" s="176">
        <f>+AN65+AN60+AN55+AN50+AN45+AN40+AN31+AN26+AN21+AN16+AN11</f>
        <v>18.519186283543576</v>
      </c>
      <c r="AO71" s="184">
        <f>+AO65+AO60+AO55+AO50+AO45+AO40+AO31+AO26+AO21+AO16+AO11</f>
        <v>15.190000000000001</v>
      </c>
      <c r="AP71" s="183">
        <f t="shared" ref="M71:AP72" si="574">+AP65+AP60+AP55+AP50+AP45+AP40+AP31+AP26+AP21</f>
        <v>0</v>
      </c>
      <c r="AR71" s="171"/>
      <c r="AS71" s="171"/>
      <c r="AT71" s="171"/>
      <c r="AU71" s="172"/>
      <c r="AV71" s="173"/>
      <c r="AW71" s="172"/>
    </row>
    <row r="72" spans="2:49" s="163" customFormat="1" ht="25.5" customHeight="1" x14ac:dyDescent="0.25">
      <c r="B72" s="164"/>
      <c r="C72" s="295"/>
      <c r="D72" s="165"/>
      <c r="E72" s="166"/>
      <c r="F72" s="167"/>
      <c r="G72" s="167"/>
      <c r="H72" s="168"/>
      <c r="I72" s="168"/>
      <c r="J72" s="169" t="s">
        <v>96</v>
      </c>
      <c r="K72" s="169"/>
      <c r="L72" s="170"/>
      <c r="M72" s="170">
        <f t="shared" si="574"/>
        <v>0</v>
      </c>
      <c r="N72" s="170">
        <f t="shared" si="574"/>
        <v>0</v>
      </c>
      <c r="O72" s="170">
        <f t="shared" si="574"/>
        <v>0</v>
      </c>
      <c r="P72" s="177">
        <f t="shared" si="573"/>
        <v>11.295</v>
      </c>
      <c r="Q72" s="177">
        <f t="shared" si="573"/>
        <v>19.534275375</v>
      </c>
      <c r="R72" s="177">
        <f t="shared" si="573"/>
        <v>45.35356084059633</v>
      </c>
      <c r="S72" s="177">
        <f t="shared" si="573"/>
        <v>79.08181788538532</v>
      </c>
      <c r="T72" s="177">
        <f t="shared" si="573"/>
        <v>125.51616310337843</v>
      </c>
      <c r="U72" s="177">
        <f t="shared" si="573"/>
        <v>173.26162230416972</v>
      </c>
      <c r="V72" s="177">
        <f t="shared" si="573"/>
        <v>221.583081504961</v>
      </c>
      <c r="W72" s="177">
        <f t="shared" si="573"/>
        <v>270.18071417775229</v>
      </c>
      <c r="X72" s="177">
        <f t="shared" si="573"/>
        <v>328.10789549854354</v>
      </c>
      <c r="Y72" s="177">
        <f t="shared" si="573"/>
        <v>388.96966341933484</v>
      </c>
      <c r="Z72" s="177">
        <f t="shared" si="573"/>
        <v>451.31318134012611</v>
      </c>
      <c r="AA72" s="177">
        <f t="shared" si="573"/>
        <v>501.64085674951838</v>
      </c>
      <c r="AB72" s="177">
        <f t="shared" si="573"/>
        <v>543.79582668190369</v>
      </c>
      <c r="AC72" s="177">
        <f t="shared" si="573"/>
        <v>567.71758223885047</v>
      </c>
      <c r="AD72" s="177">
        <f t="shared" si="573"/>
        <v>591.63933779579713</v>
      </c>
      <c r="AE72" s="177">
        <f t="shared" si="573"/>
        <v>620.10706910274382</v>
      </c>
      <c r="AF72" s="177">
        <f t="shared" si="573"/>
        <v>663.52942949927774</v>
      </c>
      <c r="AG72" s="177">
        <f t="shared" si="573"/>
        <v>706.28508271330588</v>
      </c>
      <c r="AH72" s="177">
        <f t="shared" si="573"/>
        <v>748.75441161100377</v>
      </c>
      <c r="AI72" s="177">
        <f t="shared" si="573"/>
        <v>774.22128984089784</v>
      </c>
      <c r="AJ72" s="177">
        <f t="shared" si="573"/>
        <v>799.60523785215082</v>
      </c>
      <c r="AK72" s="177">
        <f t="shared" si="573"/>
        <v>823.89766409064589</v>
      </c>
      <c r="AL72" s="177">
        <f t="shared" si="573"/>
        <v>845.61542391890464</v>
      </c>
      <c r="AM72" s="177">
        <f t="shared" si="573"/>
        <v>865.8130309064278</v>
      </c>
      <c r="AN72" s="177">
        <f t="shared" si="573"/>
        <v>884.33221718997129</v>
      </c>
      <c r="AO72" s="185">
        <f t="shared" si="573"/>
        <v>899.52221718997123</v>
      </c>
      <c r="AP72" s="183">
        <f t="shared" si="574"/>
        <v>0</v>
      </c>
      <c r="AR72" s="171"/>
      <c r="AS72" s="171"/>
      <c r="AT72" s="171"/>
      <c r="AU72" s="172"/>
      <c r="AV72" s="173"/>
      <c r="AW72" s="172"/>
    </row>
    <row r="73" spans="2:49" ht="20.100000000000001" customHeight="1" thickBot="1" x14ac:dyDescent="0.3">
      <c r="B73" s="108"/>
      <c r="C73" s="109"/>
      <c r="D73" s="109"/>
      <c r="E73" s="110"/>
      <c r="F73" s="109"/>
      <c r="G73" s="109"/>
      <c r="H73" s="109"/>
      <c r="I73" s="109"/>
      <c r="J73" s="109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2"/>
      <c r="AP73" s="90"/>
      <c r="AQ73" s="101"/>
      <c r="AR73" s="101"/>
      <c r="AS73" s="101"/>
      <c r="AT73" s="101"/>
    </row>
    <row r="74" spans="2:49" x14ac:dyDescent="0.25">
      <c r="S74" s="103"/>
      <c r="AT74" s="101"/>
      <c r="AU74" s="101"/>
      <c r="AV74" s="101"/>
      <c r="AW74" s="101"/>
    </row>
    <row r="75" spans="2:49" x14ac:dyDescent="0.25">
      <c r="AT75" s="101"/>
      <c r="AU75" s="101"/>
      <c r="AV75" s="101"/>
      <c r="AW75" s="101"/>
    </row>
    <row r="77" spans="2:49" ht="20.100000000000001" customHeight="1" x14ac:dyDescent="0.25">
      <c r="C77" s="247" t="s">
        <v>159</v>
      </c>
    </row>
    <row r="78" spans="2:49" ht="20.100000000000001" customHeight="1" x14ac:dyDescent="0.25">
      <c r="C78" s="248" t="s">
        <v>129</v>
      </c>
      <c r="P78" s="249">
        <f>+P9/$E$9</f>
        <v>6.8965517241379309E-2</v>
      </c>
      <c r="Q78" s="249">
        <f t="shared" ref="Q78:AO78" si="575">+Q9/$E$9</f>
        <v>1.6954022988505749E-2</v>
      </c>
      <c r="R78" s="249">
        <f t="shared" si="575"/>
        <v>8.0459770114942528E-2</v>
      </c>
      <c r="S78" s="249">
        <f t="shared" si="575"/>
        <v>8.0459770114942528E-2</v>
      </c>
      <c r="T78" s="249">
        <f t="shared" si="575"/>
        <v>8.0459770114942528E-2</v>
      </c>
      <c r="U78" s="249">
        <f t="shared" si="575"/>
        <v>8.0459770114942528E-2</v>
      </c>
      <c r="V78" s="249">
        <f t="shared" si="575"/>
        <v>8.0459770114942528E-2</v>
      </c>
      <c r="W78" s="249">
        <f t="shared" si="575"/>
        <v>8.0459770114942528E-2</v>
      </c>
      <c r="X78" s="249">
        <f t="shared" si="575"/>
        <v>8.0459770114942528E-2</v>
      </c>
      <c r="Y78" s="249">
        <f t="shared" si="575"/>
        <v>8.6206896551724144E-2</v>
      </c>
      <c r="Z78" s="249">
        <f t="shared" si="575"/>
        <v>8.6206896551724144E-2</v>
      </c>
      <c r="AA78" s="249">
        <f t="shared" si="575"/>
        <v>8.6206896551724144E-2</v>
      </c>
      <c r="AB78" s="249">
        <f t="shared" si="575"/>
        <v>9.2241379310344832E-2</v>
      </c>
      <c r="AC78" s="249">
        <f t="shared" si="575"/>
        <v>0</v>
      </c>
      <c r="AD78" s="249">
        <f t="shared" si="575"/>
        <v>0</v>
      </c>
      <c r="AE78" s="249">
        <f t="shared" si="575"/>
        <v>0</v>
      </c>
      <c r="AF78" s="249">
        <f t="shared" si="575"/>
        <v>0</v>
      </c>
      <c r="AG78" s="249">
        <f t="shared" si="575"/>
        <v>0</v>
      </c>
      <c r="AH78" s="249">
        <f t="shared" si="575"/>
        <v>0</v>
      </c>
      <c r="AI78" s="249">
        <f t="shared" si="575"/>
        <v>0</v>
      </c>
      <c r="AJ78" s="249">
        <f t="shared" si="575"/>
        <v>0</v>
      </c>
      <c r="AK78" s="249">
        <f t="shared" si="575"/>
        <v>0</v>
      </c>
      <c r="AL78" s="249">
        <f t="shared" si="575"/>
        <v>0</v>
      </c>
      <c r="AM78" s="249">
        <f t="shared" si="575"/>
        <v>0</v>
      </c>
      <c r="AN78" s="249">
        <f t="shared" si="575"/>
        <v>0</v>
      </c>
      <c r="AO78" s="249">
        <f t="shared" si="575"/>
        <v>0</v>
      </c>
    </row>
    <row r="79" spans="2:49" ht="20.100000000000001" customHeight="1" x14ac:dyDescent="0.25">
      <c r="C79" s="248" t="s">
        <v>91</v>
      </c>
      <c r="P79" s="249">
        <f>+P14/$E$14</f>
        <v>0</v>
      </c>
      <c r="Q79" s="249">
        <f t="shared" ref="Q79:AO79" si="576">+Q14/$E$14</f>
        <v>1.8577981651376148E-2</v>
      </c>
      <c r="R79" s="249">
        <f t="shared" si="576"/>
        <v>3.3027522935779818E-2</v>
      </c>
      <c r="S79" s="249">
        <f t="shared" si="576"/>
        <v>4.9541284403669728E-2</v>
      </c>
      <c r="T79" s="249">
        <f t="shared" si="576"/>
        <v>6.8807339449541288E-2</v>
      </c>
      <c r="U79" s="249">
        <f t="shared" si="576"/>
        <v>6.8807339449541288E-2</v>
      </c>
      <c r="V79" s="249">
        <f t="shared" si="576"/>
        <v>6.8807339449541288E-2</v>
      </c>
      <c r="W79" s="249">
        <f t="shared" si="576"/>
        <v>6.8807339449541288E-2</v>
      </c>
      <c r="X79" s="249">
        <f t="shared" si="576"/>
        <v>6.8807339449541288E-2</v>
      </c>
      <c r="Y79" s="249">
        <f t="shared" si="576"/>
        <v>7.1100917431192664E-2</v>
      </c>
      <c r="Z79" s="249">
        <f t="shared" si="576"/>
        <v>6.8807339449541288E-2</v>
      </c>
      <c r="AA79" s="249">
        <f t="shared" si="576"/>
        <v>5.5733944954128443E-2</v>
      </c>
      <c r="AB79" s="249">
        <f t="shared" si="576"/>
        <v>3.4403669724770644E-2</v>
      </c>
      <c r="AC79" s="249">
        <f t="shared" si="576"/>
        <v>3.4403669724770644E-2</v>
      </c>
      <c r="AD79" s="249">
        <f t="shared" si="576"/>
        <v>3.4403669724770644E-2</v>
      </c>
      <c r="AE79" s="249">
        <f t="shared" si="576"/>
        <v>4.9541284403669728E-2</v>
      </c>
      <c r="AF79" s="249">
        <f t="shared" si="576"/>
        <v>6.8807339449541288E-2</v>
      </c>
      <c r="AG79" s="249">
        <f t="shared" si="576"/>
        <v>6.8807339449541288E-2</v>
      </c>
      <c r="AH79" s="249">
        <f t="shared" si="576"/>
        <v>6.8807339449541288E-2</v>
      </c>
      <c r="AI79" s="249">
        <f t="shared" si="576"/>
        <v>0</v>
      </c>
      <c r="AJ79" s="249">
        <f t="shared" si="576"/>
        <v>0</v>
      </c>
      <c r="AK79" s="249">
        <f t="shared" si="576"/>
        <v>0</v>
      </c>
      <c r="AL79" s="249">
        <f t="shared" si="576"/>
        <v>0</v>
      </c>
      <c r="AM79" s="249">
        <f t="shared" si="576"/>
        <v>0</v>
      </c>
      <c r="AN79" s="249">
        <f t="shared" si="576"/>
        <v>0</v>
      </c>
      <c r="AO79" s="249">
        <f t="shared" si="576"/>
        <v>0</v>
      </c>
    </row>
    <row r="80" spans="2:49" ht="20.100000000000001" customHeight="1" x14ac:dyDescent="0.25">
      <c r="C80" s="248" t="s">
        <v>160</v>
      </c>
      <c r="P80" s="249">
        <f>+P19/$E$19</f>
        <v>0</v>
      </c>
      <c r="Q80" s="249">
        <f t="shared" ref="Q80:AO80" si="577">+Q19/$E$19</f>
        <v>1.7201834862385322E-3</v>
      </c>
      <c r="R80" s="249">
        <f t="shared" si="577"/>
        <v>3.4403669724770644E-2</v>
      </c>
      <c r="S80" s="249">
        <f t="shared" si="577"/>
        <v>3.4403669724770644E-2</v>
      </c>
      <c r="T80" s="249">
        <f t="shared" si="577"/>
        <v>5.1605504587155966E-2</v>
      </c>
      <c r="U80" s="249">
        <f t="shared" si="577"/>
        <v>5.1605504587155966E-2</v>
      </c>
      <c r="V80" s="249">
        <f t="shared" si="577"/>
        <v>5.1605504587155966E-2</v>
      </c>
      <c r="W80" s="249">
        <f t="shared" si="577"/>
        <v>5.1605504587155966E-2</v>
      </c>
      <c r="X80" s="249">
        <f t="shared" si="577"/>
        <v>5.1605504587155966E-2</v>
      </c>
      <c r="Y80" s="249">
        <f t="shared" si="577"/>
        <v>5.1605504587155966E-2</v>
      </c>
      <c r="Z80" s="249">
        <f t="shared" si="577"/>
        <v>5.1605504587155966E-2</v>
      </c>
      <c r="AA80" s="249">
        <f t="shared" si="577"/>
        <v>5.1605504587155966E-2</v>
      </c>
      <c r="AB80" s="249">
        <f t="shared" si="577"/>
        <v>3.7844036697247709E-2</v>
      </c>
      <c r="AC80" s="249">
        <f t="shared" si="577"/>
        <v>3.7844036697247709E-2</v>
      </c>
      <c r="AD80" s="249">
        <f t="shared" si="577"/>
        <v>3.7844036697247709E-2</v>
      </c>
      <c r="AE80" s="249">
        <f t="shared" si="577"/>
        <v>4.1284403669724773E-2</v>
      </c>
      <c r="AF80" s="249">
        <f t="shared" si="577"/>
        <v>5.1605504587155966E-2</v>
      </c>
      <c r="AG80" s="249">
        <f t="shared" si="577"/>
        <v>5.1605504587155966E-2</v>
      </c>
      <c r="AH80" s="249">
        <f t="shared" si="577"/>
        <v>5.1605504587155966E-2</v>
      </c>
      <c r="AI80" s="249">
        <f t="shared" si="577"/>
        <v>5.1605504587155966E-2</v>
      </c>
      <c r="AJ80" s="249">
        <f t="shared" si="577"/>
        <v>5.1605504587155966E-2</v>
      </c>
      <c r="AK80" s="249">
        <f t="shared" si="577"/>
        <v>5.1605504587155966E-2</v>
      </c>
      <c r="AL80" s="249">
        <f t="shared" si="577"/>
        <v>5.2178899082568807E-2</v>
      </c>
      <c r="AM80" s="249">
        <f t="shared" si="577"/>
        <v>0</v>
      </c>
      <c r="AN80" s="249">
        <f t="shared" si="577"/>
        <v>0</v>
      </c>
      <c r="AO80" s="249">
        <f t="shared" si="577"/>
        <v>0</v>
      </c>
    </row>
    <row r="81" spans="3:41" ht="20.100000000000001" customHeight="1" x14ac:dyDescent="0.25">
      <c r="C81" s="248" t="s">
        <v>161</v>
      </c>
      <c r="P81" s="249">
        <f>+P24/$E$24</f>
        <v>0</v>
      </c>
      <c r="Q81" s="249">
        <f t="shared" ref="Q81:AO81" si="578">+Q24/$E$24</f>
        <v>0</v>
      </c>
      <c r="R81" s="249">
        <f t="shared" si="578"/>
        <v>0</v>
      </c>
      <c r="S81" s="249">
        <f t="shared" si="578"/>
        <v>0</v>
      </c>
      <c r="T81" s="249">
        <f t="shared" si="578"/>
        <v>6.8965517241379309E-2</v>
      </c>
      <c r="U81" s="249">
        <f t="shared" si="578"/>
        <v>6.8965517241379309E-2</v>
      </c>
      <c r="V81" s="249">
        <f t="shared" si="578"/>
        <v>6.8965517241379309E-2</v>
      </c>
      <c r="W81" s="249">
        <f t="shared" si="578"/>
        <v>6.8965517241379309E-2</v>
      </c>
      <c r="X81" s="249">
        <f t="shared" si="578"/>
        <v>6.8965517241379309E-2</v>
      </c>
      <c r="Y81" s="249">
        <f t="shared" si="578"/>
        <v>6.8965517241379309E-2</v>
      </c>
      <c r="Z81" s="249">
        <f t="shared" si="578"/>
        <v>6.8965517241379309E-2</v>
      </c>
      <c r="AA81" s="249">
        <f t="shared" si="578"/>
        <v>6.8965517241379309E-2</v>
      </c>
      <c r="AB81" s="249">
        <f t="shared" si="578"/>
        <v>6.8965517241379309E-2</v>
      </c>
      <c r="AC81" s="249">
        <f t="shared" si="578"/>
        <v>6.8965517241379309E-2</v>
      </c>
      <c r="AD81" s="249">
        <f t="shared" si="578"/>
        <v>6.8965517241379309E-2</v>
      </c>
      <c r="AE81" s="249">
        <f t="shared" si="578"/>
        <v>6.8965517241379309E-2</v>
      </c>
      <c r="AF81" s="249">
        <f t="shared" si="578"/>
        <v>6.8965517241379309E-2</v>
      </c>
      <c r="AG81" s="249">
        <f t="shared" si="578"/>
        <v>6.8965517241379309E-2</v>
      </c>
      <c r="AH81" s="249">
        <f t="shared" si="578"/>
        <v>3.4482758620689655E-2</v>
      </c>
      <c r="AI81" s="249">
        <f t="shared" si="578"/>
        <v>0</v>
      </c>
      <c r="AJ81" s="249">
        <f t="shared" si="578"/>
        <v>0</v>
      </c>
      <c r="AK81" s="249">
        <f t="shared" si="578"/>
        <v>0</v>
      </c>
      <c r="AL81" s="249">
        <f t="shared" si="578"/>
        <v>0</v>
      </c>
      <c r="AM81" s="249">
        <f t="shared" si="578"/>
        <v>0</v>
      </c>
      <c r="AN81" s="249">
        <f t="shared" si="578"/>
        <v>0</v>
      </c>
      <c r="AO81" s="249">
        <f t="shared" si="578"/>
        <v>0</v>
      </c>
    </row>
    <row r="82" spans="3:41" ht="20.100000000000001" customHeight="1" x14ac:dyDescent="0.25">
      <c r="C82" s="248" t="s">
        <v>162</v>
      </c>
      <c r="P82" s="249">
        <f>+P29/$E$29</f>
        <v>0</v>
      </c>
      <c r="Q82" s="249">
        <f t="shared" ref="Q82:AO82" si="579">+Q29/$E$29</f>
        <v>0</v>
      </c>
      <c r="R82" s="249">
        <f t="shared" si="579"/>
        <v>0</v>
      </c>
      <c r="S82" s="249">
        <f t="shared" si="579"/>
        <v>0</v>
      </c>
      <c r="T82" s="249">
        <f t="shared" si="579"/>
        <v>0</v>
      </c>
      <c r="U82" s="249">
        <f t="shared" si="579"/>
        <v>0</v>
      </c>
      <c r="V82" s="249">
        <f t="shared" si="579"/>
        <v>0</v>
      </c>
      <c r="W82" s="249">
        <f t="shared" si="579"/>
        <v>0</v>
      </c>
      <c r="X82" s="249">
        <f t="shared" si="579"/>
        <v>0</v>
      </c>
      <c r="Y82" s="249">
        <f t="shared" si="579"/>
        <v>0</v>
      </c>
      <c r="Z82" s="249">
        <f t="shared" si="579"/>
        <v>0.19298245614035087</v>
      </c>
      <c r="AA82" s="249">
        <f t="shared" si="579"/>
        <v>7.0175438596491224E-2</v>
      </c>
      <c r="AB82" s="249">
        <f t="shared" si="579"/>
        <v>7.8947368421052627E-2</v>
      </c>
      <c r="AC82" s="249">
        <f t="shared" si="579"/>
        <v>0</v>
      </c>
      <c r="AD82" s="249">
        <f t="shared" si="579"/>
        <v>0</v>
      </c>
      <c r="AE82" s="249">
        <f t="shared" si="579"/>
        <v>0</v>
      </c>
      <c r="AF82" s="249">
        <f t="shared" si="579"/>
        <v>0.30701754385964913</v>
      </c>
      <c r="AG82" s="249">
        <f t="shared" si="579"/>
        <v>0.33333333333333331</v>
      </c>
      <c r="AH82" s="249">
        <f t="shared" si="579"/>
        <v>1.7543859649122806E-2</v>
      </c>
      <c r="AI82" s="249">
        <f t="shared" si="579"/>
        <v>0</v>
      </c>
      <c r="AJ82" s="249">
        <f t="shared" si="579"/>
        <v>0</v>
      </c>
      <c r="AK82" s="249">
        <f t="shared" si="579"/>
        <v>0</v>
      </c>
      <c r="AL82" s="249">
        <f t="shared" si="579"/>
        <v>0</v>
      </c>
      <c r="AM82" s="249">
        <f t="shared" si="579"/>
        <v>0</v>
      </c>
      <c r="AN82" s="249">
        <f t="shared" si="579"/>
        <v>0</v>
      </c>
      <c r="AO82" s="249">
        <f t="shared" si="579"/>
        <v>0</v>
      </c>
    </row>
    <row r="83" spans="3:41" ht="20.100000000000001" customHeight="1" x14ac:dyDescent="0.25">
      <c r="C83" s="247" t="s">
        <v>163</v>
      </c>
      <c r="P83" s="249"/>
      <c r="Q83" s="249"/>
      <c r="R83" s="249"/>
      <c r="S83" s="249"/>
      <c r="T83" s="249"/>
      <c r="U83" s="249"/>
      <c r="V83" s="249"/>
      <c r="W83" s="249"/>
      <c r="X83" s="249"/>
      <c r="Y83" s="249"/>
      <c r="Z83" s="249"/>
      <c r="AA83" s="249"/>
      <c r="AB83" s="249"/>
      <c r="AC83" s="249"/>
      <c r="AD83" s="249"/>
      <c r="AE83" s="249"/>
      <c r="AF83" s="249"/>
      <c r="AG83" s="249"/>
      <c r="AH83" s="249"/>
      <c r="AI83" s="249"/>
      <c r="AJ83" s="249"/>
      <c r="AK83" s="249"/>
      <c r="AL83" s="249"/>
      <c r="AM83" s="249"/>
      <c r="AN83" s="249"/>
      <c r="AO83" s="249"/>
    </row>
    <row r="84" spans="3:41" ht="20.100000000000001" customHeight="1" x14ac:dyDescent="0.25">
      <c r="C84" s="248" t="s">
        <v>164</v>
      </c>
      <c r="P84" s="249">
        <f>+P35/$E$35</f>
        <v>0</v>
      </c>
      <c r="Q84" s="249">
        <f t="shared" ref="Q84:AO84" si="580">+Q35/$E$35</f>
        <v>0</v>
      </c>
      <c r="R84" s="249">
        <f t="shared" si="580"/>
        <v>6.8807339449541288E-3</v>
      </c>
      <c r="S84" s="249">
        <f t="shared" si="580"/>
        <v>2.0642201834862386E-2</v>
      </c>
      <c r="T84" s="249">
        <f t="shared" si="580"/>
        <v>5.0401376146788988E-2</v>
      </c>
      <c r="U84" s="249">
        <f t="shared" si="580"/>
        <v>5.3841743119266053E-2</v>
      </c>
      <c r="V84" s="249">
        <f t="shared" si="580"/>
        <v>5.3841743119266053E-2</v>
      </c>
      <c r="W84" s="249">
        <f t="shared" si="580"/>
        <v>5.3841743119266053E-2</v>
      </c>
      <c r="X84" s="249">
        <f t="shared" si="580"/>
        <v>5.3841743119266053E-2</v>
      </c>
      <c r="Y84" s="249">
        <f t="shared" si="580"/>
        <v>5.3841743119266053E-2</v>
      </c>
      <c r="Z84" s="249">
        <f t="shared" si="580"/>
        <v>5.3841743119266053E-2</v>
      </c>
      <c r="AA84" s="249">
        <f t="shared" si="580"/>
        <v>5.2121559633027524E-2</v>
      </c>
      <c r="AB84" s="249">
        <f t="shared" si="580"/>
        <v>2.7522935779816515E-2</v>
      </c>
      <c r="AC84" s="249">
        <f t="shared" si="580"/>
        <v>2.7522935779816515E-2</v>
      </c>
      <c r="AD84" s="249">
        <f t="shared" si="580"/>
        <v>2.7522935779816515E-2</v>
      </c>
      <c r="AE84" s="249">
        <f t="shared" si="580"/>
        <v>2.7522935779816515E-2</v>
      </c>
      <c r="AF84" s="249">
        <f t="shared" si="580"/>
        <v>5.1605504587155966E-2</v>
      </c>
      <c r="AG84" s="249">
        <f t="shared" si="580"/>
        <v>4.6106651376146786E-2</v>
      </c>
      <c r="AH84" s="249">
        <f t="shared" si="580"/>
        <v>4.537270642201835E-2</v>
      </c>
      <c r="AI84" s="249">
        <f t="shared" si="580"/>
        <v>5.2758027522935777E-2</v>
      </c>
      <c r="AJ84" s="249">
        <f t="shared" si="580"/>
        <v>5.8486238532110095E-2</v>
      </c>
      <c r="AK84" s="249">
        <f t="shared" si="580"/>
        <v>5.1037844036697248E-2</v>
      </c>
      <c r="AL84" s="249">
        <f t="shared" si="580"/>
        <v>4.6014908256880732E-2</v>
      </c>
      <c r="AM84" s="249">
        <f t="shared" si="580"/>
        <v>4.2144495412844034E-2</v>
      </c>
      <c r="AN84" s="249">
        <f t="shared" si="580"/>
        <v>4.3291284403669722E-2</v>
      </c>
      <c r="AO84" s="249">
        <f t="shared" si="580"/>
        <v>0</v>
      </c>
    </row>
    <row r="85" spans="3:41" ht="20.100000000000001" customHeight="1" x14ac:dyDescent="0.25">
      <c r="C85" s="248"/>
      <c r="P85" s="249"/>
      <c r="Q85" s="249"/>
      <c r="R85" s="249">
        <f>+R37/100.36</f>
        <v>6.8872060581905148E-3</v>
      </c>
      <c r="S85" s="249">
        <f t="shared" ref="S85:AO85" si="581">+S37/100.36</f>
        <v>2.0661618174571541E-2</v>
      </c>
      <c r="T85" s="249">
        <f t="shared" si="581"/>
        <v>5.0448784376245517E-2</v>
      </c>
      <c r="U85" s="249">
        <f t="shared" si="581"/>
        <v>5.3892387405340775E-2</v>
      </c>
      <c r="V85" s="249">
        <f t="shared" si="581"/>
        <v>5.3892387405340775E-2</v>
      </c>
      <c r="W85" s="249">
        <f t="shared" si="581"/>
        <v>5.3892387405340775E-2</v>
      </c>
      <c r="X85" s="249">
        <f t="shared" si="581"/>
        <v>5.3892387405340775E-2</v>
      </c>
      <c r="Y85" s="249">
        <f t="shared" si="581"/>
        <v>5.3892387405340775E-2</v>
      </c>
      <c r="Z85" s="249">
        <f t="shared" si="581"/>
        <v>5.3892387405340775E-2</v>
      </c>
      <c r="AA85" s="249">
        <f t="shared" si="581"/>
        <v>5.2170585890793139E-2</v>
      </c>
      <c r="AB85" s="249">
        <f t="shared" si="581"/>
        <v>2.7548824232762059E-2</v>
      </c>
      <c r="AC85" s="249">
        <f t="shared" si="581"/>
        <v>2.7548824232762059E-2</v>
      </c>
      <c r="AD85" s="249">
        <f t="shared" si="581"/>
        <v>2.7548824232762059E-2</v>
      </c>
      <c r="AE85" s="249">
        <f t="shared" si="581"/>
        <v>2.7548824232762059E-2</v>
      </c>
      <c r="AF85" s="249">
        <f t="shared" si="581"/>
        <v>5.1654045436428861E-2</v>
      </c>
      <c r="AG85" s="249">
        <f t="shared" si="581"/>
        <v>4.6150019928258269E-2</v>
      </c>
      <c r="AH85" s="249">
        <f t="shared" si="581"/>
        <v>4.5415384615384614E-2</v>
      </c>
      <c r="AI85" s="249">
        <f t="shared" si="581"/>
        <v>5.2807652451175767E-2</v>
      </c>
      <c r="AJ85" s="249">
        <f t="shared" si="581"/>
        <v>5.8541251494619376E-2</v>
      </c>
      <c r="AK85" s="249">
        <f t="shared" si="581"/>
        <v>5.1085850936628138E-2</v>
      </c>
      <c r="AL85" s="249">
        <f t="shared" si="581"/>
        <v>4.6058190514149062E-2</v>
      </c>
      <c r="AM85" s="249">
        <f t="shared" si="581"/>
        <v>4.21841371064169E-2</v>
      </c>
      <c r="AN85" s="249">
        <f t="shared" si="581"/>
        <v>4.2388919888401759E-2</v>
      </c>
      <c r="AO85" s="249">
        <f t="shared" si="581"/>
        <v>0</v>
      </c>
    </row>
    <row r="86" spans="3:41" ht="20.100000000000001" customHeight="1" x14ac:dyDescent="0.25">
      <c r="C86" s="248"/>
      <c r="P86" s="249"/>
      <c r="Q86" s="249"/>
      <c r="R86" s="249">
        <f>+R38/29.92</f>
        <v>6.8805122528577739E-3</v>
      </c>
      <c r="S86" s="249">
        <f t="shared" ref="S86:AO86" si="582">+S38/29.92</f>
        <v>2.0641536758573321E-2</v>
      </c>
      <c r="T86" s="249">
        <f t="shared" si="582"/>
        <v>5.0399752252183197E-2</v>
      </c>
      <c r="U86" s="249">
        <f t="shared" si="582"/>
        <v>5.3840008378612074E-2</v>
      </c>
      <c r="V86" s="249">
        <f t="shared" si="582"/>
        <v>5.3840008378612074E-2</v>
      </c>
      <c r="W86" s="249">
        <f t="shared" si="582"/>
        <v>5.3840008378612074E-2</v>
      </c>
      <c r="X86" s="249">
        <f t="shared" si="582"/>
        <v>5.3840008378612074E-2</v>
      </c>
      <c r="Y86" s="249">
        <f t="shared" si="582"/>
        <v>5.3840008378612074E-2</v>
      </c>
      <c r="Z86" s="249">
        <f t="shared" si="582"/>
        <v>5.3840008378612074E-2</v>
      </c>
      <c r="AA86" s="249">
        <f t="shared" si="582"/>
        <v>5.2119880315397632E-2</v>
      </c>
      <c r="AB86" s="249">
        <f t="shared" si="582"/>
        <v>2.7522049011431095E-2</v>
      </c>
      <c r="AC86" s="249">
        <f t="shared" si="582"/>
        <v>2.7522049011431095E-2</v>
      </c>
      <c r="AD86" s="249">
        <f t="shared" si="582"/>
        <v>2.7522049011431095E-2</v>
      </c>
      <c r="AE86" s="249">
        <f t="shared" si="582"/>
        <v>2.7522049011431095E-2</v>
      </c>
      <c r="AF86" s="249">
        <f t="shared" si="582"/>
        <v>5.1603841896433307E-2</v>
      </c>
      <c r="AG86" s="249">
        <f t="shared" si="582"/>
        <v>4.6105165854357796E-2</v>
      </c>
      <c r="AH86" s="249">
        <f t="shared" si="582"/>
        <v>4.5371244547386301E-2</v>
      </c>
      <c r="AI86" s="249">
        <f t="shared" si="582"/>
        <v>5.2756327698786985E-2</v>
      </c>
      <c r="AJ86" s="249">
        <f t="shared" si="582"/>
        <v>5.8484354149291068E-2</v>
      </c>
      <c r="AK86" s="249">
        <f t="shared" si="582"/>
        <v>5.1036199635572536E-2</v>
      </c>
      <c r="AL86" s="249">
        <f t="shared" si="582"/>
        <v>4.6013425690986355E-2</v>
      </c>
      <c r="AM86" s="249">
        <f t="shared" si="582"/>
        <v>4.2143137548753866E-2</v>
      </c>
      <c r="AN86" s="249">
        <f t="shared" si="582"/>
        <v>4.3289889590896823E-2</v>
      </c>
      <c r="AO86" s="249">
        <f t="shared" si="582"/>
        <v>0</v>
      </c>
    </row>
    <row r="87" spans="3:41" ht="20.100000000000001" customHeight="1" x14ac:dyDescent="0.25">
      <c r="C87" s="248"/>
      <c r="P87" s="249"/>
      <c r="Q87" s="249"/>
      <c r="R87" s="249">
        <f>+R39/83.3</f>
        <v>6.8807087513904639E-3</v>
      </c>
      <c r="S87" s="249">
        <f t="shared" ref="S87:AO87" si="583">+S39/83.3</f>
        <v>2.0642126254171396E-2</v>
      </c>
      <c r="T87" s="249">
        <f t="shared" si="583"/>
        <v>3.8396389683166846E-2</v>
      </c>
      <c r="U87" s="249">
        <f t="shared" si="583"/>
        <v>4.1836744058862077E-2</v>
      </c>
      <c r="V87" s="249">
        <f t="shared" si="583"/>
        <v>4.1836744058862077E-2</v>
      </c>
      <c r="W87" s="249">
        <f t="shared" si="583"/>
        <v>4.1836744058862077E-2</v>
      </c>
      <c r="X87" s="249">
        <f t="shared" si="583"/>
        <v>4.1836744058862077E-2</v>
      </c>
      <c r="Y87" s="249">
        <f t="shared" si="583"/>
        <v>4.1836744058862077E-2</v>
      </c>
      <c r="Z87" s="249">
        <f t="shared" si="583"/>
        <v>4.1836744058862077E-2</v>
      </c>
      <c r="AA87" s="249">
        <f t="shared" si="583"/>
        <v>4.0116566871014461E-2</v>
      </c>
      <c r="AB87" s="249">
        <f t="shared" si="583"/>
        <v>2.7522835005561855E-2</v>
      </c>
      <c r="AC87" s="249">
        <f t="shared" si="583"/>
        <v>2.7522835005561855E-2</v>
      </c>
      <c r="AD87" s="249">
        <f t="shared" si="583"/>
        <v>2.7522835005561855E-2</v>
      </c>
      <c r="AE87" s="249">
        <f t="shared" si="583"/>
        <v>2.7522835005561855E-2</v>
      </c>
      <c r="AF87" s="249">
        <f t="shared" si="583"/>
        <v>4.5602914675044327E-2</v>
      </c>
      <c r="AG87" s="249">
        <f t="shared" si="583"/>
        <v>4.6106482558275604E-2</v>
      </c>
      <c r="AH87" s="249">
        <f t="shared" si="583"/>
        <v>4.5372540291460629E-2</v>
      </c>
      <c r="AI87" s="249">
        <f t="shared" si="583"/>
        <v>4.6755433390902226E-2</v>
      </c>
      <c r="AJ87" s="249">
        <f t="shared" si="583"/>
        <v>5.248362342643479E-2</v>
      </c>
      <c r="AK87" s="249">
        <f t="shared" si="583"/>
        <v>5.103765716343877E-2</v>
      </c>
      <c r="AL87" s="249">
        <f t="shared" si="583"/>
        <v>4.6014739774923735E-2</v>
      </c>
      <c r="AM87" s="249">
        <f t="shared" si="583"/>
        <v>4.2144341102266593E-2</v>
      </c>
      <c r="AN87" s="249">
        <f t="shared" si="583"/>
        <v>4.3291125894165006E-2</v>
      </c>
      <c r="AO87" s="249">
        <f t="shared" si="583"/>
        <v>0.11404561824729892</v>
      </c>
    </row>
    <row r="88" spans="3:41" ht="20.100000000000001" customHeight="1" x14ac:dyDescent="0.25">
      <c r="C88" s="248" t="s">
        <v>165</v>
      </c>
      <c r="P88" s="249">
        <f>+P43/$E$43</f>
        <v>0</v>
      </c>
      <c r="Q88" s="249">
        <f t="shared" ref="Q88:AO88" si="584">+Q43/$E$43</f>
        <v>0</v>
      </c>
      <c r="R88" s="249">
        <f t="shared" si="584"/>
        <v>0</v>
      </c>
      <c r="S88" s="249">
        <f t="shared" si="584"/>
        <v>0</v>
      </c>
      <c r="T88" s="249">
        <f t="shared" si="584"/>
        <v>1.1467889908256881E-2</v>
      </c>
      <c r="U88" s="249">
        <f t="shared" si="584"/>
        <v>3.4403669724770644E-2</v>
      </c>
      <c r="V88" s="249">
        <f t="shared" si="584"/>
        <v>5.7339449541284407E-2</v>
      </c>
      <c r="W88" s="249">
        <f t="shared" si="584"/>
        <v>5.7339449541284407E-2</v>
      </c>
      <c r="X88" s="249">
        <f t="shared" si="584"/>
        <v>5.7339449541284407E-2</v>
      </c>
      <c r="Y88" s="249">
        <f t="shared" si="584"/>
        <v>5.7339449541284407E-2</v>
      </c>
      <c r="Z88" s="249">
        <f t="shared" si="584"/>
        <v>5.7339449541284407E-2</v>
      </c>
      <c r="AA88" s="249">
        <f t="shared" si="584"/>
        <v>5.7339449541284407E-2</v>
      </c>
      <c r="AB88" s="249">
        <f t="shared" si="584"/>
        <v>2.2935779816513763E-2</v>
      </c>
      <c r="AC88" s="249">
        <f t="shared" si="584"/>
        <v>2.2935779816513763E-2</v>
      </c>
      <c r="AD88" s="249">
        <f t="shared" si="584"/>
        <v>2.2935779816513763E-2</v>
      </c>
      <c r="AE88" s="249">
        <f t="shared" si="584"/>
        <v>2.2935779816513763E-2</v>
      </c>
      <c r="AF88" s="249">
        <f t="shared" si="584"/>
        <v>5.7339449541284407E-2</v>
      </c>
      <c r="AG88" s="249">
        <f t="shared" si="584"/>
        <v>5.7339449541284407E-2</v>
      </c>
      <c r="AH88" s="249">
        <f t="shared" si="584"/>
        <v>5.7339449541284407E-2</v>
      </c>
      <c r="AI88" s="249">
        <f t="shared" si="584"/>
        <v>5.7339449541284407E-2</v>
      </c>
      <c r="AJ88" s="249">
        <f t="shared" si="584"/>
        <v>5.7339449541284407E-2</v>
      </c>
      <c r="AK88" s="249">
        <f t="shared" si="584"/>
        <v>5.7339449541284407E-2</v>
      </c>
      <c r="AL88" s="249">
        <f t="shared" si="584"/>
        <v>5.7339449541284407E-2</v>
      </c>
      <c r="AM88" s="249">
        <f t="shared" si="584"/>
        <v>5.7339449541284407E-2</v>
      </c>
      <c r="AN88" s="249">
        <f t="shared" si="584"/>
        <v>5.9633027522935783E-2</v>
      </c>
      <c r="AO88" s="249">
        <f t="shared" si="584"/>
        <v>0</v>
      </c>
    </row>
    <row r="89" spans="3:41" ht="20.100000000000001" customHeight="1" x14ac:dyDescent="0.25">
      <c r="C89" s="248" t="s">
        <v>166</v>
      </c>
      <c r="P89" s="249">
        <f>+P48/$E$48</f>
        <v>0</v>
      </c>
      <c r="Q89" s="249">
        <f t="shared" ref="Q89:AO89" si="585">+Q48/$E$48</f>
        <v>0</v>
      </c>
      <c r="R89" s="249">
        <f t="shared" si="585"/>
        <v>0</v>
      </c>
      <c r="S89" s="249">
        <f t="shared" si="585"/>
        <v>0</v>
      </c>
      <c r="T89" s="249">
        <f t="shared" si="585"/>
        <v>4.5977011494252873E-2</v>
      </c>
      <c r="U89" s="249">
        <f t="shared" si="585"/>
        <v>4.5977011494252873E-2</v>
      </c>
      <c r="V89" s="249">
        <f t="shared" si="585"/>
        <v>4.5977011494252873E-2</v>
      </c>
      <c r="W89" s="249">
        <f t="shared" si="585"/>
        <v>4.5977011494252873E-2</v>
      </c>
      <c r="X89" s="249">
        <f t="shared" si="585"/>
        <v>5.1724137931034482E-2</v>
      </c>
      <c r="Y89" s="249">
        <f t="shared" si="585"/>
        <v>5.1724137931034482E-2</v>
      </c>
      <c r="Z89" s="249">
        <f t="shared" si="585"/>
        <v>5.1724137931034482E-2</v>
      </c>
      <c r="AA89" s="249">
        <f t="shared" si="585"/>
        <v>5.1724137931034482E-2</v>
      </c>
      <c r="AB89" s="249">
        <f t="shared" si="585"/>
        <v>2.8735632183908046E-2</v>
      </c>
      <c r="AC89" s="249">
        <f t="shared" si="585"/>
        <v>2.8735632183908046E-2</v>
      </c>
      <c r="AD89" s="249">
        <f t="shared" si="585"/>
        <v>2.8735632183908046E-2</v>
      </c>
      <c r="AE89" s="249">
        <f t="shared" si="585"/>
        <v>2.8735632183908046E-2</v>
      </c>
      <c r="AF89" s="249">
        <f t="shared" si="585"/>
        <v>5.1724137931034482E-2</v>
      </c>
      <c r="AG89" s="249">
        <f t="shared" si="585"/>
        <v>5.1724137931034482E-2</v>
      </c>
      <c r="AH89" s="249">
        <f t="shared" si="585"/>
        <v>5.1724137931034482E-2</v>
      </c>
      <c r="AI89" s="249">
        <f t="shared" si="585"/>
        <v>5.1724137931034482E-2</v>
      </c>
      <c r="AJ89" s="249">
        <f t="shared" si="585"/>
        <v>5.7471264367816091E-2</v>
      </c>
      <c r="AK89" s="249">
        <f t="shared" si="585"/>
        <v>5.7471264367816091E-2</v>
      </c>
      <c r="AL89" s="249">
        <f t="shared" si="585"/>
        <v>5.7471264367816091E-2</v>
      </c>
      <c r="AM89" s="249">
        <f t="shared" si="585"/>
        <v>5.7471264367816091E-2</v>
      </c>
      <c r="AN89" s="249">
        <f t="shared" si="585"/>
        <v>5.7471264367816091E-2</v>
      </c>
      <c r="AO89" s="249">
        <f t="shared" si="585"/>
        <v>0</v>
      </c>
    </row>
    <row r="90" spans="3:41" ht="20.100000000000001" customHeight="1" x14ac:dyDescent="0.25">
      <c r="C90" s="248" t="s">
        <v>167</v>
      </c>
      <c r="P90" s="249">
        <f>+P53/$E$53</f>
        <v>0</v>
      </c>
      <c r="Q90" s="249">
        <f t="shared" ref="Q90:AO90" si="586">+Q53/$E$53</f>
        <v>0</v>
      </c>
      <c r="R90" s="249">
        <f t="shared" si="586"/>
        <v>0</v>
      </c>
      <c r="S90" s="249">
        <f t="shared" si="586"/>
        <v>0</v>
      </c>
      <c r="T90" s="249">
        <f t="shared" si="586"/>
        <v>0</v>
      </c>
      <c r="U90" s="249">
        <f t="shared" si="586"/>
        <v>0</v>
      </c>
      <c r="V90" s="249">
        <f t="shared" si="586"/>
        <v>0</v>
      </c>
      <c r="W90" s="249">
        <f t="shared" si="586"/>
        <v>0</v>
      </c>
      <c r="X90" s="249">
        <f t="shared" si="586"/>
        <v>0</v>
      </c>
      <c r="Y90" s="249">
        <f t="shared" si="586"/>
        <v>0</v>
      </c>
      <c r="Z90" s="249">
        <f t="shared" si="586"/>
        <v>0</v>
      </c>
      <c r="AA90" s="249">
        <f t="shared" si="586"/>
        <v>0</v>
      </c>
      <c r="AB90" s="249">
        <f t="shared" si="586"/>
        <v>0</v>
      </c>
      <c r="AC90" s="249">
        <f t="shared" si="586"/>
        <v>4.3859649122807015E-2</v>
      </c>
      <c r="AD90" s="249">
        <f t="shared" si="586"/>
        <v>4.3859649122807015E-2</v>
      </c>
      <c r="AE90" s="249">
        <f t="shared" si="586"/>
        <v>4.3859649122807015E-2</v>
      </c>
      <c r="AF90" s="249">
        <f t="shared" si="586"/>
        <v>4.3859649122807015E-2</v>
      </c>
      <c r="AG90" s="249">
        <f t="shared" si="586"/>
        <v>4.3859649122807015E-2</v>
      </c>
      <c r="AH90" s="249">
        <f t="shared" si="586"/>
        <v>4.3859649122807015E-2</v>
      </c>
      <c r="AI90" s="249">
        <f t="shared" si="586"/>
        <v>0.13157894736842105</v>
      </c>
      <c r="AJ90" s="249">
        <f t="shared" si="586"/>
        <v>0.13157894736842105</v>
      </c>
      <c r="AK90" s="249">
        <f t="shared" si="586"/>
        <v>0.13157894736842105</v>
      </c>
      <c r="AL90" s="249">
        <f t="shared" si="586"/>
        <v>0.16666666666666666</v>
      </c>
      <c r="AM90" s="249">
        <f t="shared" si="586"/>
        <v>0.17543859649122806</v>
      </c>
      <c r="AN90" s="249">
        <f t="shared" si="586"/>
        <v>0</v>
      </c>
      <c r="AO90" s="249">
        <f t="shared" si="586"/>
        <v>0</v>
      </c>
    </row>
    <row r="91" spans="3:41" ht="20.100000000000001" customHeight="1" x14ac:dyDescent="0.25">
      <c r="C91" s="248" t="s">
        <v>101</v>
      </c>
      <c r="P91" s="249">
        <f>+P58/$E$58</f>
        <v>0</v>
      </c>
      <c r="Q91" s="249">
        <f t="shared" ref="Q91:AO91" si="587">+Q58/$E$58</f>
        <v>0</v>
      </c>
      <c r="R91" s="249">
        <f t="shared" si="587"/>
        <v>0</v>
      </c>
      <c r="S91" s="249">
        <f t="shared" si="587"/>
        <v>0</v>
      </c>
      <c r="T91" s="249">
        <f t="shared" si="587"/>
        <v>0</v>
      </c>
      <c r="U91" s="249">
        <f t="shared" si="587"/>
        <v>0</v>
      </c>
      <c r="V91" s="249">
        <f t="shared" si="587"/>
        <v>0</v>
      </c>
      <c r="W91" s="249">
        <f t="shared" si="587"/>
        <v>0</v>
      </c>
      <c r="X91" s="249">
        <f t="shared" si="587"/>
        <v>8.771929824561403E-2</v>
      </c>
      <c r="Y91" s="249">
        <f t="shared" si="587"/>
        <v>0.10526315789473684</v>
      </c>
      <c r="Z91" s="249">
        <f t="shared" si="587"/>
        <v>0.10526315789473684</v>
      </c>
      <c r="AA91" s="249">
        <f t="shared" si="587"/>
        <v>3.5087719298245612E-2</v>
      </c>
      <c r="AB91" s="249">
        <f t="shared" si="587"/>
        <v>3.5087719298245612E-2</v>
      </c>
      <c r="AC91" s="249">
        <f t="shared" si="587"/>
        <v>4.3859649122807015E-2</v>
      </c>
      <c r="AD91" s="249">
        <f t="shared" si="587"/>
        <v>4.3859649122807015E-2</v>
      </c>
      <c r="AE91" s="249">
        <f t="shared" si="587"/>
        <v>4.3859649122807015E-2</v>
      </c>
      <c r="AF91" s="249">
        <f t="shared" si="587"/>
        <v>6.1403508771929821E-2</v>
      </c>
      <c r="AG91" s="249">
        <f t="shared" si="587"/>
        <v>6.1403508771929821E-2</v>
      </c>
      <c r="AH91" s="249">
        <f t="shared" si="587"/>
        <v>6.1403508771929821E-2</v>
      </c>
      <c r="AI91" s="249">
        <f t="shared" si="587"/>
        <v>6.1403508771929821E-2</v>
      </c>
      <c r="AJ91" s="249">
        <f t="shared" si="587"/>
        <v>6.1403508771929821E-2</v>
      </c>
      <c r="AK91" s="249">
        <f t="shared" si="587"/>
        <v>6.1403508771929821E-2</v>
      </c>
      <c r="AL91" s="249">
        <f t="shared" si="587"/>
        <v>6.1403508771929821E-2</v>
      </c>
      <c r="AM91" s="249">
        <f t="shared" si="587"/>
        <v>7.0175438596491224E-2</v>
      </c>
      <c r="AN91" s="249">
        <f t="shared" si="587"/>
        <v>0</v>
      </c>
      <c r="AO91" s="249">
        <f t="shared" si="587"/>
        <v>0</v>
      </c>
    </row>
    <row r="92" spans="3:41" ht="20.100000000000001" customHeight="1" x14ac:dyDescent="0.25">
      <c r="C92" s="248" t="s">
        <v>168</v>
      </c>
      <c r="P92" s="249">
        <f>+P63/$E$63</f>
        <v>0</v>
      </c>
      <c r="Q92" s="249">
        <f t="shared" ref="Q92:AO92" si="588">+Q63/$E$63</f>
        <v>0</v>
      </c>
      <c r="R92" s="249">
        <f t="shared" si="588"/>
        <v>0</v>
      </c>
      <c r="S92" s="249">
        <f t="shared" si="588"/>
        <v>0.01</v>
      </c>
      <c r="T92" s="249">
        <f t="shared" si="588"/>
        <v>2.5000000000000001E-2</v>
      </c>
      <c r="U92" s="249">
        <f t="shared" si="588"/>
        <v>2.5000000000000001E-2</v>
      </c>
      <c r="V92" s="249">
        <f t="shared" si="588"/>
        <v>2.5000000000000001E-2</v>
      </c>
      <c r="W92" s="249">
        <f t="shared" si="588"/>
        <v>0.04</v>
      </c>
      <c r="X92" s="249">
        <f t="shared" si="588"/>
        <v>0.05</v>
      </c>
      <c r="Y92" s="249">
        <f t="shared" si="588"/>
        <v>0.05</v>
      </c>
      <c r="Z92" s="249">
        <f t="shared" si="588"/>
        <v>0.05</v>
      </c>
      <c r="AA92" s="249">
        <f t="shared" si="588"/>
        <v>2.5000000000000001E-2</v>
      </c>
      <c r="AB92" s="249">
        <f t="shared" si="588"/>
        <v>2.5000000000000001E-2</v>
      </c>
      <c r="AC92" s="249">
        <f t="shared" si="588"/>
        <v>2.5000000000000001E-2</v>
      </c>
      <c r="AD92" s="249">
        <f t="shared" si="588"/>
        <v>2.5000000000000001E-2</v>
      </c>
      <c r="AE92" s="249">
        <f t="shared" si="588"/>
        <v>2.5000000000000001E-2</v>
      </c>
      <c r="AF92" s="249">
        <f t="shared" si="588"/>
        <v>0.1</v>
      </c>
      <c r="AG92" s="249">
        <f t="shared" si="588"/>
        <v>0.1</v>
      </c>
      <c r="AH92" s="249">
        <f t="shared" si="588"/>
        <v>0.1</v>
      </c>
      <c r="AI92" s="249">
        <f t="shared" si="588"/>
        <v>0.1</v>
      </c>
      <c r="AJ92" s="249">
        <f t="shared" si="588"/>
        <v>0.1</v>
      </c>
      <c r="AK92" s="249">
        <f t="shared" si="588"/>
        <v>0.1</v>
      </c>
      <c r="AL92" s="249">
        <f t="shared" si="588"/>
        <v>0</v>
      </c>
      <c r="AM92" s="249">
        <f t="shared" si="588"/>
        <v>0</v>
      </c>
      <c r="AN92" s="249">
        <f t="shared" si="588"/>
        <v>0</v>
      </c>
      <c r="AO92" s="249">
        <f t="shared" si="588"/>
        <v>0</v>
      </c>
    </row>
    <row r="93" spans="3:41" ht="20.100000000000001" customHeight="1" x14ac:dyDescent="0.25">
      <c r="C93" s="248" t="s">
        <v>169</v>
      </c>
      <c r="P93" s="249">
        <f>+P63/$E$63</f>
        <v>0</v>
      </c>
      <c r="Q93" s="249">
        <f t="shared" ref="Q93:AO93" si="589">+Q63/$E$63</f>
        <v>0</v>
      </c>
      <c r="R93" s="249">
        <f t="shared" si="589"/>
        <v>0</v>
      </c>
      <c r="S93" s="249">
        <f t="shared" si="589"/>
        <v>0.01</v>
      </c>
      <c r="T93" s="249">
        <f t="shared" si="589"/>
        <v>2.5000000000000001E-2</v>
      </c>
      <c r="U93" s="249">
        <f t="shared" si="589"/>
        <v>2.5000000000000001E-2</v>
      </c>
      <c r="V93" s="249">
        <f t="shared" si="589"/>
        <v>2.5000000000000001E-2</v>
      </c>
      <c r="W93" s="249">
        <f t="shared" si="589"/>
        <v>0.04</v>
      </c>
      <c r="X93" s="249">
        <f t="shared" si="589"/>
        <v>0.05</v>
      </c>
      <c r="Y93" s="249">
        <f t="shared" si="589"/>
        <v>0.05</v>
      </c>
      <c r="Z93" s="249">
        <f t="shared" si="589"/>
        <v>0.05</v>
      </c>
      <c r="AA93" s="249">
        <f t="shared" si="589"/>
        <v>2.5000000000000001E-2</v>
      </c>
      <c r="AB93" s="249">
        <f t="shared" si="589"/>
        <v>2.5000000000000001E-2</v>
      </c>
      <c r="AC93" s="249">
        <f t="shared" si="589"/>
        <v>2.5000000000000001E-2</v>
      </c>
      <c r="AD93" s="249">
        <f t="shared" si="589"/>
        <v>2.5000000000000001E-2</v>
      </c>
      <c r="AE93" s="249">
        <f t="shared" si="589"/>
        <v>2.5000000000000001E-2</v>
      </c>
      <c r="AF93" s="249">
        <f t="shared" si="589"/>
        <v>0.1</v>
      </c>
      <c r="AG93" s="249">
        <f t="shared" si="589"/>
        <v>0.1</v>
      </c>
      <c r="AH93" s="249">
        <f t="shared" si="589"/>
        <v>0.1</v>
      </c>
      <c r="AI93" s="249">
        <f t="shared" si="589"/>
        <v>0.1</v>
      </c>
      <c r="AJ93" s="249">
        <f t="shared" si="589"/>
        <v>0.1</v>
      </c>
      <c r="AK93" s="249">
        <f t="shared" si="589"/>
        <v>0.1</v>
      </c>
      <c r="AL93" s="249">
        <f t="shared" si="589"/>
        <v>0</v>
      </c>
      <c r="AM93" s="249">
        <f t="shared" si="589"/>
        <v>0</v>
      </c>
      <c r="AN93" s="249">
        <f t="shared" si="589"/>
        <v>0</v>
      </c>
      <c r="AO93" s="249">
        <f t="shared" si="589"/>
        <v>0</v>
      </c>
    </row>
    <row r="94" spans="3:41" ht="20.100000000000001" customHeight="1" x14ac:dyDescent="0.25">
      <c r="C94" s="248" t="s">
        <v>170</v>
      </c>
      <c r="P94" s="249">
        <f>+P63/$E$63</f>
        <v>0</v>
      </c>
      <c r="Q94" s="249">
        <f t="shared" ref="Q94:AO94" si="590">+Q63/$E$63</f>
        <v>0</v>
      </c>
      <c r="R94" s="249">
        <f t="shared" si="590"/>
        <v>0</v>
      </c>
      <c r="S94" s="249">
        <f t="shared" si="590"/>
        <v>0.01</v>
      </c>
      <c r="T94" s="249">
        <f t="shared" si="590"/>
        <v>2.5000000000000001E-2</v>
      </c>
      <c r="U94" s="249">
        <f t="shared" si="590"/>
        <v>2.5000000000000001E-2</v>
      </c>
      <c r="V94" s="249">
        <f t="shared" si="590"/>
        <v>2.5000000000000001E-2</v>
      </c>
      <c r="W94" s="249">
        <f t="shared" si="590"/>
        <v>0.04</v>
      </c>
      <c r="X94" s="249">
        <f t="shared" si="590"/>
        <v>0.05</v>
      </c>
      <c r="Y94" s="249">
        <f t="shared" si="590"/>
        <v>0.05</v>
      </c>
      <c r="Z94" s="249">
        <f t="shared" si="590"/>
        <v>0.05</v>
      </c>
      <c r="AA94" s="249">
        <f t="shared" si="590"/>
        <v>2.5000000000000001E-2</v>
      </c>
      <c r="AB94" s="249">
        <f t="shared" si="590"/>
        <v>2.5000000000000001E-2</v>
      </c>
      <c r="AC94" s="249">
        <f t="shared" si="590"/>
        <v>2.5000000000000001E-2</v>
      </c>
      <c r="AD94" s="249">
        <f t="shared" si="590"/>
        <v>2.5000000000000001E-2</v>
      </c>
      <c r="AE94" s="249">
        <f t="shared" si="590"/>
        <v>2.5000000000000001E-2</v>
      </c>
      <c r="AF94" s="249">
        <f t="shared" si="590"/>
        <v>0.1</v>
      </c>
      <c r="AG94" s="249">
        <f t="shared" si="590"/>
        <v>0.1</v>
      </c>
      <c r="AH94" s="249">
        <f t="shared" si="590"/>
        <v>0.1</v>
      </c>
      <c r="AI94" s="249">
        <f t="shared" si="590"/>
        <v>0.1</v>
      </c>
      <c r="AJ94" s="249">
        <f t="shared" si="590"/>
        <v>0.1</v>
      </c>
      <c r="AK94" s="249">
        <f t="shared" si="590"/>
        <v>0.1</v>
      </c>
      <c r="AL94" s="249">
        <f t="shared" si="590"/>
        <v>0</v>
      </c>
      <c r="AM94" s="249">
        <f t="shared" si="590"/>
        <v>0</v>
      </c>
      <c r="AN94" s="249">
        <f t="shared" si="590"/>
        <v>0</v>
      </c>
      <c r="AO94" s="249">
        <f t="shared" si="590"/>
        <v>0</v>
      </c>
    </row>
  </sheetData>
  <mergeCells count="106">
    <mergeCell ref="B4:AO4"/>
    <mergeCell ref="B1:AO1"/>
    <mergeCell ref="B2:AO2"/>
    <mergeCell ref="D68:D69"/>
    <mergeCell ref="C53:C56"/>
    <mergeCell ref="D53:D56"/>
    <mergeCell ref="E53:E56"/>
    <mergeCell ref="F53:F56"/>
    <mergeCell ref="G53:G56"/>
    <mergeCell ref="F68:F69"/>
    <mergeCell ref="G68:G69"/>
    <mergeCell ref="H68:H69"/>
    <mergeCell ref="E68:E69"/>
    <mergeCell ref="B5:B6"/>
    <mergeCell ref="C5:C6"/>
    <mergeCell ref="F5:F6"/>
    <mergeCell ref="G5:G6"/>
    <mergeCell ref="H5:H6"/>
    <mergeCell ref="D5:D6"/>
    <mergeCell ref="E5:E6"/>
    <mergeCell ref="D19:D22"/>
    <mergeCell ref="E19:E22"/>
    <mergeCell ref="F19:F22"/>
    <mergeCell ref="G19:G22"/>
    <mergeCell ref="H19:H22"/>
    <mergeCell ref="C71:C72"/>
    <mergeCell ref="I5:I6"/>
    <mergeCell ref="I9:I10"/>
    <mergeCell ref="I11:I12"/>
    <mergeCell ref="I14:I15"/>
    <mergeCell ref="I16:I17"/>
    <mergeCell ref="I19:I20"/>
    <mergeCell ref="I21:I22"/>
    <mergeCell ref="I24:I25"/>
    <mergeCell ref="I26:I27"/>
    <mergeCell ref="I29:I30"/>
    <mergeCell ref="I31:I32"/>
    <mergeCell ref="I35:I36"/>
    <mergeCell ref="I43:I44"/>
    <mergeCell ref="E48:E51"/>
    <mergeCell ref="D48:D51"/>
    <mergeCell ref="C48:C51"/>
    <mergeCell ref="G24:G27"/>
    <mergeCell ref="F24:F27"/>
    <mergeCell ref="H24:H27"/>
    <mergeCell ref="F29:F32"/>
    <mergeCell ref="G29:G32"/>
    <mergeCell ref="H29:H32"/>
    <mergeCell ref="C68:C69"/>
    <mergeCell ref="I58:I59"/>
    <mergeCell ref="I60:I61"/>
    <mergeCell ref="I63:I64"/>
    <mergeCell ref="I65:I66"/>
    <mergeCell ref="I45:I46"/>
    <mergeCell ref="I48:I49"/>
    <mergeCell ref="I50:I51"/>
    <mergeCell ref="I53:I54"/>
    <mergeCell ref="I55:I56"/>
    <mergeCell ref="G43:G46"/>
    <mergeCell ref="H43:H46"/>
    <mergeCell ref="H48:H51"/>
    <mergeCell ref="G48:G51"/>
    <mergeCell ref="F48:F51"/>
    <mergeCell ref="C43:C46"/>
    <mergeCell ref="D43:D46"/>
    <mergeCell ref="E43:E46"/>
    <mergeCell ref="F43:F46"/>
    <mergeCell ref="E24:E27"/>
    <mergeCell ref="D24:D27"/>
    <mergeCell ref="C24:C27"/>
    <mergeCell ref="C29:C32"/>
    <mergeCell ref="D29:D32"/>
    <mergeCell ref="E29:E32"/>
    <mergeCell ref="I40:I41"/>
    <mergeCell ref="C9:C12"/>
    <mergeCell ref="D9:D12"/>
    <mergeCell ref="E9:E12"/>
    <mergeCell ref="F9:F12"/>
    <mergeCell ref="G9:G12"/>
    <mergeCell ref="H9:H12"/>
    <mergeCell ref="H14:H17"/>
    <mergeCell ref="G14:G17"/>
    <mergeCell ref="F14:F17"/>
    <mergeCell ref="E14:E17"/>
    <mergeCell ref="D14:D17"/>
    <mergeCell ref="C14:C17"/>
    <mergeCell ref="C19:C22"/>
    <mergeCell ref="C35:C41"/>
    <mergeCell ref="H35:H41"/>
    <mergeCell ref="G35:G41"/>
    <mergeCell ref="F35:F41"/>
    <mergeCell ref="E35:E41"/>
    <mergeCell ref="D35:D41"/>
    <mergeCell ref="F63:F66"/>
    <mergeCell ref="G63:G66"/>
    <mergeCell ref="H63:H66"/>
    <mergeCell ref="D58:D61"/>
    <mergeCell ref="C58:C61"/>
    <mergeCell ref="C63:C66"/>
    <mergeCell ref="D63:D66"/>
    <mergeCell ref="E63:E66"/>
    <mergeCell ref="H53:H56"/>
    <mergeCell ref="H58:H61"/>
    <mergeCell ref="G58:G61"/>
    <mergeCell ref="F58:F61"/>
    <mergeCell ref="E58:E61"/>
  </mergeCells>
  <printOptions horizontalCentered="1"/>
  <pageMargins left="1" right="0.25" top="0.5" bottom="0.5" header="0" footer="0"/>
  <pageSetup paperSize="8" scale="5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7"/>
  <sheetViews>
    <sheetView topLeftCell="A3" zoomScale="85" zoomScaleNormal="85" zoomScaleSheetLayoutView="85" workbookViewId="0">
      <selection activeCell="I6" sqref="I6"/>
    </sheetView>
  </sheetViews>
  <sheetFormatPr defaultRowHeight="12.75" x14ac:dyDescent="0.25"/>
  <cols>
    <col min="1" max="1" width="9.140625" style="129"/>
    <col min="2" max="2" width="5.85546875" style="129" bestFit="1" customWidth="1"/>
    <col min="3" max="3" width="37.85546875" style="129" customWidth="1"/>
    <col min="4" max="4" width="1.7109375" style="129" customWidth="1"/>
    <col min="5" max="10" width="9.140625" style="129"/>
    <col min="11" max="11" width="11.7109375" style="129" bestFit="1" customWidth="1"/>
    <col min="12" max="16384" width="9.140625" style="129"/>
  </cols>
  <sheetData>
    <row r="1" spans="1:43" s="90" customFormat="1" ht="20.100000000000001" customHeight="1" x14ac:dyDescent="0.25">
      <c r="B1" s="299" t="s">
        <v>103</v>
      </c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299"/>
      <c r="AH1" s="299"/>
      <c r="AI1" s="299"/>
      <c r="AJ1" s="299"/>
      <c r="AK1" s="194"/>
      <c r="AL1" s="194"/>
      <c r="AM1" s="194"/>
      <c r="AN1" s="194"/>
      <c r="AO1" s="194"/>
      <c r="AP1" s="88"/>
      <c r="AQ1" s="89"/>
    </row>
    <row r="2" spans="1:43" s="90" customFormat="1" ht="20.100000000000001" customHeight="1" x14ac:dyDescent="0.25">
      <c r="B2" s="308" t="s">
        <v>130</v>
      </c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  <c r="AG2" s="308"/>
      <c r="AH2" s="308"/>
      <c r="AI2" s="308"/>
      <c r="AJ2" s="308"/>
      <c r="AK2" s="194"/>
      <c r="AL2" s="194"/>
      <c r="AM2" s="194"/>
      <c r="AN2" s="194"/>
      <c r="AO2" s="194"/>
      <c r="AP2" s="88"/>
      <c r="AQ2" s="89"/>
    </row>
    <row r="3" spans="1:43" s="96" customFormat="1" ht="20.100000000000001" customHeight="1" thickBot="1" x14ac:dyDescent="0.3">
      <c r="A3" s="91"/>
      <c r="B3" s="309" t="s">
        <v>140</v>
      </c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195"/>
      <c r="AL3" s="195"/>
      <c r="AM3" s="195"/>
      <c r="AN3" s="195"/>
      <c r="AO3" s="195"/>
      <c r="AP3" s="94"/>
      <c r="AQ3" s="95"/>
    </row>
    <row r="4" spans="1:43" ht="20.100000000000001" customHeight="1" x14ac:dyDescent="0.25">
      <c r="B4" s="310" t="s">
        <v>141</v>
      </c>
      <c r="C4" s="312" t="s">
        <v>142</v>
      </c>
      <c r="D4" s="314"/>
      <c r="E4" s="196" t="s">
        <v>104</v>
      </c>
      <c r="F4" s="196" t="s">
        <v>89</v>
      </c>
      <c r="G4" s="196" t="s">
        <v>105</v>
      </c>
      <c r="H4" s="196" t="s">
        <v>6</v>
      </c>
      <c r="I4" s="196" t="s">
        <v>7</v>
      </c>
      <c r="J4" s="196" t="s">
        <v>8</v>
      </c>
      <c r="K4" s="196" t="s">
        <v>9</v>
      </c>
      <c r="L4" s="196" t="s">
        <v>49</v>
      </c>
      <c r="M4" s="196" t="s">
        <v>50</v>
      </c>
      <c r="N4" s="196" t="s">
        <v>54</v>
      </c>
      <c r="O4" s="196" t="s">
        <v>55</v>
      </c>
      <c r="P4" s="196" t="s">
        <v>56</v>
      </c>
      <c r="Q4" s="196" t="s">
        <v>57</v>
      </c>
      <c r="R4" s="196" t="s">
        <v>58</v>
      </c>
      <c r="S4" s="196" t="s">
        <v>79</v>
      </c>
      <c r="T4" s="196" t="s">
        <v>60</v>
      </c>
      <c r="U4" s="196" t="s">
        <v>61</v>
      </c>
      <c r="V4" s="196" t="s">
        <v>62</v>
      </c>
      <c r="W4" s="196" t="s">
        <v>63</v>
      </c>
      <c r="X4" s="196" t="s">
        <v>64</v>
      </c>
      <c r="Y4" s="196" t="s">
        <v>65</v>
      </c>
      <c r="Z4" s="196" t="s">
        <v>66</v>
      </c>
      <c r="AA4" s="196" t="s">
        <v>67</v>
      </c>
      <c r="AB4" s="196" t="s">
        <v>68</v>
      </c>
      <c r="AC4" s="196" t="s">
        <v>69</v>
      </c>
      <c r="AD4" s="196" t="s">
        <v>70</v>
      </c>
      <c r="AE4" s="196" t="s">
        <v>71</v>
      </c>
      <c r="AF4" s="196" t="s">
        <v>90</v>
      </c>
      <c r="AG4" s="196" t="s">
        <v>73</v>
      </c>
      <c r="AH4" s="196" t="s">
        <v>74</v>
      </c>
      <c r="AI4" s="196" t="s">
        <v>143</v>
      </c>
      <c r="AJ4" s="197" t="s">
        <v>144</v>
      </c>
    </row>
    <row r="5" spans="1:43" s="198" customFormat="1" ht="20.100000000000001" customHeight="1" x14ac:dyDescent="0.25">
      <c r="B5" s="311"/>
      <c r="C5" s="313"/>
      <c r="D5" s="315"/>
      <c r="E5" s="199">
        <v>1</v>
      </c>
      <c r="F5" s="199">
        <f>+E5+1</f>
        <v>2</v>
      </c>
      <c r="G5" s="199">
        <f t="shared" ref="G5:AJ5" si="0">+F5+1</f>
        <v>3</v>
      </c>
      <c r="H5" s="199">
        <f t="shared" si="0"/>
        <v>4</v>
      </c>
      <c r="I5" s="199">
        <f t="shared" si="0"/>
        <v>5</v>
      </c>
      <c r="J5" s="199">
        <f t="shared" si="0"/>
        <v>6</v>
      </c>
      <c r="K5" s="199">
        <f t="shared" si="0"/>
        <v>7</v>
      </c>
      <c r="L5" s="199">
        <f t="shared" si="0"/>
        <v>8</v>
      </c>
      <c r="M5" s="199">
        <f t="shared" si="0"/>
        <v>9</v>
      </c>
      <c r="N5" s="199">
        <f t="shared" si="0"/>
        <v>10</v>
      </c>
      <c r="O5" s="199">
        <f t="shared" si="0"/>
        <v>11</v>
      </c>
      <c r="P5" s="199">
        <f t="shared" si="0"/>
        <v>12</v>
      </c>
      <c r="Q5" s="199">
        <f t="shared" si="0"/>
        <v>13</v>
      </c>
      <c r="R5" s="199">
        <f t="shared" si="0"/>
        <v>14</v>
      </c>
      <c r="S5" s="199">
        <f t="shared" si="0"/>
        <v>15</v>
      </c>
      <c r="T5" s="199">
        <f t="shared" si="0"/>
        <v>16</v>
      </c>
      <c r="U5" s="199">
        <f t="shared" si="0"/>
        <v>17</v>
      </c>
      <c r="V5" s="199">
        <f t="shared" si="0"/>
        <v>18</v>
      </c>
      <c r="W5" s="199">
        <f t="shared" si="0"/>
        <v>19</v>
      </c>
      <c r="X5" s="199">
        <f t="shared" si="0"/>
        <v>20</v>
      </c>
      <c r="Y5" s="199">
        <f t="shared" si="0"/>
        <v>21</v>
      </c>
      <c r="Z5" s="199">
        <f t="shared" si="0"/>
        <v>22</v>
      </c>
      <c r="AA5" s="199">
        <f t="shared" si="0"/>
        <v>23</v>
      </c>
      <c r="AB5" s="199">
        <f t="shared" si="0"/>
        <v>24</v>
      </c>
      <c r="AC5" s="199">
        <f t="shared" si="0"/>
        <v>25</v>
      </c>
      <c r="AD5" s="199">
        <f t="shared" si="0"/>
        <v>26</v>
      </c>
      <c r="AE5" s="199">
        <f t="shared" si="0"/>
        <v>27</v>
      </c>
      <c r="AF5" s="199">
        <f t="shared" si="0"/>
        <v>28</v>
      </c>
      <c r="AG5" s="199">
        <f t="shared" si="0"/>
        <v>29</v>
      </c>
      <c r="AH5" s="199">
        <f t="shared" si="0"/>
        <v>30</v>
      </c>
      <c r="AI5" s="199">
        <f t="shared" si="0"/>
        <v>31</v>
      </c>
      <c r="AJ5" s="200">
        <f t="shared" si="0"/>
        <v>32</v>
      </c>
    </row>
    <row r="6" spans="1:43" s="201" customFormat="1" ht="30" customHeight="1" x14ac:dyDescent="0.25">
      <c r="B6" s="202">
        <v>1</v>
      </c>
      <c r="C6" s="203" t="s">
        <v>145</v>
      </c>
      <c r="D6" s="315"/>
      <c r="E6" s="204">
        <f>+'to client - Supply TO MAIL'!L71</f>
        <v>0</v>
      </c>
      <c r="F6" s="204">
        <f>+'to client - Supply TO MAIL'!M71</f>
        <v>0</v>
      </c>
      <c r="G6" s="204">
        <f>+'to client - Supply TO MAIL'!N71</f>
        <v>0</v>
      </c>
      <c r="H6" s="204">
        <f>+'to client - Supply TO MAIL'!O71</f>
        <v>0</v>
      </c>
      <c r="I6" s="204">
        <f>+'to client - Supply TO MAIL'!P71</f>
        <v>11.295</v>
      </c>
      <c r="J6" s="204">
        <f>+'to client - Supply TO MAIL'!Q71</f>
        <v>8.2392753750000001</v>
      </c>
      <c r="K6" s="204">
        <f>+'to client - Supply TO MAIL'!R71</f>
        <v>25.81928546559633</v>
      </c>
      <c r="L6" s="204">
        <f>+'to client - Supply TO MAIL'!S71</f>
        <v>33.72825704478899</v>
      </c>
      <c r="M6" s="204">
        <f>+'to client - Supply TO MAIL'!T71</f>
        <v>46.434345217993119</v>
      </c>
      <c r="N6" s="204">
        <f>+'to client - Supply TO MAIL'!U71</f>
        <v>47.745459200791281</v>
      </c>
      <c r="O6" s="204">
        <f>+'to client - Supply TO MAIL'!V71</f>
        <v>48.321459200791288</v>
      </c>
      <c r="P6" s="204">
        <f>+'to client - Supply TO MAIL'!W71</f>
        <v>48.597632672791285</v>
      </c>
      <c r="Q6" s="204">
        <f>+'to client - Supply TO MAIL'!X71</f>
        <v>57.927181320791284</v>
      </c>
      <c r="R6" s="204">
        <f>+'to client - Supply TO MAIL'!Y71</f>
        <v>60.86176792079128</v>
      </c>
      <c r="S6" s="204">
        <f>+'to client - Supply TO MAIL'!Z71</f>
        <v>62.343517920791278</v>
      </c>
      <c r="T6" s="204">
        <f>+'to client - Supply TO MAIL'!AA71</f>
        <v>50.327675409392192</v>
      </c>
      <c r="U6" s="204">
        <f>+'to client - Supply TO MAIL'!AB71</f>
        <v>42.15496993238532</v>
      </c>
      <c r="V6" s="204">
        <f>+'to client - Supply TO MAIL'!AC71</f>
        <v>23.921755556946721</v>
      </c>
      <c r="W6" s="204">
        <f>+'to client - Supply TO MAIL'!AD71</f>
        <v>23.921755556946721</v>
      </c>
      <c r="X6" s="204">
        <f>+'to client - Supply TO MAIL'!AE71</f>
        <v>28.467731306946725</v>
      </c>
      <c r="Y6" s="204">
        <f>+'to client - Supply TO MAIL'!AF71</f>
        <v>43.422360396533875</v>
      </c>
      <c r="Z6" s="204">
        <f>+'to client - Supply TO MAIL'!AG71</f>
        <v>42.755653214028143</v>
      </c>
      <c r="AA6" s="204">
        <f>+'to client - Supply TO MAIL'!AH71</f>
        <v>42.469328897697871</v>
      </c>
      <c r="AB6" s="204">
        <f>+'to client - Supply TO MAIL'!AI71</f>
        <v>25.466878229894071</v>
      </c>
      <c r="AC6" s="204">
        <f>+'to client - Supply TO MAIL'!AJ71</f>
        <v>25.383948011253018</v>
      </c>
      <c r="AD6" s="204">
        <f>+'to client - Supply TO MAIL'!AK71</f>
        <v>24.29242623849499</v>
      </c>
      <c r="AE6" s="204">
        <f>+'to client - Supply TO MAIL'!AL71</f>
        <v>21.717759828258792</v>
      </c>
      <c r="AF6" s="204">
        <f>+'to client - Supply TO MAIL'!AM71</f>
        <v>20.197606987523137</v>
      </c>
      <c r="AG6" s="204">
        <f>+'to client - Supply TO MAIL'!AN71</f>
        <v>18.519186283543576</v>
      </c>
      <c r="AH6" s="204">
        <f>+'to client - Supply TO MAIL'!AO71</f>
        <v>15.190000000000001</v>
      </c>
      <c r="AI6" s="204">
        <f>+'to client - Supply TO MAIL'!AP71</f>
        <v>0</v>
      </c>
      <c r="AJ6" s="205"/>
    </row>
    <row r="7" spans="1:43" s="206" customFormat="1" ht="30" customHeight="1" x14ac:dyDescent="0.25">
      <c r="B7" s="207">
        <f>+B6+1</f>
        <v>2</v>
      </c>
      <c r="C7" s="208" t="s">
        <v>146</v>
      </c>
      <c r="D7" s="315"/>
      <c r="E7" s="209"/>
      <c r="F7" s="209">
        <f>+E6</f>
        <v>0</v>
      </c>
      <c r="G7" s="209">
        <f t="shared" ref="G7:AI7" si="1">+F6</f>
        <v>0</v>
      </c>
      <c r="H7" s="209">
        <f t="shared" si="1"/>
        <v>0</v>
      </c>
      <c r="I7" s="209">
        <f t="shared" si="1"/>
        <v>0</v>
      </c>
      <c r="J7" s="209">
        <v>0</v>
      </c>
      <c r="K7" s="209">
        <f>+J6+I6</f>
        <v>19.534275375</v>
      </c>
      <c r="L7" s="209">
        <f t="shared" si="1"/>
        <v>25.81928546559633</v>
      </c>
      <c r="M7" s="209">
        <f t="shared" si="1"/>
        <v>33.72825704478899</v>
      </c>
      <c r="N7" s="209">
        <f t="shared" si="1"/>
        <v>46.434345217993119</v>
      </c>
      <c r="O7" s="209">
        <f t="shared" si="1"/>
        <v>47.745459200791281</v>
      </c>
      <c r="P7" s="209">
        <f t="shared" si="1"/>
        <v>48.321459200791288</v>
      </c>
      <c r="Q7" s="209">
        <f t="shared" si="1"/>
        <v>48.597632672791285</v>
      </c>
      <c r="R7" s="209">
        <f t="shared" si="1"/>
        <v>57.927181320791284</v>
      </c>
      <c r="S7" s="209">
        <f t="shared" si="1"/>
        <v>60.86176792079128</v>
      </c>
      <c r="T7" s="209">
        <f t="shared" si="1"/>
        <v>62.343517920791278</v>
      </c>
      <c r="U7" s="209">
        <f t="shared" si="1"/>
        <v>50.327675409392192</v>
      </c>
      <c r="V7" s="209">
        <f t="shared" si="1"/>
        <v>42.15496993238532</v>
      </c>
      <c r="W7" s="209">
        <f t="shared" si="1"/>
        <v>23.921755556946721</v>
      </c>
      <c r="X7" s="209">
        <f t="shared" si="1"/>
        <v>23.921755556946721</v>
      </c>
      <c r="Y7" s="209">
        <f t="shared" si="1"/>
        <v>28.467731306946725</v>
      </c>
      <c r="Z7" s="209">
        <f t="shared" si="1"/>
        <v>43.422360396533875</v>
      </c>
      <c r="AA7" s="209">
        <f t="shared" si="1"/>
        <v>42.755653214028143</v>
      </c>
      <c r="AB7" s="209">
        <f t="shared" si="1"/>
        <v>42.469328897697871</v>
      </c>
      <c r="AC7" s="209">
        <f t="shared" si="1"/>
        <v>25.466878229894071</v>
      </c>
      <c r="AD7" s="209">
        <f t="shared" si="1"/>
        <v>25.383948011253018</v>
      </c>
      <c r="AE7" s="209">
        <f t="shared" si="1"/>
        <v>24.29242623849499</v>
      </c>
      <c r="AF7" s="209">
        <f t="shared" si="1"/>
        <v>21.717759828258792</v>
      </c>
      <c r="AG7" s="209">
        <f t="shared" si="1"/>
        <v>20.197606987523137</v>
      </c>
      <c r="AH7" s="209">
        <f t="shared" si="1"/>
        <v>18.519186283543576</v>
      </c>
      <c r="AI7" s="209">
        <f t="shared" si="1"/>
        <v>15.190000000000001</v>
      </c>
      <c r="AJ7" s="210"/>
    </row>
    <row r="8" spans="1:43" s="206" customFormat="1" ht="30" customHeight="1" x14ac:dyDescent="0.25">
      <c r="B8" s="207">
        <f>+B7+1</f>
        <v>3</v>
      </c>
      <c r="C8" s="208" t="s">
        <v>147</v>
      </c>
      <c r="D8" s="315"/>
      <c r="E8" s="209"/>
      <c r="F8" s="209"/>
      <c r="G8" s="209">
        <f>9006765367*0.05/10000000</f>
        <v>45.033826834999999</v>
      </c>
      <c r="H8" s="209"/>
      <c r="I8" s="209"/>
      <c r="J8" s="209">
        <f>9006765367*0.05/10000000</f>
        <v>45.033826834999999</v>
      </c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11"/>
      <c r="AJ8" s="210"/>
    </row>
    <row r="9" spans="1:43" ht="9.9499999999999993" customHeight="1" x14ac:dyDescent="0.25">
      <c r="B9" s="212"/>
      <c r="C9" s="213"/>
      <c r="D9" s="315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216"/>
    </row>
    <row r="10" spans="1:43" s="206" customFormat="1" ht="30" customHeight="1" x14ac:dyDescent="0.25">
      <c r="B10" s="207">
        <f>+B8+1</f>
        <v>4</v>
      </c>
      <c r="C10" s="217" t="s">
        <v>148</v>
      </c>
      <c r="D10" s="315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11"/>
      <c r="AJ10" s="210"/>
    </row>
    <row r="11" spans="1:43" s="206" customFormat="1" ht="35.1" customHeight="1" x14ac:dyDescent="0.25">
      <c r="B11" s="218"/>
      <c r="C11" s="251" t="s">
        <v>171</v>
      </c>
      <c r="D11" s="315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>
        <f t="shared" ref="Q11:AA11" si="2">($G$8+$J$8)*8.33%</f>
        <v>7.5026355507110001</v>
      </c>
      <c r="R11" s="209">
        <f t="shared" si="2"/>
        <v>7.5026355507110001</v>
      </c>
      <c r="S11" s="209">
        <f t="shared" si="2"/>
        <v>7.5026355507110001</v>
      </c>
      <c r="T11" s="209">
        <f t="shared" si="2"/>
        <v>7.5026355507110001</v>
      </c>
      <c r="U11" s="209">
        <f t="shared" si="2"/>
        <v>7.5026355507110001</v>
      </c>
      <c r="V11" s="209">
        <f t="shared" si="2"/>
        <v>7.5026355507110001</v>
      </c>
      <c r="W11" s="209">
        <f t="shared" si="2"/>
        <v>7.5026355507110001</v>
      </c>
      <c r="X11" s="209">
        <f t="shared" si="2"/>
        <v>7.5026355507110001</v>
      </c>
      <c r="Y11" s="209">
        <f t="shared" si="2"/>
        <v>7.5026355507110001</v>
      </c>
      <c r="Z11" s="209">
        <f t="shared" si="2"/>
        <v>7.5026355507110001</v>
      </c>
      <c r="AA11" s="209">
        <f t="shared" si="2"/>
        <v>7.5026355507110001</v>
      </c>
      <c r="AB11" s="209">
        <f>G8+J8-SUM(Q11:AA11)</f>
        <v>7.5386626121789959</v>
      </c>
      <c r="AC11" s="209"/>
      <c r="AD11" s="209"/>
      <c r="AE11" s="209"/>
      <c r="AF11" s="209"/>
      <c r="AG11" s="209"/>
      <c r="AH11" s="209"/>
      <c r="AI11" s="211"/>
      <c r="AJ11" s="210"/>
    </row>
    <row r="12" spans="1:43" ht="9.9499999999999993" customHeight="1" x14ac:dyDescent="0.25">
      <c r="B12" s="220"/>
      <c r="C12" s="221"/>
      <c r="D12" s="315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5"/>
      <c r="AJ12" s="216"/>
    </row>
    <row r="13" spans="1:43" s="201" customFormat="1" ht="30" customHeight="1" x14ac:dyDescent="0.25">
      <c r="B13" s="202">
        <f>+B10+1</f>
        <v>5</v>
      </c>
      <c r="C13" s="222" t="s">
        <v>149</v>
      </c>
      <c r="D13" s="315"/>
      <c r="E13" s="204">
        <f>+E7+E8-E11</f>
        <v>0</v>
      </c>
      <c r="F13" s="204">
        <f t="shared" ref="F13:AI13" si="3">+F7+F8-F11</f>
        <v>0</v>
      </c>
      <c r="G13" s="204">
        <f t="shared" si="3"/>
        <v>45.033826834999999</v>
      </c>
      <c r="H13" s="204">
        <f t="shared" si="3"/>
        <v>0</v>
      </c>
      <c r="I13" s="204">
        <f t="shared" si="3"/>
        <v>0</v>
      </c>
      <c r="J13" s="204">
        <f t="shared" si="3"/>
        <v>45.033826834999999</v>
      </c>
      <c r="K13" s="204">
        <f t="shared" si="3"/>
        <v>19.534275375</v>
      </c>
      <c r="L13" s="204">
        <f t="shared" si="3"/>
        <v>25.81928546559633</v>
      </c>
      <c r="M13" s="204">
        <f t="shared" si="3"/>
        <v>33.72825704478899</v>
      </c>
      <c r="N13" s="204">
        <f t="shared" si="3"/>
        <v>46.434345217993119</v>
      </c>
      <c r="O13" s="204">
        <f t="shared" si="3"/>
        <v>47.745459200791281</v>
      </c>
      <c r="P13" s="204">
        <f t="shared" si="3"/>
        <v>48.321459200791288</v>
      </c>
      <c r="Q13" s="204">
        <f t="shared" si="3"/>
        <v>41.094997122080287</v>
      </c>
      <c r="R13" s="204">
        <f t="shared" si="3"/>
        <v>50.424545770080286</v>
      </c>
      <c r="S13" s="204">
        <f t="shared" si="3"/>
        <v>53.359132370080282</v>
      </c>
      <c r="T13" s="204">
        <f t="shared" si="3"/>
        <v>54.84088237008028</v>
      </c>
      <c r="U13" s="204">
        <f t="shared" si="3"/>
        <v>42.825039858681194</v>
      </c>
      <c r="V13" s="204">
        <f t="shared" si="3"/>
        <v>34.652334381674322</v>
      </c>
      <c r="W13" s="204">
        <f t="shared" si="3"/>
        <v>16.419120006235723</v>
      </c>
      <c r="X13" s="204">
        <f t="shared" si="3"/>
        <v>16.419120006235723</v>
      </c>
      <c r="Y13" s="204">
        <f t="shared" si="3"/>
        <v>20.965095756235726</v>
      </c>
      <c r="Z13" s="204">
        <f t="shared" si="3"/>
        <v>35.919724845822877</v>
      </c>
      <c r="AA13" s="204">
        <f t="shared" si="3"/>
        <v>35.253017663317145</v>
      </c>
      <c r="AB13" s="204">
        <f t="shared" si="3"/>
        <v>34.930666285518875</v>
      </c>
      <c r="AC13" s="204">
        <f t="shared" si="3"/>
        <v>25.466878229894071</v>
      </c>
      <c r="AD13" s="204">
        <f t="shared" si="3"/>
        <v>25.383948011253018</v>
      </c>
      <c r="AE13" s="204">
        <f t="shared" si="3"/>
        <v>24.29242623849499</v>
      </c>
      <c r="AF13" s="204">
        <f t="shared" si="3"/>
        <v>21.717759828258792</v>
      </c>
      <c r="AG13" s="204">
        <f t="shared" si="3"/>
        <v>20.197606987523137</v>
      </c>
      <c r="AH13" s="204">
        <f t="shared" si="3"/>
        <v>18.519186283543576</v>
      </c>
      <c r="AI13" s="204">
        <f t="shared" si="3"/>
        <v>15.190000000000001</v>
      </c>
      <c r="AJ13" s="205"/>
    </row>
    <row r="14" spans="1:43" ht="9.9499999999999993" customHeight="1" x14ac:dyDescent="0.25">
      <c r="B14" s="212"/>
      <c r="C14" s="221"/>
      <c r="D14" s="315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6"/>
    </row>
    <row r="15" spans="1:43" s="206" customFormat="1" ht="30" customHeight="1" x14ac:dyDescent="0.25">
      <c r="B15" s="207">
        <f>+B13+1</f>
        <v>6</v>
      </c>
      <c r="C15" s="217" t="s">
        <v>150</v>
      </c>
      <c r="D15" s="315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10"/>
    </row>
    <row r="16" spans="1:43" s="206" customFormat="1" ht="30" customHeight="1" x14ac:dyDescent="0.25">
      <c r="B16" s="218"/>
      <c r="C16" s="219" t="s">
        <v>172</v>
      </c>
      <c r="D16" s="315"/>
      <c r="E16" s="209">
        <f>+E13*2%</f>
        <v>0</v>
      </c>
      <c r="F16" s="209">
        <f t="shared" ref="F16:I16" si="4">+F13*2%</f>
        <v>0</v>
      </c>
      <c r="G16" s="209">
        <f t="shared" si="4"/>
        <v>0.90067653670000003</v>
      </c>
      <c r="H16" s="209">
        <f t="shared" si="4"/>
        <v>0</v>
      </c>
      <c r="I16" s="209">
        <f t="shared" si="4"/>
        <v>0</v>
      </c>
      <c r="J16" s="209">
        <f>+J13*1.5%</f>
        <v>0.67550740252499997</v>
      </c>
      <c r="K16" s="209">
        <f>+K13*1.5%</f>
        <v>0.29301413062499998</v>
      </c>
      <c r="L16" s="209">
        <f>+L13*1.5%</f>
        <v>0.38728928198394497</v>
      </c>
      <c r="M16" s="209">
        <f t="shared" ref="M16:AI16" si="5">+M13*1.5%</f>
        <v>0.50592385567183484</v>
      </c>
      <c r="N16" s="209">
        <f t="shared" si="5"/>
        <v>0.69651517826989673</v>
      </c>
      <c r="O16" s="209">
        <f t="shared" si="5"/>
        <v>0.71618188801186922</v>
      </c>
      <c r="P16" s="209">
        <f t="shared" si="5"/>
        <v>0.72482188801186931</v>
      </c>
      <c r="Q16" s="209">
        <f t="shared" si="5"/>
        <v>0.61642495683120424</v>
      </c>
      <c r="R16" s="209">
        <f t="shared" si="5"/>
        <v>0.7563681865512043</v>
      </c>
      <c r="S16" s="209">
        <f t="shared" si="5"/>
        <v>0.80038698555120424</v>
      </c>
      <c r="T16" s="209">
        <f t="shared" si="5"/>
        <v>0.82261323555120414</v>
      </c>
      <c r="U16" s="209">
        <f t="shared" si="5"/>
        <v>0.64237559788021792</v>
      </c>
      <c r="V16" s="209">
        <f t="shared" si="5"/>
        <v>0.51978501572511482</v>
      </c>
      <c r="W16" s="209">
        <f t="shared" si="5"/>
        <v>0.24628680009353582</v>
      </c>
      <c r="X16" s="209">
        <f t="shared" si="5"/>
        <v>0.24628680009353582</v>
      </c>
      <c r="Y16" s="209">
        <f t="shared" si="5"/>
        <v>0.31447643634353589</v>
      </c>
      <c r="Z16" s="209">
        <f t="shared" si="5"/>
        <v>0.53879587268734319</v>
      </c>
      <c r="AA16" s="209">
        <f t="shared" si="5"/>
        <v>0.52879526494975715</v>
      </c>
      <c r="AB16" s="209">
        <f t="shared" si="5"/>
        <v>0.52395999428278306</v>
      </c>
      <c r="AC16" s="209">
        <f t="shared" si="5"/>
        <v>0.38200317344841106</v>
      </c>
      <c r="AD16" s="209">
        <f t="shared" si="5"/>
        <v>0.38075922016879526</v>
      </c>
      <c r="AE16" s="209">
        <f t="shared" si="5"/>
        <v>0.36438639357742486</v>
      </c>
      <c r="AF16" s="209">
        <f t="shared" si="5"/>
        <v>0.32576639742388186</v>
      </c>
      <c r="AG16" s="209">
        <f t="shared" si="5"/>
        <v>0.30296410481284702</v>
      </c>
      <c r="AH16" s="209">
        <f t="shared" si="5"/>
        <v>0.27778779425315364</v>
      </c>
      <c r="AI16" s="209">
        <f t="shared" si="5"/>
        <v>0.22785</v>
      </c>
      <c r="AJ16" s="210"/>
    </row>
    <row r="17" spans="2:36" s="206" customFormat="1" ht="30" customHeight="1" x14ac:dyDescent="0.25">
      <c r="B17" s="218"/>
      <c r="C17" s="219" t="s">
        <v>151</v>
      </c>
      <c r="D17" s="315"/>
      <c r="E17" s="209">
        <f t="shared" ref="E17:J17" si="6">+E13/1.12*1%</f>
        <v>0</v>
      </c>
      <c r="F17" s="209">
        <f t="shared" si="6"/>
        <v>0</v>
      </c>
      <c r="G17" s="209">
        <f t="shared" si="6"/>
        <v>0.4020877395982142</v>
      </c>
      <c r="H17" s="209">
        <f t="shared" si="6"/>
        <v>0</v>
      </c>
      <c r="I17" s="209">
        <f t="shared" si="6"/>
        <v>0</v>
      </c>
      <c r="J17" s="209">
        <f t="shared" si="6"/>
        <v>0.4020877395982142</v>
      </c>
      <c r="K17" s="209">
        <f t="shared" ref="K17:AI17" si="7">+K13/1.12*1%</f>
        <v>0.1744131729910714</v>
      </c>
      <c r="L17" s="209">
        <f t="shared" si="7"/>
        <v>0.23052933451425295</v>
      </c>
      <c r="M17" s="209">
        <f t="shared" si="7"/>
        <v>0.30114515218561599</v>
      </c>
      <c r="N17" s="209">
        <f t="shared" si="7"/>
        <v>0.4145923680177957</v>
      </c>
      <c r="O17" s="209">
        <f t="shared" si="7"/>
        <v>0.42629874286420782</v>
      </c>
      <c r="P17" s="209">
        <f t="shared" si="7"/>
        <v>0.43144160000706505</v>
      </c>
      <c r="Q17" s="209">
        <f t="shared" si="7"/>
        <v>0.36691961716143112</v>
      </c>
      <c r="R17" s="209">
        <f t="shared" si="7"/>
        <v>0.45021915866143114</v>
      </c>
      <c r="S17" s="209">
        <f t="shared" si="7"/>
        <v>0.47642082473285963</v>
      </c>
      <c r="T17" s="209">
        <f t="shared" si="7"/>
        <v>0.48965073544714527</v>
      </c>
      <c r="U17" s="209">
        <f t="shared" si="7"/>
        <v>0.38236642730965353</v>
      </c>
      <c r="V17" s="209">
        <f t="shared" si="7"/>
        <v>0.30939584269352072</v>
      </c>
      <c r="W17" s="209">
        <f t="shared" si="7"/>
        <v>0.14659928576996181</v>
      </c>
      <c r="X17" s="209">
        <f t="shared" si="7"/>
        <v>0.14659928576996181</v>
      </c>
      <c r="Y17" s="209">
        <f t="shared" si="7"/>
        <v>0.18718835496639039</v>
      </c>
      <c r="Z17" s="209">
        <f t="shared" si="7"/>
        <v>0.32071182898056139</v>
      </c>
      <c r="AA17" s="209">
        <f t="shared" si="7"/>
        <v>0.31475908627961735</v>
      </c>
      <c r="AB17" s="209">
        <f t="shared" si="7"/>
        <v>0.31188094897784707</v>
      </c>
      <c r="AC17" s="209">
        <f t="shared" si="7"/>
        <v>0.22738284133833989</v>
      </c>
      <c r="AD17" s="209">
        <f t="shared" si="7"/>
        <v>0.22664239295761623</v>
      </c>
      <c r="AE17" s="209">
        <f t="shared" si="7"/>
        <v>0.21689666284370523</v>
      </c>
      <c r="AF17" s="209">
        <f t="shared" si="7"/>
        <v>0.19390856989516778</v>
      </c>
      <c r="AG17" s="209">
        <f t="shared" si="7"/>
        <v>0.18033577667431369</v>
      </c>
      <c r="AH17" s="209">
        <f t="shared" si="7"/>
        <v>0.16534987753163904</v>
      </c>
      <c r="AI17" s="209">
        <f t="shared" si="7"/>
        <v>0.135625</v>
      </c>
      <c r="AJ17" s="210"/>
    </row>
    <row r="18" spans="2:36" s="206" customFormat="1" ht="30" customHeight="1" x14ac:dyDescent="0.25">
      <c r="B18" s="218"/>
      <c r="C18" s="219" t="s">
        <v>152</v>
      </c>
      <c r="D18" s="315"/>
      <c r="E18" s="209">
        <f t="shared" ref="E18:J18" si="8">+E13/1.12*1%</f>
        <v>0</v>
      </c>
      <c r="F18" s="209">
        <f t="shared" si="8"/>
        <v>0</v>
      </c>
      <c r="G18" s="209">
        <f t="shared" si="8"/>
        <v>0.4020877395982142</v>
      </c>
      <c r="H18" s="209">
        <f t="shared" si="8"/>
        <v>0</v>
      </c>
      <c r="I18" s="209">
        <f t="shared" si="8"/>
        <v>0</v>
      </c>
      <c r="J18" s="209">
        <f t="shared" si="8"/>
        <v>0.4020877395982142</v>
      </c>
      <c r="K18" s="209">
        <f t="shared" ref="K18:AI18" si="9">+K13/1.12*1%</f>
        <v>0.1744131729910714</v>
      </c>
      <c r="L18" s="209">
        <f t="shared" si="9"/>
        <v>0.23052933451425295</v>
      </c>
      <c r="M18" s="209">
        <f t="shared" si="9"/>
        <v>0.30114515218561599</v>
      </c>
      <c r="N18" s="209">
        <f t="shared" si="9"/>
        <v>0.4145923680177957</v>
      </c>
      <c r="O18" s="209">
        <f t="shared" si="9"/>
        <v>0.42629874286420782</v>
      </c>
      <c r="P18" s="209">
        <f t="shared" si="9"/>
        <v>0.43144160000706505</v>
      </c>
      <c r="Q18" s="209">
        <f t="shared" si="9"/>
        <v>0.36691961716143112</v>
      </c>
      <c r="R18" s="209">
        <f t="shared" si="9"/>
        <v>0.45021915866143114</v>
      </c>
      <c r="S18" s="209">
        <f t="shared" si="9"/>
        <v>0.47642082473285963</v>
      </c>
      <c r="T18" s="209">
        <f t="shared" si="9"/>
        <v>0.48965073544714527</v>
      </c>
      <c r="U18" s="209">
        <f t="shared" si="9"/>
        <v>0.38236642730965353</v>
      </c>
      <c r="V18" s="209">
        <f t="shared" si="9"/>
        <v>0.30939584269352072</v>
      </c>
      <c r="W18" s="209">
        <f t="shared" si="9"/>
        <v>0.14659928576996181</v>
      </c>
      <c r="X18" s="209">
        <f t="shared" si="9"/>
        <v>0.14659928576996181</v>
      </c>
      <c r="Y18" s="209">
        <f t="shared" si="9"/>
        <v>0.18718835496639039</v>
      </c>
      <c r="Z18" s="209">
        <f t="shared" si="9"/>
        <v>0.32071182898056139</v>
      </c>
      <c r="AA18" s="209">
        <f t="shared" si="9"/>
        <v>0.31475908627961735</v>
      </c>
      <c r="AB18" s="209">
        <f t="shared" si="9"/>
        <v>0.31188094897784707</v>
      </c>
      <c r="AC18" s="209">
        <f t="shared" si="9"/>
        <v>0.22738284133833989</v>
      </c>
      <c r="AD18" s="209">
        <f t="shared" si="9"/>
        <v>0.22664239295761623</v>
      </c>
      <c r="AE18" s="209">
        <f t="shared" si="9"/>
        <v>0.21689666284370523</v>
      </c>
      <c r="AF18" s="209">
        <f t="shared" si="9"/>
        <v>0.19390856989516778</v>
      </c>
      <c r="AG18" s="209">
        <f t="shared" si="9"/>
        <v>0.18033577667431369</v>
      </c>
      <c r="AH18" s="209">
        <f t="shared" si="9"/>
        <v>0.16534987753163904</v>
      </c>
      <c r="AI18" s="209">
        <f t="shared" si="9"/>
        <v>0.135625</v>
      </c>
      <c r="AJ18" s="210"/>
    </row>
    <row r="19" spans="2:36" s="206" customFormat="1" ht="30" customHeight="1" x14ac:dyDescent="0.25">
      <c r="B19" s="218"/>
      <c r="C19" s="219" t="s">
        <v>173</v>
      </c>
      <c r="D19" s="315"/>
      <c r="E19" s="209">
        <f>+E13*1%</f>
        <v>0</v>
      </c>
      <c r="F19" s="209">
        <f>+F13*1%</f>
        <v>0</v>
      </c>
      <c r="G19" s="209">
        <v>0</v>
      </c>
      <c r="H19" s="209">
        <f>+H13*1%</f>
        <v>0</v>
      </c>
      <c r="I19" s="209">
        <f>+I13*1%</f>
        <v>0</v>
      </c>
      <c r="J19" s="209">
        <v>0</v>
      </c>
      <c r="K19" s="209">
        <f t="shared" ref="K19:Y19" si="10">(K13+K11)*1%</f>
        <v>0.19534275375000001</v>
      </c>
      <c r="L19" s="209">
        <f t="shared" si="10"/>
        <v>0.25819285465596331</v>
      </c>
      <c r="M19" s="209">
        <f t="shared" si="10"/>
        <v>0.3372825704478899</v>
      </c>
      <c r="N19" s="209">
        <f t="shared" si="10"/>
        <v>0.46434345217993123</v>
      </c>
      <c r="O19" s="209">
        <f t="shared" si="10"/>
        <v>0.47745459200791279</v>
      </c>
      <c r="P19" s="209">
        <f t="shared" si="10"/>
        <v>0.48321459200791289</v>
      </c>
      <c r="Q19" s="209">
        <f t="shared" si="10"/>
        <v>0.48597632672791286</v>
      </c>
      <c r="R19" s="209">
        <f t="shared" si="10"/>
        <v>0.57927181320791288</v>
      </c>
      <c r="S19" s="209">
        <f t="shared" si="10"/>
        <v>0.60861767920791277</v>
      </c>
      <c r="T19" s="209">
        <f t="shared" si="10"/>
        <v>0.6234351792079128</v>
      </c>
      <c r="U19" s="209">
        <f t="shared" si="10"/>
        <v>0.50327675409392192</v>
      </c>
      <c r="V19" s="209">
        <f t="shared" si="10"/>
        <v>0.42154969932385322</v>
      </c>
      <c r="W19" s="209">
        <f t="shared" si="10"/>
        <v>0.23921755556946722</v>
      </c>
      <c r="X19" s="209">
        <f t="shared" si="10"/>
        <v>0.23921755556946722</v>
      </c>
      <c r="Y19" s="209">
        <f t="shared" si="10"/>
        <v>0.28467731306946725</v>
      </c>
      <c r="Z19" s="209">
        <f t="shared" ref="Z19:AI19" si="11">(Z13+Z11)*1%</f>
        <v>0.43422360396533877</v>
      </c>
      <c r="AA19" s="209">
        <f t="shared" si="11"/>
        <v>0.42755653214028144</v>
      </c>
      <c r="AB19" s="209">
        <f t="shared" si="11"/>
        <v>0.42469328897697872</v>
      </c>
      <c r="AC19" s="209">
        <f t="shared" si="11"/>
        <v>0.25466878229894074</v>
      </c>
      <c r="AD19" s="209">
        <f t="shared" si="11"/>
        <v>0.25383948011253021</v>
      </c>
      <c r="AE19" s="209">
        <f t="shared" si="11"/>
        <v>0.24292426238494991</v>
      </c>
      <c r="AF19" s="209">
        <f t="shared" si="11"/>
        <v>0.21717759828258792</v>
      </c>
      <c r="AG19" s="209">
        <f t="shared" si="11"/>
        <v>0.20197606987523137</v>
      </c>
      <c r="AH19" s="209">
        <f t="shared" si="11"/>
        <v>0.18519186283543576</v>
      </c>
      <c r="AI19" s="209">
        <f t="shared" si="11"/>
        <v>0.15190000000000001</v>
      </c>
      <c r="AJ19" s="210"/>
    </row>
    <row r="20" spans="2:36" s="206" customFormat="1" ht="30" customHeight="1" x14ac:dyDescent="0.25">
      <c r="B20" s="218"/>
      <c r="C20" s="219" t="s">
        <v>153</v>
      </c>
      <c r="D20" s="315"/>
      <c r="E20" s="209">
        <f>+E13*5%</f>
        <v>0</v>
      </c>
      <c r="F20" s="209">
        <f>+F13*5%</f>
        <v>0</v>
      </c>
      <c r="G20" s="209">
        <v>0</v>
      </c>
      <c r="H20" s="209">
        <f>+H13*5%</f>
        <v>0</v>
      </c>
      <c r="I20" s="209">
        <f>+I13*5%</f>
        <v>0</v>
      </c>
      <c r="J20" s="209">
        <v>0</v>
      </c>
      <c r="K20" s="209">
        <f>+(K13+K11)*5%</f>
        <v>0.97671376875000004</v>
      </c>
      <c r="L20" s="209">
        <f t="shared" ref="L20:AI20" si="12">+(L13+L11)*5%</f>
        <v>1.2909642732798166</v>
      </c>
      <c r="M20" s="209">
        <f t="shared" si="12"/>
        <v>1.6864128522394495</v>
      </c>
      <c r="N20" s="209">
        <f t="shared" si="12"/>
        <v>2.3217172608996561</v>
      </c>
      <c r="O20" s="209">
        <f t="shared" si="12"/>
        <v>2.3872729600395641</v>
      </c>
      <c r="P20" s="209">
        <f t="shared" si="12"/>
        <v>2.4160729600395645</v>
      </c>
      <c r="Q20" s="209">
        <f t="shared" si="12"/>
        <v>2.4298816336395643</v>
      </c>
      <c r="R20" s="209">
        <f t="shared" si="12"/>
        <v>2.8963590660395644</v>
      </c>
      <c r="S20" s="209">
        <f t="shared" si="12"/>
        <v>3.0430883960395643</v>
      </c>
      <c r="T20" s="209">
        <f t="shared" si="12"/>
        <v>3.1171758960395639</v>
      </c>
      <c r="U20" s="209">
        <f t="shared" si="12"/>
        <v>2.5163837704696097</v>
      </c>
      <c r="V20" s="209">
        <f t="shared" si="12"/>
        <v>2.1077484966192661</v>
      </c>
      <c r="W20" s="209">
        <f t="shared" si="12"/>
        <v>1.196087777847336</v>
      </c>
      <c r="X20" s="209">
        <f t="shared" si="12"/>
        <v>1.196087777847336</v>
      </c>
      <c r="Y20" s="209">
        <f t="shared" si="12"/>
        <v>1.4233865653473363</v>
      </c>
      <c r="Z20" s="209">
        <f t="shared" si="12"/>
        <v>2.1711180198266939</v>
      </c>
      <c r="AA20" s="209">
        <f t="shared" si="12"/>
        <v>2.1377826607014074</v>
      </c>
      <c r="AB20" s="209">
        <f t="shared" si="12"/>
        <v>2.1234664448848934</v>
      </c>
      <c r="AC20" s="209">
        <f t="shared" si="12"/>
        <v>1.2733439114947036</v>
      </c>
      <c r="AD20" s="209">
        <f t="shared" si="12"/>
        <v>1.269197400562651</v>
      </c>
      <c r="AE20" s="209">
        <f t="shared" si="12"/>
        <v>1.2146213119247495</v>
      </c>
      <c r="AF20" s="209">
        <f t="shared" si="12"/>
        <v>1.0858879914129396</v>
      </c>
      <c r="AG20" s="209">
        <f t="shared" si="12"/>
        <v>1.009880349376157</v>
      </c>
      <c r="AH20" s="209">
        <f t="shared" si="12"/>
        <v>0.9259593141771788</v>
      </c>
      <c r="AI20" s="209">
        <f t="shared" si="12"/>
        <v>0.75950000000000006</v>
      </c>
      <c r="AJ20" s="210"/>
    </row>
    <row r="21" spans="2:36" s="206" customFormat="1" ht="30" customHeight="1" x14ac:dyDescent="0.25">
      <c r="B21" s="218"/>
      <c r="C21" s="219" t="s">
        <v>174</v>
      </c>
      <c r="D21" s="315"/>
      <c r="E21" s="317" t="s">
        <v>175</v>
      </c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18"/>
      <c r="Z21" s="318"/>
      <c r="AA21" s="318"/>
      <c r="AB21" s="318"/>
      <c r="AC21" s="318"/>
      <c r="AD21" s="318"/>
      <c r="AE21" s="318"/>
      <c r="AF21" s="318"/>
      <c r="AG21" s="318"/>
      <c r="AH21" s="318"/>
      <c r="AI21" s="318"/>
      <c r="AJ21" s="319"/>
    </row>
    <row r="22" spans="2:36" ht="9.9499999999999993" customHeight="1" x14ac:dyDescent="0.25">
      <c r="B22" s="223"/>
      <c r="C22" s="224"/>
      <c r="D22" s="31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6"/>
    </row>
    <row r="23" spans="2:36" s="201" customFormat="1" ht="30" customHeight="1" thickBot="1" x14ac:dyDescent="0.3">
      <c r="B23" s="227">
        <f>+B15+1</f>
        <v>7</v>
      </c>
      <c r="C23" s="228" t="s">
        <v>154</v>
      </c>
      <c r="D23" s="316"/>
      <c r="E23" s="229">
        <f>+E13-E16-E17-E18-E19-E20</f>
        <v>0</v>
      </c>
      <c r="F23" s="229">
        <f t="shared" ref="F23:AI23" si="13">+F13-F16-F17-F18-F19-F20</f>
        <v>0</v>
      </c>
      <c r="G23" s="229">
        <f t="shared" si="13"/>
        <v>43.328974819103571</v>
      </c>
      <c r="H23" s="229">
        <f t="shared" si="13"/>
        <v>0</v>
      </c>
      <c r="I23" s="229">
        <f t="shared" si="13"/>
        <v>0</v>
      </c>
      <c r="J23" s="229">
        <f t="shared" si="13"/>
        <v>43.554143953278569</v>
      </c>
      <c r="K23" s="229">
        <f t="shared" si="13"/>
        <v>17.72037837589286</v>
      </c>
      <c r="L23" s="229">
        <f t="shared" si="13"/>
        <v>23.421780386648102</v>
      </c>
      <c r="M23" s="229">
        <f t="shared" si="13"/>
        <v>30.596347462058574</v>
      </c>
      <c r="N23" s="229">
        <f t="shared" si="13"/>
        <v>42.122584590608049</v>
      </c>
      <c r="O23" s="229">
        <f t="shared" si="13"/>
        <v>43.31195227500352</v>
      </c>
      <c r="P23" s="229">
        <f t="shared" si="13"/>
        <v>43.834466560717821</v>
      </c>
      <c r="Q23" s="229">
        <f t="shared" si="13"/>
        <v>36.828874970558743</v>
      </c>
      <c r="R23" s="229">
        <f t="shared" si="13"/>
        <v>45.292108386958738</v>
      </c>
      <c r="S23" s="229">
        <f t="shared" si="13"/>
        <v>47.954197659815875</v>
      </c>
      <c r="T23" s="229">
        <f t="shared" si="13"/>
        <v>49.298356588387321</v>
      </c>
      <c r="U23" s="229">
        <f t="shared" si="13"/>
        <v>38.398270881618132</v>
      </c>
      <c r="V23" s="229">
        <f t="shared" si="13"/>
        <v>30.984459484619052</v>
      </c>
      <c r="W23" s="229">
        <f t="shared" si="13"/>
        <v>14.444329301185459</v>
      </c>
      <c r="X23" s="229">
        <f t="shared" si="13"/>
        <v>14.444329301185459</v>
      </c>
      <c r="Y23" s="229">
        <f t="shared" si="13"/>
        <v>18.568178731542606</v>
      </c>
      <c r="Z23" s="229">
        <f t="shared" si="13"/>
        <v>32.134163691382376</v>
      </c>
      <c r="AA23" s="229">
        <f t="shared" si="13"/>
        <v>31.529365032966471</v>
      </c>
      <c r="AB23" s="229">
        <f t="shared" si="13"/>
        <v>31.234784659418533</v>
      </c>
      <c r="AC23" s="229">
        <f t="shared" si="13"/>
        <v>23.10209667997534</v>
      </c>
      <c r="AD23" s="229">
        <f t="shared" si="13"/>
        <v>23.026867124493815</v>
      </c>
      <c r="AE23" s="229">
        <f t="shared" si="13"/>
        <v>22.036700944920455</v>
      </c>
      <c r="AF23" s="229">
        <f t="shared" si="13"/>
        <v>19.701110701349048</v>
      </c>
      <c r="AG23" s="229">
        <f t="shared" si="13"/>
        <v>18.322114910110269</v>
      </c>
      <c r="AH23" s="229">
        <f t="shared" si="13"/>
        <v>16.799547557214531</v>
      </c>
      <c r="AI23" s="229">
        <f t="shared" si="13"/>
        <v>13.779500000000002</v>
      </c>
      <c r="AJ23" s="230">
        <f>+SUM(E20:AI20)</f>
        <v>44.976110859498561</v>
      </c>
    </row>
    <row r="24" spans="2:36" x14ac:dyDescent="0.25"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</row>
    <row r="26" spans="2:36" x14ac:dyDescent="0.25"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</row>
    <row r="27" spans="2:36" x14ac:dyDescent="0.25"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</row>
  </sheetData>
  <mergeCells count="7">
    <mergeCell ref="B1:AJ1"/>
    <mergeCell ref="B2:AJ2"/>
    <mergeCell ref="B3:AJ3"/>
    <mergeCell ref="B4:B5"/>
    <mergeCell ref="C4:C5"/>
    <mergeCell ref="D4:D23"/>
    <mergeCell ref="E21:AJ21"/>
  </mergeCells>
  <printOptions horizontalCentered="1"/>
  <pageMargins left="0.45" right="0.45" top="0.75" bottom="0.75" header="0.3" footer="0.3"/>
  <pageSetup paperSize="8" scale="5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Q44"/>
  <sheetViews>
    <sheetView view="pageBreakPreview" topLeftCell="D1" zoomScale="85" zoomScaleSheetLayoutView="85" workbookViewId="0">
      <selection activeCell="L22" sqref="L22"/>
    </sheetView>
  </sheetViews>
  <sheetFormatPr defaultRowHeight="12.75" x14ac:dyDescent="0.25"/>
  <cols>
    <col min="1" max="3" width="9.140625" style="129"/>
    <col min="4" max="4" width="9.5703125" style="129" bestFit="1" customWidth="1"/>
    <col min="5" max="5" width="14.5703125" style="129" customWidth="1"/>
    <col min="6" max="6" width="15.42578125" style="129" customWidth="1"/>
    <col min="7" max="7" width="16" style="129" customWidth="1"/>
    <col min="8" max="8" width="15" style="129" customWidth="1"/>
    <col min="9" max="9" width="16.85546875" style="129" customWidth="1"/>
    <col min="10" max="10" width="16.5703125" style="129" customWidth="1"/>
    <col min="11" max="11" width="9.28515625" style="129" customWidth="1"/>
    <col min="12" max="13" width="9.140625" style="129"/>
    <col min="14" max="14" width="9.28515625" style="129" customWidth="1"/>
    <col min="15" max="18" width="9.7109375" style="129" customWidth="1"/>
    <col min="19" max="26" width="9.28515625" style="129" customWidth="1"/>
    <col min="27" max="16384" width="9.140625" style="129"/>
  </cols>
  <sheetData>
    <row r="1" spans="3:43" ht="13.5" thickBot="1" x14ac:dyDescent="0.3"/>
    <row r="2" spans="3:43" ht="20.100000000000001" customHeight="1" x14ac:dyDescent="0.25">
      <c r="L2" s="113" t="s">
        <v>104</v>
      </c>
      <c r="M2" s="113" t="s">
        <v>89</v>
      </c>
      <c r="N2" s="113" t="s">
        <v>105</v>
      </c>
      <c r="O2" s="113" t="s">
        <v>6</v>
      </c>
      <c r="P2" s="113" t="s">
        <v>7</v>
      </c>
      <c r="Q2" s="113" t="s">
        <v>8</v>
      </c>
      <c r="R2" s="113" t="s">
        <v>9</v>
      </c>
      <c r="S2" s="113" t="s">
        <v>49</v>
      </c>
      <c r="T2" s="113" t="s">
        <v>50</v>
      </c>
      <c r="U2" s="113" t="s">
        <v>54</v>
      </c>
      <c r="V2" s="113" t="s">
        <v>55</v>
      </c>
      <c r="W2" s="113" t="s">
        <v>56</v>
      </c>
      <c r="X2" s="113" t="s">
        <v>57</v>
      </c>
      <c r="Y2" s="113" t="s">
        <v>58</v>
      </c>
      <c r="Z2" s="113" t="s">
        <v>79</v>
      </c>
      <c r="AA2" s="113" t="s">
        <v>60</v>
      </c>
      <c r="AB2" s="113" t="s">
        <v>61</v>
      </c>
      <c r="AC2" s="113" t="s">
        <v>62</v>
      </c>
      <c r="AD2" s="113" t="s">
        <v>63</v>
      </c>
      <c r="AE2" s="113" t="s">
        <v>64</v>
      </c>
      <c r="AF2" s="113" t="s">
        <v>65</v>
      </c>
      <c r="AG2" s="113" t="s">
        <v>66</v>
      </c>
      <c r="AH2" s="113" t="s">
        <v>67</v>
      </c>
      <c r="AI2" s="113" t="s">
        <v>68</v>
      </c>
      <c r="AJ2" s="113" t="s">
        <v>69</v>
      </c>
      <c r="AK2" s="113" t="s">
        <v>70</v>
      </c>
      <c r="AL2" s="113" t="s">
        <v>71</v>
      </c>
      <c r="AM2" s="113" t="s">
        <v>90</v>
      </c>
      <c r="AN2" s="113" t="s">
        <v>73</v>
      </c>
      <c r="AO2" s="114" t="s">
        <v>74</v>
      </c>
      <c r="AP2" s="114" t="s">
        <v>143</v>
      </c>
      <c r="AQ2" s="114" t="s">
        <v>144</v>
      </c>
    </row>
    <row r="3" spans="3:43" ht="20.100000000000001" customHeight="1" x14ac:dyDescent="0.25">
      <c r="C3" s="232" t="s">
        <v>145</v>
      </c>
      <c r="D3" s="128"/>
      <c r="E3" s="128"/>
      <c r="F3" s="128"/>
      <c r="G3" s="128"/>
      <c r="L3" s="231">
        <f>+'Statement - 2'!E6</f>
        <v>0</v>
      </c>
      <c r="M3" s="231">
        <f>+'Statement - 2'!F6</f>
        <v>0</v>
      </c>
      <c r="N3" s="231">
        <f>+'Statement - 2'!G6</f>
        <v>0</v>
      </c>
      <c r="O3" s="231">
        <f>+'Statement - 2'!H6</f>
        <v>0</v>
      </c>
      <c r="P3" s="231">
        <f>+'Statement - 2'!I6</f>
        <v>11.295</v>
      </c>
      <c r="Q3" s="231">
        <f>+'Statement - 2'!J6</f>
        <v>8.2392753750000001</v>
      </c>
      <c r="R3" s="231">
        <f>+'Statement - 2'!K6</f>
        <v>25.81928546559633</v>
      </c>
      <c r="S3" s="231">
        <f>+'Statement - 2'!L6</f>
        <v>33.72825704478899</v>
      </c>
      <c r="T3" s="231">
        <f>+'Statement - 2'!M6</f>
        <v>46.434345217993119</v>
      </c>
      <c r="U3" s="231">
        <f>+'Statement - 2'!N6</f>
        <v>47.745459200791281</v>
      </c>
      <c r="V3" s="231">
        <f>+'Statement - 2'!O6</f>
        <v>48.321459200791288</v>
      </c>
      <c r="W3" s="231">
        <f>+'Statement - 2'!P6</f>
        <v>48.597632672791285</v>
      </c>
      <c r="X3" s="231">
        <f>+'Statement - 2'!Q6</f>
        <v>57.927181320791284</v>
      </c>
      <c r="Y3" s="231">
        <f>+'Statement - 2'!R6</f>
        <v>60.86176792079128</v>
      </c>
      <c r="Z3" s="231">
        <f>+'Statement - 2'!S6</f>
        <v>62.343517920791278</v>
      </c>
      <c r="AA3" s="231">
        <f>+'Statement - 2'!T6</f>
        <v>50.327675409392192</v>
      </c>
      <c r="AB3" s="231">
        <f>+'Statement - 2'!U6</f>
        <v>42.15496993238532</v>
      </c>
      <c r="AC3" s="231">
        <f>+'Statement - 2'!V6</f>
        <v>23.921755556946721</v>
      </c>
      <c r="AD3" s="231">
        <f>+'Statement - 2'!W6</f>
        <v>23.921755556946721</v>
      </c>
      <c r="AE3" s="231">
        <f>+'Statement - 2'!X6</f>
        <v>28.467731306946725</v>
      </c>
      <c r="AF3" s="231">
        <f>+'Statement - 2'!Y6</f>
        <v>43.422360396533875</v>
      </c>
      <c r="AG3" s="231">
        <f>+'Statement - 2'!Z6</f>
        <v>42.755653214028143</v>
      </c>
      <c r="AH3" s="231">
        <f>+'Statement - 2'!AA6</f>
        <v>42.469328897697871</v>
      </c>
      <c r="AI3" s="231">
        <f>+'Statement - 2'!AB6</f>
        <v>25.466878229894071</v>
      </c>
      <c r="AJ3" s="231">
        <f>+'Statement - 2'!AC6</f>
        <v>25.383948011253018</v>
      </c>
      <c r="AK3" s="231">
        <f>+'Statement - 2'!AD6</f>
        <v>24.29242623849499</v>
      </c>
      <c r="AL3" s="231">
        <f>+'Statement - 2'!AE6</f>
        <v>21.717759828258792</v>
      </c>
      <c r="AM3" s="231">
        <f>+'Statement - 2'!AF6</f>
        <v>20.197606987523137</v>
      </c>
      <c r="AN3" s="231">
        <f>+'Statement - 2'!AG6</f>
        <v>18.519186283543576</v>
      </c>
      <c r="AO3" s="231">
        <f>+'Statement - 2'!AH6</f>
        <v>15.190000000000001</v>
      </c>
      <c r="AP3" s="231">
        <f>+'Statement - 2'!AI6</f>
        <v>0</v>
      </c>
      <c r="AQ3" s="231">
        <f>+'Statement - 2'!AJ6</f>
        <v>0</v>
      </c>
    </row>
    <row r="4" spans="3:43" ht="20.100000000000001" customHeight="1" x14ac:dyDescent="0.25">
      <c r="C4" s="232" t="s">
        <v>149</v>
      </c>
      <c r="D4" s="128"/>
      <c r="E4" s="128"/>
      <c r="F4" s="128"/>
      <c r="G4" s="128"/>
      <c r="L4" s="231">
        <f>+'Statement - 2'!E13</f>
        <v>0</v>
      </c>
      <c r="M4" s="231">
        <f>+'Statement - 2'!F13</f>
        <v>0</v>
      </c>
      <c r="N4" s="231">
        <f>+'Statement - 2'!G13</f>
        <v>45.033826834999999</v>
      </c>
      <c r="O4" s="231">
        <f>+'Statement - 2'!H13</f>
        <v>0</v>
      </c>
      <c r="P4" s="231">
        <f>+'Statement - 2'!I13</f>
        <v>0</v>
      </c>
      <c r="Q4" s="231">
        <f>+'Statement - 2'!J13</f>
        <v>45.033826834999999</v>
      </c>
      <c r="R4" s="231">
        <f>+'Statement - 2'!K13</f>
        <v>19.534275375</v>
      </c>
      <c r="S4" s="231">
        <f>+'Statement - 2'!L13</f>
        <v>25.81928546559633</v>
      </c>
      <c r="T4" s="231">
        <f>+'Statement - 2'!M13</f>
        <v>33.72825704478899</v>
      </c>
      <c r="U4" s="231">
        <f>+'Statement - 2'!N13</f>
        <v>46.434345217993119</v>
      </c>
      <c r="V4" s="231">
        <f>+'Statement - 2'!O13</f>
        <v>47.745459200791281</v>
      </c>
      <c r="W4" s="231">
        <f>+'Statement - 2'!P13</f>
        <v>48.321459200791288</v>
      </c>
      <c r="X4" s="231">
        <f>+'Statement - 2'!Q13</f>
        <v>41.094997122080287</v>
      </c>
      <c r="Y4" s="231">
        <f>+'Statement - 2'!R13</f>
        <v>50.424545770080286</v>
      </c>
      <c r="Z4" s="231">
        <f>+'Statement - 2'!S13</f>
        <v>53.359132370080282</v>
      </c>
      <c r="AA4" s="231">
        <f>+'Statement - 2'!T13</f>
        <v>54.84088237008028</v>
      </c>
      <c r="AB4" s="231">
        <f>+'Statement - 2'!U13</f>
        <v>42.825039858681194</v>
      </c>
      <c r="AC4" s="231">
        <f>+'Statement - 2'!V13</f>
        <v>34.652334381674322</v>
      </c>
      <c r="AD4" s="231">
        <f>+'Statement - 2'!W13</f>
        <v>16.419120006235723</v>
      </c>
      <c r="AE4" s="231">
        <f>+'Statement - 2'!X13</f>
        <v>16.419120006235723</v>
      </c>
      <c r="AF4" s="231">
        <f>+'Statement - 2'!Y13</f>
        <v>20.965095756235726</v>
      </c>
      <c r="AG4" s="231">
        <f>+'Statement - 2'!Z13</f>
        <v>35.919724845822877</v>
      </c>
      <c r="AH4" s="231">
        <f>+'Statement - 2'!AA13</f>
        <v>35.253017663317145</v>
      </c>
      <c r="AI4" s="231">
        <f>+'Statement - 2'!AB13</f>
        <v>34.930666285518875</v>
      </c>
      <c r="AJ4" s="231">
        <f>+'Statement - 2'!AC13</f>
        <v>25.466878229894071</v>
      </c>
      <c r="AK4" s="231">
        <f>+'Statement - 2'!AD13</f>
        <v>25.383948011253018</v>
      </c>
      <c r="AL4" s="231">
        <f>+'Statement - 2'!AE13</f>
        <v>24.29242623849499</v>
      </c>
      <c r="AM4" s="231">
        <f>+'Statement - 2'!AF13</f>
        <v>21.717759828258792</v>
      </c>
      <c r="AN4" s="231">
        <f>+'Statement - 2'!AG13</f>
        <v>20.197606987523137</v>
      </c>
      <c r="AO4" s="231">
        <f>+'Statement - 2'!AH13</f>
        <v>18.519186283543576</v>
      </c>
      <c r="AP4" s="231">
        <f>+'Statement - 2'!AI13</f>
        <v>15.190000000000001</v>
      </c>
      <c r="AQ4" s="231">
        <f>+'Statement - 2'!AJ13</f>
        <v>0</v>
      </c>
    </row>
    <row r="5" spans="3:43" ht="20.100000000000001" customHeight="1" thickBot="1" x14ac:dyDescent="0.3">
      <c r="C5" s="233" t="s">
        <v>154</v>
      </c>
      <c r="D5" s="128"/>
      <c r="E5" s="128"/>
      <c r="F5" s="128"/>
      <c r="G5" s="128"/>
      <c r="L5" s="231">
        <f>+'Statement - 2'!E23</f>
        <v>0</v>
      </c>
      <c r="M5" s="231">
        <f>+'Statement - 2'!F23</f>
        <v>0</v>
      </c>
      <c r="N5" s="231">
        <f>+'Statement - 2'!G23</f>
        <v>43.328974819103571</v>
      </c>
      <c r="O5" s="231">
        <f>+'Statement - 2'!H23</f>
        <v>0</v>
      </c>
      <c r="P5" s="231">
        <f>+'Statement - 2'!I23</f>
        <v>0</v>
      </c>
      <c r="Q5" s="231">
        <f>+'Statement - 2'!J23</f>
        <v>43.554143953278569</v>
      </c>
      <c r="R5" s="231">
        <f>+'Statement - 2'!K23</f>
        <v>17.72037837589286</v>
      </c>
      <c r="S5" s="231">
        <f>+'Statement - 2'!L23</f>
        <v>23.421780386648102</v>
      </c>
      <c r="T5" s="231">
        <f>+'Statement - 2'!M23</f>
        <v>30.596347462058574</v>
      </c>
      <c r="U5" s="231">
        <f>+'Statement - 2'!N23</f>
        <v>42.122584590608049</v>
      </c>
      <c r="V5" s="231">
        <f>+'Statement - 2'!O23</f>
        <v>43.31195227500352</v>
      </c>
      <c r="W5" s="231">
        <f>+'Statement - 2'!P23</f>
        <v>43.834466560717821</v>
      </c>
      <c r="X5" s="231">
        <f>+'Statement - 2'!Q23</f>
        <v>36.828874970558743</v>
      </c>
      <c r="Y5" s="231">
        <f>+'Statement - 2'!R23</f>
        <v>45.292108386958738</v>
      </c>
      <c r="Z5" s="231">
        <f>+'Statement - 2'!S23</f>
        <v>47.954197659815875</v>
      </c>
      <c r="AA5" s="231">
        <f>+'Statement - 2'!T23</f>
        <v>49.298356588387321</v>
      </c>
      <c r="AB5" s="231">
        <f>+'Statement - 2'!U23</f>
        <v>38.398270881618132</v>
      </c>
      <c r="AC5" s="231">
        <f>+'Statement - 2'!V23</f>
        <v>30.984459484619052</v>
      </c>
      <c r="AD5" s="231">
        <f>+'Statement - 2'!W23</f>
        <v>14.444329301185459</v>
      </c>
      <c r="AE5" s="231">
        <f>+'Statement - 2'!X23</f>
        <v>14.444329301185459</v>
      </c>
      <c r="AF5" s="231">
        <f>+'Statement - 2'!Y23</f>
        <v>18.568178731542606</v>
      </c>
      <c r="AG5" s="231">
        <f>+'Statement - 2'!Z23</f>
        <v>32.134163691382376</v>
      </c>
      <c r="AH5" s="231">
        <f>+'Statement - 2'!AA23</f>
        <v>31.529365032966471</v>
      </c>
      <c r="AI5" s="231">
        <f>+'Statement - 2'!AB23</f>
        <v>31.234784659418533</v>
      </c>
      <c r="AJ5" s="231">
        <f>+'Statement - 2'!AC23</f>
        <v>23.10209667997534</v>
      </c>
      <c r="AK5" s="231">
        <f>+'Statement - 2'!AD23</f>
        <v>23.026867124493815</v>
      </c>
      <c r="AL5" s="231">
        <f>+'Statement - 2'!AE23</f>
        <v>22.036700944920455</v>
      </c>
      <c r="AM5" s="231">
        <f>+'Statement - 2'!AF23</f>
        <v>19.701110701349048</v>
      </c>
      <c r="AN5" s="231">
        <f>+'Statement - 2'!AG23</f>
        <v>18.322114910110269</v>
      </c>
      <c r="AO5" s="231">
        <f>+'Statement - 2'!AH23</f>
        <v>16.799547557214531</v>
      </c>
      <c r="AP5" s="231">
        <f>+'Statement - 2'!AI23</f>
        <v>13.779500000000002</v>
      </c>
      <c r="AQ5" s="231">
        <f>+'Statement - 2'!AJ23</f>
        <v>44.976110859498561</v>
      </c>
    </row>
    <row r="6" spans="3:43" ht="20.100000000000001" customHeight="1" x14ac:dyDescent="0.25">
      <c r="C6" s="128"/>
      <c r="D6" s="128"/>
      <c r="E6" s="128"/>
      <c r="F6" s="128"/>
      <c r="G6" s="128"/>
      <c r="L6" s="231"/>
      <c r="M6" s="231"/>
      <c r="N6" s="231"/>
      <c r="O6" s="231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</row>
    <row r="7" spans="3:43" ht="20.100000000000001" customHeight="1" x14ac:dyDescent="0.25">
      <c r="C7" s="128"/>
      <c r="D7" s="128"/>
      <c r="E7" s="128"/>
      <c r="F7" s="128"/>
      <c r="G7" s="128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K7" s="234"/>
      <c r="AL7" s="234"/>
      <c r="AM7" s="234"/>
      <c r="AN7" s="234"/>
      <c r="AO7" s="234"/>
      <c r="AP7" s="234"/>
    </row>
    <row r="8" spans="3:43" x14ac:dyDescent="0.25">
      <c r="D8" s="128"/>
      <c r="E8" s="128"/>
      <c r="F8" s="128"/>
      <c r="G8" s="128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</row>
    <row r="9" spans="3:43" ht="39.75" customHeight="1" thickBot="1" x14ac:dyDescent="0.3">
      <c r="D9" s="128"/>
      <c r="E9" s="235" t="s">
        <v>155</v>
      </c>
      <c r="F9" s="235" t="s">
        <v>156</v>
      </c>
      <c r="G9" s="235" t="s">
        <v>157</v>
      </c>
      <c r="H9" s="235" t="s">
        <v>145</v>
      </c>
      <c r="I9" s="235" t="s">
        <v>149</v>
      </c>
      <c r="J9" s="236" t="s">
        <v>154</v>
      </c>
      <c r="K9" s="237"/>
      <c r="L9" s="233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</row>
    <row r="10" spans="3:43" ht="20.100000000000001" customHeight="1" x14ac:dyDescent="0.25">
      <c r="D10" s="130">
        <v>43922</v>
      </c>
      <c r="E10" s="238">
        <f>+H10</f>
        <v>0</v>
      </c>
      <c r="F10" s="231">
        <f>+I10</f>
        <v>0</v>
      </c>
      <c r="G10" s="231">
        <f>+J10</f>
        <v>0</v>
      </c>
      <c r="H10" s="127">
        <f>+L3</f>
        <v>0</v>
      </c>
      <c r="I10" s="239">
        <f>+L4</f>
        <v>0</v>
      </c>
      <c r="J10" s="127">
        <f>+L5</f>
        <v>0</v>
      </c>
      <c r="K10" s="127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</row>
    <row r="11" spans="3:43" ht="38.25" customHeight="1" x14ac:dyDescent="0.25">
      <c r="D11" s="130">
        <f>+D10+30</f>
        <v>43952</v>
      </c>
      <c r="E11" s="238">
        <f t="shared" ref="E11:G26" si="0">+E10+H11</f>
        <v>0</v>
      </c>
      <c r="F11" s="231">
        <f t="shared" si="0"/>
        <v>0</v>
      </c>
      <c r="G11" s="231">
        <f t="shared" si="0"/>
        <v>0</v>
      </c>
      <c r="H11" s="240">
        <f>+M3</f>
        <v>0</v>
      </c>
      <c r="I11" s="240">
        <f>+M4</f>
        <v>0</v>
      </c>
      <c r="J11" s="240">
        <f>+M5</f>
        <v>0</v>
      </c>
      <c r="K11" s="240"/>
      <c r="N11" s="320" t="s">
        <v>130</v>
      </c>
      <c r="O11" s="320"/>
      <c r="P11" s="320"/>
      <c r="Q11" s="320"/>
      <c r="R11" s="320"/>
      <c r="S11" s="320"/>
      <c r="T11" s="320"/>
      <c r="U11" s="320"/>
      <c r="V11" s="320"/>
      <c r="W11" s="320"/>
      <c r="X11" s="320"/>
      <c r="Y11" s="320"/>
      <c r="Z11" s="320"/>
      <c r="AA11" s="134"/>
    </row>
    <row r="12" spans="3:43" ht="20.100000000000001" customHeight="1" x14ac:dyDescent="0.25">
      <c r="D12" s="130">
        <f>+D11+31</f>
        <v>43983</v>
      </c>
      <c r="E12" s="238">
        <f t="shared" si="0"/>
        <v>0</v>
      </c>
      <c r="F12" s="231">
        <f t="shared" si="0"/>
        <v>45.033826834999999</v>
      </c>
      <c r="G12" s="231">
        <f t="shared" si="0"/>
        <v>43.328974819103571</v>
      </c>
      <c r="H12" s="240">
        <f>+N3</f>
        <v>0</v>
      </c>
      <c r="I12" s="240">
        <f>+N4</f>
        <v>45.033826834999999</v>
      </c>
      <c r="J12" s="240">
        <f>+N5</f>
        <v>43.328974819103571</v>
      </c>
      <c r="K12" s="240"/>
    </row>
    <row r="13" spans="3:43" ht="20.100000000000001" customHeight="1" x14ac:dyDescent="0.25">
      <c r="D13" s="130">
        <f>+D12+30</f>
        <v>44013</v>
      </c>
      <c r="E13" s="238">
        <f t="shared" si="0"/>
        <v>0</v>
      </c>
      <c r="F13" s="231">
        <f t="shared" si="0"/>
        <v>45.033826834999999</v>
      </c>
      <c r="G13" s="231">
        <f t="shared" si="0"/>
        <v>43.328974819103571</v>
      </c>
      <c r="H13" s="240">
        <f>+O3</f>
        <v>0</v>
      </c>
      <c r="I13" s="240">
        <f>+O4</f>
        <v>0</v>
      </c>
      <c r="J13" s="240">
        <f>+O5</f>
        <v>0</v>
      </c>
      <c r="K13" s="240"/>
    </row>
    <row r="14" spans="3:43" ht="20.100000000000001" customHeight="1" x14ac:dyDescent="0.25">
      <c r="D14" s="130">
        <f>+D13+31</f>
        <v>44044</v>
      </c>
      <c r="E14" s="231">
        <f t="shared" si="0"/>
        <v>11.295</v>
      </c>
      <c r="F14" s="231">
        <f t="shared" si="0"/>
        <v>45.033826834999999</v>
      </c>
      <c r="G14" s="231">
        <f t="shared" si="0"/>
        <v>43.328974819103571</v>
      </c>
      <c r="H14" s="240">
        <f>+P3</f>
        <v>11.295</v>
      </c>
      <c r="I14" s="240">
        <f>+P4</f>
        <v>0</v>
      </c>
      <c r="J14" s="240">
        <f>+P5</f>
        <v>0</v>
      </c>
      <c r="K14" s="240"/>
    </row>
    <row r="15" spans="3:43" ht="20.100000000000001" customHeight="1" x14ac:dyDescent="0.25">
      <c r="D15" s="130">
        <f>+D14+31</f>
        <v>44075</v>
      </c>
      <c r="E15" s="231">
        <f t="shared" si="0"/>
        <v>19.534275375</v>
      </c>
      <c r="F15" s="231">
        <f t="shared" si="0"/>
        <v>90.067653669999999</v>
      </c>
      <c r="G15" s="231">
        <f t="shared" si="0"/>
        <v>86.883118772382147</v>
      </c>
      <c r="H15" s="240">
        <f>+Q3</f>
        <v>8.2392753750000001</v>
      </c>
      <c r="I15" s="240">
        <f>+Q4</f>
        <v>45.033826834999999</v>
      </c>
      <c r="J15" s="240">
        <f>+Q5</f>
        <v>43.554143953278569</v>
      </c>
      <c r="K15" s="240"/>
    </row>
    <row r="16" spans="3:43" ht="20.100000000000001" customHeight="1" x14ac:dyDescent="0.25">
      <c r="D16" s="130">
        <f>+D15+30</f>
        <v>44105</v>
      </c>
      <c r="E16" s="231">
        <f t="shared" si="0"/>
        <v>45.35356084059633</v>
      </c>
      <c r="F16" s="231">
        <f t="shared" si="0"/>
        <v>109.60192904499999</v>
      </c>
      <c r="G16" s="231">
        <f t="shared" si="0"/>
        <v>104.60349714827501</v>
      </c>
      <c r="H16" s="240">
        <f>+R3</f>
        <v>25.81928546559633</v>
      </c>
      <c r="I16" s="240">
        <f>+R4</f>
        <v>19.534275375</v>
      </c>
      <c r="J16" s="240">
        <f>+R5</f>
        <v>17.72037837589286</v>
      </c>
      <c r="K16" s="240"/>
    </row>
    <row r="17" spans="4:11" ht="20.100000000000001" customHeight="1" x14ac:dyDescent="0.25">
      <c r="D17" s="130">
        <f>+D16+31</f>
        <v>44136</v>
      </c>
      <c r="E17" s="231">
        <f t="shared" si="0"/>
        <v>79.08181788538532</v>
      </c>
      <c r="F17" s="231">
        <f t="shared" si="0"/>
        <v>135.42121451059631</v>
      </c>
      <c r="G17" s="231">
        <f t="shared" si="0"/>
        <v>128.02527753492311</v>
      </c>
      <c r="H17" s="240">
        <f>+S3</f>
        <v>33.72825704478899</v>
      </c>
      <c r="I17" s="240">
        <f>+S4</f>
        <v>25.81928546559633</v>
      </c>
      <c r="J17" s="240">
        <f>+S5</f>
        <v>23.421780386648102</v>
      </c>
      <c r="K17" s="240"/>
    </row>
    <row r="18" spans="4:11" ht="20.100000000000001" customHeight="1" x14ac:dyDescent="0.25">
      <c r="D18" s="130">
        <f>+D17+30</f>
        <v>44166</v>
      </c>
      <c r="E18" s="231">
        <f t="shared" si="0"/>
        <v>125.51616310337843</v>
      </c>
      <c r="F18" s="231">
        <f t="shared" si="0"/>
        <v>169.1494715553853</v>
      </c>
      <c r="G18" s="231">
        <f t="shared" si="0"/>
        <v>158.62162499698167</v>
      </c>
      <c r="H18" s="240">
        <f>+T3</f>
        <v>46.434345217993119</v>
      </c>
      <c r="I18" s="240">
        <f>+T4</f>
        <v>33.72825704478899</v>
      </c>
      <c r="J18" s="240">
        <f>+T5</f>
        <v>30.596347462058574</v>
      </c>
      <c r="K18" s="240"/>
    </row>
    <row r="19" spans="4:11" ht="20.100000000000001" customHeight="1" x14ac:dyDescent="0.25">
      <c r="D19" s="130">
        <f>+D18+31</f>
        <v>44197</v>
      </c>
      <c r="E19" s="231">
        <f t="shared" si="0"/>
        <v>173.26162230416972</v>
      </c>
      <c r="F19" s="231">
        <f t="shared" si="0"/>
        <v>215.58381677337843</v>
      </c>
      <c r="G19" s="231">
        <f t="shared" si="0"/>
        <v>200.74420958758972</v>
      </c>
      <c r="H19" s="240">
        <f>+U3</f>
        <v>47.745459200791281</v>
      </c>
      <c r="I19" s="240">
        <f>+U4</f>
        <v>46.434345217993119</v>
      </c>
      <c r="J19" s="240">
        <f>+U5</f>
        <v>42.122584590608049</v>
      </c>
      <c r="K19" s="240"/>
    </row>
    <row r="20" spans="4:11" ht="20.100000000000001" customHeight="1" x14ac:dyDescent="0.25">
      <c r="D20" s="130">
        <f>+D19+31</f>
        <v>44228</v>
      </c>
      <c r="E20" s="231">
        <f t="shared" si="0"/>
        <v>221.583081504961</v>
      </c>
      <c r="F20" s="231">
        <f t="shared" si="0"/>
        <v>263.32927597416972</v>
      </c>
      <c r="G20" s="231">
        <f t="shared" si="0"/>
        <v>244.05616186259323</v>
      </c>
      <c r="H20" s="240">
        <f>+V3</f>
        <v>48.321459200791288</v>
      </c>
      <c r="I20" s="240">
        <f>+V4</f>
        <v>47.745459200791281</v>
      </c>
      <c r="J20" s="240">
        <f>+V5</f>
        <v>43.31195227500352</v>
      </c>
      <c r="K20" s="240"/>
    </row>
    <row r="21" spans="4:11" ht="20.100000000000001" customHeight="1" x14ac:dyDescent="0.25">
      <c r="D21" s="130">
        <f>+D20+28</f>
        <v>44256</v>
      </c>
      <c r="E21" s="231">
        <f t="shared" si="0"/>
        <v>270.18071417775229</v>
      </c>
      <c r="F21" s="231">
        <f t="shared" si="0"/>
        <v>311.65073517496103</v>
      </c>
      <c r="G21" s="231">
        <f t="shared" si="0"/>
        <v>287.89062842331106</v>
      </c>
      <c r="H21" s="240">
        <f>+W3</f>
        <v>48.597632672791285</v>
      </c>
      <c r="I21" s="240">
        <f>+W4</f>
        <v>48.321459200791288</v>
      </c>
      <c r="J21" s="240">
        <f>+W5</f>
        <v>43.834466560717821</v>
      </c>
      <c r="K21" s="240"/>
    </row>
    <row r="22" spans="4:11" ht="20.100000000000001" customHeight="1" x14ac:dyDescent="0.25">
      <c r="D22" s="130">
        <f>+D21+31</f>
        <v>44287</v>
      </c>
      <c r="E22" s="231">
        <f t="shared" si="0"/>
        <v>328.1078954985436</v>
      </c>
      <c r="F22" s="231">
        <f t="shared" si="0"/>
        <v>352.74573229704129</v>
      </c>
      <c r="G22" s="231">
        <f t="shared" si="0"/>
        <v>324.71950339386979</v>
      </c>
      <c r="H22" s="240">
        <f>+X3</f>
        <v>57.927181320791284</v>
      </c>
      <c r="I22" s="240">
        <f>+X4</f>
        <v>41.094997122080287</v>
      </c>
      <c r="J22" s="240">
        <f>+X5</f>
        <v>36.828874970558743</v>
      </c>
      <c r="K22" s="240"/>
    </row>
    <row r="23" spans="4:11" ht="20.100000000000001" customHeight="1" x14ac:dyDescent="0.25">
      <c r="D23" s="130">
        <f>+D22+30</f>
        <v>44317</v>
      </c>
      <c r="E23" s="231">
        <f t="shared" si="0"/>
        <v>388.96966341933489</v>
      </c>
      <c r="F23" s="231">
        <f t="shared" si="0"/>
        <v>403.17027806712156</v>
      </c>
      <c r="G23" s="231">
        <f t="shared" si="0"/>
        <v>370.0116117808285</v>
      </c>
      <c r="H23" s="240">
        <f>+Y3</f>
        <v>60.86176792079128</v>
      </c>
      <c r="I23" s="240">
        <f>+Y4</f>
        <v>50.424545770080286</v>
      </c>
      <c r="J23" s="240">
        <f>+Y5</f>
        <v>45.292108386958738</v>
      </c>
      <c r="K23" s="240"/>
    </row>
    <row r="24" spans="4:11" ht="20.100000000000001" customHeight="1" x14ac:dyDescent="0.25">
      <c r="D24" s="130">
        <f>+D23+31</f>
        <v>44348</v>
      </c>
      <c r="E24" s="231">
        <f t="shared" si="0"/>
        <v>451.31318134012616</v>
      </c>
      <c r="F24" s="231">
        <f t="shared" si="0"/>
        <v>456.52941043720182</v>
      </c>
      <c r="G24" s="231">
        <f t="shared" si="0"/>
        <v>417.96580944064436</v>
      </c>
      <c r="H24" s="240">
        <f>+Z3</f>
        <v>62.343517920791278</v>
      </c>
      <c r="I24" s="240">
        <f>+Z4</f>
        <v>53.359132370080282</v>
      </c>
      <c r="J24" s="240">
        <f>+Z5</f>
        <v>47.954197659815875</v>
      </c>
      <c r="K24" s="240"/>
    </row>
    <row r="25" spans="4:11" ht="20.100000000000001" customHeight="1" x14ac:dyDescent="0.25">
      <c r="D25" s="130">
        <f>+D24+30</f>
        <v>44378</v>
      </c>
      <c r="E25" s="231">
        <f t="shared" si="0"/>
        <v>501.64085674951838</v>
      </c>
      <c r="F25" s="231">
        <f t="shared" si="0"/>
        <v>511.37029280728211</v>
      </c>
      <c r="G25" s="231">
        <f t="shared" si="0"/>
        <v>467.26416602903168</v>
      </c>
      <c r="H25" s="240">
        <f>+AA3</f>
        <v>50.327675409392192</v>
      </c>
      <c r="I25" s="240">
        <f>+AA4</f>
        <v>54.84088237008028</v>
      </c>
      <c r="J25" s="240">
        <f>+AA5</f>
        <v>49.298356588387321</v>
      </c>
      <c r="K25" s="240"/>
    </row>
    <row r="26" spans="4:11" ht="20.100000000000001" customHeight="1" x14ac:dyDescent="0.25">
      <c r="D26" s="130">
        <f>+D25+31</f>
        <v>44409</v>
      </c>
      <c r="E26" s="231">
        <f t="shared" si="0"/>
        <v>543.79582668190369</v>
      </c>
      <c r="F26" s="231">
        <f t="shared" si="0"/>
        <v>554.19533266596329</v>
      </c>
      <c r="G26" s="231">
        <f t="shared" si="0"/>
        <v>505.66243691064983</v>
      </c>
      <c r="H26" s="240">
        <f>+AB3</f>
        <v>42.15496993238532</v>
      </c>
      <c r="I26" s="240">
        <f>+AB4</f>
        <v>42.825039858681194</v>
      </c>
      <c r="J26" s="240">
        <f>+AB5</f>
        <v>38.398270881618132</v>
      </c>
      <c r="K26" s="240"/>
    </row>
    <row r="27" spans="4:11" ht="20.100000000000001" customHeight="1" x14ac:dyDescent="0.25">
      <c r="D27" s="130">
        <f>+D26+31</f>
        <v>44440</v>
      </c>
      <c r="E27" s="231">
        <f t="shared" ref="E27:G41" si="1">+E26+H27</f>
        <v>567.71758223885035</v>
      </c>
      <c r="F27" s="231">
        <f t="shared" si="1"/>
        <v>588.84766704763763</v>
      </c>
      <c r="G27" s="231">
        <f t="shared" si="1"/>
        <v>536.64689639526887</v>
      </c>
      <c r="H27" s="240">
        <f>+AC3</f>
        <v>23.921755556946721</v>
      </c>
      <c r="I27" s="240">
        <f>+AC4</f>
        <v>34.652334381674322</v>
      </c>
      <c r="J27" s="240">
        <f>+AC5</f>
        <v>30.984459484619052</v>
      </c>
      <c r="K27" s="240"/>
    </row>
    <row r="28" spans="4:11" ht="20.100000000000001" customHeight="1" x14ac:dyDescent="0.25">
      <c r="D28" s="130">
        <f>+D27+30</f>
        <v>44470</v>
      </c>
      <c r="E28" s="231">
        <f t="shared" si="1"/>
        <v>591.63933779579702</v>
      </c>
      <c r="F28" s="231">
        <f t="shared" si="1"/>
        <v>605.26678705387337</v>
      </c>
      <c r="G28" s="231">
        <f t="shared" si="1"/>
        <v>551.09122569645433</v>
      </c>
      <c r="H28" s="240">
        <f>+AD3</f>
        <v>23.921755556946721</v>
      </c>
      <c r="I28" s="240">
        <f>+AD4</f>
        <v>16.419120006235723</v>
      </c>
      <c r="J28" s="240">
        <f>++AD5</f>
        <v>14.444329301185459</v>
      </c>
      <c r="K28" s="240"/>
    </row>
    <row r="29" spans="4:11" ht="20.100000000000001" customHeight="1" x14ac:dyDescent="0.25">
      <c r="D29" s="130">
        <f>+D28+31</f>
        <v>44501</v>
      </c>
      <c r="E29" s="231">
        <f t="shared" si="1"/>
        <v>620.10706910274371</v>
      </c>
      <c r="F29" s="231">
        <f t="shared" si="1"/>
        <v>621.68590706010912</v>
      </c>
      <c r="G29" s="231">
        <f t="shared" si="1"/>
        <v>565.53555499763979</v>
      </c>
      <c r="H29" s="240">
        <f>+AE3</f>
        <v>28.467731306946725</v>
      </c>
      <c r="I29" s="240">
        <f>+AE4</f>
        <v>16.419120006235723</v>
      </c>
      <c r="J29" s="240">
        <f>+AE5</f>
        <v>14.444329301185459</v>
      </c>
      <c r="K29" s="240"/>
    </row>
    <row r="30" spans="4:11" ht="20.100000000000001" customHeight="1" x14ac:dyDescent="0.25">
      <c r="D30" s="130">
        <f>+D29+30</f>
        <v>44531</v>
      </c>
      <c r="E30" s="231">
        <f t="shared" si="1"/>
        <v>663.52942949927763</v>
      </c>
      <c r="F30" s="231">
        <f t="shared" si="1"/>
        <v>642.65100281634489</v>
      </c>
      <c r="G30" s="231">
        <f t="shared" si="1"/>
        <v>584.10373372918241</v>
      </c>
      <c r="H30" s="240">
        <f>+AF3</f>
        <v>43.422360396533875</v>
      </c>
      <c r="I30" s="240">
        <f>+AF4</f>
        <v>20.965095756235726</v>
      </c>
      <c r="J30" s="240">
        <f>+AF5</f>
        <v>18.568178731542606</v>
      </c>
      <c r="K30" s="240"/>
    </row>
    <row r="31" spans="4:11" ht="20.100000000000001" customHeight="1" x14ac:dyDescent="0.25">
      <c r="D31" s="130">
        <f>+D30+31</f>
        <v>44562</v>
      </c>
      <c r="E31" s="231">
        <f t="shared" si="1"/>
        <v>706.28508271330577</v>
      </c>
      <c r="F31" s="231">
        <f t="shared" si="1"/>
        <v>678.57072766216777</v>
      </c>
      <c r="G31" s="231">
        <f t="shared" si="1"/>
        <v>616.23789742056476</v>
      </c>
      <c r="H31" s="240">
        <f>+AG3</f>
        <v>42.755653214028143</v>
      </c>
      <c r="I31" s="240">
        <f>+AG4</f>
        <v>35.919724845822877</v>
      </c>
      <c r="J31" s="240">
        <f>+AG5</f>
        <v>32.134163691382376</v>
      </c>
      <c r="K31" s="240"/>
    </row>
    <row r="32" spans="4:11" ht="20.100000000000001" customHeight="1" x14ac:dyDescent="0.25">
      <c r="D32" s="130">
        <f>+D31+31</f>
        <v>44593</v>
      </c>
      <c r="E32" s="231">
        <f t="shared" si="1"/>
        <v>748.75441161100366</v>
      </c>
      <c r="F32" s="231">
        <f t="shared" si="1"/>
        <v>713.82374532548488</v>
      </c>
      <c r="G32" s="231">
        <f t="shared" si="1"/>
        <v>647.7672624535312</v>
      </c>
      <c r="H32" s="240">
        <f>+AH3</f>
        <v>42.469328897697871</v>
      </c>
      <c r="I32" s="240">
        <f>+AH4</f>
        <v>35.253017663317145</v>
      </c>
      <c r="J32" s="240">
        <f>+AH5</f>
        <v>31.529365032966471</v>
      </c>
      <c r="K32" s="240"/>
    </row>
    <row r="33" spans="4:11" ht="20.100000000000001" customHeight="1" x14ac:dyDescent="0.25">
      <c r="D33" s="130">
        <f>+D32+29</f>
        <v>44622</v>
      </c>
      <c r="E33" s="231">
        <f t="shared" si="1"/>
        <v>774.22128984089773</v>
      </c>
      <c r="F33" s="231">
        <f t="shared" si="1"/>
        <v>748.75441161100377</v>
      </c>
      <c r="G33" s="231">
        <f t="shared" si="1"/>
        <v>679.00204711294975</v>
      </c>
      <c r="H33" s="240">
        <f>+AI3</f>
        <v>25.466878229894071</v>
      </c>
      <c r="I33" s="240">
        <f>+AI4</f>
        <v>34.930666285518875</v>
      </c>
      <c r="J33" s="240">
        <f>+AI5</f>
        <v>31.234784659418533</v>
      </c>
      <c r="K33" s="240"/>
    </row>
    <row r="34" spans="4:11" ht="20.100000000000001" customHeight="1" x14ac:dyDescent="0.25">
      <c r="D34" s="130">
        <f>+D33+30</f>
        <v>44652</v>
      </c>
      <c r="E34" s="231">
        <f t="shared" si="1"/>
        <v>799.60523785215071</v>
      </c>
      <c r="F34" s="231">
        <f t="shared" si="1"/>
        <v>774.22128984089784</v>
      </c>
      <c r="G34" s="231">
        <f t="shared" si="1"/>
        <v>702.10414379292513</v>
      </c>
      <c r="H34" s="240">
        <f>+AJ3</f>
        <v>25.383948011253018</v>
      </c>
      <c r="I34" s="240">
        <f>+AJ4</f>
        <v>25.466878229894071</v>
      </c>
      <c r="J34" s="240">
        <f>+AJ5</f>
        <v>23.10209667997534</v>
      </c>
      <c r="K34" s="240"/>
    </row>
    <row r="35" spans="4:11" ht="20.100000000000001" customHeight="1" x14ac:dyDescent="0.25">
      <c r="D35" s="130">
        <f>+D34+31</f>
        <v>44683</v>
      </c>
      <c r="E35" s="231">
        <f t="shared" si="1"/>
        <v>823.89766409064566</v>
      </c>
      <c r="F35" s="231">
        <f t="shared" si="1"/>
        <v>799.60523785215082</v>
      </c>
      <c r="G35" s="231">
        <f t="shared" si="1"/>
        <v>725.13101091741896</v>
      </c>
      <c r="H35" s="240">
        <f>+AK3</f>
        <v>24.29242623849499</v>
      </c>
      <c r="I35" s="240">
        <f>+AK4</f>
        <v>25.383948011253018</v>
      </c>
      <c r="J35" s="240">
        <f>+AK5</f>
        <v>23.026867124493815</v>
      </c>
      <c r="K35" s="240"/>
    </row>
    <row r="36" spans="4:11" ht="20.100000000000001" customHeight="1" x14ac:dyDescent="0.25">
      <c r="D36" s="130">
        <f>+D35+30</f>
        <v>44713</v>
      </c>
      <c r="E36" s="231">
        <f t="shared" si="1"/>
        <v>845.61542391890441</v>
      </c>
      <c r="F36" s="231">
        <f t="shared" si="1"/>
        <v>823.89766409064578</v>
      </c>
      <c r="G36" s="231">
        <f t="shared" si="1"/>
        <v>747.16771186233939</v>
      </c>
      <c r="H36" s="240">
        <f>+AL3</f>
        <v>21.717759828258792</v>
      </c>
      <c r="I36" s="240">
        <f>+AL4</f>
        <v>24.29242623849499</v>
      </c>
      <c r="J36" s="240">
        <f>+AL5</f>
        <v>22.036700944920455</v>
      </c>
      <c r="K36" s="240"/>
    </row>
    <row r="37" spans="4:11" ht="20.100000000000001" customHeight="1" x14ac:dyDescent="0.25">
      <c r="D37" s="130">
        <f>+D36+31</f>
        <v>44744</v>
      </c>
      <c r="E37" s="231">
        <f t="shared" si="1"/>
        <v>865.81303090642757</v>
      </c>
      <c r="F37" s="231">
        <f t="shared" si="1"/>
        <v>845.61542391890453</v>
      </c>
      <c r="G37" s="231">
        <f t="shared" si="1"/>
        <v>766.86882256368847</v>
      </c>
      <c r="H37" s="240">
        <f>+AM3</f>
        <v>20.197606987523137</v>
      </c>
      <c r="I37" s="240">
        <f>+AM4</f>
        <v>21.717759828258792</v>
      </c>
      <c r="J37" s="240">
        <f>+AM5</f>
        <v>19.701110701349048</v>
      </c>
      <c r="K37" s="240"/>
    </row>
    <row r="38" spans="4:11" ht="20.100000000000001" customHeight="1" x14ac:dyDescent="0.25">
      <c r="D38" s="130">
        <f>+D37+31</f>
        <v>44775</v>
      </c>
      <c r="E38" s="231">
        <f t="shared" si="1"/>
        <v>884.33221718997117</v>
      </c>
      <c r="F38" s="231">
        <f t="shared" si="1"/>
        <v>865.81303090642768</v>
      </c>
      <c r="G38" s="231">
        <f t="shared" si="1"/>
        <v>785.19093747379873</v>
      </c>
      <c r="H38" s="240">
        <f>+AN3</f>
        <v>18.519186283543576</v>
      </c>
      <c r="I38" s="240">
        <f>+AN4</f>
        <v>20.197606987523137</v>
      </c>
      <c r="J38" s="240">
        <f>+AN5</f>
        <v>18.322114910110269</v>
      </c>
      <c r="K38" s="240"/>
    </row>
    <row r="39" spans="4:11" ht="20.100000000000001" customHeight="1" x14ac:dyDescent="0.25">
      <c r="D39" s="130">
        <f>+D38+30</f>
        <v>44805</v>
      </c>
      <c r="E39" s="231">
        <f t="shared" si="1"/>
        <v>899.52221718997123</v>
      </c>
      <c r="F39" s="231">
        <f t="shared" si="1"/>
        <v>884.33221718997129</v>
      </c>
      <c r="G39" s="231">
        <f t="shared" si="1"/>
        <v>801.99048503101324</v>
      </c>
      <c r="H39" s="240">
        <f>+AO3</f>
        <v>15.190000000000001</v>
      </c>
      <c r="I39" s="240">
        <f>+AO4</f>
        <v>18.519186283543576</v>
      </c>
      <c r="J39" s="240">
        <f>+AO5</f>
        <v>16.799547557214531</v>
      </c>
      <c r="K39" s="240"/>
    </row>
    <row r="40" spans="4:11" ht="20.100000000000001" customHeight="1" x14ac:dyDescent="0.25">
      <c r="D40" s="130">
        <f>+D39+30</f>
        <v>44835</v>
      </c>
      <c r="E40" s="231">
        <f t="shared" si="1"/>
        <v>899.52221718997123</v>
      </c>
      <c r="F40" s="231">
        <f t="shared" si="1"/>
        <v>899.52221718997134</v>
      </c>
      <c r="G40" s="231">
        <f t="shared" si="1"/>
        <v>815.76998503101322</v>
      </c>
      <c r="H40" s="240">
        <f>+AP3</f>
        <v>0</v>
      </c>
      <c r="I40" s="240">
        <f>+AP4</f>
        <v>15.190000000000001</v>
      </c>
      <c r="J40" s="240">
        <f>+AP5</f>
        <v>13.779500000000002</v>
      </c>
    </row>
    <row r="41" spans="4:11" ht="20.100000000000001" customHeight="1" x14ac:dyDescent="0.25">
      <c r="D41" s="130">
        <f>+D40+31</f>
        <v>44866</v>
      </c>
      <c r="E41" s="231">
        <f t="shared" si="1"/>
        <v>899.52221718997123</v>
      </c>
      <c r="F41" s="231">
        <f t="shared" si="1"/>
        <v>899.52221718997134</v>
      </c>
      <c r="G41" s="231">
        <f t="shared" si="1"/>
        <v>860.74609589051181</v>
      </c>
      <c r="H41" s="240">
        <f>+AQ3</f>
        <v>0</v>
      </c>
      <c r="I41" s="240">
        <f>+AQ4</f>
        <v>0</v>
      </c>
      <c r="J41" s="240">
        <f>+AQ5</f>
        <v>44.976110859498561</v>
      </c>
    </row>
    <row r="42" spans="4:11" x14ac:dyDescent="0.25">
      <c r="D42" s="130"/>
      <c r="E42" s="130"/>
      <c r="F42" s="130"/>
      <c r="G42" s="130"/>
      <c r="I42" s="240"/>
    </row>
    <row r="43" spans="4:11" x14ac:dyDescent="0.25">
      <c r="D43" s="130"/>
      <c r="E43" s="130"/>
      <c r="F43" s="130"/>
      <c r="G43" s="130"/>
      <c r="I43" s="241"/>
    </row>
    <row r="44" spans="4:11" x14ac:dyDescent="0.25">
      <c r="D44" s="130"/>
      <c r="E44" s="130"/>
      <c r="F44" s="130"/>
      <c r="G44" s="130"/>
    </row>
  </sheetData>
  <mergeCells count="1">
    <mergeCell ref="N11:Z11"/>
  </mergeCells>
  <printOptions horizontalCentered="1"/>
  <pageMargins left="0.7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44"/>
  <sheetViews>
    <sheetView view="pageBreakPreview" zoomScale="85" zoomScaleSheetLayoutView="85" workbookViewId="0">
      <selection activeCell="I12" sqref="I12"/>
    </sheetView>
  </sheetViews>
  <sheetFormatPr defaultRowHeight="12.75" x14ac:dyDescent="0.25"/>
  <cols>
    <col min="1" max="3" width="9.140625" style="129"/>
    <col min="4" max="4" width="9.5703125" style="129" bestFit="1" customWidth="1"/>
    <col min="5" max="5" width="13.7109375" style="129" customWidth="1"/>
    <col min="6" max="6" width="9.28515625" style="129" customWidth="1"/>
    <col min="7" max="16384" width="9.140625" style="129"/>
  </cols>
  <sheetData>
    <row r="1" spans="3:38" ht="13.5" thickBot="1" x14ac:dyDescent="0.3"/>
    <row r="2" spans="3:38" ht="20.100000000000001" customHeight="1" x14ac:dyDescent="0.25">
      <c r="G2" s="113" t="s">
        <v>104</v>
      </c>
      <c r="H2" s="113" t="s">
        <v>89</v>
      </c>
      <c r="I2" s="113" t="s">
        <v>105</v>
      </c>
      <c r="J2" s="113" t="s">
        <v>6</v>
      </c>
      <c r="K2" s="113" t="s">
        <v>7</v>
      </c>
      <c r="L2" s="113" t="s">
        <v>8</v>
      </c>
      <c r="M2" s="113" t="s">
        <v>9</v>
      </c>
      <c r="N2" s="113" t="s">
        <v>49</v>
      </c>
      <c r="O2" s="113" t="s">
        <v>50</v>
      </c>
      <c r="P2" s="113" t="s">
        <v>54</v>
      </c>
      <c r="Q2" s="113" t="s">
        <v>55</v>
      </c>
      <c r="R2" s="113" t="s">
        <v>56</v>
      </c>
      <c r="S2" s="113" t="s">
        <v>57</v>
      </c>
      <c r="T2" s="113" t="s">
        <v>58</v>
      </c>
      <c r="U2" s="113" t="s">
        <v>79</v>
      </c>
      <c r="V2" s="113" t="s">
        <v>60</v>
      </c>
      <c r="W2" s="113" t="s">
        <v>61</v>
      </c>
      <c r="X2" s="113" t="s">
        <v>62</v>
      </c>
      <c r="Y2" s="113" t="s">
        <v>63</v>
      </c>
      <c r="Z2" s="113" t="s">
        <v>64</v>
      </c>
      <c r="AA2" s="113" t="s">
        <v>65</v>
      </c>
      <c r="AB2" s="113" t="s">
        <v>66</v>
      </c>
      <c r="AC2" s="113" t="s">
        <v>67</v>
      </c>
      <c r="AD2" s="113" t="s">
        <v>68</v>
      </c>
      <c r="AE2" s="113" t="s">
        <v>69</v>
      </c>
      <c r="AF2" s="113" t="s">
        <v>70</v>
      </c>
      <c r="AG2" s="113" t="s">
        <v>71</v>
      </c>
      <c r="AH2" s="113" t="s">
        <v>90</v>
      </c>
      <c r="AI2" s="113" t="s">
        <v>73</v>
      </c>
      <c r="AJ2" s="114" t="s">
        <v>74</v>
      </c>
      <c r="AK2" s="114" t="s">
        <v>143</v>
      </c>
      <c r="AL2" s="114" t="s">
        <v>144</v>
      </c>
    </row>
    <row r="3" spans="3:38" ht="20.100000000000001" customHeight="1" x14ac:dyDescent="0.25">
      <c r="C3" s="232" t="s">
        <v>145</v>
      </c>
      <c r="D3" s="128"/>
      <c r="E3" s="128"/>
      <c r="G3" s="231">
        <f>+'[81]Statement - 2'!E6</f>
        <v>0</v>
      </c>
      <c r="H3" s="231">
        <f>+'[81]Statement - 2'!F6</f>
        <v>0</v>
      </c>
      <c r="I3" s="231">
        <f>+'[81]Statement - 2'!G6</f>
        <v>0</v>
      </c>
      <c r="J3" s="231">
        <f>+'[81]Statement - 2'!H6</f>
        <v>0</v>
      </c>
      <c r="K3" s="231">
        <f>+'[81]Statement - 2'!I6</f>
        <v>0</v>
      </c>
      <c r="L3" s="231">
        <f>+'[81]Statement - 2'!J6</f>
        <v>9.7156440185087991</v>
      </c>
      <c r="M3" s="231">
        <f>+'[81]Statement - 2'!K6</f>
        <v>13.421028621003295</v>
      </c>
      <c r="N3" s="231">
        <f>+'[81]Statement - 2'!L6</f>
        <v>15.466314194162738</v>
      </c>
      <c r="O3" s="231">
        <f>+'[81]Statement - 2'!M6</f>
        <v>23.500851454670745</v>
      </c>
      <c r="P3" s="231">
        <f>+'[81]Statement - 2'!N6</f>
        <v>23.507137699882506</v>
      </c>
      <c r="Q3" s="231">
        <f>+'[81]Statement - 2'!O6</f>
        <v>23.117872259882503</v>
      </c>
      <c r="R3" s="231">
        <f>+'[81]Statement - 2'!P6</f>
        <v>23.065482179882501</v>
      </c>
      <c r="S3" s="231">
        <f>+'[81]Statement - 2'!Q6</f>
        <v>31.757329969090716</v>
      </c>
      <c r="T3" s="231">
        <f>+'[81]Statement - 2'!R6</f>
        <v>35.278305432116085</v>
      </c>
      <c r="U3" s="231">
        <f>+'[81]Statement - 2'!S6</f>
        <v>35.363458323762245</v>
      </c>
      <c r="V3" s="231">
        <f>+'[81]Statement - 2'!T6</f>
        <v>23.991865002345797</v>
      </c>
      <c r="W3" s="231">
        <f>+'[81]Statement - 2'!U6</f>
        <v>25.024964453750997</v>
      </c>
      <c r="X3" s="231">
        <f>+'[81]Statement - 2'!V6</f>
        <v>21.826491452165566</v>
      </c>
      <c r="Y3" s="231">
        <f>+'[81]Statement - 2'!W6</f>
        <v>21.309946800658288</v>
      </c>
      <c r="Z3" s="231">
        <f>+'[81]Statement - 2'!X6</f>
        <v>21.54208193985686</v>
      </c>
      <c r="AA3" s="231">
        <f>+'[81]Statement - 2'!Y6</f>
        <v>28.608380058657048</v>
      </c>
      <c r="AB3" s="231">
        <f>+'[81]Statement - 2'!Z6</f>
        <v>21.414526281715013</v>
      </c>
      <c r="AC3" s="231">
        <f>+'[81]Statement - 2'!AA6</f>
        <v>21.055299361361598</v>
      </c>
      <c r="AD3" s="231">
        <f>+'[81]Statement - 2'!AB6</f>
        <v>19.616367072926053</v>
      </c>
      <c r="AE3" s="231">
        <f>+'[81]Statement - 2'!AC6</f>
        <v>20.470487288050826</v>
      </c>
      <c r="AF3" s="231">
        <f>+'[81]Statement - 2'!AD6</f>
        <v>19.209479974639471</v>
      </c>
      <c r="AG3" s="231">
        <f>+'[81]Statement - 2'!AE6</f>
        <v>15.505631198377303</v>
      </c>
      <c r="AH3" s="231">
        <f>+'[81]Statement - 2'!AF6</f>
        <v>10.663662585649794</v>
      </c>
      <c r="AI3" s="231">
        <f>+'[81]Statement - 2'!AG6</f>
        <v>8.3499879435658926</v>
      </c>
      <c r="AJ3" s="231">
        <f>+'[81]Statement - 2'!AH6</f>
        <v>8</v>
      </c>
      <c r="AK3" s="231">
        <f>+'[81]Statement - 2'!AI6</f>
        <v>0</v>
      </c>
      <c r="AL3" s="231">
        <f>+'[81]Statement - 2'!AJ6</f>
        <v>0</v>
      </c>
    </row>
    <row r="4" spans="3:38" ht="20.100000000000001" customHeight="1" x14ac:dyDescent="0.25">
      <c r="C4" s="232" t="s">
        <v>149</v>
      </c>
      <c r="D4" s="128"/>
      <c r="E4" s="128"/>
      <c r="G4" s="231">
        <f>+'[81]Statement - 2'!E14</f>
        <v>0</v>
      </c>
      <c r="H4" s="231">
        <f>+'[81]Statement - 2'!F14</f>
        <v>0</v>
      </c>
      <c r="I4" s="231">
        <f>+'[81]Statement - 2'!G14</f>
        <v>26.096555135000003</v>
      </c>
      <c r="J4" s="231">
        <f>+'[81]Statement - 2'!H14</f>
        <v>26.096555135000003</v>
      </c>
      <c r="K4" s="231">
        <f>+'[81]Statement - 2'!I14</f>
        <v>0</v>
      </c>
      <c r="L4" s="231">
        <f>+'[81]Statement - 2'!J14</f>
        <v>0</v>
      </c>
      <c r="M4" s="231">
        <f>+'[81]Statement - 2'!K14</f>
        <v>9.7156440185087991</v>
      </c>
      <c r="N4" s="231">
        <f>+'[81]Statement - 2'!L14</f>
        <v>13.421028621003295</v>
      </c>
      <c r="O4" s="231">
        <f>+'[81]Statement - 2'!M14</f>
        <v>15.466314194162738</v>
      </c>
      <c r="P4" s="231">
        <f>+'[81]Statement - 2'!N14</f>
        <v>21.327008411925245</v>
      </c>
      <c r="Q4" s="231">
        <f>+'[81]Statement - 2'!O14</f>
        <v>19.159451614391507</v>
      </c>
      <c r="R4" s="231">
        <f>+'[81]Statement - 2'!P14</f>
        <v>18.770186174391505</v>
      </c>
      <c r="S4" s="231">
        <f>+'[81]Statement - 2'!Q14</f>
        <v>18.717796094391502</v>
      </c>
      <c r="T4" s="231">
        <f>+'[81]Statement - 2'!R14</f>
        <v>27.409643883599717</v>
      </c>
      <c r="U4" s="231">
        <f>+'[81]Statement - 2'!S14</f>
        <v>30.930619346625082</v>
      </c>
      <c r="V4" s="231">
        <f>+'[81]Statement - 2'!T14</f>
        <v>31.015772238271243</v>
      </c>
      <c r="W4" s="231">
        <f>+'[81]Statement - 2'!U14</f>
        <v>19.644178916854798</v>
      </c>
      <c r="X4" s="231">
        <f>+'[81]Statement - 2'!V14</f>
        <v>20.677278368259998</v>
      </c>
      <c r="Y4" s="231">
        <f>+'[81]Statement - 2'!W14</f>
        <v>17.478805366674568</v>
      </c>
      <c r="Z4" s="231">
        <f>+'[81]Statement - 2'!X14</f>
        <v>16.96226071516729</v>
      </c>
      <c r="AA4" s="231">
        <f>+'[81]Statement - 2'!Y14</f>
        <v>17.183957232311855</v>
      </c>
      <c r="AB4" s="231">
        <f>+'[81]Statement - 2'!Z14</f>
        <v>26.424098393857541</v>
      </c>
      <c r="AC4" s="231">
        <f>+'[81]Statement - 2'!AA14</f>
        <v>21.414526281715013</v>
      </c>
      <c r="AD4" s="231">
        <f>+'[81]Statement - 2'!AB14</f>
        <v>21.055299361361598</v>
      </c>
      <c r="AE4" s="231">
        <f>+'[81]Statement - 2'!AC14</f>
        <v>19.616367072926053</v>
      </c>
      <c r="AF4" s="231">
        <f>+'[81]Statement - 2'!AD14</f>
        <v>20.470487288050826</v>
      </c>
      <c r="AG4" s="231">
        <f>+'[81]Statement - 2'!AE14</f>
        <v>19.209479974639471</v>
      </c>
      <c r="AH4" s="231">
        <f>+'[81]Statement - 2'!AF14</f>
        <v>15.505631198377303</v>
      </c>
      <c r="AI4" s="231">
        <f>+'[81]Statement - 2'!AG14</f>
        <v>10.663662585649794</v>
      </c>
      <c r="AJ4" s="231">
        <f>+'[81]Statement - 2'!AH14</f>
        <v>8.3499879435658926</v>
      </c>
      <c r="AK4" s="231">
        <f>+'[81]Statement - 2'!AI14</f>
        <v>8</v>
      </c>
      <c r="AL4" s="231">
        <f>+'[81]Statement - 2'!AJ14</f>
        <v>0</v>
      </c>
    </row>
    <row r="5" spans="3:38" ht="20.100000000000001" customHeight="1" thickBot="1" x14ac:dyDescent="0.3">
      <c r="C5" s="233" t="s">
        <v>154</v>
      </c>
      <c r="D5" s="128"/>
      <c r="E5" s="128"/>
      <c r="G5" s="231">
        <f>+'[81]Statement - 2'!E22</f>
        <v>0</v>
      </c>
      <c r="H5" s="231">
        <f>+'[81]Statement - 2'!F22</f>
        <v>0</v>
      </c>
      <c r="I5" s="231">
        <f>+'[81]Statement - 2'!G22</f>
        <v>23.747865172849998</v>
      </c>
      <c r="J5" s="231">
        <f>+'[81]Statement - 2'!H22</f>
        <v>23.747865172849998</v>
      </c>
      <c r="K5" s="231">
        <f>+'[81]Statement - 2'!I22</f>
        <v>0</v>
      </c>
      <c r="L5" s="231">
        <f>+'[81]Statement - 2'!J22</f>
        <v>0</v>
      </c>
      <c r="M5" s="231">
        <f>+'[81]Statement - 2'!K22</f>
        <v>8.8412360568430053</v>
      </c>
      <c r="N5" s="231">
        <f>+'[81]Statement - 2'!L22</f>
        <v>12.213136045112998</v>
      </c>
      <c r="O5" s="231">
        <f>+'[81]Statement - 2'!M22</f>
        <v>14.074345916688092</v>
      </c>
      <c r="P5" s="231">
        <f>+'[81]Statement - 2'!N22</f>
        <v>19.407577654851977</v>
      </c>
      <c r="Q5" s="231">
        <f>+'[81]Statement - 2'!O22</f>
        <v>17.435100969096268</v>
      </c>
      <c r="R5" s="231">
        <f>+'[81]Statement - 2'!P22</f>
        <v>17.08086941869627</v>
      </c>
      <c r="S5" s="231">
        <f>+'[81]Statement - 2'!Q22</f>
        <v>17.033194445896264</v>
      </c>
      <c r="T5" s="231">
        <f>+'[81]Statement - 2'!R22</f>
        <v>24.942775934075744</v>
      </c>
      <c r="U5" s="231">
        <f>+'[81]Statement - 2'!S22</f>
        <v>28.146863605428823</v>
      </c>
      <c r="V5" s="231">
        <f>+'[81]Statement - 2'!T22</f>
        <v>28.22435273682683</v>
      </c>
      <c r="W5" s="231">
        <f>+'[81]Statement - 2'!U22</f>
        <v>17.876202814337866</v>
      </c>
      <c r="X5" s="231">
        <f>+'[81]Statement - 2'!V22</f>
        <v>18.816323315116598</v>
      </c>
      <c r="Y5" s="231">
        <f>+'[81]Statement - 2'!W22</f>
        <v>15.905712883673859</v>
      </c>
      <c r="Z5" s="231">
        <f>+'[81]Statement - 2'!X22</f>
        <v>15.435657250802231</v>
      </c>
      <c r="AA5" s="231">
        <f>+'[81]Statement - 2'!Y22</f>
        <v>15.637401081403786</v>
      </c>
      <c r="AB5" s="231">
        <f>+'[81]Statement - 2'!Z22</f>
        <v>24.045929538410363</v>
      </c>
      <c r="AC5" s="231">
        <f>+'[81]Statement - 2'!AA22</f>
        <v>19.487218916360661</v>
      </c>
      <c r="AD5" s="231">
        <f>+'[81]Statement - 2'!AB22</f>
        <v>19.160322418839058</v>
      </c>
      <c r="AE5" s="231">
        <f>+'[81]Statement - 2'!AC22</f>
        <v>17.85089403636271</v>
      </c>
      <c r="AF5" s="231">
        <f>+'[81]Statement - 2'!AD22</f>
        <v>18.628143432126251</v>
      </c>
      <c r="AG5" s="231">
        <f>+'[81]Statement - 2'!AE22</f>
        <v>17.480626776921916</v>
      </c>
      <c r="AH5" s="231">
        <f>+'[81]Statement - 2'!AF22</f>
        <v>14.110124390523348</v>
      </c>
      <c r="AI5" s="231">
        <f>+'[81]Statement - 2'!AG22</f>
        <v>9.7039329529413134</v>
      </c>
      <c r="AJ5" s="231">
        <f>+'[81]Statement - 2'!AH22</f>
        <v>7.5984890286449627</v>
      </c>
      <c r="AK5" s="231">
        <f>+'[81]Statement - 2'!AI22</f>
        <v>7.2799999999999994</v>
      </c>
      <c r="AL5" s="231">
        <f>+'[81]Statement - 2'!AJ22</f>
        <v>26.039129778334125</v>
      </c>
    </row>
    <row r="6" spans="3:38" ht="20.100000000000001" customHeight="1" x14ac:dyDescent="0.25">
      <c r="C6" s="128"/>
      <c r="D6" s="128"/>
      <c r="E6" s="128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</row>
    <row r="7" spans="3:38" ht="20.100000000000001" customHeight="1" x14ac:dyDescent="0.25">
      <c r="C7" s="128"/>
      <c r="D7" s="128"/>
      <c r="E7" s="128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K7" s="234"/>
    </row>
    <row r="8" spans="3:38" x14ac:dyDescent="0.25">
      <c r="D8" s="128"/>
      <c r="E8" s="128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</row>
    <row r="9" spans="3:38" ht="39.75" customHeight="1" thickBot="1" x14ac:dyDescent="0.3">
      <c r="D9" s="128"/>
      <c r="E9" s="235" t="s">
        <v>155</v>
      </c>
      <c r="F9" s="237"/>
      <c r="G9" s="233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</row>
    <row r="10" spans="3:38" ht="20.100000000000001" customHeight="1" x14ac:dyDescent="0.25">
      <c r="D10" s="130">
        <v>43922</v>
      </c>
      <c r="E10" s="231">
        <f>+'S-Curve All '!E10</f>
        <v>0</v>
      </c>
      <c r="F10" s="127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</row>
    <row r="11" spans="3:38" ht="38.25" customHeight="1" x14ac:dyDescent="0.25">
      <c r="D11" s="130">
        <f>+D10+30</f>
        <v>43952</v>
      </c>
      <c r="E11" s="231">
        <f>+'S-Curve All '!E11</f>
        <v>0</v>
      </c>
      <c r="F11" s="240"/>
      <c r="I11" s="320" t="s">
        <v>130</v>
      </c>
      <c r="J11" s="320"/>
      <c r="K11" s="320"/>
      <c r="L11" s="320"/>
      <c r="M11" s="320"/>
      <c r="N11" s="320"/>
      <c r="O11" s="320"/>
      <c r="P11" s="320"/>
      <c r="Q11" s="320"/>
      <c r="R11" s="320"/>
      <c r="S11" s="320"/>
      <c r="T11" s="320"/>
      <c r="U11" s="320"/>
      <c r="V11" s="134"/>
    </row>
    <row r="12" spans="3:38" ht="20.100000000000001" customHeight="1" x14ac:dyDescent="0.25">
      <c r="D12" s="130">
        <f>+D11+31</f>
        <v>43983</v>
      </c>
      <c r="E12" s="231">
        <f>+'S-Curve All '!E12</f>
        <v>0</v>
      </c>
      <c r="F12" s="240"/>
    </row>
    <row r="13" spans="3:38" ht="20.100000000000001" customHeight="1" x14ac:dyDescent="0.25">
      <c r="D13" s="130">
        <f>+D12+30</f>
        <v>44013</v>
      </c>
      <c r="E13" s="231">
        <f>+'S-Curve All '!E13</f>
        <v>0</v>
      </c>
      <c r="F13" s="240"/>
    </row>
    <row r="14" spans="3:38" ht="20.100000000000001" customHeight="1" x14ac:dyDescent="0.25">
      <c r="D14" s="130">
        <f>+D13+31</f>
        <v>44044</v>
      </c>
      <c r="E14" s="231">
        <f>+'S-Curve All '!E14</f>
        <v>11.295</v>
      </c>
      <c r="F14" s="240"/>
    </row>
    <row r="15" spans="3:38" ht="20.100000000000001" customHeight="1" x14ac:dyDescent="0.25">
      <c r="D15" s="130">
        <f>+D14+31</f>
        <v>44075</v>
      </c>
      <c r="E15" s="231">
        <f>+'S-Curve All '!E15</f>
        <v>19.534275375</v>
      </c>
      <c r="F15" s="240"/>
    </row>
    <row r="16" spans="3:38" ht="20.100000000000001" customHeight="1" x14ac:dyDescent="0.25">
      <c r="D16" s="130">
        <f>+D15+30</f>
        <v>44105</v>
      </c>
      <c r="E16" s="231">
        <f>+'S-Curve All '!E16</f>
        <v>45.35356084059633</v>
      </c>
      <c r="F16" s="240"/>
    </row>
    <row r="17" spans="4:6" ht="20.100000000000001" customHeight="1" x14ac:dyDescent="0.25">
      <c r="D17" s="130">
        <f>+D16+31</f>
        <v>44136</v>
      </c>
      <c r="E17" s="231">
        <f>+'S-Curve All '!E17</f>
        <v>79.08181788538532</v>
      </c>
      <c r="F17" s="240"/>
    </row>
    <row r="18" spans="4:6" ht="20.100000000000001" customHeight="1" x14ac:dyDescent="0.25">
      <c r="D18" s="130">
        <f>+D17+30</f>
        <v>44166</v>
      </c>
      <c r="E18" s="231">
        <f>+'S-Curve All '!E18</f>
        <v>125.51616310337843</v>
      </c>
      <c r="F18" s="240"/>
    </row>
    <row r="19" spans="4:6" ht="20.100000000000001" customHeight="1" x14ac:dyDescent="0.25">
      <c r="D19" s="130">
        <f>+D18+31</f>
        <v>44197</v>
      </c>
      <c r="E19" s="231">
        <f>+'S-Curve All '!E19</f>
        <v>173.26162230416972</v>
      </c>
      <c r="F19" s="240"/>
    </row>
    <row r="20" spans="4:6" ht="20.100000000000001" customHeight="1" x14ac:dyDescent="0.25">
      <c r="D20" s="130">
        <f>+D19+31</f>
        <v>44228</v>
      </c>
      <c r="E20" s="231">
        <f>+'S-Curve All '!E20</f>
        <v>221.583081504961</v>
      </c>
      <c r="F20" s="240"/>
    </row>
    <row r="21" spans="4:6" ht="20.100000000000001" customHeight="1" x14ac:dyDescent="0.25">
      <c r="D21" s="130">
        <f>+D20+28</f>
        <v>44256</v>
      </c>
      <c r="E21" s="231">
        <f>+'S-Curve All '!E21</f>
        <v>270.18071417775229</v>
      </c>
      <c r="F21" s="240"/>
    </row>
    <row r="22" spans="4:6" ht="20.100000000000001" customHeight="1" x14ac:dyDescent="0.25">
      <c r="D22" s="130">
        <f>+D21+31</f>
        <v>44287</v>
      </c>
      <c r="E22" s="231">
        <f>+'S-Curve All '!E22</f>
        <v>328.1078954985436</v>
      </c>
      <c r="F22" s="240"/>
    </row>
    <row r="23" spans="4:6" ht="20.100000000000001" customHeight="1" x14ac:dyDescent="0.25">
      <c r="D23" s="130">
        <f>+D22+30</f>
        <v>44317</v>
      </c>
      <c r="E23" s="231">
        <f>+'S-Curve All '!E23</f>
        <v>388.96966341933489</v>
      </c>
      <c r="F23" s="240"/>
    </row>
    <row r="24" spans="4:6" ht="20.100000000000001" customHeight="1" x14ac:dyDescent="0.25">
      <c r="D24" s="130">
        <f>+D23+31</f>
        <v>44348</v>
      </c>
      <c r="E24" s="231">
        <f>+'S-Curve All '!E24</f>
        <v>451.31318134012616</v>
      </c>
      <c r="F24" s="240"/>
    </row>
    <row r="25" spans="4:6" ht="20.100000000000001" customHeight="1" x14ac:dyDescent="0.25">
      <c r="D25" s="130">
        <f>+D24+30</f>
        <v>44378</v>
      </c>
      <c r="E25" s="231">
        <f>+'S-Curve All '!E25</f>
        <v>501.64085674951838</v>
      </c>
      <c r="F25" s="240"/>
    </row>
    <row r="26" spans="4:6" ht="20.100000000000001" customHeight="1" x14ac:dyDescent="0.25">
      <c r="D26" s="130">
        <f>+D25+31</f>
        <v>44409</v>
      </c>
      <c r="E26" s="231">
        <f>+'S-Curve All '!E26</f>
        <v>543.79582668190369</v>
      </c>
      <c r="F26" s="240"/>
    </row>
    <row r="27" spans="4:6" ht="20.100000000000001" customHeight="1" x14ac:dyDescent="0.25">
      <c r="D27" s="130">
        <f>+D26+31</f>
        <v>44440</v>
      </c>
      <c r="E27" s="231">
        <f>+'S-Curve All '!E27</f>
        <v>567.71758223885035</v>
      </c>
      <c r="F27" s="240"/>
    </row>
    <row r="28" spans="4:6" ht="20.100000000000001" customHeight="1" x14ac:dyDescent="0.25">
      <c r="D28" s="130">
        <f>+D27+30</f>
        <v>44470</v>
      </c>
      <c r="E28" s="231">
        <f>+'S-Curve All '!E28</f>
        <v>591.63933779579702</v>
      </c>
      <c r="F28" s="240"/>
    </row>
    <row r="29" spans="4:6" ht="20.100000000000001" customHeight="1" x14ac:dyDescent="0.25">
      <c r="D29" s="130">
        <f>+D28+31</f>
        <v>44501</v>
      </c>
      <c r="E29" s="231">
        <f>+'S-Curve All '!E29</f>
        <v>620.10706910274371</v>
      </c>
      <c r="F29" s="240"/>
    </row>
    <row r="30" spans="4:6" ht="20.100000000000001" customHeight="1" x14ac:dyDescent="0.25">
      <c r="D30" s="130">
        <f>+D29+30</f>
        <v>44531</v>
      </c>
      <c r="E30" s="231">
        <f>+'S-Curve All '!E30</f>
        <v>663.52942949927763</v>
      </c>
      <c r="F30" s="240"/>
    </row>
    <row r="31" spans="4:6" ht="20.100000000000001" customHeight="1" x14ac:dyDescent="0.25">
      <c r="D31" s="130">
        <f>+D30+31</f>
        <v>44562</v>
      </c>
      <c r="E31" s="231">
        <f>+'S-Curve All '!E31</f>
        <v>706.28508271330577</v>
      </c>
      <c r="F31" s="240"/>
    </row>
    <row r="32" spans="4:6" ht="20.100000000000001" customHeight="1" x14ac:dyDescent="0.25">
      <c r="D32" s="130">
        <f>+D31+31</f>
        <v>44593</v>
      </c>
      <c r="E32" s="231">
        <f>+'S-Curve All '!E32</f>
        <v>748.75441161100366</v>
      </c>
      <c r="F32" s="240"/>
    </row>
    <row r="33" spans="4:6" ht="20.100000000000001" customHeight="1" x14ac:dyDescent="0.25">
      <c r="D33" s="130">
        <f>+D32+29</f>
        <v>44622</v>
      </c>
      <c r="E33" s="231">
        <f>+'S-Curve All '!E33</f>
        <v>774.22128984089773</v>
      </c>
      <c r="F33" s="240"/>
    </row>
    <row r="34" spans="4:6" ht="20.100000000000001" customHeight="1" x14ac:dyDescent="0.25">
      <c r="D34" s="130">
        <f>+D33+30</f>
        <v>44652</v>
      </c>
      <c r="E34" s="231">
        <f>+'S-Curve All '!E34</f>
        <v>799.60523785215071</v>
      </c>
      <c r="F34" s="240"/>
    </row>
    <row r="35" spans="4:6" ht="20.100000000000001" customHeight="1" x14ac:dyDescent="0.25">
      <c r="D35" s="130">
        <f>+D34+31</f>
        <v>44683</v>
      </c>
      <c r="E35" s="231">
        <f>+'S-Curve All '!E35</f>
        <v>823.89766409064566</v>
      </c>
      <c r="F35" s="240"/>
    </row>
    <row r="36" spans="4:6" ht="20.100000000000001" customHeight="1" x14ac:dyDescent="0.25">
      <c r="D36" s="130">
        <f>+D35+30</f>
        <v>44713</v>
      </c>
      <c r="E36" s="231">
        <f>+'S-Curve All '!E36</f>
        <v>845.61542391890441</v>
      </c>
      <c r="F36" s="240"/>
    </row>
    <row r="37" spans="4:6" ht="20.100000000000001" customHeight="1" x14ac:dyDescent="0.25">
      <c r="D37" s="130">
        <f>+D36+31</f>
        <v>44744</v>
      </c>
      <c r="E37" s="231">
        <f>+'S-Curve All '!E37</f>
        <v>865.81303090642757</v>
      </c>
      <c r="F37" s="240"/>
    </row>
    <row r="38" spans="4:6" ht="20.100000000000001" customHeight="1" x14ac:dyDescent="0.25">
      <c r="D38" s="130">
        <f>+D37+31</f>
        <v>44775</v>
      </c>
      <c r="E38" s="231">
        <f>+'S-Curve All '!E38</f>
        <v>884.33221718997117</v>
      </c>
      <c r="F38" s="240"/>
    </row>
    <row r="39" spans="4:6" ht="20.100000000000001" customHeight="1" x14ac:dyDescent="0.25">
      <c r="D39" s="130">
        <f>+D38+30</f>
        <v>44805</v>
      </c>
      <c r="E39" s="231">
        <f>+'S-Curve All '!E39</f>
        <v>899.52221718997123</v>
      </c>
      <c r="F39" s="240"/>
    </row>
    <row r="40" spans="4:6" ht="20.100000000000001" customHeight="1" x14ac:dyDescent="0.25">
      <c r="D40" s="130">
        <f>+D39+30</f>
        <v>44835</v>
      </c>
      <c r="E40" s="231">
        <f>+'S-Curve All '!E40</f>
        <v>899.52221718997123</v>
      </c>
    </row>
    <row r="41" spans="4:6" ht="20.100000000000001" customHeight="1" x14ac:dyDescent="0.25">
      <c r="D41" s="130">
        <f>+D40+31</f>
        <v>44866</v>
      </c>
      <c r="E41" s="231">
        <f>+'S-Curve All '!E41</f>
        <v>899.52221718997123</v>
      </c>
    </row>
    <row r="42" spans="4:6" x14ac:dyDescent="0.25">
      <c r="D42" s="130"/>
      <c r="E42" s="130"/>
    </row>
    <row r="43" spans="4:6" x14ac:dyDescent="0.25">
      <c r="D43" s="130"/>
      <c r="E43" s="130"/>
    </row>
    <row r="44" spans="4:6" x14ac:dyDescent="0.25">
      <c r="D44" s="130"/>
      <c r="E44" s="130"/>
    </row>
  </sheetData>
  <mergeCells count="1">
    <mergeCell ref="I11:U11"/>
  </mergeCells>
  <printOptions horizont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CP 10 </vt:lpstr>
      <vt:lpstr>CP 10 spk</vt:lpstr>
      <vt:lpstr>SPK ref</vt:lpstr>
      <vt:lpstr>to client - laying</vt:lpstr>
      <vt:lpstr>to client - Supply</vt:lpstr>
      <vt:lpstr>to client - Supply TO MAIL</vt:lpstr>
      <vt:lpstr>Statement - 2</vt:lpstr>
      <vt:lpstr>S-Curve All </vt:lpstr>
      <vt:lpstr>S-Curve - WD</vt:lpstr>
      <vt:lpstr>S-Curve - CASH FLOW GROSS</vt:lpstr>
      <vt:lpstr>S-Curve - CASH FLOW NET</vt:lpstr>
      <vt:lpstr>'CP 10 '!Print_Area</vt:lpstr>
      <vt:lpstr>'CP 10 spk'!Print_Area</vt:lpstr>
      <vt:lpstr>'S-Curve - CASH FLOW GROSS'!Print_Area</vt:lpstr>
      <vt:lpstr>'S-Curve - CASH FLOW NET'!Print_Area</vt:lpstr>
      <vt:lpstr>'S-Curve - WD'!Print_Area</vt:lpstr>
      <vt:lpstr>'S-Curve All '!Print_Area</vt:lpstr>
      <vt:lpstr>'Statement - 2'!Print_Area</vt:lpstr>
      <vt:lpstr>'to client - laying'!Print_Area</vt:lpstr>
      <vt:lpstr>'to client - Supply TO MAIL'!Print_Area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204481</dc:creator>
  <cp:lastModifiedBy>RS. Surekha</cp:lastModifiedBy>
  <cp:lastPrinted>2020-07-16T13:05:15Z</cp:lastPrinted>
  <dcterms:created xsi:type="dcterms:W3CDTF">2020-06-26T09:47:45Z</dcterms:created>
  <dcterms:modified xsi:type="dcterms:W3CDTF">2021-01-05T10:10:56Z</dcterms:modified>
</cp:coreProperties>
</file>