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-120" yWindow="-120" windowWidth="20730" windowHeight="11760"/>
  </bookViews>
  <sheets>
    <sheet name="Cash flow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8" i="9"/>
  <c r="AH28"/>
  <c r="H17"/>
  <c r="AI17"/>
  <c r="AH17"/>
  <c r="I17"/>
  <c r="G17"/>
  <c r="G20" s="1"/>
  <c r="F17"/>
  <c r="E17"/>
  <c r="D17"/>
  <c r="C17"/>
  <c r="C20" s="1"/>
  <c r="D9"/>
  <c r="E9" s="1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D8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C25" l="1"/>
  <c r="C28" s="1"/>
  <c r="C29" s="1"/>
  <c r="G24"/>
  <c r="G23"/>
  <c r="G26"/>
  <c r="G25"/>
  <c r="F20"/>
  <c r="F26"/>
  <c r="D25"/>
  <c r="D26"/>
  <c r="E25"/>
  <c r="E26"/>
  <c r="I25"/>
  <c r="I20"/>
  <c r="I26"/>
  <c r="H25"/>
  <c r="H20"/>
  <c r="F25"/>
  <c r="H26"/>
  <c r="C14"/>
  <c r="D14" l="1"/>
  <c r="I23"/>
  <c r="I24"/>
  <c r="F23"/>
  <c r="F24"/>
  <c r="H24"/>
  <c r="H23"/>
  <c r="G28"/>
  <c r="G29" s="1"/>
  <c r="E14" l="1"/>
  <c r="F28"/>
  <c r="F29" s="1"/>
  <c r="H28"/>
  <c r="H29" s="1"/>
  <c r="I28"/>
  <c r="I29" s="1"/>
  <c r="F14" l="1"/>
  <c r="G14" l="1"/>
  <c r="H14" l="1"/>
  <c r="I14" l="1"/>
  <c r="AG17" l="1"/>
  <c r="AF17"/>
  <c r="AD17"/>
  <c r="AD25" s="1"/>
  <c r="AE17"/>
  <c r="AE26" s="1"/>
  <c r="AA17"/>
  <c r="AB17"/>
  <c r="S17" l="1"/>
  <c r="O17"/>
  <c r="O26" s="1"/>
  <c r="Y17"/>
  <c r="Y26" s="1"/>
  <c r="M17"/>
  <c r="P17"/>
  <c r="P20" s="1"/>
  <c r="L17"/>
  <c r="L25" s="1"/>
  <c r="R17"/>
  <c r="R26" s="1"/>
  <c r="N17"/>
  <c r="N25" s="1"/>
  <c r="W17"/>
  <c r="W20" s="1"/>
  <c r="T17"/>
  <c r="T26" s="1"/>
  <c r="Q17"/>
  <c r="Q20" s="1"/>
  <c r="X17"/>
  <c r="X26" s="1"/>
  <c r="K17"/>
  <c r="K26" s="1"/>
  <c r="V17"/>
  <c r="V20" s="1"/>
  <c r="U17"/>
  <c r="U26" s="1"/>
  <c r="S26"/>
  <c r="S25"/>
  <c r="S20"/>
  <c r="M20"/>
  <c r="M25"/>
  <c r="M26"/>
  <c r="AE25"/>
  <c r="AE20"/>
  <c r="AE23" s="1"/>
  <c r="AD20"/>
  <c r="AD23" s="1"/>
  <c r="AD26"/>
  <c r="AA26"/>
  <c r="AA25"/>
  <c r="AA20"/>
  <c r="AG20"/>
  <c r="AG25"/>
  <c r="AG26"/>
  <c r="AF25"/>
  <c r="AF20"/>
  <c r="AF26"/>
  <c r="Z17"/>
  <c r="AB26"/>
  <c r="AB20"/>
  <c r="AB25"/>
  <c r="L26" l="1"/>
  <c r="P25"/>
  <c r="O25"/>
  <c r="Y25"/>
  <c r="R20"/>
  <c r="R24" s="1"/>
  <c r="O20"/>
  <c r="O23" s="1"/>
  <c r="L20"/>
  <c r="L24" s="1"/>
  <c r="Y20"/>
  <c r="T20"/>
  <c r="T24" s="1"/>
  <c r="T25"/>
  <c r="P26"/>
  <c r="W25"/>
  <c r="W26"/>
  <c r="Q25"/>
  <c r="U20"/>
  <c r="U24" s="1"/>
  <c r="U25"/>
  <c r="R25"/>
  <c r="X20"/>
  <c r="X24" s="1"/>
  <c r="Q26"/>
  <c r="J14"/>
  <c r="X25"/>
  <c r="V26"/>
  <c r="K20"/>
  <c r="K23" s="1"/>
  <c r="N26"/>
  <c r="V25"/>
  <c r="K25"/>
  <c r="N20"/>
  <c r="N23" s="1"/>
  <c r="Y24"/>
  <c r="Q24"/>
  <c r="P24"/>
  <c r="W24"/>
  <c r="S24"/>
  <c r="V24"/>
  <c r="O24"/>
  <c r="M23"/>
  <c r="M24"/>
  <c r="AE24"/>
  <c r="AE28" s="1"/>
  <c r="AE29" s="1"/>
  <c r="AD24"/>
  <c r="AD28" s="1"/>
  <c r="AD29" s="1"/>
  <c r="AA24"/>
  <c r="AF23"/>
  <c r="AF24"/>
  <c r="Z25"/>
  <c r="Z20"/>
  <c r="Z26"/>
  <c r="AG24"/>
  <c r="AG23"/>
  <c r="AB24"/>
  <c r="AB23"/>
  <c r="K14" l="1"/>
  <c r="L23"/>
  <c r="N24"/>
  <c r="K24"/>
  <c r="J17"/>
  <c r="J26" s="1"/>
  <c r="L28"/>
  <c r="L29" s="1"/>
  <c r="N28"/>
  <c r="N29" s="1"/>
  <c r="O28"/>
  <c r="O29" s="1"/>
  <c r="K28"/>
  <c r="K29" s="1"/>
  <c r="M28"/>
  <c r="M29" s="1"/>
  <c r="AB28"/>
  <c r="AB29" s="1"/>
  <c r="AG28"/>
  <c r="AG29" s="1"/>
  <c r="Z24"/>
  <c r="AF28"/>
  <c r="AF29" s="1"/>
  <c r="L14" l="1"/>
  <c r="J25"/>
  <c r="J20"/>
  <c r="J24" s="1"/>
  <c r="D11"/>
  <c r="E18"/>
  <c r="E20" s="1"/>
  <c r="M14" l="1"/>
  <c r="J23"/>
  <c r="J28" s="1"/>
  <c r="J29" s="1"/>
  <c r="E23"/>
  <c r="E24"/>
  <c r="E11"/>
  <c r="D18"/>
  <c r="D20" s="1"/>
  <c r="AC17"/>
  <c r="N14" l="1"/>
  <c r="D23"/>
  <c r="D24"/>
  <c r="P27"/>
  <c r="F1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E28"/>
  <c r="E29" s="1"/>
  <c r="AC20"/>
  <c r="AC26"/>
  <c r="AC25"/>
  <c r="O14" l="1"/>
  <c r="Q27"/>
  <c r="P23"/>
  <c r="P28" s="1"/>
  <c r="P29" s="1"/>
  <c r="D28"/>
  <c r="D29" s="1"/>
  <c r="AC23"/>
  <c r="AC24"/>
  <c r="P14" l="1"/>
  <c r="R27"/>
  <c r="Q23"/>
  <c r="Q28" s="1"/>
  <c r="Q29" s="1"/>
  <c r="AC28"/>
  <c r="AC29" s="1"/>
  <c r="Q14" l="1"/>
  <c r="S27"/>
  <c r="R23"/>
  <c r="R28" s="1"/>
  <c r="R29" s="1"/>
  <c r="R14" l="1"/>
  <c r="T27"/>
  <c r="S23"/>
  <c r="S28" s="1"/>
  <c r="S29" s="1"/>
  <c r="S14" l="1"/>
  <c r="U27"/>
  <c r="T23"/>
  <c r="T28" s="1"/>
  <c r="T29" s="1"/>
  <c r="T14" l="1"/>
  <c r="V27"/>
  <c r="U23"/>
  <c r="U28" s="1"/>
  <c r="U29" s="1"/>
  <c r="U14" l="1"/>
  <c r="W27"/>
  <c r="V23"/>
  <c r="V28" s="1"/>
  <c r="V29" s="1"/>
  <c r="V14" l="1"/>
  <c r="X27"/>
  <c r="W23"/>
  <c r="W28" s="1"/>
  <c r="W29" s="1"/>
  <c r="W14" l="1"/>
  <c r="Y27"/>
  <c r="X23"/>
  <c r="X28" s="1"/>
  <c r="X29" s="1"/>
  <c r="X14" l="1"/>
  <c r="Z27"/>
  <c r="Y23"/>
  <c r="Y28" s="1"/>
  <c r="Y29" s="1"/>
  <c r="Y14" l="1"/>
  <c r="AA27"/>
  <c r="AA23" s="1"/>
  <c r="AA28" s="1"/>
  <c r="AA29" s="1"/>
  <c r="Z23"/>
  <c r="Z28" s="1"/>
  <c r="Z29" s="1"/>
  <c r="Z14" l="1"/>
  <c r="AA14" l="1"/>
  <c r="AB14" l="1"/>
  <c r="AC14" l="1"/>
  <c r="AD14" l="1"/>
  <c r="AE14" l="1"/>
  <c r="AF14" l="1"/>
  <c r="AG14" l="1"/>
  <c r="AH14" l="1"/>
  <c r="AI14" l="1"/>
  <c r="AH19" l="1"/>
  <c r="AH20" l="1"/>
  <c r="AH29" s="1"/>
  <c r="AI19"/>
  <c r="AI20" s="1"/>
  <c r="AI29" s="1"/>
</calcChain>
</file>

<file path=xl/sharedStrings.xml><?xml version="1.0" encoding="utf-8"?>
<sst xmlns="http://schemas.openxmlformats.org/spreadsheetml/2006/main" count="30" uniqueCount="30">
  <si>
    <t>Sl.No</t>
  </si>
  <si>
    <t>Value Rs. In Lakhs</t>
  </si>
  <si>
    <t>Description</t>
  </si>
  <si>
    <t>Invoice - FTM</t>
  </si>
  <si>
    <t>Cumm Invoice</t>
  </si>
  <si>
    <t>Progressive - (A)</t>
  </si>
  <si>
    <t>Mob. Advance - (B)</t>
  </si>
  <si>
    <t>Gross Amount Due  C=A+B</t>
  </si>
  <si>
    <t>Lee: Deductions</t>
  </si>
  <si>
    <t>Total Recoveries - (D)</t>
  </si>
  <si>
    <t>Retention @ 5%</t>
  </si>
  <si>
    <t>Retention</t>
  </si>
  <si>
    <t>Labour Cess @1%</t>
  </si>
  <si>
    <t>Mob. Advance Recovery</t>
  </si>
  <si>
    <t>Mob Advance Cumm</t>
  </si>
  <si>
    <t>Mob Advance Invoice-FTM</t>
  </si>
  <si>
    <t>Fund flow</t>
  </si>
  <si>
    <t>Net Fund Flow ( C-D)</t>
  </si>
  <si>
    <t>IT TDS- 2%</t>
  </si>
  <si>
    <t>GST-TDS - 2%</t>
  </si>
  <si>
    <t>CP 09, Trunk Main Along Eastern Route Under JICA Load ID P-266</t>
  </si>
  <si>
    <t>Cash Flow Statement</t>
  </si>
  <si>
    <t>Bangalore Water Supply and Sewarge Board</t>
  </si>
  <si>
    <t>Client:</t>
  </si>
  <si>
    <t>Conultant:</t>
  </si>
  <si>
    <t>ONTB Projet Mangement Consultant</t>
  </si>
  <si>
    <t>Larsen and Toubro Limited</t>
  </si>
  <si>
    <t>Contractor:</t>
  </si>
  <si>
    <t>Main Works Rs  421,93,38,792/-   and  Provisional Sum of Rs 27,23,61,208 /-  Total : Rs 449,17,000,00 /-</t>
  </si>
  <si>
    <t>Contract Value: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</si>
</sst>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[$-409]mmm\-yy;@"/>
    <numFmt numFmtId="165" formatCode="_(* #,##0_);_(* \(#,##0\);_(* &quot;-&quot;??_);_(@_)"/>
    <numFmt numFmtId="166" formatCode="_(* #,##0.0_);_(* \(#,##0.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363636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 vertical="center" wrapText="1"/>
    </xf>
    <xf numFmtId="164" fontId="7" fillId="2" borderId="16" xfId="0" applyNumberFormat="1" applyFont="1" applyFill="1" applyBorder="1" applyAlignment="1">
      <alignment horizontal="center" vertical="center" wrapText="1"/>
    </xf>
    <xf numFmtId="164" fontId="7" fillId="2" borderId="17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8" fillId="3" borderId="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0" borderId="9" xfId="0" applyFont="1" applyBorder="1"/>
    <xf numFmtId="0" fontId="6" fillId="0" borderId="2" xfId="0" applyFont="1" applyBorder="1"/>
    <xf numFmtId="1" fontId="9" fillId="0" borderId="9" xfId="0" applyNumberFormat="1" applyFont="1" applyBorder="1"/>
    <xf numFmtId="1" fontId="9" fillId="0" borderId="1" xfId="0" applyNumberFormat="1" applyFont="1" applyBorder="1"/>
    <xf numFmtId="0" fontId="9" fillId="0" borderId="1" xfId="0" applyFont="1" applyBorder="1"/>
    <xf numFmtId="0" fontId="9" fillId="0" borderId="10" xfId="0" applyFont="1" applyBorder="1"/>
    <xf numFmtId="0" fontId="9" fillId="0" borderId="0" xfId="0" applyFont="1"/>
    <xf numFmtId="3" fontId="9" fillId="0" borderId="1" xfId="0" applyNumberFormat="1" applyFont="1" applyBorder="1"/>
    <xf numFmtId="3" fontId="9" fillId="0" borderId="10" xfId="0" applyNumberFormat="1" applyFont="1" applyBorder="1"/>
    <xf numFmtId="0" fontId="9" fillId="0" borderId="2" xfId="0" applyFont="1" applyBorder="1"/>
    <xf numFmtId="3" fontId="9" fillId="0" borderId="9" xfId="0" applyNumberFormat="1" applyFont="1" applyBorder="1"/>
    <xf numFmtId="3" fontId="6" fillId="0" borderId="9" xfId="0" applyNumberFormat="1" applyFont="1" applyBorder="1"/>
    <xf numFmtId="3" fontId="6" fillId="0" borderId="1" xfId="0" applyNumberFormat="1" applyFont="1" applyBorder="1"/>
    <xf numFmtId="3" fontId="6" fillId="0" borderId="10" xfId="0" applyNumberFormat="1" applyFont="1" applyBorder="1"/>
    <xf numFmtId="3" fontId="6" fillId="0" borderId="2" xfId="0" applyNumberFormat="1" applyFont="1" applyBorder="1"/>
    <xf numFmtId="4" fontId="6" fillId="0" borderId="1" xfId="0" applyNumberFormat="1" applyFont="1" applyBorder="1"/>
    <xf numFmtId="3" fontId="6" fillId="0" borderId="0" xfId="0" applyNumberFormat="1" applyFont="1"/>
    <xf numFmtId="4" fontId="9" fillId="0" borderId="1" xfId="0" applyNumberFormat="1" applyFont="1" applyBorder="1"/>
    <xf numFmtId="4" fontId="9" fillId="0" borderId="10" xfId="0" applyNumberFormat="1" applyFont="1" applyBorder="1"/>
    <xf numFmtId="3" fontId="9" fillId="0" borderId="2" xfId="0" applyNumberFormat="1" applyFont="1" applyBorder="1"/>
    <xf numFmtId="3" fontId="9" fillId="0" borderId="0" xfId="0" applyNumberFormat="1" applyFont="1"/>
    <xf numFmtId="4" fontId="9" fillId="0" borderId="0" xfId="0" applyNumberFormat="1" applyFont="1"/>
    <xf numFmtId="165" fontId="6" fillId="0" borderId="9" xfId="1" applyNumberFormat="1" applyFont="1" applyBorder="1"/>
    <xf numFmtId="165" fontId="6" fillId="0" borderId="2" xfId="1" applyNumberFormat="1" applyFont="1" applyBorder="1"/>
    <xf numFmtId="165" fontId="6" fillId="0" borderId="9" xfId="1" applyNumberFormat="1" applyFont="1" applyFill="1" applyBorder="1"/>
    <xf numFmtId="166" fontId="6" fillId="0" borderId="1" xfId="1" applyNumberFormat="1" applyFont="1" applyFill="1" applyBorder="1"/>
    <xf numFmtId="166" fontId="6" fillId="0" borderId="10" xfId="1" applyNumberFormat="1" applyFont="1" applyFill="1" applyBorder="1"/>
    <xf numFmtId="165" fontId="6" fillId="0" borderId="0" xfId="1" applyNumberFormat="1" applyFont="1"/>
    <xf numFmtId="165" fontId="6" fillId="0" borderId="12" xfId="1" applyNumberFormat="1" applyFont="1" applyBorder="1"/>
    <xf numFmtId="165" fontId="6" fillId="0" borderId="18" xfId="1" applyNumberFormat="1" applyFont="1" applyBorder="1"/>
    <xf numFmtId="165" fontId="6" fillId="0" borderId="12" xfId="1" applyNumberFormat="1" applyFont="1" applyFill="1" applyBorder="1"/>
    <xf numFmtId="165" fontId="6" fillId="0" borderId="13" xfId="1" applyNumberFormat="1" applyFont="1" applyFill="1" applyBorder="1"/>
    <xf numFmtId="165" fontId="6" fillId="0" borderId="14" xfId="1" applyNumberFormat="1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31"/>
  <sheetViews>
    <sheetView tabSelected="1" workbookViewId="0">
      <pane xSplit="2" ySplit="9" topLeftCell="C10" activePane="bottomRight" state="frozen"/>
      <selection pane="topRight" activeCell="E1" sqref="E1"/>
      <selection pane="bottomLeft" activeCell="A5" sqref="A5"/>
      <selection pane="bottomRight" activeCell="A11" sqref="A11"/>
    </sheetView>
  </sheetViews>
  <sheetFormatPr defaultRowHeight="12"/>
  <cols>
    <col min="1" max="1" width="5.28515625" style="1" bestFit="1" customWidth="1"/>
    <col min="2" max="2" width="26.85546875" style="1" customWidth="1"/>
    <col min="3" max="3" width="7" style="1" bestFit="1" customWidth="1"/>
    <col min="4" max="4" width="7.140625" style="1" bestFit="1" customWidth="1"/>
    <col min="5" max="5" width="7.28515625" style="1" bestFit="1" customWidth="1"/>
    <col min="6" max="6" width="7" style="1" bestFit="1" customWidth="1"/>
    <col min="7" max="7" width="7.5703125" style="1" bestFit="1" customWidth="1"/>
    <col min="8" max="8" width="7.140625" style="1" bestFit="1" customWidth="1"/>
    <col min="9" max="9" width="6.7109375" style="1" customWidth="1"/>
    <col min="10" max="10" width="7.28515625" style="1" customWidth="1"/>
    <col min="11" max="11" width="8.140625" style="1" customWidth="1"/>
    <col min="12" max="16" width="7.5703125" style="1" bestFit="1" customWidth="1"/>
    <col min="17" max="29" width="9" style="1" bestFit="1" customWidth="1"/>
    <col min="30" max="34" width="7.7109375" style="1" bestFit="1" customWidth="1"/>
    <col min="35" max="35" width="9.42578125" style="1" customWidth="1"/>
    <col min="36" max="16384" width="9.140625" style="1"/>
  </cols>
  <sheetData>
    <row r="1" spans="1:35" ht="18">
      <c r="A1" s="48" t="s">
        <v>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</row>
    <row r="2" spans="1:35" ht="18">
      <c r="A2" s="51" t="s">
        <v>21</v>
      </c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</row>
    <row r="3" spans="1:35" ht="16.5" thickBot="1">
      <c r="A3" s="56" t="s">
        <v>23</v>
      </c>
      <c r="B3" s="57"/>
      <c r="C3" s="58" t="s">
        <v>22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</row>
    <row r="4" spans="1:35" ht="16.5" thickBot="1">
      <c r="A4" s="56" t="s">
        <v>24</v>
      </c>
      <c r="B4" s="57"/>
      <c r="C4" s="58" t="s">
        <v>25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9"/>
    </row>
    <row r="5" spans="1:35" ht="16.5" thickBot="1">
      <c r="A5" s="56" t="s">
        <v>27</v>
      </c>
      <c r="B5" s="57"/>
      <c r="C5" s="58" t="s">
        <v>26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9"/>
    </row>
    <row r="6" spans="1:35" ht="16.5" thickBot="1">
      <c r="A6" s="56" t="s">
        <v>29</v>
      </c>
      <c r="B6" s="57"/>
      <c r="C6" s="58" t="s">
        <v>28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9"/>
    </row>
    <row r="7" spans="1:35" ht="18.75" thickBot="1">
      <c r="A7" s="3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60" t="s">
        <v>1</v>
      </c>
      <c r="AH7" s="60"/>
      <c r="AI7" s="61"/>
    </row>
    <row r="8" spans="1:35" s="11" customFormat="1" ht="18" customHeight="1">
      <c r="A8" s="55" t="s">
        <v>0</v>
      </c>
      <c r="B8" s="7" t="s">
        <v>2</v>
      </c>
      <c r="C8" s="8">
        <v>43831</v>
      </c>
      <c r="D8" s="9">
        <f t="shared" ref="D8:AI8" si="0">C8+31</f>
        <v>43862</v>
      </c>
      <c r="E8" s="9">
        <f t="shared" si="0"/>
        <v>43893</v>
      </c>
      <c r="F8" s="9">
        <f t="shared" si="0"/>
        <v>43924</v>
      </c>
      <c r="G8" s="9">
        <f t="shared" si="0"/>
        <v>43955</v>
      </c>
      <c r="H8" s="9">
        <f t="shared" si="0"/>
        <v>43986</v>
      </c>
      <c r="I8" s="9">
        <f t="shared" si="0"/>
        <v>44017</v>
      </c>
      <c r="J8" s="9">
        <f t="shared" si="0"/>
        <v>44048</v>
      </c>
      <c r="K8" s="9">
        <f t="shared" si="0"/>
        <v>44079</v>
      </c>
      <c r="L8" s="9">
        <f t="shared" si="0"/>
        <v>44110</v>
      </c>
      <c r="M8" s="9">
        <f t="shared" si="0"/>
        <v>44141</v>
      </c>
      <c r="N8" s="9">
        <f t="shared" si="0"/>
        <v>44172</v>
      </c>
      <c r="O8" s="9">
        <f t="shared" si="0"/>
        <v>44203</v>
      </c>
      <c r="P8" s="9">
        <f t="shared" si="0"/>
        <v>44234</v>
      </c>
      <c r="Q8" s="9">
        <f t="shared" si="0"/>
        <v>44265</v>
      </c>
      <c r="R8" s="9">
        <f t="shared" si="0"/>
        <v>44296</v>
      </c>
      <c r="S8" s="9">
        <f t="shared" si="0"/>
        <v>44327</v>
      </c>
      <c r="T8" s="9">
        <f t="shared" si="0"/>
        <v>44358</v>
      </c>
      <c r="U8" s="9">
        <f t="shared" si="0"/>
        <v>44389</v>
      </c>
      <c r="V8" s="9">
        <f t="shared" si="0"/>
        <v>44420</v>
      </c>
      <c r="W8" s="9">
        <f t="shared" si="0"/>
        <v>44451</v>
      </c>
      <c r="X8" s="9">
        <f t="shared" si="0"/>
        <v>44482</v>
      </c>
      <c r="Y8" s="9">
        <f t="shared" si="0"/>
        <v>44513</v>
      </c>
      <c r="Z8" s="9">
        <f t="shared" si="0"/>
        <v>44544</v>
      </c>
      <c r="AA8" s="9">
        <f t="shared" si="0"/>
        <v>44575</v>
      </c>
      <c r="AB8" s="9">
        <f t="shared" si="0"/>
        <v>44606</v>
      </c>
      <c r="AC8" s="9">
        <f t="shared" si="0"/>
        <v>44637</v>
      </c>
      <c r="AD8" s="9">
        <f t="shared" si="0"/>
        <v>44668</v>
      </c>
      <c r="AE8" s="9">
        <f t="shared" si="0"/>
        <v>44699</v>
      </c>
      <c r="AF8" s="9">
        <f t="shared" si="0"/>
        <v>44730</v>
      </c>
      <c r="AG8" s="9">
        <f t="shared" si="0"/>
        <v>44761</v>
      </c>
      <c r="AH8" s="9">
        <f t="shared" si="0"/>
        <v>44792</v>
      </c>
      <c r="AI8" s="10">
        <f t="shared" si="0"/>
        <v>44823</v>
      </c>
    </row>
    <row r="9" spans="1:35" s="11" customFormat="1" ht="18" customHeight="1">
      <c r="A9" s="55"/>
      <c r="B9" s="7"/>
      <c r="C9" s="12">
        <v>1</v>
      </c>
      <c r="D9" s="13">
        <f t="shared" ref="D9:AI9" si="1">C9+1</f>
        <v>2</v>
      </c>
      <c r="E9" s="13">
        <f t="shared" si="1"/>
        <v>3</v>
      </c>
      <c r="F9" s="13">
        <f t="shared" si="1"/>
        <v>4</v>
      </c>
      <c r="G9" s="13">
        <f t="shared" si="1"/>
        <v>5</v>
      </c>
      <c r="H9" s="13">
        <f t="shared" si="1"/>
        <v>6</v>
      </c>
      <c r="I9" s="13">
        <f t="shared" si="1"/>
        <v>7</v>
      </c>
      <c r="J9" s="13">
        <f t="shared" si="1"/>
        <v>8</v>
      </c>
      <c r="K9" s="13">
        <f t="shared" si="1"/>
        <v>9</v>
      </c>
      <c r="L9" s="13">
        <f t="shared" si="1"/>
        <v>10</v>
      </c>
      <c r="M9" s="13">
        <f t="shared" si="1"/>
        <v>11</v>
      </c>
      <c r="N9" s="13">
        <f t="shared" si="1"/>
        <v>12</v>
      </c>
      <c r="O9" s="13">
        <f t="shared" si="1"/>
        <v>13</v>
      </c>
      <c r="P9" s="13">
        <f t="shared" si="1"/>
        <v>14</v>
      </c>
      <c r="Q9" s="13">
        <f t="shared" si="1"/>
        <v>15</v>
      </c>
      <c r="R9" s="13">
        <f t="shared" si="1"/>
        <v>16</v>
      </c>
      <c r="S9" s="13">
        <f t="shared" si="1"/>
        <v>17</v>
      </c>
      <c r="T9" s="13">
        <f t="shared" si="1"/>
        <v>18</v>
      </c>
      <c r="U9" s="13">
        <f t="shared" si="1"/>
        <v>19</v>
      </c>
      <c r="V9" s="13">
        <f t="shared" si="1"/>
        <v>20</v>
      </c>
      <c r="W9" s="13">
        <f t="shared" si="1"/>
        <v>21</v>
      </c>
      <c r="X9" s="13">
        <f t="shared" si="1"/>
        <v>22</v>
      </c>
      <c r="Y9" s="13">
        <f t="shared" si="1"/>
        <v>23</v>
      </c>
      <c r="Z9" s="13">
        <f t="shared" si="1"/>
        <v>24</v>
      </c>
      <c r="AA9" s="13">
        <f t="shared" si="1"/>
        <v>25</v>
      </c>
      <c r="AB9" s="13">
        <f t="shared" si="1"/>
        <v>26</v>
      </c>
      <c r="AC9" s="13">
        <f t="shared" si="1"/>
        <v>27</v>
      </c>
      <c r="AD9" s="13">
        <f t="shared" si="1"/>
        <v>28</v>
      </c>
      <c r="AE9" s="13">
        <f t="shared" si="1"/>
        <v>29</v>
      </c>
      <c r="AF9" s="13">
        <f t="shared" si="1"/>
        <v>30</v>
      </c>
      <c r="AG9" s="13">
        <f t="shared" si="1"/>
        <v>31</v>
      </c>
      <c r="AH9" s="13">
        <f t="shared" si="1"/>
        <v>32</v>
      </c>
      <c r="AI9" s="14">
        <f t="shared" si="1"/>
        <v>33</v>
      </c>
    </row>
    <row r="10" spans="1:35" s="21" customFormat="1" ht="18" customHeight="1">
      <c r="A10" s="15">
        <v>1</v>
      </c>
      <c r="B10" s="16" t="s">
        <v>15</v>
      </c>
      <c r="C10" s="17"/>
      <c r="D10" s="18">
        <v>2109.6693960000002</v>
      </c>
      <c r="E10" s="18">
        <v>2109.6693960000002</v>
      </c>
      <c r="F10" s="18"/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20">
        <v>0</v>
      </c>
    </row>
    <row r="11" spans="1:35" s="21" customFormat="1" ht="18" customHeight="1">
      <c r="A11" s="15"/>
      <c r="B11" s="16" t="s">
        <v>14</v>
      </c>
      <c r="C11" s="15">
        <v>0</v>
      </c>
      <c r="D11" s="22">
        <f>C11+D10</f>
        <v>2109.6693960000002</v>
      </c>
      <c r="E11" s="22">
        <f t="shared" ref="E11:AI11" si="2">D11+E10</f>
        <v>4219.3387920000005</v>
      </c>
      <c r="F11" s="22">
        <f t="shared" si="2"/>
        <v>4219.3387920000005</v>
      </c>
      <c r="G11" s="22">
        <f t="shared" si="2"/>
        <v>4219.3387920000005</v>
      </c>
      <c r="H11" s="22">
        <f t="shared" si="2"/>
        <v>4219.3387920000005</v>
      </c>
      <c r="I11" s="22">
        <f t="shared" si="2"/>
        <v>4219.3387920000005</v>
      </c>
      <c r="J11" s="22">
        <f t="shared" si="2"/>
        <v>4219.3387920000005</v>
      </c>
      <c r="K11" s="22">
        <f t="shared" si="2"/>
        <v>4219.3387920000005</v>
      </c>
      <c r="L11" s="22">
        <f t="shared" si="2"/>
        <v>4219.3387920000005</v>
      </c>
      <c r="M11" s="22">
        <f t="shared" si="2"/>
        <v>4219.3387920000005</v>
      </c>
      <c r="N11" s="22">
        <f t="shared" si="2"/>
        <v>4219.3387920000005</v>
      </c>
      <c r="O11" s="22">
        <f t="shared" si="2"/>
        <v>4219.3387920000005</v>
      </c>
      <c r="P11" s="22">
        <f t="shared" si="2"/>
        <v>4219.3387920000005</v>
      </c>
      <c r="Q11" s="22">
        <f t="shared" si="2"/>
        <v>4219.3387920000005</v>
      </c>
      <c r="R11" s="22">
        <f t="shared" si="2"/>
        <v>4219.3387920000005</v>
      </c>
      <c r="S11" s="22">
        <f t="shared" si="2"/>
        <v>4219.3387920000005</v>
      </c>
      <c r="T11" s="22">
        <f t="shared" si="2"/>
        <v>4219.3387920000005</v>
      </c>
      <c r="U11" s="22">
        <f t="shared" si="2"/>
        <v>4219.3387920000005</v>
      </c>
      <c r="V11" s="22">
        <f t="shared" si="2"/>
        <v>4219.3387920000005</v>
      </c>
      <c r="W11" s="22">
        <f t="shared" si="2"/>
        <v>4219.3387920000005</v>
      </c>
      <c r="X11" s="22">
        <f t="shared" si="2"/>
        <v>4219.3387920000005</v>
      </c>
      <c r="Y11" s="22">
        <f t="shared" si="2"/>
        <v>4219.3387920000005</v>
      </c>
      <c r="Z11" s="22">
        <f t="shared" si="2"/>
        <v>4219.3387920000005</v>
      </c>
      <c r="AA11" s="22">
        <f t="shared" si="2"/>
        <v>4219.3387920000005</v>
      </c>
      <c r="AB11" s="22">
        <f t="shared" si="2"/>
        <v>4219.3387920000005</v>
      </c>
      <c r="AC11" s="22">
        <f t="shared" si="2"/>
        <v>4219.3387920000005</v>
      </c>
      <c r="AD11" s="22">
        <f t="shared" si="2"/>
        <v>4219.3387920000005</v>
      </c>
      <c r="AE11" s="22">
        <f t="shared" si="2"/>
        <v>4219.3387920000005</v>
      </c>
      <c r="AF11" s="22">
        <f t="shared" si="2"/>
        <v>4219.3387920000005</v>
      </c>
      <c r="AG11" s="22">
        <f t="shared" si="2"/>
        <v>4219.3387920000005</v>
      </c>
      <c r="AH11" s="22">
        <f t="shared" si="2"/>
        <v>4219.3387920000005</v>
      </c>
      <c r="AI11" s="23">
        <f t="shared" si="2"/>
        <v>4219.3387920000005</v>
      </c>
    </row>
    <row r="12" spans="1:35" s="21" customFormat="1" ht="18" customHeight="1">
      <c r="A12" s="15"/>
      <c r="B12" s="24"/>
      <c r="C12" s="15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3"/>
    </row>
    <row r="13" spans="1:35" s="21" customFormat="1" ht="18" customHeight="1">
      <c r="A13" s="15">
        <v>2</v>
      </c>
      <c r="B13" s="16" t="s">
        <v>3</v>
      </c>
      <c r="C13" s="25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1000.7669665621645</v>
      </c>
      <c r="K13" s="22">
        <v>1019.2668752690926</v>
      </c>
      <c r="L13" s="22">
        <v>1454.369960738931</v>
      </c>
      <c r="M13" s="22">
        <v>1594.7718205079434</v>
      </c>
      <c r="N13" s="22">
        <v>1560.3350107893818</v>
      </c>
      <c r="O13" s="22">
        <v>1614.082177615109</v>
      </c>
      <c r="P13" s="22">
        <v>1646.0939518007767</v>
      </c>
      <c r="Q13" s="22">
        <v>1738.5750444092819</v>
      </c>
      <c r="R13" s="22">
        <v>1571.6821274198755</v>
      </c>
      <c r="S13" s="22">
        <v>1526.7818902179688</v>
      </c>
      <c r="T13" s="22">
        <v>1688.85853795868</v>
      </c>
      <c r="U13" s="22">
        <v>1661.9471205338186</v>
      </c>
      <c r="V13" s="22">
        <v>1749.4966915344605</v>
      </c>
      <c r="W13" s="22">
        <v>1659.4711088823808</v>
      </c>
      <c r="X13" s="22">
        <v>1877.6801698494112</v>
      </c>
      <c r="Y13" s="22">
        <v>1941.8413025134137</v>
      </c>
      <c r="Z13" s="22">
        <v>2306.5455048731778</v>
      </c>
      <c r="AA13" s="22">
        <v>2662.2960334034647</v>
      </c>
      <c r="AB13" s="22">
        <v>2848.9172278728784</v>
      </c>
      <c r="AC13" s="22">
        <v>2785.8981023371166</v>
      </c>
      <c r="AD13" s="22">
        <v>2257.4336278869159</v>
      </c>
      <c r="AE13" s="22">
        <v>2274.8500894025346</v>
      </c>
      <c r="AF13" s="22">
        <v>1286.1662604324131</v>
      </c>
      <c r="AG13" s="22">
        <v>465.26258756006433</v>
      </c>
      <c r="AH13" s="22">
        <v>0</v>
      </c>
      <c r="AI13" s="23">
        <v>0</v>
      </c>
    </row>
    <row r="14" spans="1:35" s="21" customFormat="1" ht="18" customHeight="1">
      <c r="A14" s="15"/>
      <c r="B14" s="16" t="s">
        <v>4</v>
      </c>
      <c r="C14" s="26">
        <f>C13</f>
        <v>0</v>
      </c>
      <c r="D14" s="27">
        <f t="shared" ref="D14:AI14" si="3">C14+D13</f>
        <v>0</v>
      </c>
      <c r="E14" s="27">
        <f t="shared" si="3"/>
        <v>0</v>
      </c>
      <c r="F14" s="27">
        <f t="shared" si="3"/>
        <v>0</v>
      </c>
      <c r="G14" s="27">
        <f t="shared" si="3"/>
        <v>0</v>
      </c>
      <c r="H14" s="27">
        <f t="shared" si="3"/>
        <v>0</v>
      </c>
      <c r="I14" s="27">
        <f t="shared" si="3"/>
        <v>0</v>
      </c>
      <c r="J14" s="27">
        <f t="shared" si="3"/>
        <v>1000.7669665621645</v>
      </c>
      <c r="K14" s="27">
        <f t="shared" si="3"/>
        <v>2020.0338418312572</v>
      </c>
      <c r="L14" s="27">
        <f t="shared" si="3"/>
        <v>3474.4038025701884</v>
      </c>
      <c r="M14" s="27">
        <f t="shared" si="3"/>
        <v>5069.175623078132</v>
      </c>
      <c r="N14" s="27">
        <f t="shared" si="3"/>
        <v>6629.5106338675141</v>
      </c>
      <c r="O14" s="27">
        <f t="shared" si="3"/>
        <v>8243.5928114826238</v>
      </c>
      <c r="P14" s="27">
        <f t="shared" si="3"/>
        <v>9889.6867632834001</v>
      </c>
      <c r="Q14" s="27">
        <f t="shared" si="3"/>
        <v>11628.261807692681</v>
      </c>
      <c r="R14" s="27">
        <f t="shared" si="3"/>
        <v>13199.943935112557</v>
      </c>
      <c r="S14" s="27">
        <f t="shared" si="3"/>
        <v>14726.725825330526</v>
      </c>
      <c r="T14" s="27">
        <f t="shared" si="3"/>
        <v>16415.584363289207</v>
      </c>
      <c r="U14" s="27">
        <f t="shared" si="3"/>
        <v>18077.531483823026</v>
      </c>
      <c r="V14" s="27">
        <f t="shared" si="3"/>
        <v>19827.028175357485</v>
      </c>
      <c r="W14" s="27">
        <f t="shared" si="3"/>
        <v>21486.499284239868</v>
      </c>
      <c r="X14" s="27">
        <f t="shared" si="3"/>
        <v>23364.179454089281</v>
      </c>
      <c r="Y14" s="27">
        <f t="shared" si="3"/>
        <v>25306.020756602695</v>
      </c>
      <c r="Z14" s="27">
        <f t="shared" si="3"/>
        <v>27612.566261475873</v>
      </c>
      <c r="AA14" s="27">
        <f t="shared" si="3"/>
        <v>30274.862294879338</v>
      </c>
      <c r="AB14" s="27">
        <f t="shared" si="3"/>
        <v>33123.779522752215</v>
      </c>
      <c r="AC14" s="27">
        <f t="shared" si="3"/>
        <v>35909.677625089331</v>
      </c>
      <c r="AD14" s="27">
        <f t="shared" si="3"/>
        <v>38167.111252976247</v>
      </c>
      <c r="AE14" s="27">
        <f t="shared" si="3"/>
        <v>40441.961342378781</v>
      </c>
      <c r="AF14" s="27">
        <f t="shared" si="3"/>
        <v>41728.127602811197</v>
      </c>
      <c r="AG14" s="27">
        <f t="shared" si="3"/>
        <v>42193.390190371261</v>
      </c>
      <c r="AH14" s="27">
        <f t="shared" si="3"/>
        <v>42193.390190371261</v>
      </c>
      <c r="AI14" s="28">
        <f t="shared" si="3"/>
        <v>42193.390190371261</v>
      </c>
    </row>
    <row r="15" spans="1:35" s="21" customFormat="1" ht="18" customHeight="1">
      <c r="A15" s="15"/>
      <c r="B15" s="24"/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8"/>
    </row>
    <row r="16" spans="1:35" s="21" customFormat="1" ht="18" customHeight="1">
      <c r="A16" s="15">
        <v>3</v>
      </c>
      <c r="B16" s="16" t="s">
        <v>16</v>
      </c>
      <c r="C16" s="25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3"/>
    </row>
    <row r="17" spans="1:40" s="21" customFormat="1" ht="18" customHeight="1">
      <c r="A17" s="15"/>
      <c r="B17" s="24" t="s">
        <v>5</v>
      </c>
      <c r="C17" s="25">
        <f t="shared" ref="C17:AI17" si="4">C13</f>
        <v>0</v>
      </c>
      <c r="D17" s="22">
        <f t="shared" si="4"/>
        <v>0</v>
      </c>
      <c r="E17" s="22">
        <f t="shared" si="4"/>
        <v>0</v>
      </c>
      <c r="F17" s="22">
        <f t="shared" si="4"/>
        <v>0</v>
      </c>
      <c r="G17" s="22">
        <f t="shared" si="4"/>
        <v>0</v>
      </c>
      <c r="H17" s="22">
        <f t="shared" si="4"/>
        <v>0</v>
      </c>
      <c r="I17" s="22">
        <f t="shared" si="4"/>
        <v>0</v>
      </c>
      <c r="J17" s="22">
        <f t="shared" si="4"/>
        <v>1000.7669665621645</v>
      </c>
      <c r="K17" s="22">
        <f t="shared" si="4"/>
        <v>1019.2668752690926</v>
      </c>
      <c r="L17" s="22">
        <f t="shared" si="4"/>
        <v>1454.369960738931</v>
      </c>
      <c r="M17" s="22">
        <f t="shared" si="4"/>
        <v>1594.7718205079434</v>
      </c>
      <c r="N17" s="22">
        <f t="shared" si="4"/>
        <v>1560.3350107893818</v>
      </c>
      <c r="O17" s="22">
        <f t="shared" si="4"/>
        <v>1614.082177615109</v>
      </c>
      <c r="P17" s="22">
        <f t="shared" si="4"/>
        <v>1646.0939518007767</v>
      </c>
      <c r="Q17" s="22">
        <f t="shared" si="4"/>
        <v>1738.5750444092819</v>
      </c>
      <c r="R17" s="22">
        <f t="shared" si="4"/>
        <v>1571.6821274198755</v>
      </c>
      <c r="S17" s="22">
        <f t="shared" si="4"/>
        <v>1526.7818902179688</v>
      </c>
      <c r="T17" s="22">
        <f t="shared" si="4"/>
        <v>1688.85853795868</v>
      </c>
      <c r="U17" s="22">
        <f t="shared" si="4"/>
        <v>1661.9471205338186</v>
      </c>
      <c r="V17" s="22">
        <f t="shared" si="4"/>
        <v>1749.4966915344605</v>
      </c>
      <c r="W17" s="22">
        <f t="shared" si="4"/>
        <v>1659.4711088823808</v>
      </c>
      <c r="X17" s="22">
        <f t="shared" si="4"/>
        <v>1877.6801698494112</v>
      </c>
      <c r="Y17" s="22">
        <f t="shared" si="4"/>
        <v>1941.8413025134137</v>
      </c>
      <c r="Z17" s="22">
        <f t="shared" si="4"/>
        <v>2306.5455048731778</v>
      </c>
      <c r="AA17" s="22">
        <f t="shared" si="4"/>
        <v>2662.2960334034647</v>
      </c>
      <c r="AB17" s="22">
        <f t="shared" si="4"/>
        <v>2848.9172278728784</v>
      </c>
      <c r="AC17" s="22">
        <f t="shared" si="4"/>
        <v>2785.8981023371166</v>
      </c>
      <c r="AD17" s="22">
        <f t="shared" si="4"/>
        <v>2257.4336278869159</v>
      </c>
      <c r="AE17" s="22">
        <f t="shared" si="4"/>
        <v>2274.8500894025346</v>
      </c>
      <c r="AF17" s="22">
        <f t="shared" si="4"/>
        <v>1286.1662604324131</v>
      </c>
      <c r="AG17" s="22">
        <f t="shared" si="4"/>
        <v>465.26258756006433</v>
      </c>
      <c r="AH17" s="22">
        <f t="shared" si="4"/>
        <v>0</v>
      </c>
      <c r="AI17" s="23">
        <f t="shared" si="4"/>
        <v>0</v>
      </c>
    </row>
    <row r="18" spans="1:40" s="21" customFormat="1" ht="18" customHeight="1">
      <c r="A18" s="15"/>
      <c r="B18" s="24" t="s">
        <v>6</v>
      </c>
      <c r="C18" s="25"/>
      <c r="D18" s="22">
        <f>D11</f>
        <v>2109.6693960000002</v>
      </c>
      <c r="E18" s="22">
        <f>E10</f>
        <v>2109.6693960000002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</row>
    <row r="19" spans="1:40" s="21" customFormat="1" ht="18" customHeight="1">
      <c r="A19" s="15"/>
      <c r="B19" s="24" t="s">
        <v>11</v>
      </c>
      <c r="C19" s="25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>
        <f>AI14*2.5%</f>
        <v>1054.8347547592816</v>
      </c>
      <c r="AI19" s="23">
        <f>AH19</f>
        <v>1054.8347547592816</v>
      </c>
    </row>
    <row r="20" spans="1:40" s="31" customFormat="1" ht="18" customHeight="1">
      <c r="A20" s="26"/>
      <c r="B20" s="29" t="s">
        <v>7</v>
      </c>
      <c r="C20" s="26">
        <f t="shared" ref="C20:AG20" si="5">SUM(C17:C18)</f>
        <v>0</v>
      </c>
      <c r="D20" s="27">
        <f t="shared" si="5"/>
        <v>2109.6693960000002</v>
      </c>
      <c r="E20" s="27">
        <f t="shared" si="5"/>
        <v>2109.6693960000002</v>
      </c>
      <c r="F20" s="30">
        <f t="shared" si="5"/>
        <v>0</v>
      </c>
      <c r="G20" s="27">
        <f t="shared" si="5"/>
        <v>0</v>
      </c>
      <c r="H20" s="27">
        <f t="shared" si="5"/>
        <v>0</v>
      </c>
      <c r="I20" s="27">
        <f t="shared" si="5"/>
        <v>0</v>
      </c>
      <c r="J20" s="27">
        <f t="shared" si="5"/>
        <v>1000.7669665621645</v>
      </c>
      <c r="K20" s="27">
        <f t="shared" si="5"/>
        <v>1019.2668752690926</v>
      </c>
      <c r="L20" s="27">
        <f t="shared" si="5"/>
        <v>1454.369960738931</v>
      </c>
      <c r="M20" s="27">
        <f t="shared" si="5"/>
        <v>1594.7718205079434</v>
      </c>
      <c r="N20" s="27">
        <f t="shared" si="5"/>
        <v>1560.3350107893818</v>
      </c>
      <c r="O20" s="27">
        <f t="shared" si="5"/>
        <v>1614.082177615109</v>
      </c>
      <c r="P20" s="27">
        <f t="shared" si="5"/>
        <v>1646.0939518007767</v>
      </c>
      <c r="Q20" s="27">
        <f t="shared" si="5"/>
        <v>1738.5750444092819</v>
      </c>
      <c r="R20" s="27">
        <f t="shared" si="5"/>
        <v>1571.6821274198755</v>
      </c>
      <c r="S20" s="27">
        <f t="shared" si="5"/>
        <v>1526.7818902179688</v>
      </c>
      <c r="T20" s="27">
        <f t="shared" si="5"/>
        <v>1688.85853795868</v>
      </c>
      <c r="U20" s="27">
        <f t="shared" si="5"/>
        <v>1661.9471205338186</v>
      </c>
      <c r="V20" s="27">
        <f t="shared" si="5"/>
        <v>1749.4966915344605</v>
      </c>
      <c r="W20" s="27">
        <f t="shared" si="5"/>
        <v>1659.4711088823808</v>
      </c>
      <c r="X20" s="27">
        <f t="shared" si="5"/>
        <v>1877.6801698494112</v>
      </c>
      <c r="Y20" s="27">
        <f t="shared" si="5"/>
        <v>1941.8413025134137</v>
      </c>
      <c r="Z20" s="27">
        <f t="shared" si="5"/>
        <v>2306.5455048731778</v>
      </c>
      <c r="AA20" s="27">
        <f t="shared" si="5"/>
        <v>2662.2960334034647</v>
      </c>
      <c r="AB20" s="27">
        <f t="shared" si="5"/>
        <v>2848.9172278728784</v>
      </c>
      <c r="AC20" s="27">
        <f t="shared" si="5"/>
        <v>2785.8981023371166</v>
      </c>
      <c r="AD20" s="27">
        <f t="shared" si="5"/>
        <v>2257.4336278869159</v>
      </c>
      <c r="AE20" s="27">
        <f t="shared" si="5"/>
        <v>2274.8500894025346</v>
      </c>
      <c r="AF20" s="27">
        <f t="shared" si="5"/>
        <v>1286.1662604324131</v>
      </c>
      <c r="AG20" s="27">
        <f t="shared" si="5"/>
        <v>465.26258756006433</v>
      </c>
      <c r="AH20" s="27">
        <f>AH19</f>
        <v>1054.8347547592816</v>
      </c>
      <c r="AI20" s="28">
        <f>AI19</f>
        <v>1054.8347547592816</v>
      </c>
    </row>
    <row r="21" spans="1:40" s="21" customFormat="1" ht="18" customHeight="1">
      <c r="A21" s="15"/>
      <c r="B21" s="24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</row>
    <row r="22" spans="1:40" s="21" customFormat="1" ht="18" customHeight="1">
      <c r="A22" s="15"/>
      <c r="B22" s="16" t="s">
        <v>8</v>
      </c>
      <c r="C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</row>
    <row r="23" spans="1:40" s="21" customFormat="1" ht="18" customHeight="1">
      <c r="A23" s="15"/>
      <c r="B23" s="24" t="s">
        <v>18</v>
      </c>
      <c r="C23" s="25"/>
      <c r="D23" s="32">
        <f>(D20-D27)*0.02</f>
        <v>42.193387920000006</v>
      </c>
      <c r="E23" s="32">
        <f t="shared" ref="E23:AG23" si="6">(E20-E27)*0.02</f>
        <v>42.193387920000006</v>
      </c>
      <c r="F23" s="32">
        <f t="shared" si="6"/>
        <v>0</v>
      </c>
      <c r="G23" s="32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20.01533933124329</v>
      </c>
      <c r="K23" s="32">
        <f t="shared" si="6"/>
        <v>20.385337505381852</v>
      </c>
      <c r="L23" s="32">
        <f t="shared" si="6"/>
        <v>29.087399214778621</v>
      </c>
      <c r="M23" s="32">
        <f t="shared" si="6"/>
        <v>31.895436410158869</v>
      </c>
      <c r="N23" s="32">
        <f t="shared" si="6"/>
        <v>31.206700215787638</v>
      </c>
      <c r="O23" s="32">
        <f t="shared" si="6"/>
        <v>32.281643552302178</v>
      </c>
      <c r="P23" s="32">
        <f t="shared" si="6"/>
        <v>25.889647716015535</v>
      </c>
      <c r="Q23" s="32">
        <f t="shared" si="6"/>
        <v>27.739269568185637</v>
      </c>
      <c r="R23" s="32">
        <f t="shared" si="6"/>
        <v>24.40141122839751</v>
      </c>
      <c r="S23" s="32">
        <f t="shared" si="6"/>
        <v>23.503406484359374</v>
      </c>
      <c r="T23" s="32">
        <f t="shared" si="6"/>
        <v>26.744939439173599</v>
      </c>
      <c r="U23" s="32">
        <f t="shared" si="6"/>
        <v>26.206711090676372</v>
      </c>
      <c r="V23" s="32">
        <f t="shared" si="6"/>
        <v>27.957702510689209</v>
      </c>
      <c r="W23" s="32">
        <f t="shared" si="6"/>
        <v>26.157190857647617</v>
      </c>
      <c r="X23" s="32">
        <f t="shared" si="6"/>
        <v>30.521372076988225</v>
      </c>
      <c r="Y23" s="32">
        <f t="shared" si="6"/>
        <v>31.804594730268274</v>
      </c>
      <c r="Z23" s="32">
        <f t="shared" si="6"/>
        <v>39.098678777463554</v>
      </c>
      <c r="AA23" s="32">
        <f t="shared" si="6"/>
        <v>46.213689348069295</v>
      </c>
      <c r="AB23" s="32">
        <f t="shared" si="6"/>
        <v>56.978344557457568</v>
      </c>
      <c r="AC23" s="32">
        <f t="shared" si="6"/>
        <v>55.717962046742336</v>
      </c>
      <c r="AD23" s="32">
        <f t="shared" si="6"/>
        <v>45.148672557738323</v>
      </c>
      <c r="AE23" s="32">
        <f t="shared" si="6"/>
        <v>45.497001788050696</v>
      </c>
      <c r="AF23" s="32">
        <f t="shared" si="6"/>
        <v>25.723325208648262</v>
      </c>
      <c r="AG23" s="32">
        <f t="shared" si="6"/>
        <v>9.3052517512012862</v>
      </c>
      <c r="AH23" s="32"/>
      <c r="AI23" s="33"/>
    </row>
    <row r="24" spans="1:40" s="21" customFormat="1" ht="18" customHeight="1">
      <c r="A24" s="15"/>
      <c r="B24" s="24" t="s">
        <v>19</v>
      </c>
      <c r="C24" s="25"/>
      <c r="D24" s="32">
        <f>D20*0.02</f>
        <v>42.193387920000006</v>
      </c>
      <c r="E24" s="32">
        <f t="shared" ref="E24:AG24" si="7">E20*0.02</f>
        <v>42.193387920000006</v>
      </c>
      <c r="F24" s="32">
        <f t="shared" si="7"/>
        <v>0</v>
      </c>
      <c r="G24" s="32">
        <f t="shared" si="7"/>
        <v>0</v>
      </c>
      <c r="H24" s="32">
        <f t="shared" si="7"/>
        <v>0</v>
      </c>
      <c r="I24" s="32">
        <f t="shared" si="7"/>
        <v>0</v>
      </c>
      <c r="J24" s="32">
        <f t="shared" si="7"/>
        <v>20.01533933124329</v>
      </c>
      <c r="K24" s="32">
        <f t="shared" si="7"/>
        <v>20.385337505381852</v>
      </c>
      <c r="L24" s="32">
        <f t="shared" si="7"/>
        <v>29.087399214778621</v>
      </c>
      <c r="M24" s="32">
        <f t="shared" si="7"/>
        <v>31.895436410158869</v>
      </c>
      <c r="N24" s="32">
        <f t="shared" si="7"/>
        <v>31.206700215787638</v>
      </c>
      <c r="O24" s="32">
        <f t="shared" si="7"/>
        <v>32.281643552302178</v>
      </c>
      <c r="P24" s="32">
        <f t="shared" si="7"/>
        <v>32.921879036015532</v>
      </c>
      <c r="Q24" s="32">
        <f t="shared" si="7"/>
        <v>34.771500888185635</v>
      </c>
      <c r="R24" s="32">
        <f t="shared" si="7"/>
        <v>31.433642548397511</v>
      </c>
      <c r="S24" s="32">
        <f t="shared" si="7"/>
        <v>30.535637804359375</v>
      </c>
      <c r="T24" s="32">
        <f t="shared" si="7"/>
        <v>33.7771707591736</v>
      </c>
      <c r="U24" s="32">
        <f t="shared" si="7"/>
        <v>33.238942410676373</v>
      </c>
      <c r="V24" s="32">
        <f t="shared" si="7"/>
        <v>34.98993383068921</v>
      </c>
      <c r="W24" s="32">
        <f t="shared" si="7"/>
        <v>33.189422177647614</v>
      </c>
      <c r="X24" s="32">
        <f t="shared" si="7"/>
        <v>37.553603396988223</v>
      </c>
      <c r="Y24" s="32">
        <f t="shared" si="7"/>
        <v>38.836826050268272</v>
      </c>
      <c r="Z24" s="32">
        <f t="shared" si="7"/>
        <v>46.130910097463556</v>
      </c>
      <c r="AA24" s="32">
        <f t="shared" si="7"/>
        <v>53.245920668069296</v>
      </c>
      <c r="AB24" s="32">
        <f t="shared" si="7"/>
        <v>56.978344557457568</v>
      </c>
      <c r="AC24" s="32">
        <f t="shared" si="7"/>
        <v>55.717962046742336</v>
      </c>
      <c r="AD24" s="32">
        <f t="shared" si="7"/>
        <v>45.148672557738323</v>
      </c>
      <c r="AE24" s="32">
        <f t="shared" si="7"/>
        <v>45.497001788050696</v>
      </c>
      <c r="AF24" s="32">
        <f t="shared" si="7"/>
        <v>25.723325208648262</v>
      </c>
      <c r="AG24" s="32">
        <f t="shared" si="7"/>
        <v>9.3052517512012862</v>
      </c>
      <c r="AH24" s="32"/>
      <c r="AI24" s="33"/>
    </row>
    <row r="25" spans="1:40" s="21" customFormat="1" ht="18" customHeight="1">
      <c r="A25" s="15"/>
      <c r="B25" s="24" t="s">
        <v>12</v>
      </c>
      <c r="C25" s="25">
        <f>C20*1%</f>
        <v>0</v>
      </c>
      <c r="D25" s="32">
        <f>D17*0.01</f>
        <v>0</v>
      </c>
      <c r="E25" s="32">
        <f t="shared" ref="E25:AG25" si="8">E17*0.01</f>
        <v>0</v>
      </c>
      <c r="F25" s="32">
        <f t="shared" si="8"/>
        <v>0</v>
      </c>
      <c r="G25" s="32">
        <f t="shared" si="8"/>
        <v>0</v>
      </c>
      <c r="H25" s="32">
        <f t="shared" si="8"/>
        <v>0</v>
      </c>
      <c r="I25" s="32">
        <f t="shared" si="8"/>
        <v>0</v>
      </c>
      <c r="J25" s="32">
        <f t="shared" si="8"/>
        <v>10.007669665621645</v>
      </c>
      <c r="K25" s="32">
        <f t="shared" si="8"/>
        <v>10.192668752690926</v>
      </c>
      <c r="L25" s="32">
        <f t="shared" si="8"/>
        <v>14.543699607389311</v>
      </c>
      <c r="M25" s="32">
        <f t="shared" si="8"/>
        <v>15.947718205079434</v>
      </c>
      <c r="N25" s="32">
        <f t="shared" si="8"/>
        <v>15.603350107893819</v>
      </c>
      <c r="O25" s="32">
        <f t="shared" si="8"/>
        <v>16.140821776151089</v>
      </c>
      <c r="P25" s="32">
        <f t="shared" si="8"/>
        <v>16.460939518007766</v>
      </c>
      <c r="Q25" s="32">
        <f t="shared" si="8"/>
        <v>17.385750444092817</v>
      </c>
      <c r="R25" s="32">
        <f t="shared" si="8"/>
        <v>15.716821274198756</v>
      </c>
      <c r="S25" s="32">
        <f t="shared" si="8"/>
        <v>15.267818902179688</v>
      </c>
      <c r="T25" s="32">
        <f t="shared" si="8"/>
        <v>16.8885853795868</v>
      </c>
      <c r="U25" s="32">
        <f t="shared" si="8"/>
        <v>16.619471205338186</v>
      </c>
      <c r="V25" s="32">
        <f t="shared" si="8"/>
        <v>17.494966915344605</v>
      </c>
      <c r="W25" s="32">
        <f t="shared" si="8"/>
        <v>16.594711088823807</v>
      </c>
      <c r="X25" s="32">
        <f t="shared" si="8"/>
        <v>18.776801698494111</v>
      </c>
      <c r="Y25" s="32">
        <f t="shared" si="8"/>
        <v>19.418413025134136</v>
      </c>
      <c r="Z25" s="32">
        <f t="shared" si="8"/>
        <v>23.065455048731778</v>
      </c>
      <c r="AA25" s="32">
        <f t="shared" si="8"/>
        <v>26.622960334034648</v>
      </c>
      <c r="AB25" s="32">
        <f t="shared" si="8"/>
        <v>28.489172278728784</v>
      </c>
      <c r="AC25" s="32">
        <f t="shared" si="8"/>
        <v>27.858981023371168</v>
      </c>
      <c r="AD25" s="32">
        <f t="shared" si="8"/>
        <v>22.574336278869161</v>
      </c>
      <c r="AE25" s="32">
        <f t="shared" si="8"/>
        <v>22.748500894025348</v>
      </c>
      <c r="AF25" s="32">
        <f t="shared" si="8"/>
        <v>12.861662604324131</v>
      </c>
      <c r="AG25" s="32">
        <f t="shared" si="8"/>
        <v>4.6526258756006431</v>
      </c>
      <c r="AH25" s="32"/>
      <c r="AI25" s="33"/>
    </row>
    <row r="26" spans="1:40" s="21" customFormat="1" ht="18" customHeight="1">
      <c r="A26" s="15"/>
      <c r="B26" s="24" t="s">
        <v>10</v>
      </c>
      <c r="C26" s="25"/>
      <c r="D26" s="32">
        <f>D17*0.05</f>
        <v>0</v>
      </c>
      <c r="E26" s="32">
        <f t="shared" ref="E26:AG26" si="9">E17*0.05</f>
        <v>0</v>
      </c>
      <c r="F26" s="32">
        <f t="shared" si="9"/>
        <v>0</v>
      </c>
      <c r="G26" s="32">
        <f t="shared" si="9"/>
        <v>0</v>
      </c>
      <c r="H26" s="32">
        <f t="shared" si="9"/>
        <v>0</v>
      </c>
      <c r="I26" s="32">
        <f t="shared" si="9"/>
        <v>0</v>
      </c>
      <c r="J26" s="32">
        <f t="shared" si="9"/>
        <v>50.038348328108228</v>
      </c>
      <c r="K26" s="32">
        <f t="shared" si="9"/>
        <v>50.963343763454631</v>
      </c>
      <c r="L26" s="32">
        <f t="shared" si="9"/>
        <v>72.718498036946556</v>
      </c>
      <c r="M26" s="32">
        <f t="shared" si="9"/>
        <v>79.73859102539717</v>
      </c>
      <c r="N26" s="32">
        <f t="shared" si="9"/>
        <v>78.016750539469101</v>
      </c>
      <c r="O26" s="32">
        <f t="shared" si="9"/>
        <v>80.704108880755456</v>
      </c>
      <c r="P26" s="32">
        <f t="shared" si="9"/>
        <v>82.304697590038842</v>
      </c>
      <c r="Q26" s="32">
        <f t="shared" si="9"/>
        <v>86.928752220464105</v>
      </c>
      <c r="R26" s="32">
        <f t="shared" si="9"/>
        <v>78.58410637099378</v>
      </c>
      <c r="S26" s="32">
        <f t="shared" si="9"/>
        <v>76.339094510898448</v>
      </c>
      <c r="T26" s="32">
        <f t="shared" si="9"/>
        <v>84.442926897934001</v>
      </c>
      <c r="U26" s="32">
        <f t="shared" si="9"/>
        <v>83.097356026690932</v>
      </c>
      <c r="V26" s="32">
        <f t="shared" si="9"/>
        <v>87.474834576723026</v>
      </c>
      <c r="W26" s="32">
        <f t="shared" si="9"/>
        <v>82.973555444119043</v>
      </c>
      <c r="X26" s="32">
        <f t="shared" si="9"/>
        <v>93.884008492470571</v>
      </c>
      <c r="Y26" s="32">
        <f t="shared" si="9"/>
        <v>97.092065125670686</v>
      </c>
      <c r="Z26" s="32">
        <f t="shared" si="9"/>
        <v>115.3272752436589</v>
      </c>
      <c r="AA26" s="32">
        <f t="shared" si="9"/>
        <v>133.11480167017325</v>
      </c>
      <c r="AB26" s="32">
        <f t="shared" si="9"/>
        <v>142.44586139364392</v>
      </c>
      <c r="AC26" s="32">
        <f t="shared" si="9"/>
        <v>139.29490511685583</v>
      </c>
      <c r="AD26" s="32">
        <f t="shared" si="9"/>
        <v>112.8716813943458</v>
      </c>
      <c r="AE26" s="32">
        <f t="shared" si="9"/>
        <v>113.74250447012673</v>
      </c>
      <c r="AF26" s="32">
        <f t="shared" si="9"/>
        <v>64.308313021620663</v>
      </c>
      <c r="AG26" s="32">
        <f t="shared" si="9"/>
        <v>23.263129378003217</v>
      </c>
      <c r="AH26" s="32"/>
      <c r="AI26" s="33"/>
    </row>
    <row r="27" spans="1:40" s="35" customFormat="1" ht="18" customHeight="1">
      <c r="A27" s="25"/>
      <c r="B27" s="34" t="s">
        <v>13</v>
      </c>
      <c r="C27" s="25"/>
      <c r="D27" s="22"/>
      <c r="E27" s="22"/>
      <c r="F27" s="22"/>
      <c r="G27" s="22"/>
      <c r="H27" s="22"/>
      <c r="I27" s="22"/>
      <c r="J27" s="22"/>
      <c r="K27" s="32"/>
      <c r="L27" s="32"/>
      <c r="M27" s="32"/>
      <c r="N27" s="32"/>
      <c r="O27" s="32"/>
      <c r="P27" s="22">
        <f>E11/12</f>
        <v>351.61156600000004</v>
      </c>
      <c r="Q27" s="22">
        <f>P27</f>
        <v>351.61156600000004</v>
      </c>
      <c r="R27" s="22">
        <f t="shared" ref="R27:AA27" si="10">Q27</f>
        <v>351.61156600000004</v>
      </c>
      <c r="S27" s="22">
        <f t="shared" si="10"/>
        <v>351.61156600000004</v>
      </c>
      <c r="T27" s="22">
        <f t="shared" si="10"/>
        <v>351.61156600000004</v>
      </c>
      <c r="U27" s="22">
        <f t="shared" si="10"/>
        <v>351.61156600000004</v>
      </c>
      <c r="V27" s="22">
        <f t="shared" si="10"/>
        <v>351.61156600000004</v>
      </c>
      <c r="W27" s="22">
        <f t="shared" si="10"/>
        <v>351.61156600000004</v>
      </c>
      <c r="X27" s="22">
        <f t="shared" si="10"/>
        <v>351.61156600000004</v>
      </c>
      <c r="Y27" s="22">
        <f t="shared" si="10"/>
        <v>351.61156600000004</v>
      </c>
      <c r="Z27" s="22">
        <f t="shared" si="10"/>
        <v>351.61156600000004</v>
      </c>
      <c r="AA27" s="22">
        <f t="shared" si="10"/>
        <v>351.61156600000004</v>
      </c>
      <c r="AB27" s="22"/>
      <c r="AC27" s="22"/>
      <c r="AD27" s="22"/>
      <c r="AE27" s="22"/>
      <c r="AF27" s="22"/>
      <c r="AG27" s="22"/>
      <c r="AH27" s="22"/>
      <c r="AI27" s="23"/>
      <c r="AN27" s="36"/>
    </row>
    <row r="28" spans="1:40" s="42" customFormat="1" ht="18" customHeight="1">
      <c r="A28" s="37"/>
      <c r="B28" s="38" t="s">
        <v>9</v>
      </c>
      <c r="C28" s="39">
        <f t="shared" ref="C28:AI28" si="11">SUM(C23:C27)</f>
        <v>0</v>
      </c>
      <c r="D28" s="40">
        <f t="shared" si="11"/>
        <v>84.386775840000013</v>
      </c>
      <c r="E28" s="40">
        <f t="shared" si="11"/>
        <v>84.386775840000013</v>
      </c>
      <c r="F28" s="40">
        <f t="shared" si="11"/>
        <v>0</v>
      </c>
      <c r="G28" s="40">
        <f t="shared" si="11"/>
        <v>0</v>
      </c>
      <c r="H28" s="40">
        <f t="shared" si="11"/>
        <v>0</v>
      </c>
      <c r="I28" s="40">
        <f t="shared" si="11"/>
        <v>0</v>
      </c>
      <c r="J28" s="40">
        <f t="shared" si="11"/>
        <v>100.07669665621646</v>
      </c>
      <c r="K28" s="40">
        <f t="shared" si="11"/>
        <v>101.92668752690926</v>
      </c>
      <c r="L28" s="40">
        <f t="shared" si="11"/>
        <v>145.43699607389311</v>
      </c>
      <c r="M28" s="40">
        <f t="shared" si="11"/>
        <v>159.47718205079434</v>
      </c>
      <c r="N28" s="40">
        <f t="shared" si="11"/>
        <v>156.0335010789382</v>
      </c>
      <c r="O28" s="40">
        <f t="shared" si="11"/>
        <v>161.40821776151091</v>
      </c>
      <c r="P28" s="40">
        <f t="shared" si="11"/>
        <v>509.18872986007773</v>
      </c>
      <c r="Q28" s="40">
        <f t="shared" si="11"/>
        <v>518.4368391209282</v>
      </c>
      <c r="R28" s="40">
        <f t="shared" si="11"/>
        <v>501.74754742198758</v>
      </c>
      <c r="S28" s="40">
        <f t="shared" si="11"/>
        <v>497.25752370179691</v>
      </c>
      <c r="T28" s="40">
        <f t="shared" si="11"/>
        <v>513.46518847586799</v>
      </c>
      <c r="U28" s="40">
        <f t="shared" si="11"/>
        <v>510.77404673338191</v>
      </c>
      <c r="V28" s="40">
        <f t="shared" si="11"/>
        <v>519.52900383344604</v>
      </c>
      <c r="W28" s="40">
        <f t="shared" si="11"/>
        <v>510.5264455682381</v>
      </c>
      <c r="X28" s="40">
        <f t="shared" si="11"/>
        <v>532.34735166494124</v>
      </c>
      <c r="Y28" s="40">
        <f t="shared" si="11"/>
        <v>538.76346493134133</v>
      </c>
      <c r="Z28" s="40">
        <f t="shared" si="11"/>
        <v>575.23388516731779</v>
      </c>
      <c r="AA28" s="40">
        <f t="shared" si="11"/>
        <v>610.80893802034655</v>
      </c>
      <c r="AB28" s="40">
        <f t="shared" si="11"/>
        <v>284.89172278728785</v>
      </c>
      <c r="AC28" s="40">
        <f t="shared" si="11"/>
        <v>278.58981023371166</v>
      </c>
      <c r="AD28" s="40">
        <f t="shared" si="11"/>
        <v>225.74336278869163</v>
      </c>
      <c r="AE28" s="40">
        <f t="shared" si="11"/>
        <v>227.48500894025346</v>
      </c>
      <c r="AF28" s="40">
        <f t="shared" si="11"/>
        <v>128.6166260432413</v>
      </c>
      <c r="AG28" s="40">
        <f t="shared" si="11"/>
        <v>46.526258756006428</v>
      </c>
      <c r="AH28" s="40">
        <f t="shared" si="11"/>
        <v>0</v>
      </c>
      <c r="AI28" s="41">
        <f t="shared" si="11"/>
        <v>0</v>
      </c>
    </row>
    <row r="29" spans="1:40" s="42" customFormat="1" ht="18" customHeight="1" thickBot="1">
      <c r="A29" s="43"/>
      <c r="B29" s="44" t="s">
        <v>17</v>
      </c>
      <c r="C29" s="45">
        <f t="shared" ref="C29:AI29" si="12">C20-C28</f>
        <v>0</v>
      </c>
      <c r="D29" s="46">
        <f t="shared" si="12"/>
        <v>2025.2826201600003</v>
      </c>
      <c r="E29" s="46">
        <f t="shared" si="12"/>
        <v>2025.2826201600003</v>
      </c>
      <c r="F29" s="46">
        <f t="shared" si="12"/>
        <v>0</v>
      </c>
      <c r="G29" s="46">
        <f t="shared" si="12"/>
        <v>0</v>
      </c>
      <c r="H29" s="46">
        <f t="shared" si="12"/>
        <v>0</v>
      </c>
      <c r="I29" s="46">
        <f t="shared" si="12"/>
        <v>0</v>
      </c>
      <c r="J29" s="46">
        <f t="shared" si="12"/>
        <v>900.69026990594807</v>
      </c>
      <c r="K29" s="46">
        <f t="shared" si="12"/>
        <v>917.34018774218328</v>
      </c>
      <c r="L29" s="46">
        <f t="shared" si="12"/>
        <v>1308.9329646650378</v>
      </c>
      <c r="M29" s="46">
        <f t="shared" si="12"/>
        <v>1435.2946384571492</v>
      </c>
      <c r="N29" s="46">
        <f t="shared" si="12"/>
        <v>1404.3015097104437</v>
      </c>
      <c r="O29" s="46">
        <f t="shared" si="12"/>
        <v>1452.673959853598</v>
      </c>
      <c r="P29" s="46">
        <f t="shared" si="12"/>
        <v>1136.905221940699</v>
      </c>
      <c r="Q29" s="46">
        <f t="shared" si="12"/>
        <v>1220.1382052883537</v>
      </c>
      <c r="R29" s="46">
        <f t="shared" si="12"/>
        <v>1069.934579997888</v>
      </c>
      <c r="S29" s="46">
        <f t="shared" si="12"/>
        <v>1029.524366516172</v>
      </c>
      <c r="T29" s="46">
        <f t="shared" si="12"/>
        <v>1175.393349482812</v>
      </c>
      <c r="U29" s="46">
        <f t="shared" si="12"/>
        <v>1151.1730738004367</v>
      </c>
      <c r="V29" s="46">
        <f t="shared" si="12"/>
        <v>1229.9676877010145</v>
      </c>
      <c r="W29" s="46">
        <f t="shared" si="12"/>
        <v>1148.9446633141426</v>
      </c>
      <c r="X29" s="46">
        <f t="shared" si="12"/>
        <v>1345.3328181844699</v>
      </c>
      <c r="Y29" s="46">
        <f t="shared" si="12"/>
        <v>1403.0778375820723</v>
      </c>
      <c r="Z29" s="46">
        <f t="shared" si="12"/>
        <v>1731.31161970586</v>
      </c>
      <c r="AA29" s="46">
        <f t="shared" si="12"/>
        <v>2051.4870953831182</v>
      </c>
      <c r="AB29" s="46">
        <f t="shared" si="12"/>
        <v>2564.0255050855903</v>
      </c>
      <c r="AC29" s="46">
        <f t="shared" si="12"/>
        <v>2507.3082921034047</v>
      </c>
      <c r="AD29" s="46">
        <f t="shared" si="12"/>
        <v>2031.6902650982242</v>
      </c>
      <c r="AE29" s="46">
        <f t="shared" si="12"/>
        <v>2047.3650804622812</v>
      </c>
      <c r="AF29" s="46">
        <f t="shared" si="12"/>
        <v>1157.5496343891718</v>
      </c>
      <c r="AG29" s="46">
        <f t="shared" si="12"/>
        <v>418.73632880405791</v>
      </c>
      <c r="AH29" s="46">
        <f t="shared" si="12"/>
        <v>1054.8347547592816</v>
      </c>
      <c r="AI29" s="47">
        <f t="shared" si="12"/>
        <v>1054.8347547592816</v>
      </c>
    </row>
    <row r="31" spans="1:40" ht="15.75">
      <c r="B31" s="5"/>
      <c r="C31" s="6"/>
    </row>
  </sheetData>
  <mergeCells count="12">
    <mergeCell ref="A1:AI1"/>
    <mergeCell ref="A2:AI2"/>
    <mergeCell ref="A8:A9"/>
    <mergeCell ref="A3:B3"/>
    <mergeCell ref="C3:AI3"/>
    <mergeCell ref="A6:B6"/>
    <mergeCell ref="C6:AI6"/>
    <mergeCell ref="A5:B5"/>
    <mergeCell ref="C5:AI5"/>
    <mergeCell ref="A4:B4"/>
    <mergeCell ref="C4:AI4"/>
    <mergeCell ref="AG7:AI7"/>
  </mergeCells>
  <pageMargins left="0.7" right="0.7" top="0.75" bottom="0.75" header="0.3" footer="0.3"/>
  <pageSetup paperSize="8" scale="64" orientation="landscape" r:id="rId1"/>
  <headerFooter>
    <oddFooter>&amp;L&amp;1#&amp;"Calibri"&amp;8&amp;K000000Sensitivity: LNT Construction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2020-12-29T11:32:51Z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iteId">
    <vt:lpwstr>264b9899-fe1b-430b-9509-2154878d5774</vt:lpwstr>
  </property>
  <property fmtid="{D5CDD505-2E9C-101B-9397-08002B2CF9AE}" pid="4" name="MSIP_Label_ac52bb50-aef2-4dc8-bb7f-e0da22648362_Owner">
    <vt:lpwstr>rajman@lntecc.com</vt:lpwstr>
  </property>
  <property fmtid="{D5CDD505-2E9C-101B-9397-08002B2CF9AE}" pid="5" name="MSIP_Label_ac52bb50-aef2-4dc8-bb7f-e0da22648362_SetDate">
    <vt:lpwstr>2020-12-21T12:34:06.0164005Z</vt:lpwstr>
  </property>
  <property fmtid="{D5CDD505-2E9C-101B-9397-08002B2CF9AE}" pid="6" name="MSIP_Label_ac52bb50-aef2-4dc8-bb7f-e0da22648362_Name">
    <vt:lpwstr>LTC Internal Use</vt:lpwstr>
  </property>
  <property fmtid="{D5CDD505-2E9C-101B-9397-08002B2CF9AE}" pid="7" name="MSIP_Label_ac52bb50-aef2-4dc8-bb7f-e0da22648362_Application">
    <vt:lpwstr>Microsoft Azure Information Protection</vt:lpwstr>
  </property>
  <property fmtid="{D5CDD505-2E9C-101B-9397-08002B2CF9AE}" pid="8" name="MSIP_Label_ac52bb50-aef2-4dc8-bb7f-e0da22648362_ActionId">
    <vt:lpwstr>24bc9af0-3c74-4b73-a339-846a0afceb86</vt:lpwstr>
  </property>
  <property fmtid="{D5CDD505-2E9C-101B-9397-08002B2CF9AE}" pid="9" name="MSIP_Label_ac52bb50-aef2-4dc8-bb7f-e0da22648362_Extended_MSFT_Method">
    <vt:lpwstr>Automatic</vt:lpwstr>
  </property>
  <property fmtid="{D5CDD505-2E9C-101B-9397-08002B2CF9AE}" pid="10" name="Sensitivity">
    <vt:lpwstr>LTC Internal Use</vt:lpwstr>
  </property>
</Properties>
</file>