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8"/>
  </bookViews>
  <sheets>
    <sheet name="Grand Summary" sheetId="85" r:id="rId1"/>
    <sheet name="Grand Summary_old" sheetId="73" r:id="rId2"/>
    <sheet name="Schedule 1" sheetId="1" r:id="rId3"/>
    <sheet name="Schedule 2" sheetId="83" r:id="rId4"/>
    <sheet name="Schedule 3A" sheetId="84" r:id="rId5"/>
    <sheet name="Schedule 3B" sheetId="86" r:id="rId6"/>
    <sheet name="Schedule 4" sheetId="87" r:id="rId7"/>
    <sheet name="Schedule 5" sheetId="88" r:id="rId8"/>
    <sheet name="Schedule 6" sheetId="8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2">'Schedule 1'!$E$1:$K$32</definedName>
    <definedName name="_xlnm.Print_Area">#REF!</definedName>
    <definedName name="_xlnm.Print_Titles" localSheetId="2">'Schedule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2" hidden="1">'Schedule 1'!#REF!</definedName>
    <definedName name="Z_53C20C87_9586_4DC0_9554_7E86BC372B26_.wvu.PrintArea" localSheetId="2" hidden="1">'Schedule 1'!$E$2:$F$30</definedName>
    <definedName name="Z_53C20C87_9586_4DC0_9554_7E86BC372B26_.wvu.PrintTitles" localSheetId="2" hidden="1">'Schedule 1'!#REF!</definedName>
    <definedName name="Z_53C20C87_9586_4DC0_9554_7E86BC372B26_.wvu.Rows" localSheetId="2" hidden="1">'Schedule 1'!#REF!</definedName>
  </definedNames>
  <calcPr calcId="12451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89"/>
  <c r="K7"/>
  <c r="K8"/>
  <c r="K9"/>
  <c r="K10"/>
  <c r="K11"/>
  <c r="K12"/>
  <c r="K13"/>
  <c r="K14"/>
  <c r="K15"/>
  <c r="K16"/>
  <c r="K17"/>
  <c r="K18"/>
  <c r="K19"/>
  <c r="K22"/>
  <c r="K5"/>
  <c r="K20" s="1"/>
  <c r="K21" s="1"/>
  <c r="J20"/>
  <c r="J21" s="1"/>
  <c r="K21" i="88"/>
  <c r="K37"/>
  <c r="K53"/>
  <c r="K56"/>
  <c r="K61"/>
  <c r="K66"/>
  <c r="K67"/>
  <c r="K23" i="89" l="1"/>
  <c r="J65" i="88"/>
  <c r="K65" s="1"/>
  <c r="J64"/>
  <c r="K64" s="1"/>
  <c r="J63"/>
  <c r="K63" s="1"/>
  <c r="J62"/>
  <c r="K62" s="1"/>
  <c r="J60"/>
  <c r="K60" s="1"/>
  <c r="J59"/>
  <c r="K59" s="1"/>
  <c r="J58"/>
  <c r="K58" s="1"/>
  <c r="J57"/>
  <c r="K57" s="1"/>
  <c r="J55"/>
  <c r="K55" s="1"/>
  <c r="J54"/>
  <c r="K54" s="1"/>
  <c r="J52"/>
  <c r="K52" s="1"/>
  <c r="J51"/>
  <c r="K51" s="1"/>
  <c r="J50"/>
  <c r="K50" s="1"/>
  <c r="J49"/>
  <c r="K49" s="1"/>
  <c r="J48"/>
  <c r="K48" s="1"/>
  <c r="J47"/>
  <c r="K47" s="1"/>
  <c r="J46"/>
  <c r="K46" s="1"/>
  <c r="J45"/>
  <c r="K45" s="1"/>
  <c r="J44"/>
  <c r="K44" s="1"/>
  <c r="J43"/>
  <c r="K43" s="1"/>
  <c r="J42"/>
  <c r="K42" s="1"/>
  <c r="J41"/>
  <c r="K41" s="1"/>
  <c r="J40"/>
  <c r="K40" s="1"/>
  <c r="J39"/>
  <c r="K39" s="1"/>
  <c r="J38"/>
  <c r="K38" s="1"/>
  <c r="J36"/>
  <c r="K36" s="1"/>
  <c r="J35"/>
  <c r="K35" s="1"/>
  <c r="J34"/>
  <c r="K34" s="1"/>
  <c r="J33"/>
  <c r="K33" s="1"/>
  <c r="J32"/>
  <c r="K32" s="1"/>
  <c r="J31"/>
  <c r="K31" s="1"/>
  <c r="J30"/>
  <c r="K30" s="1"/>
  <c r="J29"/>
  <c r="K29" s="1"/>
  <c r="J28"/>
  <c r="K28" s="1"/>
  <c r="J27"/>
  <c r="K27" s="1"/>
  <c r="J26"/>
  <c r="K26" s="1"/>
  <c r="J25"/>
  <c r="K25" s="1"/>
  <c r="J24"/>
  <c r="K24" s="1"/>
  <c r="J23"/>
  <c r="K23" s="1"/>
  <c r="J22"/>
  <c r="K22" s="1"/>
  <c r="J20"/>
  <c r="K20" s="1"/>
  <c r="J19"/>
  <c r="K19" s="1"/>
  <c r="J18"/>
  <c r="K18" s="1"/>
  <c r="J17"/>
  <c r="K17" s="1"/>
  <c r="J16"/>
  <c r="K16" s="1"/>
  <c r="J15"/>
  <c r="K15" s="1"/>
  <c r="J14"/>
  <c r="K14" s="1"/>
  <c r="J13"/>
  <c r="K13" s="1"/>
  <c r="J12"/>
  <c r="K12" s="1"/>
  <c r="J11"/>
  <c r="K11" s="1"/>
  <c r="J10"/>
  <c r="K10" s="1"/>
  <c r="J9"/>
  <c r="K9" s="1"/>
  <c r="J8"/>
  <c r="K8" s="1"/>
  <c r="J7"/>
  <c r="K7" s="1"/>
  <c r="J6"/>
  <c r="K6" s="1"/>
  <c r="J5"/>
  <c r="K7" i="87"/>
  <c r="K8"/>
  <c r="K9"/>
  <c r="K10"/>
  <c r="K11"/>
  <c r="K12"/>
  <c r="K13"/>
  <c r="K14"/>
  <c r="K15"/>
  <c r="K16"/>
  <c r="K17"/>
  <c r="K6"/>
  <c r="K68" i="88" l="1"/>
  <c r="J68"/>
  <c r="F17" i="87"/>
  <c r="J16"/>
  <c r="J15"/>
  <c r="J14"/>
  <c r="J13"/>
  <c r="J12"/>
  <c r="J11"/>
  <c r="J10"/>
  <c r="J9"/>
  <c r="J8"/>
  <c r="J7"/>
  <c r="J6"/>
  <c r="K11" i="86"/>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0"/>
  <c r="I162"/>
  <c r="I156"/>
  <c r="I96"/>
  <c r="I42"/>
  <c r="J162"/>
  <c r="H162"/>
  <c r="H156"/>
  <c r="J151"/>
  <c r="J149"/>
  <c r="J146"/>
  <c r="J143"/>
  <c r="J138"/>
  <c r="J133"/>
  <c r="J131"/>
  <c r="J129"/>
  <c r="J128"/>
  <c r="J126"/>
  <c r="J125"/>
  <c r="J122"/>
  <c r="J121"/>
  <c r="J119"/>
  <c r="J117"/>
  <c r="J115"/>
  <c r="J114"/>
  <c r="J112"/>
  <c r="J110"/>
  <c r="J109"/>
  <c r="J107"/>
  <c r="J106"/>
  <c r="J101"/>
  <c r="J100"/>
  <c r="H96"/>
  <c r="J95"/>
  <c r="J94"/>
  <c r="J93"/>
  <c r="J85"/>
  <c r="J83"/>
  <c r="J82"/>
  <c r="J81"/>
  <c r="J80"/>
  <c r="J78"/>
  <c r="J77"/>
  <c r="J76"/>
  <c r="J75"/>
  <c r="J74"/>
  <c r="J69"/>
  <c r="J68"/>
  <c r="J67"/>
  <c r="J66"/>
  <c r="J65"/>
  <c r="J64"/>
  <c r="J63"/>
  <c r="J61"/>
  <c r="J60"/>
  <c r="J59"/>
  <c r="J58"/>
  <c r="J57"/>
  <c r="J55"/>
  <c r="J53"/>
  <c r="J52"/>
  <c r="J51"/>
  <c r="J49"/>
  <c r="J48"/>
  <c r="H42"/>
  <c r="H164" s="1"/>
  <c r="J41"/>
  <c r="J40"/>
  <c r="J39"/>
  <c r="J38"/>
  <c r="J36"/>
  <c r="J35"/>
  <c r="J34"/>
  <c r="J33"/>
  <c r="J32"/>
  <c r="J31"/>
  <c r="J30"/>
  <c r="J29"/>
  <c r="J28"/>
  <c r="J27"/>
  <c r="J26"/>
  <c r="J25"/>
  <c r="J24"/>
  <c r="J23"/>
  <c r="J22"/>
  <c r="J21"/>
  <c r="J20"/>
  <c r="J19"/>
  <c r="J18"/>
  <c r="J17"/>
  <c r="J16"/>
  <c r="J15"/>
  <c r="J14"/>
  <c r="J12"/>
  <c r="J11"/>
  <c r="J10"/>
  <c r="J17" i="87" l="1"/>
  <c r="I164" i="86"/>
  <c r="J42"/>
  <c r="J164" s="1"/>
  <c r="J156"/>
  <c r="J96"/>
  <c r="K164" l="1"/>
  <c r="K10" i="84" l="1"/>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9"/>
  <c r="J39"/>
  <c r="J38"/>
  <c r="J37"/>
  <c r="J36"/>
  <c r="J34"/>
  <c r="J33"/>
  <c r="J32"/>
  <c r="J31"/>
  <c r="J30"/>
  <c r="J29"/>
  <c r="J28"/>
  <c r="J27"/>
  <c r="J26"/>
  <c r="J25"/>
  <c r="J24"/>
  <c r="J23"/>
  <c r="J22"/>
  <c r="J21"/>
  <c r="J20"/>
  <c r="J19"/>
  <c r="J18"/>
  <c r="J17"/>
  <c r="J16"/>
  <c r="J15"/>
  <c r="J14"/>
  <c r="J13"/>
  <c r="J11"/>
  <c r="J10"/>
  <c r="J9"/>
  <c r="J168" i="83" l="1"/>
  <c r="F168"/>
  <c r="K167"/>
  <c r="K168" s="1"/>
  <c r="F165"/>
  <c r="J164"/>
  <c r="K164" s="1"/>
  <c r="J163"/>
  <c r="F160"/>
  <c r="J159"/>
  <c r="K159" s="1"/>
  <c r="J158"/>
  <c r="K158" s="1"/>
  <c r="J157"/>
  <c r="K157" s="1"/>
  <c r="J156"/>
  <c r="K156" s="1"/>
  <c r="J155"/>
  <c r="K155" s="1"/>
  <c r="J153"/>
  <c r="K153" s="1"/>
  <c r="J152"/>
  <c r="K152" s="1"/>
  <c r="J151"/>
  <c r="K151" s="1"/>
  <c r="J149"/>
  <c r="K149" s="1"/>
  <c r="J148"/>
  <c r="F145"/>
  <c r="J144"/>
  <c r="K144" s="1"/>
  <c r="J143"/>
  <c r="K143" s="1"/>
  <c r="J142"/>
  <c r="K142" s="1"/>
  <c r="J139"/>
  <c r="K139" s="1"/>
  <c r="J138"/>
  <c r="K138" s="1"/>
  <c r="J137"/>
  <c r="K137" s="1"/>
  <c r="J136"/>
  <c r="K136" s="1"/>
  <c r="J135"/>
  <c r="K135" s="1"/>
  <c r="J134"/>
  <c r="K134" s="1"/>
  <c r="J132"/>
  <c r="K132" s="1"/>
  <c r="J131"/>
  <c r="K131" s="1"/>
  <c r="K130"/>
  <c r="J129"/>
  <c r="K129" s="1"/>
  <c r="J127"/>
  <c r="K127" s="1"/>
  <c r="J126"/>
  <c r="K126" s="1"/>
  <c r="J125"/>
  <c r="K125" s="1"/>
  <c r="J124"/>
  <c r="K124" s="1"/>
  <c r="J123"/>
  <c r="K123" s="1"/>
  <c r="J121"/>
  <c r="K121" s="1"/>
  <c r="J120"/>
  <c r="K120" s="1"/>
  <c r="J119"/>
  <c r="K119" s="1"/>
  <c r="J118"/>
  <c r="K118" s="1"/>
  <c r="J117"/>
  <c r="K117" s="1"/>
  <c r="J116"/>
  <c r="K116" s="1"/>
  <c r="J115"/>
  <c r="K115" s="1"/>
  <c r="J114"/>
  <c r="K114" s="1"/>
  <c r="J113"/>
  <c r="K113" s="1"/>
  <c r="K112"/>
  <c r="J110"/>
  <c r="K110" s="1"/>
  <c r="J109"/>
  <c r="K109" s="1"/>
  <c r="J108"/>
  <c r="K108" s="1"/>
  <c r="J107"/>
  <c r="K107" s="1"/>
  <c r="J106"/>
  <c r="K106" s="1"/>
  <c r="J105"/>
  <c r="K105" s="1"/>
  <c r="J104"/>
  <c r="K104" s="1"/>
  <c r="K102"/>
  <c r="J101"/>
  <c r="K101" s="1"/>
  <c r="J100"/>
  <c r="K100" s="1"/>
  <c r="K99"/>
  <c r="K98"/>
  <c r="K97"/>
  <c r="K96"/>
  <c r="K95"/>
  <c r="F90"/>
  <c r="K89"/>
  <c r="K88"/>
  <c r="K87"/>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3"/>
  <c r="K63" s="1"/>
  <c r="J62"/>
  <c r="K62" s="1"/>
  <c r="J61"/>
  <c r="K61" s="1"/>
  <c r="J60"/>
  <c r="K60" s="1"/>
  <c r="J58"/>
  <c r="K58" s="1"/>
  <c r="J56"/>
  <c r="K56" s="1"/>
  <c r="J55"/>
  <c r="K55" s="1"/>
  <c r="J54"/>
  <c r="K53"/>
  <c r="F48"/>
  <c r="F170" s="1"/>
  <c r="K47"/>
  <c r="K46"/>
  <c r="K45"/>
  <c r="J43"/>
  <c r="K43" s="1"/>
  <c r="J42"/>
  <c r="K42" s="1"/>
  <c r="J41"/>
  <c r="K41" s="1"/>
  <c r="J40"/>
  <c r="K40" s="1"/>
  <c r="J39"/>
  <c r="K39" s="1"/>
  <c r="J38"/>
  <c r="J37"/>
  <c r="K37" s="1"/>
  <c r="J35"/>
  <c r="K35" s="1"/>
  <c r="J34"/>
  <c r="K34" s="1"/>
  <c r="J32"/>
  <c r="K32" s="1"/>
  <c r="J31"/>
  <c r="K31" s="1"/>
  <c r="J29"/>
  <c r="K29" s="1"/>
  <c r="K28"/>
  <c r="J27"/>
  <c r="K27" s="1"/>
  <c r="J26"/>
  <c r="K26" s="1"/>
  <c r="J24"/>
  <c r="K24" s="1"/>
  <c r="J22"/>
  <c r="K22" s="1"/>
  <c r="J21"/>
  <c r="K21" s="1"/>
  <c r="J20"/>
  <c r="K20" s="1"/>
  <c r="J18"/>
  <c r="K18" s="1"/>
  <c r="K17"/>
  <c r="J15"/>
  <c r="K15" s="1"/>
  <c r="J13"/>
  <c r="K13" s="1"/>
  <c r="J11"/>
  <c r="K11" s="1"/>
  <c r="J10"/>
  <c r="K9"/>
  <c r="K7"/>
  <c r="J165" l="1"/>
  <c r="J160"/>
  <c r="J48"/>
  <c r="J90"/>
  <c r="K145"/>
  <c r="K10"/>
  <c r="K48" s="1"/>
  <c r="K163"/>
  <c r="K165" s="1"/>
  <c r="K54"/>
  <c r="K90" s="1"/>
  <c r="J145"/>
  <c r="K148"/>
  <c r="K160" s="1"/>
  <c r="J170" l="1"/>
  <c r="K170"/>
  <c r="J129" i="1" l="1"/>
  <c r="F129"/>
  <c r="K128"/>
  <c r="K129" s="1"/>
  <c r="J125"/>
  <c r="F125"/>
  <c r="K124"/>
  <c r="K123"/>
  <c r="K122"/>
  <c r="K121"/>
  <c r="K120"/>
  <c r="K119"/>
  <c r="K118"/>
  <c r="J115"/>
  <c r="F115"/>
  <c r="K114"/>
  <c r="K113"/>
  <c r="K112"/>
  <c r="K111"/>
  <c r="K110"/>
  <c r="J107"/>
  <c r="F107"/>
  <c r="K106"/>
  <c r="K105"/>
  <c r="J102"/>
  <c r="F102"/>
  <c r="K101"/>
  <c r="K100"/>
  <c r="J97"/>
  <c r="F97"/>
  <c r="K96"/>
  <c r="K95"/>
  <c r="J92"/>
  <c r="F92"/>
  <c r="K91"/>
  <c r="K92" s="1"/>
  <c r="J88"/>
  <c r="F88"/>
  <c r="K87"/>
  <c r="K86"/>
  <c r="K85"/>
  <c r="K84"/>
  <c r="K83"/>
  <c r="K82"/>
  <c r="K81"/>
  <c r="K80"/>
  <c r="K79"/>
  <c r="K78"/>
  <c r="K77"/>
  <c r="K76"/>
  <c r="K75"/>
  <c r="K74"/>
  <c r="K73"/>
  <c r="K72"/>
  <c r="K71"/>
  <c r="K70"/>
  <c r="K69"/>
  <c r="K68"/>
  <c r="K67"/>
  <c r="K66"/>
  <c r="K65"/>
  <c r="K64"/>
  <c r="K63"/>
  <c r="K62"/>
  <c r="K60"/>
  <c r="K59"/>
  <c r="K58"/>
  <c r="K57"/>
  <c r="J53"/>
  <c r="F53"/>
  <c r="K52"/>
  <c r="K51"/>
  <c r="K50"/>
  <c r="K49"/>
  <c r="K48"/>
  <c r="K47"/>
  <c r="K46"/>
  <c r="K45"/>
  <c r="K44"/>
  <c r="K42"/>
  <c r="K41"/>
  <c r="K39"/>
  <c r="K38"/>
  <c r="K36"/>
  <c r="K35"/>
  <c r="K34"/>
  <c r="K33"/>
  <c r="K31"/>
  <c r="K29"/>
  <c r="K28"/>
  <c r="K27"/>
  <c r="K25"/>
  <c r="K24"/>
  <c r="K22"/>
  <c r="K20"/>
  <c r="K18"/>
  <c r="K17"/>
  <c r="K16"/>
  <c r="K14"/>
  <c r="J10"/>
  <c r="F10"/>
  <c r="K9"/>
  <c r="K8"/>
  <c r="K7"/>
  <c r="K6"/>
  <c r="K5"/>
  <c r="E11" i="85"/>
  <c r="D11"/>
  <c r="E10"/>
  <c r="E9"/>
  <c r="E8"/>
  <c r="F8" s="1"/>
  <c r="F7"/>
  <c r="E6"/>
  <c r="D6"/>
  <c r="E5"/>
  <c r="D5"/>
  <c r="J131" i="1" l="1"/>
  <c r="K97"/>
  <c r="K88"/>
  <c r="K10"/>
  <c r="K102"/>
  <c r="K125"/>
  <c r="K107"/>
  <c r="K53"/>
  <c r="F131"/>
  <c r="K115"/>
  <c r="F6" i="85"/>
  <c r="F11"/>
  <c r="E12"/>
  <c r="F5"/>
  <c r="K131" i="1" l="1"/>
  <c r="D29" i="73" l="1"/>
  <c r="D27"/>
  <c r="D25"/>
  <c r="D23"/>
  <c r="D21"/>
  <c r="D19"/>
  <c r="D17"/>
  <c r="D15"/>
  <c r="D13"/>
  <c r="D11"/>
  <c r="D9"/>
  <c r="D31" l="1"/>
  <c r="D9" i="85" l="1"/>
  <c r="F9" l="1"/>
  <c r="D10" l="1"/>
  <c r="F10" l="1"/>
  <c r="D12"/>
  <c r="F12" s="1"/>
</calcChain>
</file>

<file path=xl/sharedStrings.xml><?xml version="1.0" encoding="utf-8"?>
<sst xmlns="http://schemas.openxmlformats.org/spreadsheetml/2006/main" count="2031" uniqueCount="1017">
  <si>
    <t>Description</t>
  </si>
  <si>
    <t>Unit</t>
  </si>
  <si>
    <t>Item No.</t>
  </si>
  <si>
    <t>Quantity</t>
  </si>
  <si>
    <t>TOTAL CARRIED TO GRAND SUMMARY</t>
  </si>
  <si>
    <t>Bill No.</t>
  </si>
  <si>
    <t>Earthworks</t>
  </si>
  <si>
    <t>Concrete and Allied works</t>
  </si>
  <si>
    <t>Electrical works</t>
  </si>
  <si>
    <t>Page</t>
  </si>
  <si>
    <t>I Earthwork</t>
  </si>
  <si>
    <t>II Concrete</t>
  </si>
  <si>
    <t>Level</t>
  </si>
  <si>
    <t>CONTRACT NO. CP-13</t>
  </si>
  <si>
    <t>Part 2A : CIVIL AND ELECTRO MECHANICAL WORKS FOR GROUND LEVEL RESERVOIR AT LINGADERNAHALLI</t>
  </si>
  <si>
    <t>SUMMARY OF BILL TOTALS</t>
  </si>
  <si>
    <t>Amount in Rs.</t>
  </si>
  <si>
    <t>IA</t>
  </si>
  <si>
    <t>IIA</t>
  </si>
  <si>
    <t>IIIA</t>
  </si>
  <si>
    <t>General Building Works</t>
  </si>
  <si>
    <t>IVA</t>
  </si>
  <si>
    <t>Water Supply &amp; Sanitary Works</t>
  </si>
  <si>
    <t>VA</t>
  </si>
  <si>
    <t>Structural Steel Works</t>
  </si>
  <si>
    <t>VIA</t>
  </si>
  <si>
    <t>Roadworks</t>
  </si>
  <si>
    <t>VIIA</t>
  </si>
  <si>
    <t>Pipeworks, Valves and Specials</t>
  </si>
  <si>
    <t>VIIIA</t>
  </si>
  <si>
    <t>Mechanical works</t>
  </si>
  <si>
    <t>IXA</t>
  </si>
  <si>
    <t>Instrumentation works</t>
  </si>
  <si>
    <t>XA</t>
  </si>
  <si>
    <t>XIA</t>
  </si>
  <si>
    <t>Miscellaneous works</t>
  </si>
  <si>
    <t>III General Building</t>
  </si>
  <si>
    <t>IV Water Supply</t>
  </si>
  <si>
    <t>V Structural Steel</t>
  </si>
  <si>
    <t>VI Roadworks</t>
  </si>
  <si>
    <t>VII Pipeworks</t>
  </si>
  <si>
    <t>VIII Mechanical works</t>
  </si>
  <si>
    <t>IX Instrumentation works</t>
  </si>
  <si>
    <t>X Electrical works</t>
  </si>
  <si>
    <t>XI Miscellaneous</t>
  </si>
  <si>
    <t xml:space="preserve">Schedule 7 STP : Grand Summary of JAKKUR STP
</t>
  </si>
  <si>
    <t>Name of STP</t>
  </si>
  <si>
    <t>Local Component</t>
  </si>
  <si>
    <t>Schedule No.</t>
  </si>
  <si>
    <t>Local Currency (INR)</t>
  </si>
  <si>
    <t>GST</t>
  </si>
  <si>
    <t>PRICE</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</si>
  <si>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</si>
  <si>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</si>
  <si>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</si>
  <si>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</si>
  <si>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</si>
  <si>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</si>
  <si>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</si>
  <si>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</si>
  <si>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</si>
  <si>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GRAND TOTAL FOR JAKKUR STP to be carry forwarded to Schedule No STP1 of Grand Summary for CP 25</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</si>
  <si>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</si>
  <si>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</si>
  <si>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</si>
  <si>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</si>
  <si>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</si>
  <si>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</si>
  <si>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</si>
  <si>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</si>
  <si>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</si>
  <si>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</si>
  <si>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</si>
  <si>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</si>
  <si>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Total Price including GST INR (Local Component)</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</si>
  <si>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</si>
  <si>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</si>
  <si>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</si>
  <si>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</si>
  <si>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</si>
  <si>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</si>
  <si>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</si>
  <si>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</si>
  <si>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</si>
  <si>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</si>
  <si>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</si>
  <si>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</si>
  <si>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</si>
  <si>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</si>
  <si>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</si>
  <si>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</si>
  <si>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</si>
  <si>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manhole &amp; chamber, Coarse Screen channels, Effluent chamber, Overflow chamber,Valve &amp; Flowmeter chambers, Thrust block and Anchor blocks  etc(as per site requirements)</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</si>
  <si>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</si>
  <si>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</si>
  <si>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</si>
  <si>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</si>
  <si>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</si>
  <si>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</si>
  <si>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</si>
  <si>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</si>
  <si>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</si>
  <si>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</si>
  <si>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</si>
  <si>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</si>
  <si>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</si>
  <si>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</si>
  <si>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</si>
  <si>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</si>
  <si>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</si>
  <si>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</si>
  <si>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</si>
  <si>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</si>
  <si>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</si>
  <si>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</si>
  <si>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</si>
  <si>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</si>
  <si>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</si>
  <si>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</si>
  <si>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</si>
  <si>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</si>
  <si>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</si>
  <si>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</si>
  <si>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</si>
  <si>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</si>
  <si>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</si>
  <si>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</si>
  <si>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</si>
  <si>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</si>
  <si>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</si>
  <si>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</si>
  <si>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</si>
  <si>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</si>
  <si>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</si>
  <si>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</si>
  <si>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</si>
  <si>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</si>
  <si>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</si>
  <si>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</si>
  <si>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</si>
  <si>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</si>
  <si>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</si>
  <si>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</si>
  <si>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</si>
  <si>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</si>
  <si>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</si>
  <si>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Compound Wall with gates, Chain link fencing as per site requirements</t>
  </si>
  <si>
    <t>1.2.24</t>
  </si>
  <si>
    <t xml:space="preserve">Ground Improvement Plan, Site grading </t>
  </si>
  <si>
    <t>1.2.25</t>
  </si>
  <si>
    <t>Nalla &amp; flow diversion  etc.</t>
  </si>
  <si>
    <t>1.2.26</t>
  </si>
  <si>
    <t>Electric cable trenches inside STP site.</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</si>
  <si>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</si>
  <si>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</si>
  <si>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</si>
  <si>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</si>
  <si>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</si>
  <si>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</si>
  <si>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</si>
  <si>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Mechanical  Design, Drawings,and Documentation as defined in Volume 2 of Bidding Document</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</si>
  <si>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</si>
  <si>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</si>
  <si>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</si>
  <si>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</si>
  <si>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</si>
  <si>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</si>
  <si>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</si>
  <si>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</si>
  <si>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</si>
  <si>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</si>
  <si>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</si>
  <si>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</si>
  <si>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</si>
  <si>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</si>
  <si>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</si>
  <si>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</si>
  <si>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</si>
  <si>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</si>
  <si>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</si>
  <si>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</si>
  <si>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</si>
  <si>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</si>
  <si>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</si>
  <si>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</si>
  <si>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</si>
  <si>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</si>
  <si>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</si>
  <si>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</si>
  <si>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</si>
  <si>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</si>
  <si>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</si>
  <si>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</si>
  <si>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</si>
  <si>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</si>
  <si>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</si>
  <si>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</si>
  <si>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</si>
  <si>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</si>
  <si>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</si>
  <si>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</si>
  <si>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</si>
  <si>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</si>
  <si>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</si>
  <si>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</si>
  <si>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</si>
  <si>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</si>
  <si>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</si>
  <si>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</si>
  <si>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</si>
  <si>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</si>
  <si>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</si>
  <si>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</si>
  <si>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</si>
  <si>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</si>
  <si>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</si>
  <si>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</si>
  <si>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</si>
  <si>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</si>
  <si>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</si>
  <si>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</si>
  <si>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</si>
  <si>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</si>
  <si>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</si>
  <si>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</si>
  <si>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</si>
  <si>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</si>
  <si>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</si>
  <si>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</si>
  <si>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</si>
  <si>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</si>
  <si>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</si>
  <si>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 Tests on Completion of Design-Build as defined in Volume 2 of Bidding Document</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</si>
  <si>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</si>
  <si>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</si>
  <si>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</si>
  <si>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</si>
  <si>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</si>
  <si>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</si>
  <si>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</si>
  <si>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</si>
  <si>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</si>
  <si>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</si>
  <si>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</si>
  <si>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</si>
  <si>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</si>
  <si>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</si>
  <si>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</si>
  <si>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</si>
  <si>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</si>
  <si>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</si>
  <si>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</si>
  <si>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 Other Documentation</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</si>
  <si>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</si>
  <si>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</si>
  <si>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</si>
  <si>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</si>
  <si>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</si>
  <si>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</si>
  <si>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</si>
  <si>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</si>
  <si>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</si>
  <si>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</si>
  <si>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</si>
  <si>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</si>
  <si>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</si>
  <si>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</si>
  <si>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</si>
  <si>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</si>
  <si>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Total Schedule 1 (Sub 1.1+1.2+1.3+1.4+1.5+1.6+1.7+1.8+1.9+1.10) Total Carried to Schedule 7, Grand Summary of JAKKUR STP</t>
  </si>
  <si>
    <t xml:space="preserve">(a): Local and Foreign Currencies shall be in accordance with the Instructions to Bidders </t>
  </si>
  <si>
    <t xml:space="preserve"> Note:
1. All quantities in lumpsum.   
2. The contractor shall utilize the existing TSPS which was built for 25MLD average flow and is presently installed with 15MLD pumps which are pumping the flows to exiting STP.  The works shall include installation of complete electro-mechanical works for pumps and pumping main to STP with required modification to existing TSPS civil works.                                                                                                                                                       </t>
  </si>
  <si>
    <t>GST:Goods and service tax</t>
  </si>
  <si>
    <t>Duties</t>
  </si>
  <si>
    <t>Ex.Work</t>
  </si>
  <si>
    <t>Local Transport</t>
  </si>
  <si>
    <t>Electrical Design, Drawings and Documents as defined in Volume 2 of Bidding Documents</t>
  </si>
  <si>
    <t>Instrumentation, Control, and Automation Design, Drawings and Documentation as defined in Volume 2 of Bidding Document</t>
  </si>
  <si>
    <t>Tests prior to Contract Completion as defined in Volume 2 of Bidding Document</t>
  </si>
  <si>
    <t>As Built Drawings</t>
  </si>
  <si>
    <t xml:space="preserve"> Bidder shall list here details of additional items required</t>
  </si>
  <si>
    <t xml:space="preserve">Schedule 2: Civil Works, Installations, Testing &amp; Commissioning and Other Services </t>
  </si>
  <si>
    <t>Name of STP : JAKKUR</t>
  </si>
  <si>
    <t>Price( INR)</t>
  </si>
  <si>
    <t>Total Price in INR</t>
  </si>
  <si>
    <t>(1)</t>
  </si>
  <si>
    <t>(2)</t>
  </si>
  <si>
    <t>(3)</t>
  </si>
  <si>
    <t>(4)=(2)+(3)</t>
  </si>
  <si>
    <t xml:space="preserve"> Civil and Building Works </t>
  </si>
  <si>
    <t>2.1.1</t>
  </si>
  <si>
    <t>Inlet manhole &amp; chamber, Screen channels, Effluent chamber, Pump House, Valve &amp; Flowmeter chambers, Thrust block and Anchor blocks, Epoxy painting etc(as per site requirements)</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</si>
  <si>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</si>
  <si>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</si>
  <si>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</si>
  <si>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</si>
  <si>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</si>
  <si>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</si>
  <si>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</si>
  <si>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</si>
  <si>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</si>
  <si>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</si>
  <si>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</si>
  <si>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</si>
  <si>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</si>
  <si>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</si>
  <si>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</si>
  <si>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</si>
  <si>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</si>
  <si>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</si>
  <si>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</si>
  <si>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</si>
  <si>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</si>
  <si>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</si>
  <si>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</si>
  <si>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</si>
  <si>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</si>
  <si>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</si>
  <si>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</si>
  <si>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</si>
  <si>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</si>
  <si>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</si>
  <si>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</si>
  <si>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</si>
  <si>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Pumping Main and accessories from TSPS to STP</t>
  </si>
  <si>
    <t>2.1.23</t>
  </si>
  <si>
    <t>Parking Shed</t>
  </si>
  <si>
    <t>2.1.24</t>
  </si>
  <si>
    <t>Compound Wall with gates as per site requirements</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</si>
  <si>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</si>
  <si>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</si>
  <si>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</si>
  <si>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</si>
  <si>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</si>
  <si>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</si>
  <si>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</si>
  <si>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</si>
  <si>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</si>
  <si>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</si>
  <si>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</si>
  <si>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</si>
  <si>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</si>
  <si>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</si>
  <si>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</si>
  <si>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</si>
  <si>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</si>
  <si>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</si>
  <si>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</si>
  <si>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</si>
  <si>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</si>
  <si>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</si>
  <si>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</si>
  <si>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</si>
  <si>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</si>
  <si>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</si>
  <si>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</si>
  <si>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</si>
  <si>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</si>
  <si>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</si>
  <si>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</si>
  <si>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</si>
  <si>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</si>
  <si>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</si>
  <si>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</si>
  <si>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</si>
  <si>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</si>
  <si>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</si>
  <si>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</si>
  <si>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</si>
  <si>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</si>
  <si>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</si>
  <si>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</si>
  <si>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</si>
  <si>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</si>
  <si>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</si>
  <si>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</si>
  <si>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</si>
  <si>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</si>
  <si>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</si>
  <si>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</si>
  <si>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</si>
  <si>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</si>
  <si>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</si>
  <si>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</si>
  <si>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</si>
  <si>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</si>
  <si>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</si>
  <si>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</si>
  <si>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</si>
  <si>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</si>
  <si>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</si>
  <si>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</si>
  <si>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</si>
  <si>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</si>
  <si>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</si>
  <si>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</si>
  <si>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</si>
  <si>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</si>
  <si>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</si>
  <si>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</si>
  <si>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</si>
  <si>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</si>
  <si>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</si>
  <si>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</si>
  <si>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</si>
  <si>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</si>
  <si>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</si>
  <si>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</si>
  <si>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</si>
  <si>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</si>
  <si>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</si>
  <si>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</si>
  <si>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</si>
  <si>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</si>
  <si>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</si>
  <si>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</si>
  <si>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</si>
  <si>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</si>
  <si>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</si>
  <si>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</si>
  <si>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</si>
  <si>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</si>
  <si>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</si>
  <si>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</si>
  <si>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</si>
  <si>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</si>
  <si>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</si>
  <si>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</si>
  <si>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</si>
  <si>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</si>
  <si>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</si>
  <si>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</si>
  <si>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</si>
  <si>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</si>
  <si>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</si>
  <si>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</si>
  <si>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</si>
  <si>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</si>
  <si>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</si>
  <si>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</si>
  <si>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</si>
  <si>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</si>
  <si>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</si>
  <si>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</si>
  <si>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</si>
  <si>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</si>
  <si>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</si>
  <si>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</si>
  <si>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</si>
  <si>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</si>
  <si>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</si>
  <si>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</si>
  <si>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</si>
  <si>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</si>
  <si>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</si>
  <si>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</si>
  <si>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</si>
  <si>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</si>
  <si>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</si>
  <si>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</si>
  <si>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</si>
  <si>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</si>
  <si>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</si>
  <si>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</si>
  <si>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</si>
  <si>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</si>
  <si>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</si>
  <si>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</si>
  <si>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</si>
  <si>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</si>
  <si>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</si>
  <si>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</si>
  <si>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</si>
  <si>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</si>
  <si>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</si>
  <si>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</si>
  <si>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</si>
  <si>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</si>
  <si>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</si>
  <si>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</si>
  <si>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</si>
  <si>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</si>
  <si>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</si>
  <si>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</si>
  <si>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</si>
  <si>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</si>
  <si>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</si>
  <si>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</si>
  <si>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</si>
  <si>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</si>
  <si>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</si>
  <si>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</si>
  <si>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</si>
  <si>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</si>
  <si>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</si>
  <si>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</si>
  <si>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</si>
  <si>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</si>
  <si>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</si>
  <si>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</si>
  <si>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</si>
  <si>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</si>
  <si>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</si>
  <si>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</si>
  <si>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</si>
  <si>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</si>
  <si>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</si>
  <si>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</si>
  <si>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</si>
  <si>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</si>
  <si>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</si>
  <si>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</si>
  <si>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</si>
  <si>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</si>
  <si>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</si>
  <si>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</si>
  <si>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</si>
  <si>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</si>
  <si>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</si>
  <si>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</si>
  <si>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</si>
  <si>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</si>
  <si>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</si>
  <si>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</si>
  <si>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</si>
  <si>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</si>
  <si>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</si>
  <si>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</si>
  <si>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</si>
  <si>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</si>
  <si>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</si>
  <si>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</si>
  <si>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</si>
  <si>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Total of Schedule 2 (Sub Total 2.1+Sub Total 2.2+Sub Total 2.3+Sub Total 2.4+Sub Total 2.5+Sub Total 2.6) Carried to Schedule 7 - Grand Summary of JAKKUR STP</t>
  </si>
  <si>
    <t xml:space="preserve"> Note:
1. All quantities in lumpsum.   
2.The contractor shall utilize the existing TSPS which was built for 25MLD average flow and is presently installed with 15MLD pumps which are pumping the flows to exiting STP.  The works shall include installation of complete electro-mechanical works for pumps and pumping main to STP with required modification to existing TSPS civil works.                                                                                                                                                       </t>
  </si>
  <si>
    <t>Mechanical, Electrical Works and Instrumentation &amp; Control Works.Complete Installation, testing and commissioning  of  Mechanical system as per the Bid specifications</t>
  </si>
  <si>
    <t>Electrical Systems for TSPS &amp; STP.Complete Installation, testing and commissioning  of  Electrical system as per the Bid specifications</t>
  </si>
  <si>
    <t xml:space="preserve">Schedule 3A : Plant and Equipment, Supplied from Outside Employer’s Country for STPs </t>
  </si>
  <si>
    <t>Local Currency  (INR)</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</si>
  <si>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</si>
  <si>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</si>
  <si>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</si>
  <si>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</si>
  <si>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</si>
  <si>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</si>
  <si>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</si>
  <si>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</si>
  <si>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TSPS (Common for both Existing and Proposed STP)</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</si>
  <si>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</si>
  <si>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</si>
  <si>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</si>
  <si>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</si>
  <si>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</si>
  <si>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</si>
  <si>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</si>
  <si>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</si>
  <si>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</si>
  <si>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</si>
  <si>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</si>
  <si>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</si>
  <si>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</si>
  <si>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</si>
  <si>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</si>
  <si>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</si>
  <si>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</si>
  <si>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</si>
  <si>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</si>
  <si>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</si>
  <si>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</si>
  <si>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</si>
  <si>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</si>
  <si>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</si>
  <si>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</si>
  <si>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</si>
  <si>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</si>
  <si>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</si>
  <si>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</si>
  <si>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</si>
  <si>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</si>
  <si>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</si>
  <si>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</si>
  <si>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</si>
  <si>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</si>
  <si>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</si>
  <si>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</si>
  <si>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</si>
  <si>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</si>
  <si>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</si>
  <si>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</si>
  <si>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</si>
  <si>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</si>
  <si>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</si>
  <si>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</si>
  <si>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</si>
  <si>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</si>
  <si>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</si>
  <si>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</si>
  <si>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</si>
  <si>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</si>
  <si>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</si>
  <si>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</si>
  <si>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</si>
  <si>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</si>
  <si>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</si>
  <si>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</si>
  <si>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</si>
  <si>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</si>
  <si>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</si>
  <si>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</si>
  <si>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</si>
  <si>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</si>
  <si>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</si>
  <si>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</si>
  <si>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</si>
  <si>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</si>
  <si>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</si>
  <si>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</si>
  <si>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</si>
  <si>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</si>
  <si>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</si>
  <si>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</si>
  <si>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</si>
  <si>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</si>
  <si>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</si>
  <si>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</si>
  <si>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</si>
  <si>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</si>
  <si>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</si>
  <si>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</si>
  <si>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</si>
  <si>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</si>
  <si>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</si>
  <si>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</si>
  <si>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</si>
  <si>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</si>
  <si>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</si>
  <si>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</si>
  <si>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</si>
  <si>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</si>
  <si>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</si>
  <si>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</si>
  <si>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</si>
  <si>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</si>
  <si>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</si>
  <si>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</si>
  <si>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</si>
  <si>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</si>
  <si>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</si>
  <si>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</si>
  <si>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</si>
  <si>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</si>
  <si>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</si>
  <si>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</si>
  <si>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</si>
  <si>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</si>
  <si>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</si>
  <si>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</si>
  <si>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</si>
  <si>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</si>
  <si>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</si>
  <si>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</si>
  <si>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</si>
  <si>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</si>
  <si>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</si>
  <si>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</si>
  <si>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</si>
  <si>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</si>
  <si>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</si>
  <si>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</si>
  <si>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</si>
  <si>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</si>
  <si>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</si>
  <si>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</si>
  <si>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</si>
  <si>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</si>
  <si>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</si>
  <si>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</si>
  <si>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</si>
  <si>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</si>
  <si>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</si>
  <si>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</si>
  <si>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</si>
  <si>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</si>
  <si>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</si>
  <si>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</si>
  <si>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</si>
  <si>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</si>
  <si>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</si>
  <si>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</si>
  <si>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</si>
  <si>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</si>
  <si>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</si>
  <si>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</si>
  <si>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</si>
  <si>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</si>
  <si>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</si>
  <si>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</si>
  <si>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</si>
  <si>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</si>
  <si>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</si>
  <si>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</si>
  <si>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</si>
  <si>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</si>
  <si>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</si>
  <si>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</si>
  <si>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</si>
  <si>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</si>
  <si>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</si>
  <si>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</si>
  <si>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</si>
  <si>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</si>
  <si>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</si>
  <si>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</si>
  <si>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</si>
  <si>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</si>
  <si>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</si>
  <si>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</si>
  <si>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</si>
  <si>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</si>
  <si>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</si>
  <si>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</si>
  <si>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</si>
  <si>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</si>
  <si>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</si>
  <si>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</si>
  <si>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</si>
  <si>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</si>
  <si>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</si>
  <si>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</si>
  <si>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</si>
  <si>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</si>
  <si>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</si>
  <si>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</si>
  <si>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</si>
  <si>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</si>
  <si>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</si>
  <si>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</si>
  <si>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</si>
  <si>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</si>
  <si>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</si>
  <si>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</si>
  <si>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</si>
  <si>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</si>
  <si>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</si>
  <si>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</si>
  <si>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</si>
  <si>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</si>
  <si>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</si>
  <si>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</si>
  <si>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</si>
  <si>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</si>
  <si>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</si>
  <si>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</si>
  <si>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</si>
  <si>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</si>
  <si>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</si>
  <si>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</si>
  <si>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</si>
  <si>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</si>
  <si>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</si>
  <si>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</si>
  <si>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</si>
  <si>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</si>
  <si>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</si>
  <si>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</si>
  <si>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</si>
  <si>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</si>
  <si>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</si>
  <si>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</si>
  <si>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</si>
  <si>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</si>
  <si>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</si>
  <si>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</si>
  <si>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</si>
  <si>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Total of Schedule 3A (Sub Total 3.1+Sub Total 3.2+Sub Total 3.3+Sub Total 3.4) Carried to Schedule 7 - Grand Summary of JAKKUR STP</t>
  </si>
  <si>
    <t xml:space="preserve"> Note:All quantities in lumpsum</t>
  </si>
  <si>
    <t>Price</t>
  </si>
  <si>
    <t>Schedule 3B: Plant and Equipment, Supplied from Within Employer’s Country for STPs</t>
  </si>
  <si>
    <t>Ex. Works (INR)</t>
  </si>
  <si>
    <t>GST (INR)</t>
  </si>
  <si>
    <t>Local Transport (INR)</t>
  </si>
  <si>
    <t>Total Price (INR)</t>
  </si>
  <si>
    <t>(4)</t>
  </si>
  <si>
    <t>(5)</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</si>
  <si>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</si>
  <si>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</si>
  <si>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</si>
  <si>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</si>
  <si>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</si>
  <si>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</si>
  <si>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</si>
  <si>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</si>
  <si>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</si>
  <si>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</si>
  <si>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</si>
  <si>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</si>
  <si>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</si>
  <si>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</si>
  <si>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</si>
  <si>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</si>
  <si>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</si>
  <si>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</si>
  <si>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</si>
  <si>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</si>
  <si>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</si>
  <si>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</si>
  <si>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</si>
  <si>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</si>
  <si>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</si>
  <si>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</si>
  <si>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</si>
  <si>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</si>
  <si>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</si>
  <si>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</si>
  <si>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</si>
  <si>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Total of Schedule 3B (Sub Total 3.1+Sub Total 3.2+Sub Total 3.3+Sub Total 3.4) Carried to Schedule 7 - Grand Summary of JAKKUR STP</t>
  </si>
  <si>
    <t>Quanity</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</si>
  <si>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</si>
  <si>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</si>
  <si>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</si>
  <si>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</si>
  <si>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</si>
  <si>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</si>
  <si>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</si>
  <si>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</si>
  <si>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</si>
  <si>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</si>
  <si>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</si>
  <si>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</si>
  <si>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</si>
  <si>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</si>
  <si>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</si>
  <si>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</si>
  <si>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</si>
  <si>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</si>
  <si>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</si>
  <si>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</si>
  <si>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</si>
  <si>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</si>
  <si>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</si>
  <si>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</si>
  <si>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</si>
  <si>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</si>
  <si>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</si>
  <si>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Total to be Carried to Schedule 7,  Grand Summary of JAKKUR STP</t>
  </si>
  <si>
    <t>The following equipment, furniture and furnishings for each Proposed STP under the contract shall include:Office furniture shall be of Godrej or Featherlite</t>
  </si>
  <si>
    <t xml:space="preserve">Schedule 5: Laboratory Equipments </t>
  </si>
  <si>
    <t>JAKKUR STP</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</si>
  <si>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</si>
  <si>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</si>
  <si>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</si>
  <si>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</si>
  <si>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</si>
  <si>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</si>
  <si>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</si>
  <si>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</si>
  <si>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</si>
  <si>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</si>
  <si>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</si>
  <si>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</si>
  <si>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</si>
  <si>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</si>
  <si>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</si>
  <si>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</si>
  <si>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</si>
  <si>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</si>
  <si>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</si>
  <si>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</si>
  <si>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</si>
  <si>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</si>
  <si>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</si>
  <si>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</si>
  <si>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</si>
  <si>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</si>
  <si>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</si>
  <si>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</si>
  <si>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</si>
  <si>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</si>
  <si>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</si>
  <si>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</si>
  <si>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</si>
  <si>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 xml:space="preserve">Muffle furnace </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</si>
  <si>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</si>
  <si>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</si>
  <si>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</si>
  <si>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</si>
  <si>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</si>
  <si>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</si>
  <si>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</si>
  <si>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</si>
  <si>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</si>
  <si>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</si>
  <si>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</si>
  <si>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</si>
  <si>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</si>
  <si>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</si>
  <si>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</si>
  <si>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</si>
  <si>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</si>
  <si>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</si>
  <si>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</si>
  <si>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</si>
  <si>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</si>
  <si>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</si>
  <si>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</si>
  <si>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</si>
  <si>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</si>
  <si>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</si>
  <si>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</si>
  <si>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</si>
  <si>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</si>
  <si>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</si>
  <si>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</si>
  <si>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</si>
  <si>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</si>
  <si>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</si>
  <si>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</si>
  <si>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</si>
  <si>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</si>
  <si>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</si>
  <si>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</si>
  <si>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</si>
  <si>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</si>
  <si>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</si>
  <si>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</si>
  <si>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</si>
  <si>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</si>
  <si>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</si>
  <si>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</si>
  <si>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</si>
  <si>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</si>
  <si>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</si>
  <si>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</si>
  <si>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</si>
  <si>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</si>
  <si>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</si>
  <si>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</si>
  <si>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</si>
  <si>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</si>
  <si>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</si>
  <si>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</si>
  <si>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</si>
  <si>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</si>
  <si>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</si>
  <si>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</si>
  <si>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</si>
  <si>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</si>
  <si>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</si>
  <si>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</si>
  <si>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</si>
  <si>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</si>
  <si>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</si>
  <si>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</si>
  <si>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</si>
  <si>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</si>
  <si>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</si>
  <si>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</si>
  <si>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</si>
  <si>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</si>
  <si>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</si>
  <si>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</si>
  <si>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</si>
  <si>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</si>
  <si>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</si>
  <si>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</si>
  <si>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</si>
  <si>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</si>
  <si>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</si>
  <si>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</si>
  <si>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</si>
  <si>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</si>
  <si>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</si>
  <si>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To be Carried to Schedule 7 - Grand Summary of JAKKUR STP</t>
  </si>
  <si>
    <t>0</t>
  </si>
  <si>
    <t>11702</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</si>
  <si>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</si>
  <si>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</si>
  <si>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</si>
  <si>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</si>
  <si>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</si>
  <si>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</si>
  <si>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</si>
  <si>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</si>
  <si>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</si>
  <si>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</si>
  <si>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Tonne Per year for 7 mld</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</si>
  <si>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</si>
  <si>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</si>
  <si>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</si>
  <si>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</si>
  <si>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</si>
  <si>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</si>
  <si>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</si>
  <si>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</si>
  <si>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</si>
  <si>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</si>
  <si>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</si>
  <si>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</si>
  <si>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</si>
  <si>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</si>
  <si>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</si>
  <si>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</si>
  <si>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</si>
  <si>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</si>
  <si>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</si>
  <si>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</si>
  <si>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</si>
  <si>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</si>
  <si>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</si>
  <si>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</si>
  <si>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</si>
  <si>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Total of Schedule 6 (Sub Total 6.3+Sub Total 6.4) Carried to Schedule 7 - Grand Summary of JAKKUR STP</t>
  </si>
  <si>
    <t>Notes:</t>
  </si>
  <si>
    <t xml:space="preserve"> + The bidder shall quote the cost for manpower which includes man month rate including accommodation, transportation allowance, etc. complete</t>
  </si>
  <si>
    <t xml:space="preserve"> + + The payment for the chemicals will be made to the Contractor as per actual consumption during the O&amp;M period and as per the contract provisions</t>
  </si>
  <si>
    <t>** Payment for Electrical Usage will be made directly to KPTCL by Employer.</t>
  </si>
  <si>
    <t xml:space="preserve">Price quoted for the first year O&amp;M shall be considered for subsequent six years O &amp; M period with price adjustment clause stated in Volume1 of the Bid </t>
  </si>
</sst>
</file>

<file path=xl/styles.xml><?xml version="1.0" encoding="utf-8"?>
<styleSheet xmlns="http://schemas.openxmlformats.org/spreadsheetml/2006/main">
  <numFmts count="4">
    <numFmt numFmtId="43" formatCode="_(* #,##0.00_);_(* \(#,##0.00\);_(* &quot;-&quot;??_);_(@_)"/>
    <numFmt numFmtId="164" formatCode="&quot;Rs&quot;#,##0_);\(&quot;Rs&quot;#,##0\)"/>
    <numFmt numFmtId="165" formatCode="_-* #,##0.00_-;\-* #,##0.00_-;_-* &quot;-&quot;??_-;_-@_-"/>
    <numFmt numFmtId="166" formatCode="_ * #,##0.00_ ;_ * \-#,##0.00_ ;_ * &quot;-&quot;??_ ;_ @_ "/>
  </numFmts>
  <fonts count="15">
    <font>
      <sz val="11"/>
      <color theme="1"/>
      <name val="Calibri"/>
      <family val="2"/>
      <scheme val="minor"/>
    </font>
    <font>
      <sz val="10"/>
      <name val="Arial"/>
      <family val="2"/>
    </font>
    <font>
      <sz val="10"/>
      <name val="Courier"/>
      <family val="3"/>
    </font>
    <font>
      <sz val="11"/>
      <color theme="1"/>
      <name val="Calibri"/>
      <family val="2"/>
      <scheme val="minor"/>
    </font>
    <font>
      <b/>
      <sz val="11"/>
      <name val="Calibri"/>
      <family val="2"/>
      <scheme val="minor"/>
    </font>
    <font>
      <b/>
      <sz val="12"/>
      <name val="Calibri"/>
      <family val="2"/>
      <scheme val="minor"/>
    </font>
    <font>
      <sz val="12"/>
      <name val="Calibri"/>
      <family val="2"/>
      <scheme val="minor"/>
    </font>
    <font>
      <sz val="12"/>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6">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43" fontId="3" fillId="0" borderId="0" applyFont="0" applyFill="0" applyBorder="0" applyAlignment="0" applyProtection="0"/>
    <xf numFmtId="0" fontId="1" fillId="0" borderId="0"/>
  </cellStyleXfs>
  <cellXfs count="349">
    <xf numFmtId="0" fontId="0" fillId="0" borderId="0" xfId="0"/>
    <xf numFmtId="0" fontId="5" fillId="0" borderId="0" xfId="0" applyFont="1" applyAlignment="1" applyProtection="1">
      <alignment horizontal="center" vertical="center"/>
      <protection locked="0"/>
    </xf>
    <xf numFmtId="0" fontId="4" fillId="0" borderId="0" xfId="7" applyFont="1" applyAlignment="1" applyProtection="1">
      <alignment horizontal="center" vertical="center" wrapText="1"/>
      <protection locked="0"/>
    </xf>
    <xf numFmtId="49" fontId="5" fillId="0" borderId="0" xfId="0" applyNumberFormat="1" applyFont="1" applyAlignment="1" applyProtection="1">
      <alignment horizontal="center" vertical="center" wrapText="1"/>
      <protection locked="0"/>
    </xf>
    <xf numFmtId="49" fontId="5" fillId="0" borderId="1" xfId="0" applyNumberFormat="1" applyFont="1" applyBorder="1" applyAlignment="1">
      <alignment horizontal="center" vertical="center" wrapText="1"/>
    </xf>
    <xf numFmtId="0" fontId="6" fillId="0" borderId="1" xfId="0" applyFont="1" applyBorder="1" applyAlignment="1">
      <alignment vertical="center"/>
    </xf>
    <xf numFmtId="0" fontId="5" fillId="0" borderId="1" xfId="0" applyFont="1" applyBorder="1" applyAlignment="1" applyProtection="1">
      <alignment horizontal="center" vertical="center"/>
      <protection locked="0"/>
    </xf>
    <xf numFmtId="49" fontId="6" fillId="0" borderId="1" xfId="0" applyNumberFormat="1" applyFont="1" applyBorder="1" applyAlignment="1">
      <alignment vertical="top" wrapText="1"/>
    </xf>
    <xf numFmtId="0" fontId="6" fillId="0" borderId="1" xfId="0" applyFont="1" applyBorder="1" applyAlignment="1">
      <alignment vertical="top"/>
    </xf>
    <xf numFmtId="166" fontId="7" fillId="0" borderId="1" xfId="294" applyNumberFormat="1" applyFont="1" applyBorder="1" applyProtection="1">
      <protection locked="0"/>
    </xf>
    <xf numFmtId="0" fontId="5" fillId="0" borderId="1" xfId="0" applyFont="1" applyBorder="1" applyAlignment="1">
      <alignment vertical="center"/>
    </xf>
    <xf numFmtId="166" fontId="6" fillId="0" borderId="1" xfId="294" applyNumberFormat="1" applyFont="1" applyBorder="1" applyAlignment="1" applyProtection="1">
      <alignment horizontal="center" vertical="center"/>
      <protection locked="0"/>
    </xf>
    <xf numFmtId="166" fontId="6" fillId="0" borderId="1" xfId="294" applyNumberFormat="1" applyFont="1" applyBorder="1" applyAlignment="1" applyProtection="1">
      <alignment vertical="center"/>
      <protection locked="0"/>
    </xf>
    <xf numFmtId="0" fontId="7" fillId="0" borderId="1" xfId="0" applyFont="1" applyBorder="1" applyAlignment="1">
      <alignment vertical="center"/>
    </xf>
    <xf numFmtId="166" fontId="4" fillId="0" borderId="1" xfId="294" applyNumberFormat="1" applyFont="1" applyBorder="1" applyAlignment="1" applyProtection="1">
      <alignment horizontal="center" vertical="center"/>
      <protection locked="0"/>
    </xf>
    <xf numFmtId="0" fontId="8" fillId="4" borderId="0" xfId="0" applyFont="1" applyFill="1" applyBorder="1" applyAlignment="1" applyProtection="1">
      <alignment vertical="center"/>
    </xf>
    <xf numFmtId="0" fontId="9" fillId="4" borderId="0" xfId="0" applyFont="1" applyFill="1" applyAlignment="1" applyProtection="1">
      <alignment horizontal="center" vertical="center" wrapText="1"/>
    </xf>
    <xf numFmtId="0" fontId="8" fillId="0" borderId="1" xfId="0" applyFont="1" applyFill="1" applyBorder="1" applyAlignment="1" applyProtection="1">
      <alignment horizontal="center" vertical="center"/>
    </xf>
    <xf numFmtId="0" fontId="10" fillId="4" borderId="0" xfId="0" applyFont="1" applyFill="1" applyBorder="1" applyAlignment="1" applyProtection="1">
      <alignment horizontal="center" vertical="center" wrapText="1"/>
    </xf>
    <xf numFmtId="0" fontId="10" fillId="4" borderId="0" xfId="0" applyFont="1" applyFill="1" applyAlignment="1" applyProtection="1">
      <alignment horizontal="center" vertical="center" wrapText="1"/>
    </xf>
    <xf numFmtId="0" fontId="9" fillId="5" borderId="1" xfId="0" applyFont="1" applyFill="1" applyBorder="1" applyAlignment="1" applyProtection="1">
      <alignment horizontal="center" vertical="center" wrapText="1"/>
    </xf>
    <xf numFmtId="0" fontId="9" fillId="4" borderId="0" xfId="0" applyFont="1" applyFill="1" applyBorder="1" applyAlignment="1" applyProtection="1">
      <alignment vertical="center" wrapText="1"/>
    </xf>
    <xf numFmtId="0" fontId="10" fillId="5" borderId="1" xfId="0" applyFont="1" applyFill="1" applyBorder="1" applyAlignment="1" applyProtection="1">
      <alignment horizontal="center" vertical="center" wrapText="1"/>
    </xf>
    <xf numFmtId="0" fontId="10" fillId="5" borderId="1" xfId="0" applyFont="1" applyFill="1" applyBorder="1" applyAlignment="1" applyProtection="1">
      <alignment horizontal="justify" vertical="center" wrapText="1"/>
    </xf>
    <xf numFmtId="4" fontId="9" fillId="0" borderId="1" xfId="0" applyNumberFormat="1" applyFont="1" applyFill="1" applyBorder="1" applyAlignment="1" applyProtection="1">
      <alignment horizontal="center" vertical="center" wrapText="1"/>
    </xf>
    <xf numFmtId="4" fontId="10" fillId="4" borderId="0" xfId="0" applyNumberFormat="1" applyFont="1" applyFill="1" applyAlignment="1" applyProtection="1">
      <alignment horizontal="center" vertical="center" wrapText="1"/>
    </xf>
    <xf numFmtId="2" fontId="10" fillId="4" borderId="0" xfId="0" applyNumberFormat="1" applyFont="1" applyFill="1" applyAlignment="1" applyProtection="1">
      <alignment horizontal="center" vertical="center" wrapText="1"/>
    </xf>
    <xf numFmtId="0" fontId="9" fillId="5" borderId="1" xfId="0" applyFont="1" applyFill="1" applyBorder="1" applyAlignment="1" applyProtection="1">
      <alignment vertical="center" wrapText="1"/>
    </xf>
    <xf numFmtId="0" fontId="9" fillId="0" borderId="0" xfId="0" applyFont="1" applyFill="1" applyBorder="1" applyAlignment="1" applyProtection="1">
      <alignment horizontal="center" vertical="center" wrapText="1"/>
    </xf>
    <xf numFmtId="0" fontId="9"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left" vertical="center" wrapText="1"/>
      <protection locked="0"/>
    </xf>
    <xf numFmtId="0" fontId="1" fillId="0" borderId="0" xfId="0" applyFont="1"/>
    <xf numFmtId="0" fontId="9" fillId="0" borderId="1"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xf>
    <xf numFmtId="3" fontId="9" fillId="0" borderId="1" xfId="0" applyNumberFormat="1" applyFont="1" applyFill="1" applyBorder="1" applyAlignment="1" applyProtection="1">
      <alignment vertical="center"/>
    </xf>
    <xf numFmtId="0" fontId="9" fillId="5" borderId="1" xfId="0" applyFont="1" applyFill="1" applyBorder="1" applyAlignment="1" applyProtection="1">
      <alignment horizontal="center" vertical="center"/>
    </xf>
    <xf numFmtId="3"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9" fillId="0"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protection locked="0"/>
    </xf>
    <xf numFmtId="3" fontId="10" fillId="0" borderId="1" xfId="0" applyNumberFormat="1" applyFont="1" applyFill="1" applyBorder="1" applyAlignment="1" applyProtection="1">
      <alignment horizontal="center" vertical="center" wrapText="1"/>
      <protection locked="0"/>
    </xf>
    <xf numFmtId="4" fontId="10" fillId="0" borderId="1" xfId="0" applyNumberFormat="1"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0" fontId="9" fillId="5" borderId="1" xfId="0" applyFont="1" applyFill="1" applyBorder="1" applyAlignment="1" applyProtection="1">
      <alignment horizontal="justify" vertical="center"/>
    </xf>
    <xf numFmtId="2" fontId="9" fillId="0" borderId="1" xfId="0" applyNumberFormat="1" applyFont="1" applyFill="1" applyBorder="1" applyAlignment="1" applyProtection="1">
      <alignment horizontal="center" vertical="center" wrapText="1"/>
    </xf>
    <xf numFmtId="0" fontId="9" fillId="6"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9" fillId="6" borderId="1" xfId="0" applyFont="1" applyFill="1" applyBorder="1" applyAlignment="1" applyProtection="1">
      <alignment horizontal="justify" vertical="center"/>
    </xf>
    <xf numFmtId="0" fontId="9" fillId="0" borderId="1" xfId="0" applyFont="1" applyFill="1" applyBorder="1" applyAlignment="1" applyProtection="1">
      <alignment horizontal="justify" vertical="center"/>
    </xf>
    <xf numFmtId="0" fontId="10" fillId="6" borderId="0" xfId="0" applyFont="1" applyFill="1" applyBorder="1" applyAlignment="1" applyProtection="1">
      <alignment horizontal="center" vertical="center" wrapText="1"/>
    </xf>
    <xf numFmtId="0" fontId="9" fillId="5" borderId="1" xfId="0" applyFont="1" applyFill="1" applyBorder="1" applyAlignment="1" applyProtection="1">
      <alignment vertical="center"/>
    </xf>
    <xf numFmtId="0" fontId="9" fillId="0" borderId="1" xfId="0" applyFont="1" applyFill="1" applyBorder="1" applyAlignment="1" applyProtection="1">
      <alignment vertical="center"/>
    </xf>
    <xf numFmtId="0" fontId="10" fillId="5" borderId="1" xfId="0" applyFont="1" applyFill="1" applyBorder="1" applyAlignment="1" applyProtection="1">
      <alignment vertical="center" wrapText="1"/>
    </xf>
    <xf numFmtId="0" fontId="9" fillId="0" borderId="1" xfId="0" applyFont="1" applyFill="1" applyBorder="1" applyAlignment="1" applyProtection="1">
      <alignment vertical="center"/>
      <protection locked="0"/>
    </xf>
    <xf numFmtId="0" fontId="10" fillId="5" borderId="1" xfId="0" applyFont="1" applyFill="1" applyBorder="1" applyAlignment="1" applyProtection="1">
      <alignment horizontal="center" vertical="center" shrinkToFit="1"/>
    </xf>
    <xf numFmtId="0" fontId="9" fillId="5" borderId="1" xfId="0" applyFont="1" applyFill="1" applyBorder="1" applyAlignment="1" applyProtection="1">
      <alignment vertical="center" shrinkToFit="1"/>
    </xf>
    <xf numFmtId="0" fontId="9" fillId="0" borderId="1" xfId="0" applyFont="1" applyFill="1" applyBorder="1" applyAlignment="1" applyProtection="1">
      <alignment horizontal="center" vertical="center" shrinkToFit="1"/>
    </xf>
    <xf numFmtId="4" fontId="9" fillId="0" borderId="1" xfId="0" applyNumberFormat="1" applyFont="1" applyFill="1" applyBorder="1" applyAlignment="1" applyProtection="1">
      <alignment horizontal="center" vertical="center" shrinkToFit="1"/>
    </xf>
    <xf numFmtId="0" fontId="10" fillId="0" borderId="0" xfId="0" applyFont="1" applyFill="1" applyBorder="1" applyAlignment="1" applyProtection="1">
      <alignment horizontal="center" vertical="center" shrinkToFit="1"/>
    </xf>
    <xf numFmtId="0" fontId="9" fillId="0" borderId="1" xfId="0" applyFont="1" applyFill="1" applyBorder="1" applyAlignment="1" applyProtection="1">
      <alignment vertical="center" wrapText="1"/>
    </xf>
    <xf numFmtId="0" fontId="9" fillId="5" borderId="1" xfId="0" applyFont="1" applyFill="1" applyBorder="1" applyAlignment="1" applyProtection="1">
      <alignment horizontal="justify" vertical="center" wrapText="1"/>
    </xf>
    <xf numFmtId="0" fontId="10" fillId="0" borderId="1" xfId="0" applyFont="1" applyFill="1" applyBorder="1" applyAlignment="1" applyProtection="1">
      <alignment horizontal="center" vertical="center" wrapText="1"/>
    </xf>
    <xf numFmtId="4" fontId="9" fillId="0" borderId="1" xfId="0" applyNumberFormat="1" applyFont="1" applyFill="1" applyBorder="1" applyAlignment="1" applyProtection="1">
      <alignment vertical="center" wrapText="1"/>
    </xf>
    <xf numFmtId="0" fontId="9" fillId="0" borderId="1" xfId="0" applyFont="1" applyFill="1" applyBorder="1" applyAlignment="1" applyProtection="1">
      <alignment vertical="center" shrinkToFit="1"/>
    </xf>
    <xf numFmtId="4" fontId="9" fillId="0" borderId="1" xfId="0" applyNumberFormat="1" applyFont="1" applyFill="1" applyBorder="1" applyAlignment="1" applyProtection="1">
      <alignment vertical="center" shrinkToFit="1"/>
    </xf>
    <xf numFmtId="0" fontId="9" fillId="6" borderId="1" xfId="0" applyFont="1" applyFill="1" applyBorder="1" applyAlignment="1" applyProtection="1">
      <alignment horizontal="center" vertical="center" wrapText="1"/>
    </xf>
    <xf numFmtId="0" fontId="1" fillId="6" borderId="1" xfId="0" applyFont="1" applyFill="1" applyBorder="1" applyAlignment="1" applyProtection="1">
      <alignment horizontal="center" vertical="center" wrapText="1"/>
    </xf>
    <xf numFmtId="43" fontId="9" fillId="6" borderId="1" xfId="293" applyFont="1" applyFill="1" applyBorder="1" applyAlignment="1" applyProtection="1">
      <alignment horizontal="justify" vertical="center" wrapText="1"/>
    </xf>
    <xf numFmtId="43" fontId="9" fillId="0" borderId="1" xfId="293" applyFont="1" applyFill="1" applyBorder="1" applyAlignment="1" applyProtection="1">
      <alignment horizontal="justify" vertical="center" wrapText="1"/>
    </xf>
    <xf numFmtId="0" fontId="9" fillId="5" borderId="4" xfId="0" applyFont="1" applyFill="1" applyBorder="1" applyAlignment="1" applyProtection="1">
      <alignment vertical="center" wrapText="1"/>
    </xf>
    <xf numFmtId="0" fontId="9" fillId="0" borderId="1" xfId="0" applyFont="1" applyFill="1" applyBorder="1" applyAlignment="1" applyProtection="1">
      <alignment horizontal="left" vertical="center"/>
    </xf>
    <xf numFmtId="43" fontId="9" fillId="5" borderId="1" xfId="293" applyFont="1" applyFill="1" applyBorder="1" applyAlignment="1" applyProtection="1">
      <alignment vertical="center"/>
    </xf>
    <xf numFmtId="4" fontId="9" fillId="0" borderId="1" xfId="0" applyNumberFormat="1" applyFont="1" applyFill="1" applyBorder="1" applyAlignment="1" applyProtection="1">
      <alignment vertical="center"/>
    </xf>
    <xf numFmtId="0" fontId="10" fillId="5" borderId="1" xfId="0" applyFont="1" applyFill="1" applyBorder="1" applyAlignment="1" applyProtection="1">
      <alignment horizontal="justify" vertical="center"/>
    </xf>
    <xf numFmtId="43" fontId="10" fillId="5" borderId="1" xfId="293" applyFont="1" applyFill="1" applyBorder="1" applyAlignment="1" applyProtection="1">
      <alignment horizontal="center" vertical="center"/>
    </xf>
    <xf numFmtId="0" fontId="10" fillId="7" borderId="0" xfId="0" applyFont="1" applyFill="1" applyBorder="1" applyAlignment="1" applyProtection="1">
      <alignment horizontal="center" vertical="center" wrapText="1"/>
    </xf>
    <xf numFmtId="43" fontId="9" fillId="5" borderId="1" xfId="293" applyFont="1" applyFill="1" applyBorder="1" applyAlignment="1" applyProtection="1">
      <alignment horizontal="justify" vertical="center"/>
    </xf>
    <xf numFmtId="0" fontId="10" fillId="8" borderId="0" xfId="0" applyFont="1" applyFill="1" applyBorder="1" applyAlignment="1" applyProtection="1">
      <alignment horizontal="center" vertical="center" wrapText="1"/>
    </xf>
    <xf numFmtId="0" fontId="9" fillId="5" borderId="1" xfId="0" applyFont="1" applyFill="1" applyBorder="1" applyAlignment="1" applyProtection="1">
      <alignment horizontal="center" vertical="center" shrinkToFit="1"/>
    </xf>
    <xf numFmtId="2" fontId="9" fillId="0" borderId="1" xfId="0" applyNumberFormat="1" applyFont="1" applyFill="1" applyBorder="1" applyAlignment="1" applyProtection="1">
      <alignment horizontal="center" vertical="center"/>
    </xf>
    <xf numFmtId="0" fontId="10" fillId="5" borderId="5" xfId="0" applyFont="1" applyFill="1" applyBorder="1" applyAlignment="1" applyProtection="1">
      <alignment horizontal="justify" vertical="center" wrapText="1"/>
    </xf>
    <xf numFmtId="0" fontId="10" fillId="5" borderId="1" xfId="0" applyFont="1" applyFill="1" applyBorder="1" applyAlignment="1" applyProtection="1">
      <alignment vertical="top"/>
    </xf>
    <xf numFmtId="4" fontId="9" fillId="0" borderId="1" xfId="0" applyNumberFormat="1" applyFont="1" applyFill="1" applyBorder="1" applyAlignment="1" applyProtection="1">
      <alignment horizontal="center" vertical="center" wrapText="1"/>
      <protection locked="0"/>
    </xf>
    <xf numFmtId="4" fontId="10" fillId="0" borderId="1" xfId="0" applyNumberFormat="1" applyFont="1" applyFill="1" applyBorder="1" applyAlignment="1" applyProtection="1">
      <alignment horizontal="center" vertical="center" wrapText="1"/>
      <protection locked="0"/>
    </xf>
    <xf numFmtId="4" fontId="10" fillId="0" borderId="1" xfId="0" applyNumberFormat="1" applyFont="1" applyFill="1" applyBorder="1" applyAlignment="1" applyProtection="1">
      <alignment vertical="center" wrapText="1"/>
    </xf>
    <xf numFmtId="0" fontId="9" fillId="0" borderId="1" xfId="0" applyFont="1" applyFill="1" applyBorder="1" applyAlignment="1" applyProtection="1">
      <alignment horizontal="justify" vertical="center" wrapText="1"/>
    </xf>
    <xf numFmtId="0" fontId="9" fillId="0" borderId="1" xfId="0" applyFont="1" applyFill="1" applyBorder="1" applyAlignment="1" applyProtection="1">
      <alignment horizontal="left" vertical="top"/>
      <protection locked="0"/>
    </xf>
    <xf numFmtId="4" fontId="9" fillId="0" borderId="1" xfId="0" applyNumberFormat="1" applyFont="1" applyFill="1" applyBorder="1" applyAlignment="1" applyProtection="1">
      <alignment vertical="center"/>
      <protection locked="0"/>
    </xf>
    <xf numFmtId="0" fontId="9" fillId="0" borderId="1" xfId="0" applyFont="1" applyFill="1" applyBorder="1" applyAlignment="1" applyProtection="1">
      <alignment horizontal="center" vertical="center"/>
      <protection locked="0"/>
    </xf>
    <xf numFmtId="0" fontId="9" fillId="0" borderId="1" xfId="0" applyFont="1" applyFill="1" applyBorder="1" applyAlignment="1" applyProtection="1">
      <alignment horizontal="left" vertical="center" wrapText="1"/>
      <protection locked="0"/>
    </xf>
    <xf numFmtId="0" fontId="10" fillId="0" borderId="0" xfId="0" applyFont="1" applyFill="1" applyBorder="1" applyAlignment="1" applyProtection="1">
      <alignment horizontal="center" vertical="center"/>
    </xf>
    <xf numFmtId="3" fontId="10" fillId="0" borderId="0" xfId="0" applyNumberFormat="1" applyFont="1" applyFill="1" applyBorder="1" applyAlignment="1" applyProtection="1">
      <alignment horizontal="center" vertical="center" wrapText="1"/>
    </xf>
    <xf numFmtId="4" fontId="10" fillId="0" borderId="0" xfId="0" applyNumberFormat="1" applyFont="1" applyFill="1" applyBorder="1" applyAlignment="1" applyProtection="1">
      <alignment horizontal="center" vertical="center" wrapText="1"/>
    </xf>
    <xf numFmtId="0" fontId="9" fillId="5" borderId="2" xfId="0" applyFont="1" applyFill="1" applyBorder="1" applyAlignment="1" applyProtection="1">
      <alignment horizontal="center" vertical="center" wrapText="1"/>
    </xf>
    <xf numFmtId="0" fontId="9" fillId="0" borderId="2" xfId="0" applyFont="1" applyFill="1" applyBorder="1" applyAlignment="1" applyProtection="1">
      <alignment horizontal="center" vertical="center"/>
      <protection locked="0"/>
    </xf>
    <xf numFmtId="0" fontId="9" fillId="5" borderId="2" xfId="0" applyFont="1" applyFill="1" applyBorder="1" applyAlignment="1" applyProtection="1">
      <alignment horizontal="left" vertical="top" wrapText="1"/>
    </xf>
    <xf numFmtId="0" fontId="9" fillId="5" borderId="1" xfId="0" applyFont="1" applyFill="1" applyBorder="1" applyAlignment="1" applyProtection="1">
      <alignment horizontal="center" vertical="center" wrapText="1"/>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xf>
    <xf numFmtId="0" fontId="9"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xf>
    <xf numFmtId="2" fontId="9" fillId="6" borderId="1" xfId="0" applyNumberFormat="1" applyFont="1" applyFill="1" applyBorder="1" applyAlignment="1" applyProtection="1">
      <alignment horizontal="center" vertical="center" wrapText="1"/>
    </xf>
    <xf numFmtId="0" fontId="9" fillId="0" borderId="0" xfId="0" applyFont="1" applyFill="1" applyAlignment="1" applyProtection="1">
      <alignment horizontal="center" vertical="center" wrapText="1"/>
    </xf>
    <xf numFmtId="49" fontId="9" fillId="5" borderId="1" xfId="0" applyNumberFormat="1"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wrapText="1"/>
    </xf>
    <xf numFmtId="2" fontId="10" fillId="0" borderId="1" xfId="0" applyNumberFormat="1" applyFont="1" applyFill="1" applyBorder="1" applyAlignment="1" applyProtection="1">
      <alignment horizontal="center" vertical="center" wrapText="1"/>
    </xf>
    <xf numFmtId="0" fontId="10" fillId="0" borderId="0" xfId="0" applyFont="1" applyFill="1" applyAlignment="1" applyProtection="1">
      <alignment horizontal="center" vertical="center" wrapText="1"/>
    </xf>
    <xf numFmtId="4" fontId="9" fillId="5" borderId="1" xfId="0" applyNumberFormat="1" applyFont="1" applyFill="1" applyBorder="1" applyAlignment="1" applyProtection="1">
      <alignment horizontal="center" vertical="center" wrapText="1"/>
    </xf>
    <xf numFmtId="0" fontId="9" fillId="0" borderId="1" xfId="0" applyFont="1" applyFill="1" applyBorder="1" applyAlignment="1" applyProtection="1">
      <alignment vertical="center" wrapText="1"/>
      <protection locked="0"/>
    </xf>
    <xf numFmtId="0" fontId="10" fillId="0" borderId="6" xfId="0" applyFont="1" applyFill="1" applyBorder="1" applyAlignment="1" applyProtection="1">
      <alignment horizontal="center" vertical="center" wrapText="1"/>
    </xf>
    <xf numFmtId="0" fontId="9" fillId="6" borderId="7" xfId="0" applyFont="1" applyFill="1" applyBorder="1" applyAlignment="1" applyProtection="1">
      <alignment horizontal="center" vertical="center" wrapText="1"/>
    </xf>
    <xf numFmtId="0" fontId="1" fillId="6" borderId="8" xfId="0" applyFont="1" applyFill="1" applyBorder="1" applyAlignment="1" applyProtection="1">
      <alignment horizontal="center" vertical="center" wrapText="1"/>
    </xf>
    <xf numFmtId="4" fontId="9" fillId="6" borderId="9" xfId="0" applyNumberFormat="1" applyFont="1" applyFill="1" applyBorder="1" applyAlignment="1" applyProtection="1">
      <alignment horizontal="center" vertical="center" wrapText="1"/>
    </xf>
    <xf numFmtId="4" fontId="9" fillId="0" borderId="9" xfId="0" applyNumberFormat="1" applyFont="1" applyFill="1" applyBorder="1" applyAlignment="1" applyProtection="1">
      <alignment horizontal="center" vertical="center" wrapText="1"/>
    </xf>
    <xf numFmtId="2" fontId="9" fillId="0" borderId="9" xfId="0" applyNumberFormat="1" applyFont="1" applyFill="1" applyBorder="1" applyAlignment="1" applyProtection="1">
      <alignment horizontal="center" vertical="center" wrapText="1"/>
    </xf>
    <xf numFmtId="0" fontId="10" fillId="6" borderId="10" xfId="0" applyFont="1" applyFill="1" applyBorder="1" applyAlignment="1" applyProtection="1">
      <alignment horizontal="center" vertical="center" wrapText="1"/>
    </xf>
    <xf numFmtId="0" fontId="9" fillId="5" borderId="9" xfId="0" applyFont="1" applyFill="1" applyBorder="1" applyAlignment="1" applyProtection="1">
      <alignment horizontal="center" vertical="center"/>
    </xf>
    <xf numFmtId="4" fontId="9" fillId="5" borderId="9" xfId="0" applyNumberFormat="1" applyFont="1" applyFill="1" applyBorder="1" applyAlignment="1" applyProtection="1">
      <alignment horizontal="left" vertical="center" wrapText="1"/>
    </xf>
    <xf numFmtId="4" fontId="9" fillId="5" borderId="9" xfId="0" applyNumberFormat="1" applyFont="1" applyFill="1" applyBorder="1" applyAlignment="1" applyProtection="1">
      <alignment horizontal="center" vertical="center" wrapText="1"/>
    </xf>
    <xf numFmtId="0" fontId="10" fillId="0" borderId="9" xfId="0" applyFont="1" applyFill="1" applyBorder="1" applyAlignment="1" applyProtection="1">
      <alignment horizontal="center" vertical="center" wrapText="1"/>
    </xf>
    <xf numFmtId="2" fontId="10" fillId="0" borderId="9" xfId="0" applyNumberFormat="1" applyFont="1" applyFill="1" applyBorder="1" applyAlignment="1" applyProtection="1">
      <alignment horizontal="center" vertical="center" wrapText="1"/>
    </xf>
    <xf numFmtId="4" fontId="9" fillId="5" borderId="3" xfId="0" applyNumberFormat="1" applyFont="1" applyFill="1" applyBorder="1" applyAlignment="1" applyProtection="1">
      <alignment horizontal="left" vertical="center" wrapText="1"/>
    </xf>
    <xf numFmtId="0" fontId="9" fillId="5" borderId="3" xfId="0" applyFont="1" applyFill="1" applyBorder="1" applyAlignment="1" applyProtection="1">
      <alignment vertical="center"/>
    </xf>
    <xf numFmtId="0" fontId="10" fillId="7" borderId="0" xfId="0" applyFont="1" applyFill="1" applyAlignment="1" applyProtection="1">
      <alignment horizontal="center" vertical="center" wrapText="1"/>
    </xf>
    <xf numFmtId="0" fontId="10" fillId="5" borderId="0" xfId="0" applyFont="1" applyFill="1" applyAlignment="1" applyProtection="1">
      <alignment vertical="top" wrapText="1"/>
    </xf>
    <xf numFmtId="0" fontId="9"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4" fontId="9" fillId="6" borderId="1" xfId="0" applyNumberFormat="1" applyFont="1" applyFill="1" applyBorder="1" applyAlignment="1" applyProtection="1">
      <alignment horizontal="center" vertical="center" wrapText="1"/>
    </xf>
    <xf numFmtId="0" fontId="10" fillId="6" borderId="0" xfId="0" applyFont="1" applyFill="1" applyAlignment="1" applyProtection="1">
      <alignment horizontal="center" vertical="center" wrapText="1"/>
    </xf>
    <xf numFmtId="0" fontId="10" fillId="0" borderId="2" xfId="0" applyFont="1" applyFill="1" applyBorder="1" applyAlignment="1" applyProtection="1">
      <alignment horizontal="center" vertical="center" wrapText="1"/>
      <protection locked="0"/>
    </xf>
    <xf numFmtId="0" fontId="10" fillId="5" borderId="5" xfId="0" applyFont="1" applyFill="1" applyBorder="1" applyAlignment="1" applyProtection="1">
      <alignment horizontal="center" vertical="center" wrapText="1"/>
    </xf>
    <xf numFmtId="0" fontId="10" fillId="0" borderId="11" xfId="0" applyFont="1" applyFill="1" applyBorder="1" applyAlignment="1" applyProtection="1">
      <alignment horizontal="center" vertical="center" wrapText="1"/>
      <protection locked="0"/>
    </xf>
    <xf numFmtId="4" fontId="9" fillId="5" borderId="14" xfId="0" applyNumberFormat="1" applyFont="1" applyFill="1" applyBorder="1" applyAlignment="1" applyProtection="1">
      <alignment horizontal="center" vertical="center" wrapText="1"/>
    </xf>
    <xf numFmtId="4" fontId="9" fillId="0" borderId="14" xfId="0" applyNumberFormat="1" applyFont="1" applyFill="1" applyBorder="1" applyAlignment="1" applyProtection="1">
      <alignment horizontal="center" vertical="center" wrapText="1"/>
    </xf>
    <xf numFmtId="0" fontId="9" fillId="6" borderId="15" xfId="0" applyFont="1" applyFill="1" applyBorder="1" applyAlignment="1" applyProtection="1">
      <alignment horizontal="center" vertical="center" wrapText="1"/>
    </xf>
    <xf numFmtId="0" fontId="1" fillId="6" borderId="16" xfId="0" applyFont="1" applyFill="1" applyBorder="1" applyAlignment="1" applyProtection="1">
      <alignment horizontal="center" vertical="center" wrapText="1"/>
    </xf>
    <xf numFmtId="4" fontId="9" fillId="6" borderId="17" xfId="0" applyNumberFormat="1" applyFont="1" applyFill="1" applyBorder="1" applyAlignment="1" applyProtection="1">
      <alignment horizontal="center" vertical="center" wrapText="1"/>
    </xf>
    <xf numFmtId="4" fontId="9" fillId="0" borderId="17" xfId="0" applyNumberFormat="1" applyFont="1" applyFill="1" applyBorder="1" applyAlignment="1" applyProtection="1">
      <alignment horizontal="center" vertical="center" wrapText="1"/>
    </xf>
    <xf numFmtId="2" fontId="9" fillId="0" borderId="17" xfId="0" applyNumberFormat="1" applyFont="1" applyFill="1" applyBorder="1" applyAlignment="1" applyProtection="1">
      <alignment horizontal="center" vertical="center" wrapText="1"/>
    </xf>
    <xf numFmtId="0" fontId="9" fillId="5" borderId="9" xfId="0" applyFont="1" applyFill="1" applyBorder="1" applyAlignment="1" applyProtection="1">
      <alignment horizontal="center" vertical="center" wrapText="1"/>
    </xf>
    <xf numFmtId="0" fontId="9" fillId="5" borderId="9" xfId="0" applyFont="1" applyFill="1" applyBorder="1" applyAlignment="1" applyProtection="1">
      <alignment horizontal="justify" vertical="center" wrapText="1"/>
    </xf>
    <xf numFmtId="0" fontId="10" fillId="5" borderId="1" xfId="0" applyFont="1" applyFill="1" applyBorder="1" applyAlignment="1">
      <alignment horizontal="justify" vertical="top"/>
    </xf>
    <xf numFmtId="0" fontId="11" fillId="5" borderId="1" xfId="284" applyFont="1" applyFill="1" applyBorder="1" applyAlignment="1" applyProtection="1">
      <alignment horizontal="justify" vertical="center" wrapText="1"/>
    </xf>
    <xf numFmtId="0" fontId="10" fillId="5" borderId="1" xfId="0" applyFont="1" applyFill="1" applyBorder="1" applyAlignment="1" applyProtection="1">
      <alignment horizontal="left" vertical="center" wrapText="1"/>
    </xf>
    <xf numFmtId="0" fontId="9" fillId="0" borderId="1" xfId="0" applyFont="1" applyFill="1" applyBorder="1" applyAlignment="1" applyProtection="1">
      <alignment horizontal="justify" vertical="center" wrapText="1"/>
      <protection locked="0"/>
    </xf>
    <xf numFmtId="2" fontId="9" fillId="0" borderId="14" xfId="0" applyNumberFormat="1" applyFont="1" applyFill="1" applyBorder="1" applyAlignment="1" applyProtection="1">
      <alignment horizontal="center" vertical="center" wrapText="1"/>
    </xf>
    <xf numFmtId="0" fontId="10" fillId="0" borderId="18" xfId="0" applyFont="1" applyFill="1" applyBorder="1" applyAlignment="1" applyProtection="1">
      <alignment horizontal="center" vertical="center" wrapText="1"/>
    </xf>
    <xf numFmtId="0" fontId="9" fillId="6" borderId="19" xfId="0" applyFont="1" applyFill="1" applyBorder="1" applyAlignment="1" applyProtection="1">
      <alignment horizontal="center" vertical="center" wrapText="1"/>
    </xf>
    <xf numFmtId="0" fontId="1" fillId="6" borderId="20" xfId="0" applyFont="1" applyFill="1" applyBorder="1" applyAlignment="1" applyProtection="1">
      <alignment horizontal="center" vertical="center" wrapText="1"/>
    </xf>
    <xf numFmtId="4" fontId="9" fillId="6" borderId="21" xfId="0" applyNumberFormat="1" applyFont="1" applyFill="1" applyBorder="1" applyAlignment="1" applyProtection="1">
      <alignment horizontal="center" vertical="center" wrapText="1"/>
    </xf>
    <xf numFmtId="4" fontId="9" fillId="0" borderId="21" xfId="0" applyNumberFormat="1" applyFont="1" applyFill="1" applyBorder="1" applyAlignment="1" applyProtection="1">
      <alignment horizontal="center" vertical="center" wrapText="1"/>
    </xf>
    <xf numFmtId="2" fontId="9" fillId="0" borderId="21" xfId="0" applyNumberFormat="1" applyFont="1" applyFill="1" applyBorder="1" applyAlignment="1" applyProtection="1">
      <alignment horizontal="center" vertical="center" wrapText="1"/>
    </xf>
    <xf numFmtId="0" fontId="10" fillId="0" borderId="9" xfId="0" applyFont="1" applyFill="1" applyBorder="1" applyAlignment="1" applyProtection="1">
      <alignment horizontal="center" vertical="center" wrapText="1"/>
      <protection locked="0"/>
    </xf>
    <xf numFmtId="0" fontId="9" fillId="5" borderId="0" xfId="0" applyFont="1" applyFill="1" applyBorder="1" applyAlignment="1" applyProtection="1">
      <alignment horizontal="left" vertical="center" wrapText="1"/>
    </xf>
    <xf numFmtId="0" fontId="10" fillId="5" borderId="0" xfId="0" applyFont="1" applyFill="1" applyBorder="1" applyAlignment="1" applyProtection="1">
      <alignment horizontal="center" vertical="center" wrapText="1"/>
    </xf>
    <xf numFmtId="2" fontId="10" fillId="5" borderId="0" xfId="0" applyNumberFormat="1"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left" vertical="top"/>
      <protection locked="0"/>
    </xf>
    <xf numFmtId="2" fontId="10" fillId="0" borderId="0" xfId="0" applyNumberFormat="1" applyFont="1" applyFill="1" applyBorder="1" applyAlignment="1" applyProtection="1">
      <alignment horizontal="center" vertical="center" wrapText="1"/>
      <protection locked="0"/>
    </xf>
    <xf numFmtId="0" fontId="1" fillId="0" borderId="0" xfId="0" applyFont="1" applyFill="1" applyProtection="1"/>
    <xf numFmtId="0" fontId="11" fillId="0" borderId="0" xfId="0" applyFont="1" applyFill="1" applyProtection="1"/>
    <xf numFmtId="2" fontId="1" fillId="0" borderId="0" xfId="0" applyNumberFormat="1" applyFont="1" applyFill="1" applyProtection="1"/>
    <xf numFmtId="0" fontId="10" fillId="6" borderId="22" xfId="0" applyFont="1" applyFill="1" applyBorder="1" applyAlignment="1" applyProtection="1">
      <alignment horizontal="center" vertical="center" wrapText="1"/>
    </xf>
    <xf numFmtId="0" fontId="1" fillId="5" borderId="2" xfId="0" applyFont="1" applyFill="1" applyBorder="1" applyAlignment="1" applyProtection="1">
      <alignment horizontal="center" vertical="center" wrapText="1"/>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9" fillId="0" borderId="0" xfId="0" applyFont="1" applyFill="1" applyAlignment="1" applyProtection="1">
      <alignment horizontal="center" vertical="center"/>
    </xf>
    <xf numFmtId="0" fontId="10" fillId="0" borderId="0" xfId="0" applyFont="1" applyFill="1" applyAlignment="1" applyProtection="1">
      <alignment horizontal="center" vertical="center"/>
    </xf>
    <xf numFmtId="49" fontId="9" fillId="0" borderId="1" xfId="0" applyNumberFormat="1" applyFont="1" applyFill="1" applyBorder="1" applyAlignment="1" applyProtection="1">
      <alignment horizontal="center" vertical="center"/>
    </xf>
    <xf numFmtId="49" fontId="10" fillId="0" borderId="1" xfId="0" applyNumberFormat="1" applyFont="1" applyFill="1" applyBorder="1" applyAlignment="1" applyProtection="1">
      <alignment horizontal="center" vertical="center" wrapText="1"/>
    </xf>
    <xf numFmtId="0" fontId="10" fillId="7" borderId="0" xfId="0" applyFont="1" applyFill="1" applyAlignment="1" applyProtection="1">
      <alignment horizontal="center" vertical="center"/>
    </xf>
    <xf numFmtId="4" fontId="10" fillId="5" borderId="1" xfId="0" applyNumberFormat="1" applyFont="1" applyFill="1" applyBorder="1" applyAlignment="1" applyProtection="1">
      <alignment horizontal="center" vertical="center" wrapText="1"/>
    </xf>
    <xf numFmtId="0" fontId="9" fillId="5" borderId="14" xfId="0" applyFont="1" applyFill="1" applyBorder="1" applyAlignment="1" applyProtection="1">
      <alignment horizontal="center" vertical="center" wrapText="1"/>
    </xf>
    <xf numFmtId="4" fontId="10" fillId="0" borderId="14" xfId="0" applyNumberFormat="1" applyFont="1" applyFill="1" applyBorder="1" applyAlignment="1" applyProtection="1">
      <alignment horizontal="center" vertical="center" wrapText="1"/>
    </xf>
    <xf numFmtId="0" fontId="10" fillId="5" borderId="18" xfId="0" applyFont="1" applyFill="1" applyBorder="1" applyAlignment="1" applyProtection="1">
      <alignment horizontal="center" vertical="center"/>
    </xf>
    <xf numFmtId="0" fontId="10" fillId="6" borderId="17" xfId="0" applyFont="1" applyFill="1" applyBorder="1" applyAlignment="1" applyProtection="1">
      <alignment horizontal="center" vertical="center"/>
    </xf>
    <xf numFmtId="0" fontId="9" fillId="6" borderId="17" xfId="0" applyFont="1" applyFill="1" applyBorder="1" applyAlignment="1" applyProtection="1">
      <alignment horizontal="center" vertical="center" wrapText="1"/>
    </xf>
    <xf numFmtId="4" fontId="10" fillId="0" borderId="17" xfId="0" applyNumberFormat="1" applyFont="1" applyFill="1" applyBorder="1" applyAlignment="1" applyProtection="1">
      <alignment horizontal="center" vertical="center" wrapText="1"/>
    </xf>
    <xf numFmtId="0" fontId="10" fillId="6" borderId="10" xfId="0" applyFont="1" applyFill="1" applyBorder="1" applyAlignment="1" applyProtection="1">
      <alignment horizontal="center" vertical="center"/>
    </xf>
    <xf numFmtId="4" fontId="10" fillId="0" borderId="9" xfId="0" applyNumberFormat="1" applyFont="1" applyFill="1" applyBorder="1" applyAlignment="1" applyProtection="1">
      <alignment horizontal="center" vertical="center" wrapText="1"/>
    </xf>
    <xf numFmtId="0" fontId="10" fillId="5" borderId="14" xfId="0" applyFont="1" applyFill="1" applyBorder="1" applyAlignment="1" applyProtection="1">
      <alignment horizontal="center" vertical="center"/>
    </xf>
    <xf numFmtId="0" fontId="10" fillId="5" borderId="6" xfId="0" applyFont="1" applyFill="1" applyBorder="1" applyAlignment="1" applyProtection="1">
      <alignment horizontal="center" vertical="center"/>
    </xf>
    <xf numFmtId="0" fontId="10" fillId="5" borderId="1" xfId="0" applyFont="1" applyFill="1" applyBorder="1" applyAlignment="1" applyProtection="1">
      <alignment horizontal="justify" vertical="top" wrapText="1"/>
    </xf>
    <xf numFmtId="4" fontId="9" fillId="5" borderId="1" xfId="0" applyNumberFormat="1" applyFont="1" applyFill="1" applyBorder="1" applyAlignment="1" applyProtection="1">
      <alignment horizontal="left" vertical="center" wrapText="1"/>
    </xf>
    <xf numFmtId="4" fontId="10" fillId="5" borderId="1" xfId="0" applyNumberFormat="1" applyFont="1" applyFill="1" applyBorder="1" applyAlignment="1" applyProtection="1">
      <alignment horizontal="left" vertical="center" wrapText="1"/>
    </xf>
    <xf numFmtId="0" fontId="10" fillId="5" borderId="1" xfId="0" applyFont="1" applyFill="1" applyBorder="1" applyAlignment="1">
      <alignment wrapText="1"/>
    </xf>
    <xf numFmtId="0" fontId="9" fillId="5" borderId="1" xfId="0" applyFont="1" applyFill="1" applyBorder="1" applyAlignment="1" applyProtection="1">
      <alignment vertical="top" wrapText="1"/>
    </xf>
    <xf numFmtId="0" fontId="10" fillId="5" borderId="1" xfId="0" applyFont="1" applyFill="1" applyBorder="1" applyAlignment="1">
      <alignment vertical="top" wrapText="1"/>
    </xf>
    <xf numFmtId="0" fontId="10" fillId="5" borderId="1" xfId="0" applyFont="1" applyFill="1" applyBorder="1" applyAlignment="1">
      <alignment vertical="center" wrapText="1"/>
    </xf>
    <xf numFmtId="0" fontId="10" fillId="5" borderId="1" xfId="0" applyFont="1" applyFill="1" applyBorder="1" applyAlignment="1">
      <alignment horizontal="justify" vertical="top" wrapText="1"/>
    </xf>
    <xf numFmtId="0" fontId="10" fillId="5" borderId="0" xfId="0" applyFont="1" applyFill="1" applyAlignment="1" applyProtection="1">
      <alignment horizontal="center" vertical="center"/>
    </xf>
    <xf numFmtId="0" fontId="9" fillId="5" borderId="0" xfId="0" applyFont="1" applyFill="1" applyBorder="1" applyAlignment="1" applyProtection="1">
      <alignment horizontal="left" vertical="top"/>
    </xf>
    <xf numFmtId="0" fontId="9" fillId="5" borderId="0" xfId="0" applyFont="1" applyFill="1" applyBorder="1" applyAlignment="1" applyProtection="1">
      <alignment horizontal="left" vertical="top" wrapText="1"/>
    </xf>
    <xf numFmtId="0" fontId="10" fillId="5" borderId="0" xfId="0" applyFont="1" applyFill="1" applyBorder="1" applyAlignment="1" applyProtection="1">
      <alignment horizontal="left" vertical="top" wrapText="1"/>
    </xf>
    <xf numFmtId="0" fontId="10" fillId="5" borderId="0" xfId="0" applyFont="1" applyFill="1" applyBorder="1" applyAlignment="1" applyProtection="1">
      <alignment horizontal="left" vertical="top"/>
    </xf>
    <xf numFmtId="0" fontId="10" fillId="0" borderId="0" xfId="0" applyFont="1" applyFill="1" applyBorder="1" applyAlignment="1" applyProtection="1">
      <alignment horizontal="left" vertical="top"/>
      <protection locked="0"/>
    </xf>
    <xf numFmtId="0" fontId="9" fillId="0" borderId="0"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0" borderId="0" xfId="0" applyFont="1" applyFill="1" applyBorder="1" applyAlignment="1" applyProtection="1">
      <alignment horizontal="left" vertical="top"/>
    </xf>
    <xf numFmtId="0" fontId="9"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vertical="top"/>
    </xf>
    <xf numFmtId="0" fontId="10" fillId="5" borderId="23" xfId="0" applyFont="1" applyFill="1" applyBorder="1" applyAlignment="1" applyProtection="1">
      <alignment horizontal="center" vertical="center"/>
    </xf>
    <xf numFmtId="0" fontId="8" fillId="0" borderId="4" xfId="0" applyFont="1" applyFill="1" applyBorder="1" applyAlignment="1" applyProtection="1">
      <alignment horizontal="center" vertical="center"/>
    </xf>
    <xf numFmtId="0" fontId="9" fillId="5" borderId="5" xfId="0" applyFont="1" applyFill="1" applyBorder="1" applyAlignment="1" applyProtection="1">
      <alignment horizontal="center" vertical="center" wrapText="1"/>
    </xf>
    <xf numFmtId="0" fontId="10" fillId="5" borderId="9" xfId="0" applyFont="1" applyFill="1" applyBorder="1" applyAlignment="1" applyProtection="1">
      <alignment horizontal="center" vertical="center" wrapText="1"/>
    </xf>
    <xf numFmtId="0" fontId="1" fillId="0" borderId="1" xfId="0" applyFont="1" applyFill="1" applyBorder="1" applyProtection="1"/>
    <xf numFmtId="0" fontId="9" fillId="5" borderId="1"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8" fillId="0" borderId="1" xfId="0" applyFont="1" applyFill="1" applyBorder="1" applyAlignment="1" applyProtection="1">
      <alignment horizontal="center" vertical="center" wrapText="1"/>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9" fillId="0" borderId="1" xfId="0" quotePrefix="1" applyFont="1" applyFill="1" applyBorder="1" applyAlignment="1" applyProtection="1">
      <alignment horizontal="center" vertical="center" wrapText="1"/>
    </xf>
    <xf numFmtId="0" fontId="10" fillId="0" borderId="1" xfId="0" applyFont="1" applyFill="1" applyBorder="1" applyAlignment="1" applyProtection="1">
      <alignment horizontal="justify" vertical="center" wrapText="1"/>
    </xf>
    <xf numFmtId="0" fontId="10" fillId="0" borderId="1" xfId="0" applyFont="1" applyFill="1" applyBorder="1" applyAlignment="1" applyProtection="1">
      <alignment horizontal="justify" vertical="center" shrinkToFit="1"/>
    </xf>
    <xf numFmtId="0" fontId="10" fillId="7" borderId="1" xfId="0" applyFont="1" applyFill="1" applyBorder="1" applyAlignment="1" applyProtection="1">
      <alignment horizontal="center" vertical="center" wrapText="1"/>
    </xf>
    <xf numFmtId="0" fontId="10" fillId="5" borderId="1" xfId="0" applyFont="1" applyFill="1" applyBorder="1" applyAlignment="1" applyProtection="1">
      <alignment horizontal="justify" vertical="center" wrapText="1"/>
      <protection locked="0"/>
    </xf>
    <xf numFmtId="0" fontId="10" fillId="9" borderId="1" xfId="0" applyFont="1" applyFill="1" applyBorder="1" applyAlignment="1" applyProtection="1">
      <alignment horizontal="center" vertical="center" wrapText="1"/>
    </xf>
    <xf numFmtId="0" fontId="10" fillId="6" borderId="1" xfId="0" applyFont="1" applyFill="1" applyBorder="1" applyAlignment="1" applyProtection="1">
      <alignment horizontal="center" vertical="center"/>
    </xf>
    <xf numFmtId="0" fontId="10" fillId="6" borderId="1"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9" fillId="5" borderId="1" xfId="0" applyFont="1" applyFill="1" applyBorder="1" applyAlignment="1">
      <alignment horizontal="left" vertical="center" wrapText="1"/>
    </xf>
    <xf numFmtId="0" fontId="12" fillId="5" borderId="1" xfId="0" applyFont="1" applyFill="1" applyBorder="1" applyAlignment="1">
      <alignment vertical="center" wrapText="1"/>
    </xf>
    <xf numFmtId="0" fontId="9" fillId="5" borderId="1" xfId="0" applyFont="1" applyFill="1" applyBorder="1" applyAlignment="1">
      <alignment vertical="top" wrapText="1"/>
    </xf>
    <xf numFmtId="0" fontId="9" fillId="5" borderId="1" xfId="0" applyFont="1" applyFill="1" applyBorder="1" applyAlignment="1" applyProtection="1">
      <alignment horizontal="left" vertical="top"/>
    </xf>
    <xf numFmtId="0" fontId="9" fillId="0" borderId="1" xfId="0" applyFont="1" applyFill="1" applyBorder="1" applyAlignment="1" applyProtection="1">
      <alignment horizontal="left" vertical="top"/>
    </xf>
    <xf numFmtId="0" fontId="9" fillId="0" borderId="1" xfId="0" applyFont="1" applyFill="1" applyBorder="1" applyAlignment="1" applyProtection="1">
      <alignment horizontal="left" vertical="top" wrapText="1"/>
    </xf>
    <xf numFmtId="0" fontId="9" fillId="0" borderId="1" xfId="0" applyFont="1" applyFill="1" applyBorder="1" applyAlignment="1" applyProtection="1">
      <alignment horizontal="left" vertical="top" wrapText="1"/>
      <protection locked="0"/>
    </xf>
    <xf numFmtId="2" fontId="10" fillId="0" borderId="1" xfId="0" applyNumberFormat="1" applyFont="1" applyFill="1" applyBorder="1" applyAlignment="1" applyProtection="1">
      <alignment horizontal="center" vertical="center" wrapText="1"/>
      <protection locked="0"/>
    </xf>
    <xf numFmtId="2" fontId="10" fillId="0" borderId="0" xfId="0" applyNumberFormat="1" applyFont="1" applyFill="1" applyAlignment="1" applyProtection="1">
      <alignment horizontal="center" vertical="center" wrapText="1"/>
    </xf>
    <xf numFmtId="2" fontId="10" fillId="0" borderId="14" xfId="0" applyNumberFormat="1" applyFont="1" applyFill="1" applyBorder="1" applyAlignment="1" applyProtection="1">
      <alignment horizontal="center" vertical="center" wrapText="1"/>
    </xf>
    <xf numFmtId="2" fontId="10" fillId="0" borderId="17" xfId="0" applyNumberFormat="1" applyFont="1" applyFill="1" applyBorder="1" applyAlignment="1" applyProtection="1">
      <alignment horizontal="center" vertical="center" wrapText="1"/>
    </xf>
    <xf numFmtId="2" fontId="10" fillId="5" borderId="0" xfId="0" applyNumberFormat="1" applyFont="1" applyFill="1" applyBorder="1" applyAlignment="1" applyProtection="1">
      <alignment horizontal="left" vertical="top" wrapText="1"/>
    </xf>
    <xf numFmtId="2" fontId="10" fillId="0" borderId="0" xfId="0" applyNumberFormat="1" applyFont="1" applyFill="1" applyBorder="1" applyAlignment="1" applyProtection="1">
      <alignment horizontal="left" vertical="top" wrapText="1"/>
      <protection locked="0"/>
    </xf>
    <xf numFmtId="2" fontId="10" fillId="0" borderId="0" xfId="0" applyNumberFormat="1" applyFont="1" applyFill="1" applyBorder="1" applyAlignment="1" applyProtection="1">
      <alignment horizontal="left" vertical="top" wrapText="1"/>
    </xf>
    <xf numFmtId="2" fontId="9" fillId="0" borderId="1" xfId="0" applyNumberFormat="1" applyFont="1" applyFill="1" applyBorder="1" applyAlignment="1" applyProtection="1">
      <alignment horizontal="center" vertical="center" wrapText="1"/>
      <protection locked="0"/>
    </xf>
    <xf numFmtId="2" fontId="12" fillId="0" borderId="1" xfId="0" applyNumberFormat="1" applyFont="1" applyFill="1" applyBorder="1" applyAlignment="1" applyProtection="1">
      <alignment horizontal="center" vertical="center" wrapText="1"/>
    </xf>
    <xf numFmtId="2" fontId="9" fillId="0" borderId="1" xfId="0" quotePrefix="1" applyNumberFormat="1" applyFont="1" applyFill="1" applyBorder="1" applyAlignment="1" applyProtection="1">
      <alignment horizontal="center" vertical="center" wrapText="1"/>
    </xf>
    <xf numFmtId="2" fontId="1" fillId="0" borderId="1" xfId="0" applyNumberFormat="1" applyFont="1" applyBorder="1" applyAlignment="1" applyProtection="1">
      <alignment vertical="center" shrinkToFit="1"/>
    </xf>
    <xf numFmtId="2" fontId="1" fillId="0" borderId="1" xfId="0" applyNumberFormat="1" applyFont="1" applyFill="1" applyBorder="1" applyAlignment="1" applyProtection="1">
      <alignment horizontal="center" vertical="center" shrinkToFit="1"/>
    </xf>
    <xf numFmtId="2" fontId="10" fillId="0" borderId="1" xfId="0" applyNumberFormat="1" applyFont="1" applyFill="1" applyBorder="1" applyAlignment="1" applyProtection="1">
      <alignment horizontal="center" vertical="center" shrinkToFit="1"/>
      <protection locked="0"/>
    </xf>
    <xf numFmtId="2" fontId="10" fillId="0" borderId="1" xfId="0" applyNumberFormat="1" applyFont="1" applyFill="1" applyBorder="1" applyAlignment="1" applyProtection="1">
      <alignment horizontal="center" vertical="center" shrinkToFit="1"/>
    </xf>
    <xf numFmtId="2" fontId="10" fillId="0" borderId="1" xfId="0" applyNumberFormat="1" applyFont="1" applyFill="1" applyBorder="1" applyAlignment="1" applyProtection="1">
      <alignment horizontal="center" vertical="center"/>
    </xf>
    <xf numFmtId="2" fontId="10" fillId="0" borderId="1" xfId="0" applyNumberFormat="1" applyFont="1" applyFill="1" applyBorder="1" applyAlignment="1" applyProtection="1">
      <alignment horizontal="center" vertical="center"/>
      <protection locked="0"/>
    </xf>
    <xf numFmtId="2" fontId="1" fillId="0" borderId="1" xfId="0" applyNumberFormat="1" applyFont="1" applyFill="1" applyBorder="1" applyProtection="1"/>
    <xf numFmtId="2" fontId="8"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9" fillId="5" borderId="1" xfId="0" applyFont="1" applyFill="1" applyBorder="1" applyAlignment="1" applyProtection="1">
      <alignment horizontal="center" vertical="center" wrapText="1"/>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wrapText="1"/>
    </xf>
    <xf numFmtId="0" fontId="13" fillId="5" borderId="1" xfId="0" applyFont="1" applyFill="1" applyBorder="1" applyAlignment="1" applyProtection="1">
      <alignment horizontal="justify" vertical="top" wrapText="1"/>
    </xf>
    <xf numFmtId="3" fontId="10" fillId="5" borderId="1" xfId="0" applyNumberFormat="1" applyFont="1" applyFill="1" applyBorder="1" applyAlignment="1" applyProtection="1">
      <alignment horizontal="center" vertical="center" wrapText="1"/>
    </xf>
    <xf numFmtId="0" fontId="9" fillId="0" borderId="7" xfId="0" applyFont="1" applyFill="1" applyBorder="1" applyAlignment="1" applyProtection="1">
      <alignment horizontal="center" vertical="center" wrapText="1"/>
    </xf>
    <xf numFmtId="2" fontId="10" fillId="0" borderId="0" xfId="0" applyNumberFormat="1" applyFont="1" applyFill="1" applyBorder="1" applyAlignment="1" applyProtection="1">
      <alignment horizontal="center" vertical="center" wrapText="1"/>
    </xf>
    <xf numFmtId="0" fontId="1" fillId="0" borderId="0" xfId="0" applyFont="1" applyFill="1"/>
    <xf numFmtId="2" fontId="1" fillId="0" borderId="0" xfId="0" applyNumberFormat="1" applyFont="1" applyFill="1"/>
    <xf numFmtId="0" fontId="9"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10" fillId="5" borderId="9" xfId="0" applyFont="1" applyFill="1" applyBorder="1" applyAlignment="1" applyProtection="1">
      <alignment horizontal="center" vertical="center" wrapText="1"/>
    </xf>
    <xf numFmtId="0" fontId="9" fillId="0"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9" fillId="5" borderId="1" xfId="0"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9" fillId="5" borderId="9" xfId="0" applyFont="1" applyFill="1" applyBorder="1" applyAlignment="1" applyProtection="1">
      <alignment horizontal="center" vertical="center" wrapText="1"/>
    </xf>
    <xf numFmtId="0" fontId="10" fillId="5" borderId="9"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xf>
    <xf numFmtId="0" fontId="9" fillId="0" borderId="1" xfId="0" applyNumberFormat="1" applyFont="1" applyFill="1" applyBorder="1" applyAlignment="1" applyProtection="1">
      <alignment horizontal="center" vertical="center" wrapText="1"/>
      <protection locked="0"/>
    </xf>
    <xf numFmtId="49" fontId="10" fillId="5" borderId="1" xfId="0" applyNumberFormat="1"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wrapText="1"/>
      <protection locked="0"/>
    </xf>
    <xf numFmtId="49" fontId="9" fillId="6" borderId="1" xfId="0" applyNumberFormat="1" applyFont="1" applyFill="1" applyBorder="1" applyAlignment="1" applyProtection="1">
      <alignment horizontal="center" vertical="center" wrapText="1"/>
    </xf>
    <xf numFmtId="0" fontId="9" fillId="5" borderId="9" xfId="0" applyFont="1" applyFill="1" applyBorder="1" applyAlignment="1" applyProtection="1">
      <alignment horizontal="left" vertical="center" wrapText="1"/>
    </xf>
    <xf numFmtId="0" fontId="10" fillId="5" borderId="0" xfId="0" applyFont="1" applyFill="1" applyAlignment="1" applyProtection="1">
      <alignment horizontal="center" vertical="center" wrapText="1"/>
    </xf>
    <xf numFmtId="0" fontId="10" fillId="0" borderId="1" xfId="0" applyNumberFormat="1" applyFont="1" applyFill="1" applyBorder="1" applyAlignment="1" applyProtection="1">
      <alignment horizontal="center" vertical="center" wrapText="1"/>
    </xf>
    <xf numFmtId="0" fontId="10" fillId="9" borderId="1" xfId="0" applyFont="1" applyFill="1" applyBorder="1" applyAlignment="1" applyProtection="1">
      <alignment horizontal="center" vertical="center" wrapText="1"/>
      <protection locked="0"/>
    </xf>
    <xf numFmtId="2" fontId="10" fillId="5" borderId="1" xfId="0" applyNumberFormat="1" applyFont="1" applyFill="1" applyBorder="1" applyAlignment="1" applyProtection="1">
      <alignment horizontal="justify" vertical="center" wrapText="1"/>
    </xf>
    <xf numFmtId="0" fontId="14" fillId="0" borderId="1" xfId="0" applyFont="1" applyFill="1" applyBorder="1" applyAlignment="1" applyProtection="1">
      <alignment horizontal="justify" vertical="center" wrapText="1"/>
      <protection locked="0"/>
    </xf>
    <xf numFmtId="0" fontId="14" fillId="0" borderId="5" xfId="0" applyFont="1" applyFill="1" applyBorder="1" applyAlignment="1" applyProtection="1">
      <alignment horizontal="justify" vertical="center" wrapText="1"/>
      <protection locked="0"/>
    </xf>
    <xf numFmtId="0" fontId="10" fillId="0" borderId="5" xfId="0" applyFont="1" applyFill="1" applyBorder="1" applyAlignment="1" applyProtection="1">
      <alignment horizontal="center" vertical="center" wrapText="1"/>
      <protection locked="0"/>
    </xf>
    <xf numFmtId="0" fontId="10" fillId="5" borderId="14" xfId="0" applyFont="1" applyFill="1" applyBorder="1" applyAlignment="1" applyProtection="1">
      <alignment horizontal="center" vertical="center" wrapText="1"/>
    </xf>
    <xf numFmtId="0" fontId="10" fillId="5" borderId="6" xfId="0" applyFont="1" applyFill="1" applyBorder="1" applyAlignment="1" applyProtection="1">
      <alignment horizontal="center" vertical="center" wrapText="1"/>
    </xf>
    <xf numFmtId="0" fontId="9" fillId="5" borderId="24" xfId="0" applyFont="1" applyFill="1" applyBorder="1" applyAlignment="1" applyProtection="1">
      <alignment horizontal="center" vertical="center" wrapText="1"/>
    </xf>
    <xf numFmtId="0" fontId="9" fillId="5" borderId="25" xfId="0" applyFont="1" applyFill="1" applyBorder="1" applyAlignment="1" applyProtection="1">
      <alignment horizontal="center" vertical="center" wrapText="1"/>
    </xf>
    <xf numFmtId="0" fontId="10" fillId="5" borderId="25" xfId="0" applyFont="1" applyFill="1" applyBorder="1" applyAlignment="1" applyProtection="1">
      <alignment horizontal="center" vertical="center" wrapText="1"/>
    </xf>
    <xf numFmtId="4" fontId="9" fillId="5" borderId="25" xfId="0" applyNumberFormat="1" applyFont="1" applyFill="1" applyBorder="1" applyAlignment="1" applyProtection="1">
      <alignment horizontal="center" vertical="center" wrapText="1"/>
    </xf>
    <xf numFmtId="2" fontId="9" fillId="0" borderId="26" xfId="0" applyNumberFormat="1" applyFont="1" applyFill="1" applyBorder="1" applyAlignment="1" applyProtection="1">
      <alignment horizontal="center" vertical="center" wrapText="1"/>
    </xf>
    <xf numFmtId="0" fontId="9" fillId="5" borderId="0" xfId="0" applyFont="1" applyFill="1" applyBorder="1" applyAlignment="1" applyProtection="1">
      <alignment horizontal="center" vertical="center" wrapText="1"/>
    </xf>
    <xf numFmtId="0" fontId="9" fillId="5" borderId="0" xfId="0" applyFont="1" applyFill="1" applyBorder="1" applyAlignment="1" applyProtection="1">
      <alignment horizontal="justify" vertical="center" wrapText="1"/>
    </xf>
    <xf numFmtId="0" fontId="10" fillId="0" borderId="0" xfId="0" applyFont="1" applyFill="1" applyAlignment="1" applyProtection="1">
      <alignment horizontal="center" vertical="center" wrapText="1"/>
      <protection locked="0"/>
    </xf>
    <xf numFmtId="0" fontId="8" fillId="0" borderId="3" xfId="0" applyFont="1" applyFill="1" applyBorder="1" applyAlignment="1" applyProtection="1">
      <alignment horizontal="center" wrapText="1"/>
    </xf>
    <xf numFmtId="0" fontId="8" fillId="0" borderId="4" xfId="0" applyFont="1" applyFill="1" applyBorder="1" applyAlignment="1" applyProtection="1">
      <alignment horizontal="center"/>
    </xf>
    <xf numFmtId="0" fontId="8" fillId="0" borderId="2" xfId="0" applyFont="1" applyFill="1" applyBorder="1" applyAlignment="1" applyProtection="1">
      <alignment horizontal="center"/>
    </xf>
    <xf numFmtId="0" fontId="5" fillId="0" borderId="0" xfId="0" applyFont="1" applyAlignment="1" applyProtection="1">
      <alignment horizontal="center" vertical="center"/>
      <protection locked="0"/>
    </xf>
    <xf numFmtId="0" fontId="5" fillId="0" borderId="0" xfId="7" applyFont="1" applyAlignment="1" applyProtection="1">
      <alignment horizontal="center" vertical="center" wrapText="1"/>
      <protection locked="0"/>
    </xf>
    <xf numFmtId="49" fontId="5" fillId="0" borderId="0" xfId="0" applyNumberFormat="1" applyFont="1" applyAlignment="1" applyProtection="1">
      <alignment horizontal="center" vertical="center" wrapText="1"/>
      <protection locked="0"/>
    </xf>
    <xf numFmtId="49" fontId="5" fillId="0" borderId="3" xfId="0" applyNumberFormat="1" applyFont="1" applyBorder="1" applyAlignment="1">
      <alignment horizontal="center" vertical="center" wrapText="1"/>
    </xf>
    <xf numFmtId="49" fontId="5" fillId="0" borderId="2" xfId="0" applyNumberFormat="1" applyFont="1" applyBorder="1" applyAlignment="1">
      <alignment horizontal="center" vertical="center" wrapText="1"/>
    </xf>
    <xf numFmtId="0" fontId="9" fillId="5" borderId="1"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3" fontId="9" fillId="0" borderId="1" xfId="0" applyNumberFormat="1" applyFont="1" applyFill="1" applyBorder="1" applyAlignment="1" applyProtection="1">
      <alignment horizontal="center" vertical="center"/>
    </xf>
    <xf numFmtId="4" fontId="9" fillId="0" borderId="1" xfId="0" applyNumberFormat="1" applyFont="1" applyFill="1" applyBorder="1" applyAlignment="1" applyProtection="1">
      <alignment horizontal="center" vertical="center" wrapText="1"/>
    </xf>
    <xf numFmtId="0" fontId="1" fillId="5" borderId="1" xfId="0" applyFont="1" applyFill="1" applyBorder="1" applyAlignment="1" applyProtection="1">
      <alignment horizontal="center" vertical="center"/>
    </xf>
    <xf numFmtId="0" fontId="9" fillId="5"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xf>
    <xf numFmtId="0" fontId="9" fillId="5" borderId="3" xfId="0" applyFont="1" applyFill="1" applyBorder="1" applyAlignment="1" applyProtection="1">
      <alignment horizontal="left" vertical="center" wrapText="1"/>
    </xf>
    <xf numFmtId="0" fontId="9" fillId="5" borderId="4" xfId="0" applyFont="1" applyFill="1" applyBorder="1" applyAlignment="1" applyProtection="1">
      <alignment horizontal="left" vertical="center" wrapText="1"/>
    </xf>
    <xf numFmtId="0" fontId="9" fillId="5" borderId="2" xfId="0" applyFont="1" applyFill="1" applyBorder="1" applyAlignment="1" applyProtection="1">
      <alignment horizontal="left" vertical="center" wrapText="1"/>
    </xf>
    <xf numFmtId="0" fontId="9" fillId="5" borderId="3" xfId="0" applyFont="1" applyFill="1" applyBorder="1" applyAlignment="1" applyProtection="1">
      <alignment horizontal="left" vertical="top" wrapText="1"/>
    </xf>
    <xf numFmtId="0" fontId="9" fillId="5" borderId="2" xfId="0" applyFont="1" applyFill="1" applyBorder="1" applyAlignment="1" applyProtection="1">
      <alignment horizontal="left" vertical="top" wrapText="1"/>
    </xf>
    <xf numFmtId="0" fontId="9" fillId="0" borderId="3"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9" fillId="5" borderId="3" xfId="0" applyFont="1" applyFill="1" applyBorder="1" applyAlignment="1" applyProtection="1">
      <alignment horizontal="center" vertical="center" wrapText="1"/>
    </xf>
    <xf numFmtId="0" fontId="9" fillId="5" borderId="2" xfId="0"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9" fillId="5" borderId="4" xfId="0" applyFont="1" applyFill="1" applyBorder="1" applyAlignment="1" applyProtection="1">
      <alignment horizontal="left" vertical="top" wrapText="1"/>
    </xf>
    <xf numFmtId="0" fontId="8" fillId="0" borderId="1" xfId="0" applyFont="1" applyFill="1" applyBorder="1" applyAlignment="1" applyProtection="1">
      <alignment horizontal="center" vertical="center" wrapText="1"/>
    </xf>
    <xf numFmtId="0" fontId="1" fillId="5" borderId="2" xfId="0" applyFont="1" applyFill="1" applyBorder="1" applyAlignment="1" applyProtection="1">
      <alignment horizontal="center" vertical="center" wrapText="1"/>
    </xf>
    <xf numFmtId="0" fontId="9" fillId="5" borderId="12" xfId="0" applyFont="1" applyFill="1" applyBorder="1" applyAlignment="1" applyProtection="1">
      <alignment horizontal="center" vertical="center" wrapText="1"/>
    </xf>
    <xf numFmtId="0" fontId="1" fillId="5" borderId="13" xfId="0" applyFont="1" applyFill="1" applyBorder="1" applyAlignment="1" applyProtection="1">
      <alignment horizontal="center" vertical="center" wrapText="1"/>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9" fillId="0" borderId="4" xfId="0" applyFont="1" applyFill="1" applyBorder="1" applyAlignment="1" applyProtection="1">
      <alignment horizontal="center" vertical="center"/>
    </xf>
    <xf numFmtId="0" fontId="9" fillId="0" borderId="2" xfId="0" applyFont="1" applyFill="1" applyBorder="1" applyAlignment="1" applyProtection="1">
      <alignment horizontal="center" vertical="center"/>
    </xf>
    <xf numFmtId="0" fontId="9" fillId="5" borderId="9" xfId="0" applyFont="1" applyFill="1" applyBorder="1" applyAlignment="1" applyProtection="1">
      <alignment horizontal="center" vertical="center" wrapText="1"/>
    </xf>
    <xf numFmtId="0" fontId="10" fillId="5" borderId="9" xfId="0" applyFont="1" applyFill="1" applyBorder="1" applyAlignment="1" applyProtection="1">
      <alignment horizontal="center" vertical="center" wrapText="1"/>
    </xf>
    <xf numFmtId="0" fontId="9" fillId="0" borderId="1" xfId="0" applyFont="1" applyFill="1" applyBorder="1" applyAlignment="1" applyProtection="1">
      <alignment horizontal="justify" vertical="center" wrapText="1"/>
    </xf>
    <xf numFmtId="0" fontId="10" fillId="0"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wrapText="1"/>
    </xf>
    <xf numFmtId="0" fontId="10" fillId="5"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wrapText="1"/>
    </xf>
  </cellXfs>
  <cellStyles count="296">
    <cellStyle name="Comma" xfId="294" builtinId="3"/>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5"/>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5.%20CP-25-Price%20Schedule%20JAKKU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NJS_Prj_New/BOQProcessor_CP13_chokanahalli/BOQProcessor/BOQProcessor/bin/Debug/Final%20linking_Working%20BoQ_CP13_28.06.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Grand Summary"/>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sheetData sheetId="1">
        <row r="133">
          <cell r="G133">
            <v>1434857</v>
          </cell>
          <cell r="H133">
            <v>13391997</v>
          </cell>
        </row>
      </sheetData>
      <sheetData sheetId="2">
        <row r="170">
          <cell r="E170">
            <v>12075903</v>
          </cell>
          <cell r="F170">
            <v>112708165</v>
          </cell>
        </row>
      </sheetData>
      <sheetData sheetId="3"/>
      <sheetData sheetId="4">
        <row r="165">
          <cell r="E165">
            <v>18772782</v>
          </cell>
        </row>
      </sheetData>
      <sheetData sheetId="5">
        <row r="18">
          <cell r="F18">
            <v>36060</v>
          </cell>
          <cell r="G18">
            <v>336560</v>
          </cell>
        </row>
      </sheetData>
      <sheetData sheetId="6">
        <row r="69">
          <cell r="F69">
            <v>304442</v>
          </cell>
          <cell r="G69">
            <v>5776673</v>
          </cell>
        </row>
      </sheetData>
      <sheetData sheetId="7">
        <row r="22">
          <cell r="F22">
            <v>5718636</v>
          </cell>
        </row>
        <row r="24">
          <cell r="G24">
            <v>53373775</v>
          </cell>
        </row>
      </sheetData>
      <sheetData sheetId="8"/>
      <sheetData sheetId="9"/>
      <sheetData sheetId="10"/>
      <sheetData sheetId="1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Lingadernahalli"/>
      <sheetName val="Summary - Lingadernahalli"/>
      <sheetName val="Singapura"/>
      <sheetName val="Summary - Singapura"/>
      <sheetName val="Vasudevapura"/>
      <sheetName val="Summary - Vasudevapura"/>
      <sheetName val="Chokkanahalli"/>
      <sheetName val="Summary - Chokkanahalli"/>
      <sheetName val="SOD"/>
      <sheetName val="GRAND Summary"/>
    </sheetNames>
    <sheetDataSet>
      <sheetData sheetId="0">
        <row r="26">
          <cell r="F26">
            <v>6093852</v>
          </cell>
        </row>
        <row r="59">
          <cell r="F59">
            <v>96297748</v>
          </cell>
        </row>
        <row r="105">
          <cell r="F105">
            <v>17861484</v>
          </cell>
        </row>
        <row r="138">
          <cell r="F138">
            <v>1790286</v>
          </cell>
        </row>
        <row r="146">
          <cell r="F146">
            <v>1492650</v>
          </cell>
        </row>
        <row r="180">
          <cell r="F180">
            <v>9100193</v>
          </cell>
        </row>
        <row r="204">
          <cell r="F204">
            <v>10611324</v>
          </cell>
        </row>
        <row r="220">
          <cell r="F220">
            <v>4541135</v>
          </cell>
        </row>
        <row r="232">
          <cell r="F232">
            <v>1365073</v>
          </cell>
        </row>
        <row r="317">
          <cell r="F317">
            <v>1091818</v>
          </cell>
        </row>
        <row r="347">
          <cell r="F347">
            <v>2448158</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8"/>
  <sheetViews>
    <sheetView topLeftCell="A4" workbookViewId="0">
      <selection activeCell="C11" sqref="C11"/>
    </sheetView>
  </sheetViews>
  <sheetFormatPr defaultColWidth="8.7109375" defaultRowHeight="15"/>
  <cols>
    <col min="1" max="1" width="41" customWidth="1"/>
    <col min="2" max="2" width="15.7109375" style="32" customWidth="1"/>
    <col min="3" max="3" width="91.42578125" style="32" customWidth="1"/>
    <col min="4" max="4" width="49.7109375" style="32" customWidth="1"/>
    <col min="5" max="5" width="28.28515625" style="32" customWidth="1"/>
    <col min="6" max="6" width="17.28515625" style="32" customWidth="1"/>
    <col min="7" max="16384" width="8.7109375" style="32"/>
  </cols>
  <sheetData>
    <row r="1" spans="1:7" s="16" customFormat="1" ht="34.9" customHeight="1">
      <c r="A1"/>
      <c r="B1" s="308" t="s">
        <v>45</v>
      </c>
      <c r="C1" s="309"/>
      <c r="D1" s="310"/>
      <c r="E1" s="15"/>
      <c r="F1" s="15"/>
      <c r="G1" s="15"/>
    </row>
    <row r="2" spans="1:7" s="16" customFormat="1" ht="34.9" customHeight="1">
      <c r="A2"/>
      <c r="B2" s="17"/>
      <c r="C2" s="17" t="s">
        <v>46</v>
      </c>
      <c r="D2" s="17"/>
      <c r="E2" s="15"/>
      <c r="F2" s="15"/>
      <c r="G2" s="15"/>
    </row>
    <row r="3" spans="1:7" s="19" customFormat="1" ht="34.9" customHeight="1">
      <c r="A3"/>
      <c r="B3" s="20"/>
      <c r="C3" s="20"/>
      <c r="D3" s="20" t="s">
        <v>47</v>
      </c>
      <c r="E3" s="21"/>
      <c r="F3" s="18"/>
      <c r="G3" s="18"/>
    </row>
    <row r="4" spans="1:7" s="19" customFormat="1" ht="34.9" customHeight="1">
      <c r="A4" t="s">
        <v>9</v>
      </c>
      <c r="B4" s="20" t="s">
        <v>48</v>
      </c>
      <c r="C4" s="20" t="s">
        <v>0</v>
      </c>
      <c r="D4" s="20" t="s">
        <v>49</v>
      </c>
      <c r="E4" s="18" t="s">
        <v>50</v>
      </c>
      <c r="F4" s="18" t="s">
        <v>51</v>
      </c>
      <c r="G4" s="18"/>
    </row>
    <row r="5" spans="1:7" s="19" customFormat="1" ht="31.5" customHeight="1">
      <c r="A5" t="s">
        <v>65</v>
      </c>
      <c r="B5" s="22">
        <v>1</v>
      </c>
      <c r="C5" s="23" t="s">
        <v>52</v>
      </c>
      <c r="D5" s="24">
        <f>'[14]Schedule 1'!H133</f>
        <v>13391997</v>
      </c>
      <c r="E5" s="25">
        <f>'[14]Schedule 1'!G133</f>
        <v>1434857</v>
      </c>
      <c r="F5" s="25">
        <f>D5-E5</f>
        <v>11957140</v>
      </c>
      <c r="G5" s="18"/>
    </row>
    <row r="6" spans="1:7" s="19" customFormat="1" ht="21" customHeight="1">
      <c r="A6" t="s">
        <v>66</v>
      </c>
      <c r="B6" s="22">
        <v>2</v>
      </c>
      <c r="C6" s="23" t="s">
        <v>53</v>
      </c>
      <c r="D6" s="24">
        <f>'[14]Schedule 2'!F170</f>
        <v>112708165</v>
      </c>
      <c r="E6" s="25">
        <f>'[14]Schedule 2'!E170</f>
        <v>12075903</v>
      </c>
      <c r="F6" s="25">
        <f t="shared" ref="F6:F12" si="0">D6-E6</f>
        <v>100632262</v>
      </c>
      <c r="G6" s="18"/>
    </row>
    <row r="7" spans="1:7" s="19" customFormat="1" ht="20.25" customHeight="1">
      <c r="A7" t="s">
        <v>67</v>
      </c>
      <c r="B7" s="22" t="s">
        <v>54</v>
      </c>
      <c r="C7" s="23" t="s">
        <v>55</v>
      </c>
      <c r="D7" s="24">
        <v>0</v>
      </c>
      <c r="E7" s="26">
        <v>0</v>
      </c>
      <c r="F7" s="26">
        <f t="shared" si="0"/>
        <v>0</v>
      </c>
    </row>
    <row r="8" spans="1:7" s="19" customFormat="1" ht="21.75" customHeight="1">
      <c r="A8" t="s">
        <v>68</v>
      </c>
      <c r="B8" s="22" t="s">
        <v>56</v>
      </c>
      <c r="C8" s="23" t="s">
        <v>57</v>
      </c>
      <c r="D8" s="24">
        <v>180581888</v>
      </c>
      <c r="E8" s="25">
        <f>'[14]Schedule 3B'!E165</f>
        <v>18772782</v>
      </c>
      <c r="F8" s="25">
        <f t="shared" si="0"/>
        <v>161809106</v>
      </c>
    </row>
    <row r="9" spans="1:7" s="19" customFormat="1" ht="27.75" customHeight="1">
      <c r="A9" t="s">
        <v>69</v>
      </c>
      <c r="B9" s="22">
        <v>4</v>
      </c>
      <c r="C9" s="23" t="s">
        <v>58</v>
      </c>
      <c r="D9" s="24">
        <f>'[14]Schedule 4'!G18</f>
        <v>336560</v>
      </c>
      <c r="E9" s="26">
        <f>'[14]Schedule 4'!F18</f>
        <v>36060</v>
      </c>
      <c r="F9" s="25">
        <f t="shared" si="0"/>
        <v>300500</v>
      </c>
    </row>
    <row r="10" spans="1:7" s="19" customFormat="1" ht="22.5" customHeight="1">
      <c r="A10" t="s">
        <v>70</v>
      </c>
      <c r="B10" s="22">
        <v>5</v>
      </c>
      <c r="C10" s="23" t="s">
        <v>59</v>
      </c>
      <c r="D10" s="24">
        <f>'[14]Schedule 5'!G69</f>
        <v>5776673</v>
      </c>
      <c r="E10" s="26">
        <f>'[14]Schedule 5'!F69</f>
        <v>304442</v>
      </c>
      <c r="F10" s="25">
        <f t="shared" si="0"/>
        <v>5472231</v>
      </c>
    </row>
    <row r="11" spans="1:7" s="19" customFormat="1" ht="22.5" customHeight="1">
      <c r="A11" t="s">
        <v>71</v>
      </c>
      <c r="B11" s="22">
        <v>6</v>
      </c>
      <c r="C11" s="23" t="s">
        <v>60</v>
      </c>
      <c r="D11" s="24">
        <f>'[14]Schedule 6'!G24</f>
        <v>53373775</v>
      </c>
      <c r="E11" s="26">
        <f>'[14]Schedule 6'!F22</f>
        <v>5718636</v>
      </c>
      <c r="F11" s="25">
        <f t="shared" si="0"/>
        <v>47655139</v>
      </c>
    </row>
    <row r="12" spans="1:7" s="19" customFormat="1" ht="54.75" customHeight="1">
      <c r="A12"/>
      <c r="B12" s="22">
        <v>7</v>
      </c>
      <c r="C12" s="27" t="s">
        <v>61</v>
      </c>
      <c r="D12" s="24">
        <f>SUM(D5:D11)</f>
        <v>366169058</v>
      </c>
      <c r="E12" s="25">
        <f>SUM(E5:E11)</f>
        <v>38342680</v>
      </c>
      <c r="F12" s="25">
        <f t="shared" si="0"/>
        <v>327826378</v>
      </c>
    </row>
    <row r="13" spans="1:7" s="19" customFormat="1" ht="22.5" customHeight="1">
      <c r="A13"/>
      <c r="B13" s="28"/>
      <c r="C13" s="28"/>
      <c r="D13" s="28"/>
    </row>
    <row r="14" spans="1:7" s="19" customFormat="1" ht="24" customHeight="1">
      <c r="A14"/>
      <c r="B14" s="28"/>
      <c r="C14" s="29"/>
      <c r="D14" s="28"/>
    </row>
    <row r="15" spans="1:7" s="19" customFormat="1" ht="24.75" customHeight="1">
      <c r="A15"/>
      <c r="B15" s="30"/>
      <c r="C15" s="30"/>
      <c r="D15" s="30"/>
    </row>
    <row r="16" spans="1:7" s="19" customFormat="1" ht="21.75" customHeight="1">
      <c r="A16"/>
      <c r="B16" s="30"/>
      <c r="C16" s="31" t="s">
        <v>62</v>
      </c>
      <c r="D16" s="30"/>
    </row>
    <row r="17" spans="1:4" s="19" customFormat="1" ht="24.75" customHeight="1">
      <c r="A17"/>
      <c r="B17" s="30"/>
      <c r="C17" s="31" t="s">
        <v>63</v>
      </c>
      <c r="D17" s="30"/>
    </row>
    <row r="18" spans="1:4" s="19" customFormat="1" ht="26.25" customHeight="1">
      <c r="A18"/>
      <c r="B18" s="30"/>
      <c r="C18" s="31" t="s">
        <v>64</v>
      </c>
      <c r="D18" s="30"/>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31"/>
  <sheetViews>
    <sheetView workbookViewId="0">
      <selection sqref="A1:A1048576"/>
    </sheetView>
  </sheetViews>
  <sheetFormatPr defaultRowHeight="15"/>
  <cols>
    <col min="1" max="1" width="41" customWidth="1"/>
    <col min="3" max="3" width="62.85546875" customWidth="1"/>
    <col min="4" max="4" width="25.5703125" customWidth="1"/>
  </cols>
  <sheetData>
    <row r="1" spans="1:4" ht="15.75">
      <c r="B1" s="311" t="s">
        <v>13</v>
      </c>
      <c r="C1" s="311"/>
      <c r="D1" s="311"/>
    </row>
    <row r="2" spans="1:4" ht="15.75">
      <c r="B2" s="1"/>
      <c r="C2" s="1"/>
      <c r="D2" s="1"/>
    </row>
    <row r="3" spans="1:4" ht="47.25" customHeight="1">
      <c r="B3" s="312" t="s">
        <v>14</v>
      </c>
      <c r="C3" s="312"/>
      <c r="D3" s="312"/>
    </row>
    <row r="4" spans="1:4">
      <c r="B4" s="2"/>
      <c r="C4" s="2"/>
      <c r="D4" s="2"/>
    </row>
    <row r="5" spans="1:4" ht="15.75">
      <c r="B5" s="313" t="s">
        <v>15</v>
      </c>
      <c r="C5" s="313"/>
      <c r="D5" s="313"/>
    </row>
    <row r="6" spans="1:4" ht="15.75">
      <c r="B6" s="3"/>
      <c r="C6" s="3"/>
      <c r="D6" s="3"/>
    </row>
    <row r="7" spans="1:4" ht="15.75">
      <c r="A7" t="s">
        <v>9</v>
      </c>
      <c r="B7" s="4" t="s">
        <v>5</v>
      </c>
      <c r="C7" s="5"/>
      <c r="D7" s="6" t="s">
        <v>16</v>
      </c>
    </row>
    <row r="8" spans="1:4" ht="15.75">
      <c r="B8" s="7"/>
      <c r="C8" s="8"/>
      <c r="D8" s="9"/>
    </row>
    <row r="9" spans="1:4" ht="15.75">
      <c r="A9" t="s">
        <v>10</v>
      </c>
      <c r="B9" s="4" t="s">
        <v>17</v>
      </c>
      <c r="C9" s="10" t="s">
        <v>6</v>
      </c>
      <c r="D9" s="11">
        <f>+[15]Lingadernahalli!F26</f>
        <v>6093852</v>
      </c>
    </row>
    <row r="10" spans="1:4" ht="15.75">
      <c r="B10" s="4"/>
      <c r="C10" s="5"/>
      <c r="D10" s="12"/>
    </row>
    <row r="11" spans="1:4" ht="15.75">
      <c r="A11" t="s">
        <v>11</v>
      </c>
      <c r="B11" s="4" t="s">
        <v>18</v>
      </c>
      <c r="C11" s="10" t="s">
        <v>7</v>
      </c>
      <c r="D11" s="11">
        <f>+[15]Lingadernahalli!F59</f>
        <v>96297748</v>
      </c>
    </row>
    <row r="12" spans="1:4" ht="15.75">
      <c r="B12" s="4"/>
      <c r="C12" s="5"/>
      <c r="D12" s="12"/>
    </row>
    <row r="13" spans="1:4" ht="15.75">
      <c r="A13" t="s">
        <v>36</v>
      </c>
      <c r="B13" s="4" t="s">
        <v>19</v>
      </c>
      <c r="C13" s="10" t="s">
        <v>20</v>
      </c>
      <c r="D13" s="11">
        <f>+[15]Lingadernahalli!F105</f>
        <v>17861484</v>
      </c>
    </row>
    <row r="14" spans="1:4" ht="15.75">
      <c r="B14" s="4"/>
      <c r="C14" s="5"/>
      <c r="D14" s="12"/>
    </row>
    <row r="15" spans="1:4" ht="15.75">
      <c r="A15" t="s">
        <v>37</v>
      </c>
      <c r="B15" s="4" t="s">
        <v>21</v>
      </c>
      <c r="C15" s="10" t="s">
        <v>22</v>
      </c>
      <c r="D15" s="11">
        <f>+[15]Lingadernahalli!F138</f>
        <v>1790286</v>
      </c>
    </row>
    <row r="16" spans="1:4" ht="15.75">
      <c r="B16" s="13"/>
      <c r="C16" s="13"/>
      <c r="D16" s="12"/>
    </row>
    <row r="17" spans="1:4" ht="15.75">
      <c r="A17" t="s">
        <v>38</v>
      </c>
      <c r="B17" s="4" t="s">
        <v>23</v>
      </c>
      <c r="C17" s="10" t="s">
        <v>24</v>
      </c>
      <c r="D17" s="11">
        <f>+[15]Lingadernahalli!F146</f>
        <v>1492650</v>
      </c>
    </row>
    <row r="18" spans="1:4" ht="15.75">
      <c r="B18" s="13"/>
      <c r="C18" s="13"/>
      <c r="D18" s="12"/>
    </row>
    <row r="19" spans="1:4" ht="15.75">
      <c r="A19" t="s">
        <v>39</v>
      </c>
      <c r="B19" s="4" t="s">
        <v>25</v>
      </c>
      <c r="C19" s="10" t="s">
        <v>26</v>
      </c>
      <c r="D19" s="11">
        <f>+[15]Lingadernahalli!F180</f>
        <v>9100193</v>
      </c>
    </row>
    <row r="20" spans="1:4" ht="15.75">
      <c r="B20" s="13"/>
      <c r="C20" s="13"/>
      <c r="D20" s="12"/>
    </row>
    <row r="21" spans="1:4" ht="15.75">
      <c r="A21" t="s">
        <v>40</v>
      </c>
      <c r="B21" s="4" t="s">
        <v>27</v>
      </c>
      <c r="C21" s="10" t="s">
        <v>28</v>
      </c>
      <c r="D21" s="11">
        <f>+[15]Lingadernahalli!F204</f>
        <v>10611324</v>
      </c>
    </row>
    <row r="22" spans="1:4" ht="15.75">
      <c r="B22" s="4"/>
      <c r="C22" s="10"/>
      <c r="D22" s="12"/>
    </row>
    <row r="23" spans="1:4" ht="15.75">
      <c r="A23" t="s">
        <v>41</v>
      </c>
      <c r="B23" s="4" t="s">
        <v>29</v>
      </c>
      <c r="C23" s="10" t="s">
        <v>30</v>
      </c>
      <c r="D23" s="11">
        <f>+[15]Lingadernahalli!F220</f>
        <v>4541135</v>
      </c>
    </row>
    <row r="24" spans="1:4" ht="15.75">
      <c r="B24" s="4"/>
      <c r="C24" s="10"/>
      <c r="D24" s="12"/>
    </row>
    <row r="25" spans="1:4" ht="15.75">
      <c r="A25" t="s">
        <v>42</v>
      </c>
      <c r="B25" s="4" t="s">
        <v>31</v>
      </c>
      <c r="C25" s="10" t="s">
        <v>32</v>
      </c>
      <c r="D25" s="11">
        <f>+[15]Lingadernahalli!F232</f>
        <v>1365073</v>
      </c>
    </row>
    <row r="26" spans="1:4" ht="15.75">
      <c r="B26" s="4"/>
      <c r="C26" s="10"/>
      <c r="D26" s="12"/>
    </row>
    <row r="27" spans="1:4" ht="15.75">
      <c r="A27" t="s">
        <v>43</v>
      </c>
      <c r="B27" s="4" t="s">
        <v>33</v>
      </c>
      <c r="C27" s="10" t="s">
        <v>8</v>
      </c>
      <c r="D27" s="11">
        <f>+[15]Lingadernahalli!F317</f>
        <v>1091818</v>
      </c>
    </row>
    <row r="28" spans="1:4" ht="15.75">
      <c r="B28" s="13"/>
      <c r="C28" s="13"/>
      <c r="D28" s="12"/>
    </row>
    <row r="29" spans="1:4" ht="15.75">
      <c r="A29" t="s">
        <v>44</v>
      </c>
      <c r="B29" s="4" t="s">
        <v>34</v>
      </c>
      <c r="C29" s="10" t="s">
        <v>35</v>
      </c>
      <c r="D29" s="11">
        <f>+[15]Lingadernahalli!F347</f>
        <v>2448158</v>
      </c>
    </row>
    <row r="30" spans="1:4" ht="15.75">
      <c r="B30" s="13"/>
      <c r="C30" s="13"/>
      <c r="D30" s="12"/>
    </row>
    <row r="31" spans="1:4" ht="15.75">
      <c r="B31" s="314" t="s">
        <v>4</v>
      </c>
      <c r="C31" s="315"/>
      <c r="D31" s="14">
        <f>SUM(D8:D30)</f>
        <v>152693721</v>
      </c>
    </row>
  </sheetData>
  <mergeCells count="4">
    <mergeCell ref="B1:D1"/>
    <mergeCell ref="B3:D3"/>
    <mergeCell ref="B5:D5"/>
    <mergeCell ref="B31:C3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00B050"/>
  </sheetPr>
  <dimension ref="A1:K138"/>
  <sheetViews>
    <sheetView view="pageBreakPreview" topLeftCell="D1" zoomScaleNormal="77" zoomScaleSheetLayoutView="100" zoomScalePageLayoutView="96" workbookViewId="0">
      <selection activeCell="B3" sqref="B3"/>
    </sheetView>
  </sheetViews>
  <sheetFormatPr defaultColWidth="10.42578125" defaultRowHeight="20.100000000000001" customHeight="1"/>
  <cols>
    <col min="1" max="1" width="10.42578125" style="44"/>
    <col min="2" max="2" width="8.85546875" style="92" customWidth="1"/>
    <col min="3" max="3" width="47.85546875" style="44" customWidth="1"/>
    <col min="4" max="4" width="26.28515625" style="44" customWidth="1"/>
    <col min="5" max="5" width="15.7109375" style="28" customWidth="1"/>
    <col min="6" max="9" width="22.42578125" style="44" customWidth="1"/>
    <col min="10" max="10" width="16.42578125" style="93" customWidth="1"/>
    <col min="11" max="11" width="18.42578125" style="94" customWidth="1"/>
    <col min="12" max="16384" width="10.42578125" style="44"/>
  </cols>
  <sheetData>
    <row r="1" spans="1:11" s="28" customFormat="1" ht="20.100000000000001" customHeight="1">
      <c r="B1" s="317" t="s">
        <v>72</v>
      </c>
      <c r="C1" s="317"/>
      <c r="D1" s="317"/>
      <c r="E1" s="317"/>
      <c r="F1" s="317"/>
      <c r="G1" s="317"/>
      <c r="H1" s="317"/>
      <c r="I1" s="317"/>
      <c r="J1" s="317"/>
      <c r="K1" s="317"/>
    </row>
    <row r="2" spans="1:11" s="28" customFormat="1" ht="20.100000000000001" customHeight="1">
      <c r="B2" s="34"/>
      <c r="C2" s="33"/>
      <c r="D2" s="33"/>
      <c r="E2" s="33"/>
      <c r="F2" s="35" t="s">
        <v>47</v>
      </c>
      <c r="G2" s="35"/>
      <c r="H2" s="35"/>
      <c r="I2" s="35"/>
      <c r="J2" s="318" t="s">
        <v>73</v>
      </c>
      <c r="K2" s="319" t="s">
        <v>74</v>
      </c>
    </row>
    <row r="3" spans="1:11" s="28" customFormat="1" ht="57.75" customHeight="1">
      <c r="A3" s="28" t="s">
        <v>12</v>
      </c>
      <c r="B3" s="104" t="s">
        <v>2</v>
      </c>
      <c r="C3" s="20" t="s">
        <v>0</v>
      </c>
      <c r="D3" s="20" t="s">
        <v>3</v>
      </c>
      <c r="E3" s="20" t="s">
        <v>1</v>
      </c>
      <c r="F3" s="37" t="s">
        <v>75</v>
      </c>
      <c r="G3" s="37" t="s">
        <v>273</v>
      </c>
      <c r="H3" s="37" t="s">
        <v>274</v>
      </c>
      <c r="I3" s="37" t="s">
        <v>275</v>
      </c>
      <c r="J3" s="318"/>
      <c r="K3" s="319"/>
    </row>
    <row r="4" spans="1:11" s="28" customFormat="1" ht="27.75" customHeight="1">
      <c r="A4" s="28">
        <v>2</v>
      </c>
      <c r="B4" s="36">
        <v>1.1000000000000001</v>
      </c>
      <c r="C4" s="38" t="s">
        <v>76</v>
      </c>
      <c r="D4" s="38">
        <v>1</v>
      </c>
      <c r="E4" s="20"/>
      <c r="F4" s="39"/>
      <c r="G4" s="39"/>
      <c r="H4" s="39"/>
      <c r="I4" s="39"/>
      <c r="J4" s="39"/>
      <c r="K4" s="33"/>
    </row>
    <row r="5" spans="1:11" ht="57">
      <c r="A5" s="44">
        <v>3</v>
      </c>
      <c r="B5" s="40" t="s">
        <v>77</v>
      </c>
      <c r="C5" s="23" t="s">
        <v>78</v>
      </c>
      <c r="D5" s="38">
        <v>1</v>
      </c>
      <c r="E5" s="40" t="s">
        <v>79</v>
      </c>
      <c r="F5" s="41">
        <v>793000</v>
      </c>
      <c r="G5" s="41"/>
      <c r="H5" s="41"/>
      <c r="I5" s="41"/>
      <c r="J5" s="42">
        <v>95160</v>
      </c>
      <c r="K5" s="43">
        <f>F5+J5</f>
        <v>888160</v>
      </c>
    </row>
    <row r="6" spans="1:11" ht="71.25">
      <c r="A6" s="44">
        <v>3</v>
      </c>
      <c r="B6" s="40" t="s">
        <v>80</v>
      </c>
      <c r="C6" s="23" t="s">
        <v>81</v>
      </c>
      <c r="D6" s="38">
        <v>1</v>
      </c>
      <c r="E6" s="40" t="s">
        <v>79</v>
      </c>
      <c r="F6" s="41">
        <v>771000</v>
      </c>
      <c r="G6" s="41"/>
      <c r="H6" s="41"/>
      <c r="I6" s="41"/>
      <c r="J6" s="42">
        <v>92520</v>
      </c>
      <c r="K6" s="43">
        <f>F6+J6</f>
        <v>863520</v>
      </c>
    </row>
    <row r="7" spans="1:11" ht="15.75" customHeight="1">
      <c r="A7" s="44">
        <v>3</v>
      </c>
      <c r="B7" s="40" t="s">
        <v>82</v>
      </c>
      <c r="C7" s="23" t="s">
        <v>83</v>
      </c>
      <c r="D7" s="38">
        <v>1</v>
      </c>
      <c r="E7" s="40" t="s">
        <v>79</v>
      </c>
      <c r="F7" s="41">
        <v>240000</v>
      </c>
      <c r="G7" s="41"/>
      <c r="H7" s="41"/>
      <c r="I7" s="41"/>
      <c r="J7" s="42">
        <v>28800</v>
      </c>
      <c r="K7" s="43">
        <f>F7+J7</f>
        <v>268800</v>
      </c>
    </row>
    <row r="8" spans="1:11" ht="42.75">
      <c r="A8" s="44">
        <v>3</v>
      </c>
      <c r="B8" s="40" t="s">
        <v>84</v>
      </c>
      <c r="C8" s="23" t="s">
        <v>85</v>
      </c>
      <c r="D8" s="38">
        <v>1</v>
      </c>
      <c r="E8" s="40" t="s">
        <v>79</v>
      </c>
      <c r="F8" s="41">
        <v>250000</v>
      </c>
      <c r="G8" s="41"/>
      <c r="H8" s="41"/>
      <c r="I8" s="41"/>
      <c r="J8" s="42">
        <v>30000</v>
      </c>
      <c r="K8" s="43">
        <f>F8+J8</f>
        <v>280000</v>
      </c>
    </row>
    <row r="9" spans="1:11" ht="71.25">
      <c r="A9" s="44">
        <v>3</v>
      </c>
      <c r="B9" s="40" t="s">
        <v>86</v>
      </c>
      <c r="C9" s="23" t="s">
        <v>87</v>
      </c>
      <c r="D9" s="38">
        <v>1</v>
      </c>
      <c r="E9" s="40" t="s">
        <v>79</v>
      </c>
      <c r="F9" s="41">
        <v>340000</v>
      </c>
      <c r="G9" s="41"/>
      <c r="H9" s="41"/>
      <c r="I9" s="41"/>
      <c r="J9" s="42">
        <v>40800</v>
      </c>
      <c r="K9" s="43">
        <f>F9+J9</f>
        <v>380800</v>
      </c>
    </row>
    <row r="10" spans="1:11" ht="20.100000000000001" customHeight="1">
      <c r="B10" s="316" t="s">
        <v>88</v>
      </c>
      <c r="C10" s="320"/>
      <c r="D10" s="38">
        <v>1</v>
      </c>
      <c r="E10" s="45"/>
      <c r="F10" s="46">
        <f>SUM(F5:F9)</f>
        <v>2394000</v>
      </c>
      <c r="G10" s="46"/>
      <c r="H10" s="46"/>
      <c r="I10" s="46"/>
      <c r="J10" s="24">
        <f>SUM(J5:J9)</f>
        <v>287280</v>
      </c>
      <c r="K10" s="24">
        <f>SUM(K5:K9)</f>
        <v>2681280</v>
      </c>
    </row>
    <row r="11" spans="1:11" s="51" customFormat="1" ht="12.75" customHeight="1">
      <c r="B11" s="47"/>
      <c r="C11" s="48"/>
      <c r="D11" s="38">
        <v>1</v>
      </c>
      <c r="E11" s="49"/>
      <c r="F11" s="50"/>
      <c r="G11" s="50"/>
      <c r="H11" s="50"/>
      <c r="I11" s="50"/>
      <c r="J11" s="50"/>
      <c r="K11" s="50"/>
    </row>
    <row r="12" spans="1:11" ht="45">
      <c r="A12" s="44">
        <v>2</v>
      </c>
      <c r="B12" s="36">
        <v>1.2</v>
      </c>
      <c r="C12" s="27" t="s">
        <v>89</v>
      </c>
      <c r="D12" s="38">
        <v>1</v>
      </c>
      <c r="E12" s="52"/>
      <c r="F12" s="53"/>
      <c r="G12" s="53"/>
      <c r="H12" s="53"/>
      <c r="I12" s="53"/>
      <c r="J12" s="53"/>
      <c r="K12" s="43"/>
    </row>
    <row r="13" spans="1:11" ht="15">
      <c r="B13" s="36"/>
      <c r="C13" s="27" t="s">
        <v>90</v>
      </c>
      <c r="D13" s="38">
        <v>1</v>
      </c>
      <c r="E13" s="52"/>
      <c r="F13" s="53"/>
      <c r="G13" s="53"/>
      <c r="H13" s="53"/>
      <c r="I13" s="53"/>
      <c r="J13" s="53"/>
      <c r="K13" s="43"/>
    </row>
    <row r="14" spans="1:11" ht="71.25">
      <c r="A14" s="44">
        <v>3</v>
      </c>
      <c r="B14" s="40" t="s">
        <v>91</v>
      </c>
      <c r="C14" s="54" t="s">
        <v>92</v>
      </c>
      <c r="D14" s="38">
        <v>1</v>
      </c>
      <c r="E14" s="40" t="s">
        <v>79</v>
      </c>
      <c r="F14" s="55">
        <v>325000</v>
      </c>
      <c r="G14" s="55"/>
      <c r="H14" s="55"/>
      <c r="I14" s="55"/>
      <c r="J14" s="55">
        <v>39000</v>
      </c>
      <c r="K14" s="43">
        <f>F14+J14</f>
        <v>364000</v>
      </c>
    </row>
    <row r="15" spans="1:11" s="60" customFormat="1" ht="15">
      <c r="B15" s="56"/>
      <c r="C15" s="57" t="s">
        <v>93</v>
      </c>
      <c r="D15" s="38">
        <v>1</v>
      </c>
      <c r="E15" s="57"/>
      <c r="F15" s="58"/>
      <c r="G15" s="58"/>
      <c r="H15" s="58"/>
      <c r="I15" s="58"/>
      <c r="J15" s="58"/>
      <c r="K15" s="59"/>
    </row>
    <row r="16" spans="1:11" ht="42.75">
      <c r="A16" s="44">
        <v>3</v>
      </c>
      <c r="B16" s="40" t="s">
        <v>94</v>
      </c>
      <c r="C16" s="23" t="s">
        <v>95</v>
      </c>
      <c r="D16" s="38">
        <v>1</v>
      </c>
      <c r="E16" s="40" t="s">
        <v>79</v>
      </c>
      <c r="F16" s="41">
        <v>300000</v>
      </c>
      <c r="G16" s="41"/>
      <c r="H16" s="41"/>
      <c r="I16" s="41"/>
      <c r="J16" s="41">
        <v>36000</v>
      </c>
      <c r="K16" s="43">
        <f>F16+J16</f>
        <v>336000</v>
      </c>
    </row>
    <row r="17" spans="1:11" ht="42.75">
      <c r="A17" s="44">
        <v>3</v>
      </c>
      <c r="B17" s="40" t="s">
        <v>96</v>
      </c>
      <c r="C17" s="23" t="s">
        <v>97</v>
      </c>
      <c r="D17" s="38">
        <v>1</v>
      </c>
      <c r="E17" s="40" t="s">
        <v>79</v>
      </c>
      <c r="F17" s="41">
        <v>205000</v>
      </c>
      <c r="G17" s="41"/>
      <c r="H17" s="41"/>
      <c r="I17" s="41"/>
      <c r="J17" s="41">
        <v>24600</v>
      </c>
      <c r="K17" s="43">
        <f>F17+J17</f>
        <v>229600</v>
      </c>
    </row>
    <row r="18" spans="1:11" ht="42.75">
      <c r="A18" s="44">
        <v>3</v>
      </c>
      <c r="B18" s="40" t="s">
        <v>98</v>
      </c>
      <c r="C18" s="23" t="s">
        <v>99</v>
      </c>
      <c r="D18" s="38">
        <v>1</v>
      </c>
      <c r="E18" s="40" t="s">
        <v>79</v>
      </c>
      <c r="F18" s="41">
        <v>200000</v>
      </c>
      <c r="G18" s="41"/>
      <c r="H18" s="41"/>
      <c r="I18" s="41"/>
      <c r="J18" s="41">
        <v>24000</v>
      </c>
      <c r="K18" s="43">
        <f>F18+J18</f>
        <v>224000</v>
      </c>
    </row>
    <row r="19" spans="1:11" ht="15">
      <c r="B19" s="40"/>
      <c r="C19" s="27" t="s">
        <v>100</v>
      </c>
      <c r="D19" s="38">
        <v>1</v>
      </c>
      <c r="E19" s="27"/>
      <c r="F19" s="61"/>
      <c r="G19" s="61"/>
      <c r="H19" s="61"/>
      <c r="I19" s="61"/>
      <c r="J19" s="61"/>
      <c r="K19" s="61"/>
    </row>
    <row r="20" spans="1:11" ht="85.5">
      <c r="A20" s="44">
        <v>3</v>
      </c>
      <c r="B20" s="40" t="s">
        <v>101</v>
      </c>
      <c r="C20" s="23" t="s">
        <v>102</v>
      </c>
      <c r="D20" s="38">
        <v>1</v>
      </c>
      <c r="E20" s="40" t="s">
        <v>79</v>
      </c>
      <c r="F20" s="41">
        <v>425000</v>
      </c>
      <c r="G20" s="41"/>
      <c r="H20" s="41"/>
      <c r="I20" s="41"/>
      <c r="J20" s="41">
        <v>51000</v>
      </c>
      <c r="K20" s="43">
        <f>F20+J20</f>
        <v>476000</v>
      </c>
    </row>
    <row r="21" spans="1:11" ht="15">
      <c r="B21" s="40"/>
      <c r="C21" s="62" t="s">
        <v>103</v>
      </c>
      <c r="D21" s="38">
        <v>1</v>
      </c>
      <c r="E21" s="62"/>
      <c r="F21" s="63"/>
      <c r="G21" s="63"/>
      <c r="H21" s="63"/>
      <c r="I21" s="63"/>
      <c r="J21" s="63"/>
      <c r="K21" s="43"/>
    </row>
    <row r="22" spans="1:11" ht="28.5">
      <c r="A22" s="44">
        <v>3</v>
      </c>
      <c r="B22" s="40" t="s">
        <v>104</v>
      </c>
      <c r="C22" s="23" t="s">
        <v>105</v>
      </c>
      <c r="D22" s="38">
        <v>1</v>
      </c>
      <c r="E22" s="40" t="s">
        <v>79</v>
      </c>
      <c r="F22" s="41">
        <v>280000</v>
      </c>
      <c r="G22" s="41"/>
      <c r="H22" s="41"/>
      <c r="I22" s="41"/>
      <c r="J22" s="41">
        <v>33600</v>
      </c>
      <c r="K22" s="43">
        <f>F22+J22</f>
        <v>313600</v>
      </c>
    </row>
    <row r="23" spans="1:11" ht="15">
      <c r="B23" s="40"/>
      <c r="C23" s="27" t="s">
        <v>106</v>
      </c>
      <c r="D23" s="38">
        <v>1</v>
      </c>
      <c r="E23" s="27"/>
      <c r="F23" s="58"/>
      <c r="G23" s="58"/>
      <c r="H23" s="58"/>
      <c r="I23" s="58"/>
      <c r="J23" s="58"/>
      <c r="K23" s="24"/>
    </row>
    <row r="24" spans="1:11" ht="57">
      <c r="A24" s="44">
        <v>3</v>
      </c>
      <c r="B24" s="40" t="s">
        <v>107</v>
      </c>
      <c r="C24" s="23" t="s">
        <v>108</v>
      </c>
      <c r="D24" s="38">
        <v>1</v>
      </c>
      <c r="E24" s="40" t="s">
        <v>79</v>
      </c>
      <c r="F24" s="41">
        <v>0</v>
      </c>
      <c r="G24" s="41"/>
      <c r="H24" s="41"/>
      <c r="I24" s="41"/>
      <c r="J24" s="41">
        <v>0</v>
      </c>
      <c r="K24" s="43">
        <f>F24+J24</f>
        <v>0</v>
      </c>
    </row>
    <row r="25" spans="1:11" ht="28.5">
      <c r="A25" s="44">
        <v>3</v>
      </c>
      <c r="B25" s="40" t="s">
        <v>109</v>
      </c>
      <c r="C25" s="23" t="s">
        <v>110</v>
      </c>
      <c r="D25" s="38">
        <v>1</v>
      </c>
      <c r="E25" s="40" t="s">
        <v>79</v>
      </c>
      <c r="F25" s="41">
        <v>0</v>
      </c>
      <c r="G25" s="41"/>
      <c r="H25" s="41"/>
      <c r="I25" s="41"/>
      <c r="J25" s="41">
        <v>0</v>
      </c>
      <c r="K25" s="43">
        <f>F25+J25</f>
        <v>0</v>
      </c>
    </row>
    <row r="26" spans="1:11" ht="15">
      <c r="B26" s="40"/>
      <c r="C26" s="62" t="s">
        <v>111</v>
      </c>
      <c r="D26" s="38">
        <v>1</v>
      </c>
      <c r="E26" s="20"/>
      <c r="F26" s="63"/>
      <c r="G26" s="63"/>
      <c r="H26" s="63"/>
      <c r="I26" s="63"/>
      <c r="J26" s="63"/>
      <c r="K26" s="43"/>
    </row>
    <row r="27" spans="1:11" ht="42.75">
      <c r="A27" s="44">
        <v>3</v>
      </c>
      <c r="B27" s="40" t="s">
        <v>112</v>
      </c>
      <c r="C27" s="23" t="s">
        <v>113</v>
      </c>
      <c r="D27" s="38">
        <v>1</v>
      </c>
      <c r="E27" s="40" t="s">
        <v>79</v>
      </c>
      <c r="F27" s="41">
        <v>250000</v>
      </c>
      <c r="G27" s="41"/>
      <c r="H27" s="41"/>
      <c r="I27" s="41"/>
      <c r="J27" s="41">
        <v>30000</v>
      </c>
      <c r="K27" s="43">
        <f>F27+J27</f>
        <v>280000</v>
      </c>
    </row>
    <row r="28" spans="1:11" ht="42.75">
      <c r="A28" s="44">
        <v>3</v>
      </c>
      <c r="B28" s="40" t="s">
        <v>114</v>
      </c>
      <c r="C28" s="23" t="s">
        <v>115</v>
      </c>
      <c r="D28" s="38">
        <v>1</v>
      </c>
      <c r="E28" s="40" t="s">
        <v>79</v>
      </c>
      <c r="F28" s="41">
        <v>250000</v>
      </c>
      <c r="G28" s="41"/>
      <c r="H28" s="41"/>
      <c r="I28" s="41"/>
      <c r="J28" s="41">
        <v>30000</v>
      </c>
      <c r="K28" s="43">
        <f>F28+J28</f>
        <v>280000</v>
      </c>
    </row>
    <row r="29" spans="1:11" ht="42.75">
      <c r="A29" s="44">
        <v>3</v>
      </c>
      <c r="B29" s="40" t="s">
        <v>116</v>
      </c>
      <c r="C29" s="23" t="s">
        <v>117</v>
      </c>
      <c r="D29" s="38">
        <v>1</v>
      </c>
      <c r="E29" s="40" t="s">
        <v>79</v>
      </c>
      <c r="F29" s="41">
        <v>275000</v>
      </c>
      <c r="G29" s="41"/>
      <c r="H29" s="41"/>
      <c r="I29" s="41"/>
      <c r="J29" s="41">
        <v>33000</v>
      </c>
      <c r="K29" s="43">
        <f>F29+J29</f>
        <v>308000</v>
      </c>
    </row>
    <row r="30" spans="1:11" ht="15">
      <c r="B30" s="40"/>
      <c r="C30" s="27" t="s">
        <v>118</v>
      </c>
      <c r="D30" s="38">
        <v>1</v>
      </c>
      <c r="E30" s="20"/>
      <c r="F30" s="58"/>
      <c r="G30" s="58"/>
      <c r="H30" s="58"/>
      <c r="I30" s="58"/>
      <c r="J30" s="58"/>
      <c r="K30" s="24"/>
    </row>
    <row r="31" spans="1:11" ht="42.75">
      <c r="A31" s="44">
        <v>3</v>
      </c>
      <c r="B31" s="40" t="s">
        <v>119</v>
      </c>
      <c r="C31" s="23" t="s">
        <v>120</v>
      </c>
      <c r="D31" s="38">
        <v>1</v>
      </c>
      <c r="E31" s="40" t="s">
        <v>79</v>
      </c>
      <c r="F31" s="41">
        <v>177000</v>
      </c>
      <c r="G31" s="41"/>
      <c r="H31" s="41"/>
      <c r="I31" s="41"/>
      <c r="J31" s="41">
        <v>21240</v>
      </c>
      <c r="K31" s="43">
        <f>F31+J31</f>
        <v>198240</v>
      </c>
    </row>
    <row r="32" spans="1:11" ht="20.100000000000001" customHeight="1">
      <c r="B32" s="27"/>
      <c r="C32" s="27" t="s">
        <v>121</v>
      </c>
      <c r="D32" s="38">
        <v>1</v>
      </c>
      <c r="E32" s="20"/>
      <c r="F32" s="61"/>
      <c r="G32" s="61"/>
      <c r="H32" s="61"/>
      <c r="I32" s="61"/>
      <c r="J32" s="61"/>
      <c r="K32" s="64"/>
    </row>
    <row r="33" spans="1:11" ht="28.5">
      <c r="A33" s="44">
        <v>3</v>
      </c>
      <c r="B33" s="40" t="s">
        <v>122</v>
      </c>
      <c r="C33" s="23" t="s">
        <v>123</v>
      </c>
      <c r="D33" s="38">
        <v>1</v>
      </c>
      <c r="E33" s="40" t="s">
        <v>79</v>
      </c>
      <c r="F33" s="41">
        <v>250000</v>
      </c>
      <c r="G33" s="41"/>
      <c r="H33" s="41"/>
      <c r="I33" s="41"/>
      <c r="J33" s="41">
        <v>30000</v>
      </c>
      <c r="K33" s="43">
        <f>F33+J33</f>
        <v>280000</v>
      </c>
    </row>
    <row r="34" spans="1:11" ht="28.5">
      <c r="A34" s="44">
        <v>3</v>
      </c>
      <c r="B34" s="40" t="s">
        <v>124</v>
      </c>
      <c r="C34" s="23" t="s">
        <v>125</v>
      </c>
      <c r="D34" s="38">
        <v>1</v>
      </c>
      <c r="E34" s="40" t="s">
        <v>79</v>
      </c>
      <c r="F34" s="41">
        <v>170000</v>
      </c>
      <c r="G34" s="41"/>
      <c r="H34" s="41"/>
      <c r="I34" s="41"/>
      <c r="J34" s="41">
        <v>20400</v>
      </c>
      <c r="K34" s="43">
        <f>F34+J34</f>
        <v>190400</v>
      </c>
    </row>
    <row r="35" spans="1:11" ht="28.5">
      <c r="A35" s="44">
        <v>3</v>
      </c>
      <c r="B35" s="40" t="s">
        <v>126</v>
      </c>
      <c r="C35" s="23" t="s">
        <v>127</v>
      </c>
      <c r="D35" s="38">
        <v>1</v>
      </c>
      <c r="E35" s="40" t="s">
        <v>79</v>
      </c>
      <c r="F35" s="41">
        <v>170000</v>
      </c>
      <c r="G35" s="41"/>
      <c r="H35" s="41"/>
      <c r="I35" s="41"/>
      <c r="J35" s="41">
        <v>20400</v>
      </c>
      <c r="K35" s="43">
        <f>F35+J35</f>
        <v>190400</v>
      </c>
    </row>
    <row r="36" spans="1:11" ht="28.5">
      <c r="A36" s="44">
        <v>3</v>
      </c>
      <c r="B36" s="40" t="s">
        <v>128</v>
      </c>
      <c r="C36" s="23" t="s">
        <v>129</v>
      </c>
      <c r="D36" s="38">
        <v>1</v>
      </c>
      <c r="E36" s="40" t="s">
        <v>79</v>
      </c>
      <c r="F36" s="41">
        <v>160000</v>
      </c>
      <c r="G36" s="41"/>
      <c r="H36" s="41"/>
      <c r="I36" s="41"/>
      <c r="J36" s="41">
        <v>19200</v>
      </c>
      <c r="K36" s="43">
        <f>F36+J36</f>
        <v>179200</v>
      </c>
    </row>
    <row r="37" spans="1:11" ht="15">
      <c r="B37" s="40"/>
      <c r="C37" s="62" t="s">
        <v>130</v>
      </c>
      <c r="D37" s="38">
        <v>1</v>
      </c>
      <c r="E37" s="20"/>
      <c r="F37" s="24"/>
      <c r="G37" s="24"/>
      <c r="H37" s="24"/>
      <c r="I37" s="24"/>
      <c r="J37" s="24"/>
      <c r="K37" s="43"/>
    </row>
    <row r="38" spans="1:11" ht="15">
      <c r="A38" s="44">
        <v>3</v>
      </c>
      <c r="B38" s="40" t="s">
        <v>131</v>
      </c>
      <c r="C38" s="23" t="s">
        <v>132</v>
      </c>
      <c r="D38" s="38">
        <v>1</v>
      </c>
      <c r="E38" s="40" t="s">
        <v>79</v>
      </c>
      <c r="F38" s="41">
        <v>150000</v>
      </c>
      <c r="G38" s="41"/>
      <c r="H38" s="41"/>
      <c r="I38" s="41"/>
      <c r="J38" s="41">
        <v>18000</v>
      </c>
      <c r="K38" s="43">
        <f>F38+J38</f>
        <v>168000</v>
      </c>
    </row>
    <row r="39" spans="1:11" ht="15">
      <c r="A39" s="44">
        <v>3</v>
      </c>
      <c r="B39" s="40" t="s">
        <v>133</v>
      </c>
      <c r="C39" s="23" t="s">
        <v>134</v>
      </c>
      <c r="D39" s="38">
        <v>1</v>
      </c>
      <c r="E39" s="40" t="s">
        <v>79</v>
      </c>
      <c r="F39" s="41">
        <v>130000</v>
      </c>
      <c r="G39" s="41"/>
      <c r="H39" s="41"/>
      <c r="I39" s="41"/>
      <c r="J39" s="41">
        <v>15600</v>
      </c>
      <c r="K39" s="43">
        <f>F39+J39</f>
        <v>145600</v>
      </c>
    </row>
    <row r="40" spans="1:11" ht="15">
      <c r="B40" s="40"/>
      <c r="C40" s="57" t="s">
        <v>135</v>
      </c>
      <c r="D40" s="38">
        <v>1</v>
      </c>
      <c r="E40" s="57"/>
      <c r="F40" s="65"/>
      <c r="G40" s="65"/>
      <c r="H40" s="65"/>
      <c r="I40" s="65"/>
      <c r="J40" s="65"/>
      <c r="K40" s="66"/>
    </row>
    <row r="41" spans="1:11" ht="15">
      <c r="A41" s="44">
        <v>3</v>
      </c>
      <c r="B41" s="40" t="s">
        <v>136</v>
      </c>
      <c r="C41" s="23" t="s">
        <v>137</v>
      </c>
      <c r="D41" s="38">
        <v>1</v>
      </c>
      <c r="E41" s="40" t="s">
        <v>79</v>
      </c>
      <c r="F41" s="41">
        <v>120000</v>
      </c>
      <c r="G41" s="41"/>
      <c r="H41" s="41"/>
      <c r="I41" s="41"/>
      <c r="J41" s="41">
        <v>14400</v>
      </c>
      <c r="K41" s="43">
        <f>F41+J41</f>
        <v>134400</v>
      </c>
    </row>
    <row r="42" spans="1:11" ht="42.75">
      <c r="A42" s="44">
        <v>3</v>
      </c>
      <c r="B42" s="40" t="s">
        <v>138</v>
      </c>
      <c r="C42" s="23" t="s">
        <v>139</v>
      </c>
      <c r="D42" s="38">
        <v>1</v>
      </c>
      <c r="E42" s="40" t="s">
        <v>79</v>
      </c>
      <c r="F42" s="41">
        <v>250000</v>
      </c>
      <c r="G42" s="41"/>
      <c r="H42" s="41"/>
      <c r="I42" s="41"/>
      <c r="J42" s="41">
        <v>30000</v>
      </c>
      <c r="K42" s="43">
        <f>F42+J42</f>
        <v>280000</v>
      </c>
    </row>
    <row r="43" spans="1:11" ht="20.100000000000001" customHeight="1">
      <c r="B43" s="321" t="s">
        <v>140</v>
      </c>
      <c r="C43" s="321"/>
      <c r="D43" s="38">
        <v>1</v>
      </c>
      <c r="E43" s="20"/>
      <c r="F43" s="61"/>
      <c r="G43" s="61"/>
      <c r="H43" s="61"/>
      <c r="I43" s="61"/>
      <c r="J43" s="61"/>
      <c r="K43" s="64"/>
    </row>
    <row r="44" spans="1:11" ht="42.75">
      <c r="A44" s="44">
        <v>3</v>
      </c>
      <c r="B44" s="40" t="s">
        <v>141</v>
      </c>
      <c r="C44" s="23" t="s">
        <v>142</v>
      </c>
      <c r="D44" s="38">
        <v>1</v>
      </c>
      <c r="E44" s="40" t="s">
        <v>79</v>
      </c>
      <c r="F44" s="41">
        <v>150000</v>
      </c>
      <c r="G44" s="41"/>
      <c r="H44" s="41"/>
      <c r="I44" s="41"/>
      <c r="J44" s="41">
        <v>18000</v>
      </c>
      <c r="K44" s="43">
        <f t="shared" ref="K44:K52" si="0">F44+J44</f>
        <v>168000</v>
      </c>
    </row>
    <row r="45" spans="1:11" ht="28.5">
      <c r="A45" s="44">
        <v>3</v>
      </c>
      <c r="B45" s="40" t="s">
        <v>143</v>
      </c>
      <c r="C45" s="23" t="s">
        <v>144</v>
      </c>
      <c r="D45" s="38">
        <v>1</v>
      </c>
      <c r="E45" s="40" t="s">
        <v>79</v>
      </c>
      <c r="F45" s="41">
        <v>100000</v>
      </c>
      <c r="G45" s="41"/>
      <c r="H45" s="41"/>
      <c r="I45" s="41"/>
      <c r="J45" s="41">
        <v>12000</v>
      </c>
      <c r="K45" s="43">
        <f t="shared" si="0"/>
        <v>112000</v>
      </c>
    </row>
    <row r="46" spans="1:11" ht="28.5">
      <c r="A46" s="44">
        <v>3</v>
      </c>
      <c r="B46" s="40" t="s">
        <v>145</v>
      </c>
      <c r="C46" s="23" t="s">
        <v>146</v>
      </c>
      <c r="D46" s="38">
        <v>1</v>
      </c>
      <c r="E46" s="40" t="s">
        <v>79</v>
      </c>
      <c r="F46" s="41">
        <v>150000</v>
      </c>
      <c r="G46" s="41"/>
      <c r="H46" s="41"/>
      <c r="I46" s="41"/>
      <c r="J46" s="41">
        <v>18000</v>
      </c>
      <c r="K46" s="43">
        <f t="shared" si="0"/>
        <v>168000</v>
      </c>
    </row>
    <row r="47" spans="1:11" ht="15">
      <c r="A47" s="44">
        <v>3</v>
      </c>
      <c r="B47" s="40" t="s">
        <v>147</v>
      </c>
      <c r="C47" s="23" t="s">
        <v>148</v>
      </c>
      <c r="D47" s="38">
        <v>1</v>
      </c>
      <c r="E47" s="40" t="s">
        <v>79</v>
      </c>
      <c r="F47" s="41">
        <v>150000</v>
      </c>
      <c r="G47" s="41"/>
      <c r="H47" s="41"/>
      <c r="I47" s="41"/>
      <c r="J47" s="41">
        <v>18000</v>
      </c>
      <c r="K47" s="43">
        <f t="shared" si="0"/>
        <v>168000</v>
      </c>
    </row>
    <row r="48" spans="1:11" ht="15">
      <c r="A48" s="44">
        <v>3</v>
      </c>
      <c r="B48" s="40" t="s">
        <v>149</v>
      </c>
      <c r="C48" s="23" t="s">
        <v>150</v>
      </c>
      <c r="D48" s="38">
        <v>1</v>
      </c>
      <c r="E48" s="40" t="s">
        <v>79</v>
      </c>
      <c r="F48" s="41">
        <v>0</v>
      </c>
      <c r="G48" s="41"/>
      <c r="H48" s="41"/>
      <c r="I48" s="41"/>
      <c r="J48" s="41">
        <v>0</v>
      </c>
      <c r="K48" s="43">
        <f t="shared" si="0"/>
        <v>0</v>
      </c>
    </row>
    <row r="49" spans="1:11" ht="15">
      <c r="A49" s="44">
        <v>3</v>
      </c>
      <c r="B49" s="40" t="s">
        <v>151</v>
      </c>
      <c r="C49" s="23" t="s">
        <v>152</v>
      </c>
      <c r="D49" s="38">
        <v>1</v>
      </c>
      <c r="E49" s="40" t="s">
        <v>79</v>
      </c>
      <c r="F49" s="41">
        <v>150000</v>
      </c>
      <c r="G49" s="41"/>
      <c r="H49" s="41"/>
      <c r="I49" s="41"/>
      <c r="J49" s="41">
        <v>18000</v>
      </c>
      <c r="K49" s="43">
        <f t="shared" si="0"/>
        <v>168000</v>
      </c>
    </row>
    <row r="50" spans="1:11" ht="28.5">
      <c r="A50" s="44">
        <v>3</v>
      </c>
      <c r="B50" s="40" t="s">
        <v>153</v>
      </c>
      <c r="C50" s="23" t="s">
        <v>154</v>
      </c>
      <c r="D50" s="38">
        <v>1</v>
      </c>
      <c r="E50" s="40" t="s">
        <v>79</v>
      </c>
      <c r="F50" s="41">
        <v>0</v>
      </c>
      <c r="G50" s="41"/>
      <c r="H50" s="41"/>
      <c r="I50" s="41"/>
      <c r="J50" s="41">
        <v>0</v>
      </c>
      <c r="K50" s="43">
        <f t="shared" si="0"/>
        <v>0</v>
      </c>
    </row>
    <row r="51" spans="1:11" ht="15">
      <c r="A51" s="44">
        <v>3</v>
      </c>
      <c r="B51" s="40" t="s">
        <v>155</v>
      </c>
      <c r="C51" s="23" t="s">
        <v>156</v>
      </c>
      <c r="D51" s="38">
        <v>1</v>
      </c>
      <c r="E51" s="40" t="s">
        <v>79</v>
      </c>
      <c r="F51" s="41">
        <v>0</v>
      </c>
      <c r="G51" s="41"/>
      <c r="H51" s="41"/>
      <c r="I51" s="41"/>
      <c r="J51" s="41">
        <v>0</v>
      </c>
      <c r="K51" s="43">
        <f t="shared" si="0"/>
        <v>0</v>
      </c>
    </row>
    <row r="52" spans="1:11" ht="43.5" customHeight="1">
      <c r="A52" s="44">
        <v>3</v>
      </c>
      <c r="B52" s="40" t="s">
        <v>157</v>
      </c>
      <c r="C52" s="23" t="s">
        <v>158</v>
      </c>
      <c r="D52" s="38">
        <v>1</v>
      </c>
      <c r="E52" s="40" t="s">
        <v>79</v>
      </c>
      <c r="F52" s="41">
        <v>0</v>
      </c>
      <c r="G52" s="41"/>
      <c r="H52" s="41"/>
      <c r="I52" s="41"/>
      <c r="J52" s="41">
        <v>0</v>
      </c>
      <c r="K52" s="43">
        <f t="shared" si="0"/>
        <v>0</v>
      </c>
    </row>
    <row r="53" spans="1:11" ht="20.100000000000001" customHeight="1">
      <c r="B53" s="321" t="s">
        <v>159</v>
      </c>
      <c r="C53" s="322"/>
      <c r="D53" s="38">
        <v>1</v>
      </c>
      <c r="E53" s="62"/>
      <c r="F53" s="46">
        <f>SUM(F14:F52)</f>
        <v>4787000</v>
      </c>
      <c r="G53" s="46"/>
      <c r="H53" s="46"/>
      <c r="I53" s="46"/>
      <c r="J53" s="46">
        <f>SUM(J14:J52)</f>
        <v>574440</v>
      </c>
      <c r="K53" s="24">
        <f>SUM(K14:K52)</f>
        <v>5361440</v>
      </c>
    </row>
    <row r="54" spans="1:11" s="51" customFormat="1" ht="15" customHeight="1">
      <c r="B54" s="67"/>
      <c r="C54" s="68"/>
      <c r="D54" s="38">
        <v>1</v>
      </c>
      <c r="E54" s="69"/>
      <c r="F54" s="70"/>
      <c r="G54" s="70"/>
      <c r="H54" s="70"/>
      <c r="I54" s="70"/>
      <c r="J54" s="70"/>
      <c r="K54" s="70"/>
    </row>
    <row r="55" spans="1:11" ht="33.75" customHeight="1">
      <c r="A55" s="44">
        <v>2</v>
      </c>
      <c r="B55" s="20">
        <v>1.3</v>
      </c>
      <c r="C55" s="71" t="s">
        <v>160</v>
      </c>
      <c r="D55" s="38">
        <v>1</v>
      </c>
      <c r="E55" s="27"/>
      <c r="F55" s="72"/>
      <c r="G55" s="72"/>
      <c r="H55" s="72"/>
      <c r="I55" s="72"/>
      <c r="J55" s="53"/>
      <c r="K55" s="53"/>
    </row>
    <row r="56" spans="1:11" ht="15">
      <c r="B56" s="45"/>
      <c r="C56" s="52" t="s">
        <v>161</v>
      </c>
      <c r="D56" s="38">
        <v>1</v>
      </c>
      <c r="E56" s="73"/>
      <c r="F56" s="53"/>
      <c r="G56" s="53"/>
      <c r="H56" s="53"/>
      <c r="I56" s="53"/>
      <c r="J56" s="53"/>
      <c r="K56" s="74"/>
    </row>
    <row r="57" spans="1:11" ht="99.75">
      <c r="A57" s="44">
        <v>3</v>
      </c>
      <c r="B57" s="40" t="s">
        <v>162</v>
      </c>
      <c r="C57" s="75" t="s">
        <v>163</v>
      </c>
      <c r="D57" s="38">
        <v>1</v>
      </c>
      <c r="E57" s="76" t="s">
        <v>79</v>
      </c>
      <c r="F57" s="41">
        <v>175000</v>
      </c>
      <c r="G57" s="41"/>
      <c r="H57" s="41"/>
      <c r="I57" s="41"/>
      <c r="J57" s="41">
        <v>21000</v>
      </c>
      <c r="K57" s="43">
        <f>F57+J57</f>
        <v>196000</v>
      </c>
    </row>
    <row r="58" spans="1:11" ht="57">
      <c r="A58" s="44">
        <v>3</v>
      </c>
      <c r="B58" s="40" t="s">
        <v>164</v>
      </c>
      <c r="C58" s="75" t="s">
        <v>165</v>
      </c>
      <c r="D58" s="38">
        <v>1</v>
      </c>
      <c r="E58" s="76" t="s">
        <v>79</v>
      </c>
      <c r="F58" s="41">
        <v>150000</v>
      </c>
      <c r="G58" s="41"/>
      <c r="H58" s="41"/>
      <c r="I58" s="41"/>
      <c r="J58" s="41">
        <v>18000</v>
      </c>
      <c r="K58" s="43">
        <f>F58+J58</f>
        <v>168000</v>
      </c>
    </row>
    <row r="59" spans="1:11" ht="42.75">
      <c r="A59" s="44">
        <v>3</v>
      </c>
      <c r="B59" s="40" t="s">
        <v>166</v>
      </c>
      <c r="C59" s="75" t="s">
        <v>167</v>
      </c>
      <c r="D59" s="38">
        <v>1</v>
      </c>
      <c r="E59" s="76" t="s">
        <v>79</v>
      </c>
      <c r="F59" s="41">
        <v>75000</v>
      </c>
      <c r="G59" s="41"/>
      <c r="H59" s="41"/>
      <c r="I59" s="41"/>
      <c r="J59" s="41">
        <v>9000</v>
      </c>
      <c r="K59" s="43">
        <f>F59+J59</f>
        <v>84000</v>
      </c>
    </row>
    <row r="60" spans="1:11" ht="57">
      <c r="A60" s="44">
        <v>3</v>
      </c>
      <c r="B60" s="40" t="s">
        <v>168</v>
      </c>
      <c r="C60" s="75" t="s">
        <v>169</v>
      </c>
      <c r="D60" s="38">
        <v>1</v>
      </c>
      <c r="E60" s="76" t="s">
        <v>79</v>
      </c>
      <c r="F60" s="41">
        <v>50000</v>
      </c>
      <c r="G60" s="41"/>
      <c r="H60" s="41"/>
      <c r="I60" s="41"/>
      <c r="J60" s="41">
        <v>6000</v>
      </c>
      <c r="K60" s="43">
        <f>F60+J60</f>
        <v>56000</v>
      </c>
    </row>
    <row r="61" spans="1:11" ht="15">
      <c r="B61" s="45"/>
      <c r="C61" s="52" t="s">
        <v>170</v>
      </c>
      <c r="D61" s="38">
        <v>1</v>
      </c>
      <c r="E61" s="76"/>
      <c r="F61" s="53"/>
      <c r="G61" s="53"/>
      <c r="H61" s="53"/>
      <c r="I61" s="53"/>
      <c r="J61" s="53"/>
      <c r="K61" s="74"/>
    </row>
    <row r="62" spans="1:11" ht="85.5">
      <c r="A62" s="44">
        <v>3</v>
      </c>
      <c r="B62" s="40" t="s">
        <v>171</v>
      </c>
      <c r="C62" s="23" t="s">
        <v>172</v>
      </c>
      <c r="D62" s="38">
        <v>1</v>
      </c>
      <c r="E62" s="76" t="s">
        <v>79</v>
      </c>
      <c r="F62" s="41">
        <v>80000</v>
      </c>
      <c r="G62" s="41"/>
      <c r="H62" s="41"/>
      <c r="I62" s="41"/>
      <c r="J62" s="41">
        <v>9600</v>
      </c>
      <c r="K62" s="43">
        <f t="shared" ref="K62:K87" si="1">F62+J62</f>
        <v>89600</v>
      </c>
    </row>
    <row r="63" spans="1:11" ht="57">
      <c r="A63" s="44">
        <v>3</v>
      </c>
      <c r="B63" s="40" t="s">
        <v>173</v>
      </c>
      <c r="C63" s="23" t="s">
        <v>174</v>
      </c>
      <c r="D63" s="38">
        <v>1</v>
      </c>
      <c r="E63" s="76" t="s">
        <v>79</v>
      </c>
      <c r="F63" s="41">
        <v>70000</v>
      </c>
      <c r="G63" s="41"/>
      <c r="H63" s="41"/>
      <c r="I63" s="41"/>
      <c r="J63" s="41">
        <v>8400</v>
      </c>
      <c r="K63" s="43">
        <f t="shared" si="1"/>
        <v>78400</v>
      </c>
    </row>
    <row r="64" spans="1:11" ht="71.25">
      <c r="A64" s="44">
        <v>3</v>
      </c>
      <c r="B64" s="40" t="s">
        <v>175</v>
      </c>
      <c r="C64" s="23" t="s">
        <v>176</v>
      </c>
      <c r="D64" s="38">
        <v>1</v>
      </c>
      <c r="E64" s="76" t="s">
        <v>79</v>
      </c>
      <c r="F64" s="41">
        <v>75000</v>
      </c>
      <c r="G64" s="41"/>
      <c r="H64" s="41"/>
      <c r="I64" s="41"/>
      <c r="J64" s="41">
        <v>9000</v>
      </c>
      <c r="K64" s="43">
        <f t="shared" si="1"/>
        <v>84000</v>
      </c>
    </row>
    <row r="65" spans="1:11" ht="57">
      <c r="A65" s="44">
        <v>3</v>
      </c>
      <c r="B65" s="40" t="s">
        <v>177</v>
      </c>
      <c r="C65" s="23" t="s">
        <v>178</v>
      </c>
      <c r="D65" s="38">
        <v>1</v>
      </c>
      <c r="E65" s="76" t="s">
        <v>79</v>
      </c>
      <c r="F65" s="41">
        <v>150000</v>
      </c>
      <c r="G65" s="41"/>
      <c r="H65" s="41"/>
      <c r="I65" s="41"/>
      <c r="J65" s="41">
        <v>18000</v>
      </c>
      <c r="K65" s="43">
        <f t="shared" si="1"/>
        <v>168000</v>
      </c>
    </row>
    <row r="66" spans="1:11" ht="71.25">
      <c r="A66" s="44">
        <v>3</v>
      </c>
      <c r="B66" s="40" t="s">
        <v>179</v>
      </c>
      <c r="C66" s="23" t="s">
        <v>180</v>
      </c>
      <c r="D66" s="38">
        <v>1</v>
      </c>
      <c r="E66" s="76" t="s">
        <v>79</v>
      </c>
      <c r="F66" s="41">
        <v>75000</v>
      </c>
      <c r="G66" s="41"/>
      <c r="H66" s="41"/>
      <c r="I66" s="41"/>
      <c r="J66" s="41">
        <v>9000</v>
      </c>
      <c r="K66" s="43">
        <f t="shared" si="1"/>
        <v>84000</v>
      </c>
    </row>
    <row r="67" spans="1:11" ht="71.25">
      <c r="A67" s="44">
        <v>3</v>
      </c>
      <c r="B67" s="40" t="s">
        <v>181</v>
      </c>
      <c r="C67" s="23" t="s">
        <v>182</v>
      </c>
      <c r="D67" s="38">
        <v>1</v>
      </c>
      <c r="E67" s="76" t="s">
        <v>79</v>
      </c>
      <c r="F67" s="41">
        <v>75000</v>
      </c>
      <c r="G67" s="41"/>
      <c r="H67" s="41"/>
      <c r="I67" s="41"/>
      <c r="J67" s="41">
        <v>9000</v>
      </c>
      <c r="K67" s="43">
        <f t="shared" si="1"/>
        <v>84000</v>
      </c>
    </row>
    <row r="68" spans="1:11" ht="71.25">
      <c r="A68" s="44">
        <v>3</v>
      </c>
      <c r="B68" s="40" t="s">
        <v>183</v>
      </c>
      <c r="C68" s="23" t="s">
        <v>184</v>
      </c>
      <c r="D68" s="38">
        <v>1</v>
      </c>
      <c r="E68" s="76" t="s">
        <v>79</v>
      </c>
      <c r="F68" s="41">
        <v>75000</v>
      </c>
      <c r="G68" s="41"/>
      <c r="H68" s="41"/>
      <c r="I68" s="41"/>
      <c r="J68" s="41">
        <v>9000</v>
      </c>
      <c r="K68" s="43">
        <f t="shared" si="1"/>
        <v>84000</v>
      </c>
    </row>
    <row r="69" spans="1:11" ht="99.75">
      <c r="A69" s="44">
        <v>3</v>
      </c>
      <c r="B69" s="40" t="s">
        <v>185</v>
      </c>
      <c r="C69" s="23" t="s">
        <v>186</v>
      </c>
      <c r="D69" s="38">
        <v>1</v>
      </c>
      <c r="E69" s="76" t="s">
        <v>79</v>
      </c>
      <c r="F69" s="41">
        <v>90000</v>
      </c>
      <c r="G69" s="41"/>
      <c r="H69" s="41"/>
      <c r="I69" s="41"/>
      <c r="J69" s="41">
        <v>10800</v>
      </c>
      <c r="K69" s="43">
        <f t="shared" si="1"/>
        <v>100800</v>
      </c>
    </row>
    <row r="70" spans="1:11" s="77" customFormat="1" ht="71.25">
      <c r="A70" s="77">
        <v>3</v>
      </c>
      <c r="B70" s="40" t="s">
        <v>187</v>
      </c>
      <c r="C70" s="23" t="s">
        <v>188</v>
      </c>
      <c r="D70" s="38">
        <v>1</v>
      </c>
      <c r="E70" s="76" t="s">
        <v>79</v>
      </c>
      <c r="F70" s="41">
        <v>75000</v>
      </c>
      <c r="G70" s="41"/>
      <c r="H70" s="41"/>
      <c r="I70" s="41"/>
      <c r="J70" s="41">
        <v>9000</v>
      </c>
      <c r="K70" s="43">
        <f t="shared" si="1"/>
        <v>84000</v>
      </c>
    </row>
    <row r="71" spans="1:11" s="77" customFormat="1" ht="128.25">
      <c r="A71" s="77">
        <v>3</v>
      </c>
      <c r="B71" s="40" t="s">
        <v>189</v>
      </c>
      <c r="C71" s="23" t="s">
        <v>190</v>
      </c>
      <c r="D71" s="38">
        <v>1</v>
      </c>
      <c r="E71" s="76" t="s">
        <v>79</v>
      </c>
      <c r="F71" s="41">
        <v>73000</v>
      </c>
      <c r="G71" s="41"/>
      <c r="H71" s="41"/>
      <c r="I71" s="41"/>
      <c r="J71" s="41">
        <v>8760</v>
      </c>
      <c r="K71" s="43">
        <f t="shared" si="1"/>
        <v>81760</v>
      </c>
    </row>
    <row r="72" spans="1:11" ht="71.25">
      <c r="A72" s="44">
        <v>3</v>
      </c>
      <c r="B72" s="40" t="s">
        <v>191</v>
      </c>
      <c r="C72" s="23" t="s">
        <v>192</v>
      </c>
      <c r="D72" s="38">
        <v>1</v>
      </c>
      <c r="E72" s="76" t="s">
        <v>79</v>
      </c>
      <c r="F72" s="41">
        <v>75000</v>
      </c>
      <c r="G72" s="41"/>
      <c r="H72" s="41"/>
      <c r="I72" s="41"/>
      <c r="J72" s="41">
        <v>9000</v>
      </c>
      <c r="K72" s="43">
        <f t="shared" si="1"/>
        <v>84000</v>
      </c>
    </row>
    <row r="73" spans="1:11" ht="85.5">
      <c r="A73" s="44">
        <v>3</v>
      </c>
      <c r="B73" s="40" t="s">
        <v>193</v>
      </c>
      <c r="C73" s="23" t="s">
        <v>194</v>
      </c>
      <c r="D73" s="38">
        <v>1</v>
      </c>
      <c r="E73" s="76" t="s">
        <v>79</v>
      </c>
      <c r="F73" s="41">
        <v>65000</v>
      </c>
      <c r="G73" s="41"/>
      <c r="H73" s="41"/>
      <c r="I73" s="41"/>
      <c r="J73" s="41">
        <v>7800</v>
      </c>
      <c r="K73" s="43">
        <f t="shared" si="1"/>
        <v>72800</v>
      </c>
    </row>
    <row r="74" spans="1:11" ht="85.5">
      <c r="A74" s="44">
        <v>3</v>
      </c>
      <c r="B74" s="40" t="s">
        <v>195</v>
      </c>
      <c r="C74" s="23" t="s">
        <v>196</v>
      </c>
      <c r="D74" s="38">
        <v>1</v>
      </c>
      <c r="E74" s="76" t="s">
        <v>79</v>
      </c>
      <c r="F74" s="41">
        <v>75000</v>
      </c>
      <c r="G74" s="41"/>
      <c r="H74" s="41"/>
      <c r="I74" s="41"/>
      <c r="J74" s="41">
        <v>9000</v>
      </c>
      <c r="K74" s="43">
        <f t="shared" si="1"/>
        <v>84000</v>
      </c>
    </row>
    <row r="75" spans="1:11" s="77" customFormat="1" ht="71.25">
      <c r="A75" s="77">
        <v>3</v>
      </c>
      <c r="B75" s="40" t="s">
        <v>197</v>
      </c>
      <c r="C75" s="23" t="s">
        <v>198</v>
      </c>
      <c r="D75" s="38">
        <v>1</v>
      </c>
      <c r="E75" s="76" t="s">
        <v>79</v>
      </c>
      <c r="F75" s="41">
        <v>65000</v>
      </c>
      <c r="G75" s="41"/>
      <c r="H75" s="41"/>
      <c r="I75" s="41"/>
      <c r="J75" s="41">
        <v>7800</v>
      </c>
      <c r="K75" s="43">
        <f t="shared" si="1"/>
        <v>72800</v>
      </c>
    </row>
    <row r="76" spans="1:11" s="77" customFormat="1" ht="71.25">
      <c r="A76" s="77">
        <v>3</v>
      </c>
      <c r="B76" s="40" t="s">
        <v>199</v>
      </c>
      <c r="C76" s="23" t="s">
        <v>200</v>
      </c>
      <c r="D76" s="38">
        <v>1</v>
      </c>
      <c r="E76" s="76" t="s">
        <v>79</v>
      </c>
      <c r="F76" s="41">
        <v>90000</v>
      </c>
      <c r="G76" s="41"/>
      <c r="H76" s="41"/>
      <c r="I76" s="41"/>
      <c r="J76" s="41">
        <v>10800</v>
      </c>
      <c r="K76" s="43">
        <f t="shared" si="1"/>
        <v>100800</v>
      </c>
    </row>
    <row r="77" spans="1:11" ht="71.25">
      <c r="A77" s="44">
        <v>3</v>
      </c>
      <c r="B77" s="40" t="s">
        <v>201</v>
      </c>
      <c r="C77" s="23" t="s">
        <v>202</v>
      </c>
      <c r="D77" s="38">
        <v>1</v>
      </c>
      <c r="E77" s="76" t="s">
        <v>79</v>
      </c>
      <c r="F77" s="41">
        <v>100000</v>
      </c>
      <c r="G77" s="41"/>
      <c r="H77" s="41"/>
      <c r="I77" s="41"/>
      <c r="J77" s="41">
        <v>12000</v>
      </c>
      <c r="K77" s="43">
        <f t="shared" si="1"/>
        <v>112000</v>
      </c>
    </row>
    <row r="78" spans="1:11" ht="71.25">
      <c r="A78" s="44">
        <v>3</v>
      </c>
      <c r="B78" s="40" t="s">
        <v>203</v>
      </c>
      <c r="C78" s="23" t="s">
        <v>204</v>
      </c>
      <c r="D78" s="38">
        <v>1</v>
      </c>
      <c r="E78" s="76" t="s">
        <v>79</v>
      </c>
      <c r="F78" s="41">
        <v>130000</v>
      </c>
      <c r="G78" s="41"/>
      <c r="H78" s="41"/>
      <c r="I78" s="41"/>
      <c r="J78" s="41">
        <v>15600</v>
      </c>
      <c r="K78" s="43">
        <f t="shared" si="1"/>
        <v>145600</v>
      </c>
    </row>
    <row r="79" spans="1:11" ht="99.75">
      <c r="A79" s="44">
        <v>3</v>
      </c>
      <c r="B79" s="40" t="s">
        <v>205</v>
      </c>
      <c r="C79" s="23" t="s">
        <v>206</v>
      </c>
      <c r="D79" s="38">
        <v>1</v>
      </c>
      <c r="E79" s="76" t="s">
        <v>79</v>
      </c>
      <c r="F79" s="41">
        <v>75000</v>
      </c>
      <c r="G79" s="41"/>
      <c r="H79" s="41"/>
      <c r="I79" s="41"/>
      <c r="J79" s="41">
        <v>9000</v>
      </c>
      <c r="K79" s="43">
        <f t="shared" si="1"/>
        <v>84000</v>
      </c>
    </row>
    <row r="80" spans="1:11" ht="85.5">
      <c r="A80" s="44">
        <v>3</v>
      </c>
      <c r="B80" s="40" t="s">
        <v>207</v>
      </c>
      <c r="C80" s="23" t="s">
        <v>208</v>
      </c>
      <c r="D80" s="38">
        <v>1</v>
      </c>
      <c r="E80" s="76" t="s">
        <v>79</v>
      </c>
      <c r="F80" s="41">
        <v>90000</v>
      </c>
      <c r="G80" s="41"/>
      <c r="H80" s="41"/>
      <c r="I80" s="41"/>
      <c r="J80" s="41">
        <v>10800</v>
      </c>
      <c r="K80" s="43">
        <f t="shared" si="1"/>
        <v>100800</v>
      </c>
    </row>
    <row r="81" spans="1:11" s="77" customFormat="1" ht="57">
      <c r="A81" s="77">
        <v>3</v>
      </c>
      <c r="B81" s="40" t="s">
        <v>209</v>
      </c>
      <c r="C81" s="23" t="s">
        <v>210</v>
      </c>
      <c r="D81" s="38">
        <v>1</v>
      </c>
      <c r="E81" s="76" t="s">
        <v>79</v>
      </c>
      <c r="F81" s="41">
        <v>60000</v>
      </c>
      <c r="G81" s="41"/>
      <c r="H81" s="41"/>
      <c r="I81" s="41"/>
      <c r="J81" s="41">
        <v>7200</v>
      </c>
      <c r="K81" s="43">
        <f t="shared" si="1"/>
        <v>67200</v>
      </c>
    </row>
    <row r="82" spans="1:11" s="77" customFormat="1" ht="57">
      <c r="A82" s="77">
        <v>3</v>
      </c>
      <c r="B82" s="40" t="s">
        <v>211</v>
      </c>
      <c r="C82" s="23" t="s">
        <v>212</v>
      </c>
      <c r="D82" s="38">
        <v>1</v>
      </c>
      <c r="E82" s="76" t="s">
        <v>79</v>
      </c>
      <c r="F82" s="41">
        <v>90000</v>
      </c>
      <c r="G82" s="41"/>
      <c r="H82" s="41"/>
      <c r="I82" s="41"/>
      <c r="J82" s="41">
        <v>10800</v>
      </c>
      <c r="K82" s="43">
        <f t="shared" si="1"/>
        <v>100800</v>
      </c>
    </row>
    <row r="83" spans="1:11" s="77" customFormat="1" ht="71.25">
      <c r="A83" s="77">
        <v>3</v>
      </c>
      <c r="B83" s="40" t="s">
        <v>213</v>
      </c>
      <c r="C83" s="23" t="s">
        <v>214</v>
      </c>
      <c r="D83" s="38">
        <v>1</v>
      </c>
      <c r="E83" s="76" t="s">
        <v>79</v>
      </c>
      <c r="F83" s="41">
        <v>90000</v>
      </c>
      <c r="G83" s="41"/>
      <c r="H83" s="41"/>
      <c r="I83" s="41"/>
      <c r="J83" s="41">
        <v>10800</v>
      </c>
      <c r="K83" s="43">
        <f t="shared" si="1"/>
        <v>100800</v>
      </c>
    </row>
    <row r="84" spans="1:11" ht="71.25">
      <c r="A84" s="44">
        <v>3</v>
      </c>
      <c r="B84" s="40" t="s">
        <v>215</v>
      </c>
      <c r="C84" s="23" t="s">
        <v>216</v>
      </c>
      <c r="D84" s="38">
        <v>1</v>
      </c>
      <c r="E84" s="76" t="s">
        <v>79</v>
      </c>
      <c r="F84" s="41">
        <v>90000</v>
      </c>
      <c r="G84" s="41"/>
      <c r="H84" s="41"/>
      <c r="I84" s="41"/>
      <c r="J84" s="41">
        <v>10800</v>
      </c>
      <c r="K84" s="43">
        <f t="shared" si="1"/>
        <v>100800</v>
      </c>
    </row>
    <row r="85" spans="1:11" ht="42.75">
      <c r="A85" s="44">
        <v>3</v>
      </c>
      <c r="B85" s="40" t="s">
        <v>217</v>
      </c>
      <c r="C85" s="23" t="s">
        <v>218</v>
      </c>
      <c r="D85" s="38">
        <v>1</v>
      </c>
      <c r="E85" s="76" t="s">
        <v>79</v>
      </c>
      <c r="F85" s="41">
        <v>50000</v>
      </c>
      <c r="G85" s="41"/>
      <c r="H85" s="41"/>
      <c r="I85" s="41"/>
      <c r="J85" s="41">
        <v>6000</v>
      </c>
      <c r="K85" s="43">
        <f t="shared" si="1"/>
        <v>56000</v>
      </c>
    </row>
    <row r="86" spans="1:11" ht="85.5">
      <c r="A86" s="44">
        <v>3</v>
      </c>
      <c r="B86" s="40" t="s">
        <v>219</v>
      </c>
      <c r="C86" s="23" t="s">
        <v>220</v>
      </c>
      <c r="D86" s="38">
        <v>1</v>
      </c>
      <c r="E86" s="76" t="s">
        <v>79</v>
      </c>
      <c r="F86" s="41">
        <v>40000</v>
      </c>
      <c r="G86" s="41"/>
      <c r="H86" s="41"/>
      <c r="I86" s="41"/>
      <c r="J86" s="41">
        <v>4800</v>
      </c>
      <c r="K86" s="43">
        <f t="shared" si="1"/>
        <v>44800</v>
      </c>
    </row>
    <row r="87" spans="1:11" ht="57">
      <c r="A87" s="44">
        <v>3</v>
      </c>
      <c r="B87" s="40" t="s">
        <v>221</v>
      </c>
      <c r="C87" s="23" t="s">
        <v>222</v>
      </c>
      <c r="D87" s="38">
        <v>1</v>
      </c>
      <c r="E87" s="76" t="s">
        <v>79</v>
      </c>
      <c r="F87" s="41">
        <v>40000</v>
      </c>
      <c r="G87" s="41"/>
      <c r="H87" s="41"/>
      <c r="I87" s="41"/>
      <c r="J87" s="41">
        <v>4800</v>
      </c>
      <c r="K87" s="43">
        <f t="shared" si="1"/>
        <v>44800</v>
      </c>
    </row>
    <row r="88" spans="1:11" ht="31.5" customHeight="1">
      <c r="B88" s="316" t="s">
        <v>223</v>
      </c>
      <c r="C88" s="316"/>
      <c r="D88" s="38">
        <v>1</v>
      </c>
      <c r="E88" s="78"/>
      <c r="F88" s="46">
        <f>SUM(F57:F87)</f>
        <v>2513000</v>
      </c>
      <c r="G88" s="46"/>
      <c r="H88" s="46"/>
      <c r="I88" s="46"/>
      <c r="J88" s="46">
        <f>SUM(J57:J87)</f>
        <v>301560</v>
      </c>
      <c r="K88" s="24">
        <f>SUM(K57:K87)</f>
        <v>2814560</v>
      </c>
    </row>
    <row r="89" spans="1:11" s="51" customFormat="1" ht="20.100000000000001" customHeight="1">
      <c r="B89" s="47"/>
      <c r="C89" s="47"/>
      <c r="D89" s="38">
        <v>1</v>
      </c>
      <c r="E89" s="49"/>
      <c r="F89" s="50"/>
      <c r="G89" s="50"/>
      <c r="H89" s="50"/>
      <c r="I89" s="50"/>
      <c r="J89" s="50"/>
      <c r="K89" s="50"/>
    </row>
    <row r="90" spans="1:11" s="51" customFormat="1" ht="20.100000000000001" customHeight="1">
      <c r="A90" s="51">
        <v>2</v>
      </c>
      <c r="B90" s="47">
        <v>1.4</v>
      </c>
      <c r="C90" s="47" t="s">
        <v>276</v>
      </c>
      <c r="D90" s="38"/>
      <c r="E90" s="49"/>
      <c r="F90" s="50"/>
      <c r="G90" s="50"/>
      <c r="H90" s="50"/>
      <c r="I90" s="50"/>
      <c r="J90" s="50"/>
      <c r="K90" s="50"/>
    </row>
    <row r="91" spans="1:11" ht="242.25">
      <c r="A91" s="44">
        <v>3</v>
      </c>
      <c r="B91" s="40" t="s">
        <v>224</v>
      </c>
      <c r="C91" s="23" t="s">
        <v>225</v>
      </c>
      <c r="D91" s="38">
        <v>1</v>
      </c>
      <c r="E91" s="40" t="s">
        <v>79</v>
      </c>
      <c r="F91" s="41">
        <v>718140</v>
      </c>
      <c r="G91" s="41"/>
      <c r="H91" s="41"/>
      <c r="I91" s="41"/>
      <c r="J91" s="41">
        <v>86177</v>
      </c>
      <c r="K91" s="43">
        <f>F91+J91</f>
        <v>804317</v>
      </c>
    </row>
    <row r="92" spans="1:11" ht="30.75" customHeight="1">
      <c r="B92" s="22"/>
      <c r="C92" s="80" t="s">
        <v>226</v>
      </c>
      <c r="D92" s="38">
        <v>1</v>
      </c>
      <c r="E92" s="20"/>
      <c r="F92" s="81">
        <f>F91</f>
        <v>718140</v>
      </c>
      <c r="G92" s="81"/>
      <c r="H92" s="81"/>
      <c r="I92" s="81"/>
      <c r="J92" s="81">
        <f>J91</f>
        <v>86177</v>
      </c>
      <c r="K92" s="24">
        <f>K91</f>
        <v>804317</v>
      </c>
    </row>
    <row r="93" spans="1:11" s="51" customFormat="1" ht="20.100000000000001" customHeight="1">
      <c r="B93" s="47"/>
      <c r="C93" s="47"/>
      <c r="D93" s="38">
        <v>1</v>
      </c>
      <c r="E93" s="67"/>
      <c r="F93" s="33"/>
      <c r="G93" s="33"/>
      <c r="H93" s="33"/>
      <c r="I93" s="33"/>
      <c r="J93" s="33"/>
      <c r="K93" s="33"/>
    </row>
    <row r="94" spans="1:11" s="51" customFormat="1" ht="20.100000000000001" customHeight="1">
      <c r="A94" s="51">
        <v>2</v>
      </c>
      <c r="B94" s="47">
        <v>1.5</v>
      </c>
      <c r="C94" s="47" t="s">
        <v>277</v>
      </c>
      <c r="D94" s="38"/>
      <c r="E94" s="67"/>
      <c r="F94" s="33"/>
      <c r="G94" s="33"/>
      <c r="H94" s="33"/>
      <c r="I94" s="33"/>
      <c r="J94" s="33"/>
      <c r="K94" s="33"/>
    </row>
    <row r="95" spans="1:11" ht="142.5">
      <c r="A95" s="44">
        <v>3</v>
      </c>
      <c r="B95" s="40" t="s">
        <v>227</v>
      </c>
      <c r="C95" s="23" t="s">
        <v>228</v>
      </c>
      <c r="D95" s="38">
        <v>1</v>
      </c>
      <c r="E95" s="40" t="s">
        <v>79</v>
      </c>
      <c r="F95" s="41">
        <v>400000</v>
      </c>
      <c r="G95" s="41"/>
      <c r="H95" s="41"/>
      <c r="I95" s="41"/>
      <c r="J95" s="41">
        <v>48000</v>
      </c>
      <c r="K95" s="43">
        <f>F95+J95</f>
        <v>448000</v>
      </c>
    </row>
    <row r="96" spans="1:11" ht="114">
      <c r="A96" s="44">
        <v>3</v>
      </c>
      <c r="B96" s="40" t="s">
        <v>229</v>
      </c>
      <c r="C96" s="82" t="s">
        <v>230</v>
      </c>
      <c r="D96" s="38">
        <v>1</v>
      </c>
      <c r="E96" s="40" t="s">
        <v>79</v>
      </c>
      <c r="F96" s="41">
        <v>198000</v>
      </c>
      <c r="G96" s="41"/>
      <c r="H96" s="41"/>
      <c r="I96" s="41"/>
      <c r="J96" s="41">
        <v>23760</v>
      </c>
      <c r="K96" s="43">
        <f>F96+J96</f>
        <v>221760</v>
      </c>
    </row>
    <row r="97" spans="1:11" ht="50.25" customHeight="1">
      <c r="B97" s="316" t="s">
        <v>231</v>
      </c>
      <c r="C97" s="316"/>
      <c r="D97" s="38">
        <v>1</v>
      </c>
      <c r="E97" s="40"/>
      <c r="F97" s="46">
        <f>SUM(F95:F96)</f>
        <v>598000</v>
      </c>
      <c r="G97" s="46"/>
      <c r="H97" s="46"/>
      <c r="I97" s="46"/>
      <c r="J97" s="46">
        <f>J95+J96</f>
        <v>71760</v>
      </c>
      <c r="K97" s="24">
        <f>SUM(K95:K96)</f>
        <v>669760</v>
      </c>
    </row>
    <row r="98" spans="1:11" s="51" customFormat="1" ht="20.100000000000001" customHeight="1">
      <c r="B98" s="47"/>
      <c r="C98" s="47"/>
      <c r="D98" s="38">
        <v>1</v>
      </c>
      <c r="E98" s="67"/>
      <c r="F98" s="33"/>
      <c r="G98" s="33"/>
      <c r="H98" s="33"/>
      <c r="I98" s="33"/>
      <c r="J98" s="33"/>
      <c r="K98" s="33"/>
    </row>
    <row r="99" spans="1:11" s="51" customFormat="1" ht="20.100000000000001" customHeight="1">
      <c r="A99" s="51">
        <v>2</v>
      </c>
      <c r="B99" s="47">
        <v>1.6</v>
      </c>
      <c r="C99" s="47" t="s">
        <v>232</v>
      </c>
      <c r="D99" s="38"/>
      <c r="E99" s="67"/>
      <c r="F99" s="33"/>
      <c r="G99" s="33"/>
      <c r="H99" s="33"/>
      <c r="I99" s="33"/>
      <c r="J99" s="33"/>
      <c r="K99" s="33"/>
    </row>
    <row r="100" spans="1:11" ht="15">
      <c r="A100" s="44">
        <v>3</v>
      </c>
      <c r="B100" s="40" t="s">
        <v>233</v>
      </c>
      <c r="C100" s="75" t="s">
        <v>234</v>
      </c>
      <c r="D100" s="38">
        <v>1</v>
      </c>
      <c r="E100" s="40" t="s">
        <v>79</v>
      </c>
      <c r="F100" s="41">
        <v>150000</v>
      </c>
      <c r="G100" s="41"/>
      <c r="H100" s="41"/>
      <c r="I100" s="41"/>
      <c r="J100" s="41">
        <v>18000</v>
      </c>
      <c r="K100" s="43">
        <f>F100+J100</f>
        <v>168000</v>
      </c>
    </row>
    <row r="101" spans="1:11" ht="15">
      <c r="A101" s="44">
        <v>3</v>
      </c>
      <c r="B101" s="22" t="s">
        <v>235</v>
      </c>
      <c r="C101" s="54" t="s">
        <v>236</v>
      </c>
      <c r="D101" s="38">
        <v>1</v>
      </c>
      <c r="E101" s="40" t="s">
        <v>79</v>
      </c>
      <c r="F101" s="41">
        <v>90000</v>
      </c>
      <c r="G101" s="41"/>
      <c r="H101" s="41"/>
      <c r="I101" s="41"/>
      <c r="J101" s="41">
        <v>10800</v>
      </c>
      <c r="K101" s="43">
        <f>F101+J101</f>
        <v>100800</v>
      </c>
    </row>
    <row r="102" spans="1:11" ht="20.100000000000001" customHeight="1">
      <c r="B102" s="316" t="s">
        <v>237</v>
      </c>
      <c r="C102" s="316"/>
      <c r="D102" s="38">
        <v>1</v>
      </c>
      <c r="E102" s="45"/>
      <c r="F102" s="46">
        <f>SUM(F100:F101)</f>
        <v>240000</v>
      </c>
      <c r="G102" s="46"/>
      <c r="H102" s="46"/>
      <c r="I102" s="46"/>
      <c r="J102" s="46">
        <f>SUM(J100:J101)</f>
        <v>28800</v>
      </c>
      <c r="K102" s="24">
        <f>SUM(K100:K101)</f>
        <v>268800</v>
      </c>
    </row>
    <row r="103" spans="1:11" s="51" customFormat="1" ht="20.100000000000001" customHeight="1">
      <c r="B103" s="47"/>
      <c r="C103" s="47"/>
      <c r="D103" s="38">
        <v>1</v>
      </c>
      <c r="E103" s="67"/>
      <c r="F103" s="33"/>
      <c r="G103" s="33"/>
      <c r="H103" s="33"/>
      <c r="I103" s="33"/>
      <c r="J103" s="33"/>
      <c r="K103" s="33"/>
    </row>
    <row r="104" spans="1:11" s="51" customFormat="1" ht="20.100000000000001" customHeight="1">
      <c r="A104" s="51">
        <v>2</v>
      </c>
      <c r="B104" s="47">
        <v>1.7</v>
      </c>
      <c r="C104" s="47" t="s">
        <v>278</v>
      </c>
      <c r="D104" s="38"/>
      <c r="E104" s="67"/>
      <c r="F104" s="33"/>
      <c r="G104" s="33"/>
      <c r="H104" s="33"/>
      <c r="I104" s="33"/>
      <c r="J104" s="33"/>
      <c r="K104" s="33"/>
    </row>
    <row r="105" spans="1:11" ht="15">
      <c r="A105" s="44">
        <v>3</v>
      </c>
      <c r="B105" s="40" t="s">
        <v>238</v>
      </c>
      <c r="C105" s="75" t="s">
        <v>234</v>
      </c>
      <c r="D105" s="38">
        <v>1</v>
      </c>
      <c r="E105" s="40" t="s">
        <v>79</v>
      </c>
      <c r="F105" s="41">
        <v>210000</v>
      </c>
      <c r="G105" s="41"/>
      <c r="H105" s="41"/>
      <c r="I105" s="41"/>
      <c r="J105" s="41">
        <v>25200</v>
      </c>
      <c r="K105" s="43">
        <f>F105+J105</f>
        <v>235200</v>
      </c>
    </row>
    <row r="106" spans="1:11" ht="15">
      <c r="A106" s="44">
        <v>3</v>
      </c>
      <c r="B106" s="22" t="s">
        <v>239</v>
      </c>
      <c r="C106" s="54" t="s">
        <v>236</v>
      </c>
      <c r="D106" s="38">
        <v>1</v>
      </c>
      <c r="E106" s="40" t="s">
        <v>79</v>
      </c>
      <c r="F106" s="41">
        <v>150000</v>
      </c>
      <c r="G106" s="41"/>
      <c r="H106" s="41"/>
      <c r="I106" s="41"/>
      <c r="J106" s="41">
        <v>18000</v>
      </c>
      <c r="K106" s="43">
        <f>F106+J106</f>
        <v>168000</v>
      </c>
    </row>
    <row r="107" spans="1:11" ht="20.100000000000001" customHeight="1">
      <c r="B107" s="316" t="s">
        <v>240</v>
      </c>
      <c r="C107" s="316"/>
      <c r="D107" s="38">
        <v>1</v>
      </c>
      <c r="E107" s="45"/>
      <c r="F107" s="46">
        <f>SUM(F105:F106)</f>
        <v>360000</v>
      </c>
      <c r="G107" s="46"/>
      <c r="H107" s="46"/>
      <c r="I107" s="46"/>
      <c r="J107" s="46">
        <f>SUM(J105:J106)</f>
        <v>43200</v>
      </c>
      <c r="K107" s="24">
        <f>SUM(K105:K106)</f>
        <v>403200</v>
      </c>
    </row>
    <row r="108" spans="1:11" s="51" customFormat="1" ht="20.100000000000001" customHeight="1">
      <c r="B108" s="47"/>
      <c r="C108" s="47"/>
      <c r="D108" s="38">
        <v>1</v>
      </c>
      <c r="E108" s="49"/>
      <c r="F108" s="63"/>
      <c r="G108" s="63"/>
      <c r="H108" s="63"/>
      <c r="I108" s="63"/>
      <c r="J108" s="63"/>
      <c r="K108" s="24"/>
    </row>
    <row r="109" spans="1:11" s="51" customFormat="1" ht="20.100000000000001" customHeight="1">
      <c r="A109" s="51">
        <v>2</v>
      </c>
      <c r="B109" s="47">
        <v>1.8</v>
      </c>
      <c r="C109" s="47" t="s">
        <v>279</v>
      </c>
      <c r="D109" s="38"/>
      <c r="E109" s="49"/>
      <c r="F109" s="63"/>
      <c r="G109" s="63"/>
      <c r="H109" s="63"/>
      <c r="I109" s="63"/>
      <c r="J109" s="63"/>
      <c r="K109" s="99"/>
    </row>
    <row r="110" spans="1:11" ht="20.100000000000001" customHeight="1">
      <c r="A110" s="44">
        <v>3</v>
      </c>
      <c r="B110" s="40" t="s">
        <v>241</v>
      </c>
      <c r="C110" s="83" t="s">
        <v>242</v>
      </c>
      <c r="D110" s="38">
        <v>1</v>
      </c>
      <c r="E110" s="40" t="s">
        <v>79</v>
      </c>
      <c r="F110" s="41">
        <v>100000</v>
      </c>
      <c r="G110" s="41"/>
      <c r="H110" s="41"/>
      <c r="I110" s="41"/>
      <c r="J110" s="41">
        <v>12000</v>
      </c>
      <c r="K110" s="43">
        <f>F110+J110</f>
        <v>112000</v>
      </c>
    </row>
    <row r="111" spans="1:11" ht="20.100000000000001" customHeight="1">
      <c r="A111" s="44">
        <v>3</v>
      </c>
      <c r="B111" s="40" t="s">
        <v>243</v>
      </c>
      <c r="C111" s="83" t="s">
        <v>244</v>
      </c>
      <c r="D111" s="38">
        <v>1</v>
      </c>
      <c r="E111" s="40" t="s">
        <v>79</v>
      </c>
      <c r="F111" s="41">
        <v>75000</v>
      </c>
      <c r="G111" s="41"/>
      <c r="H111" s="41"/>
      <c r="I111" s="41"/>
      <c r="J111" s="41">
        <v>9000</v>
      </c>
      <c r="K111" s="43">
        <f>F111+J111</f>
        <v>84000</v>
      </c>
    </row>
    <row r="112" spans="1:11" ht="20.100000000000001" customHeight="1">
      <c r="A112" s="44">
        <v>3</v>
      </c>
      <c r="B112" s="40" t="s">
        <v>245</v>
      </c>
      <c r="C112" s="83" t="s">
        <v>246</v>
      </c>
      <c r="D112" s="38">
        <v>1</v>
      </c>
      <c r="E112" s="40" t="s">
        <v>79</v>
      </c>
      <c r="F112" s="41">
        <v>35000</v>
      </c>
      <c r="G112" s="41"/>
      <c r="H112" s="41"/>
      <c r="I112" s="41"/>
      <c r="J112" s="41">
        <v>4200</v>
      </c>
      <c r="K112" s="43">
        <f>F112+J112</f>
        <v>39200</v>
      </c>
    </row>
    <row r="113" spans="1:11" ht="20.100000000000001" customHeight="1">
      <c r="A113" s="44">
        <v>3</v>
      </c>
      <c r="B113" s="40" t="s">
        <v>247</v>
      </c>
      <c r="C113" s="83" t="s">
        <v>248</v>
      </c>
      <c r="D113" s="38">
        <v>1</v>
      </c>
      <c r="E113" s="40" t="s">
        <v>79</v>
      </c>
      <c r="F113" s="41">
        <v>25000</v>
      </c>
      <c r="G113" s="41"/>
      <c r="H113" s="41"/>
      <c r="I113" s="41"/>
      <c r="J113" s="41">
        <v>3000</v>
      </c>
      <c r="K113" s="43">
        <f>F113+J113</f>
        <v>28000</v>
      </c>
    </row>
    <row r="114" spans="1:11" ht="20.100000000000001" customHeight="1">
      <c r="A114" s="44">
        <v>3</v>
      </c>
      <c r="B114" s="40" t="s">
        <v>249</v>
      </c>
      <c r="C114" s="83" t="s">
        <v>250</v>
      </c>
      <c r="D114" s="38">
        <v>1</v>
      </c>
      <c r="E114" s="40" t="s">
        <v>79</v>
      </c>
      <c r="F114" s="41">
        <v>25000</v>
      </c>
      <c r="G114" s="41"/>
      <c r="H114" s="41"/>
      <c r="I114" s="41"/>
      <c r="J114" s="41">
        <v>3000</v>
      </c>
      <c r="K114" s="43">
        <f>F114+J114</f>
        <v>28000</v>
      </c>
    </row>
    <row r="115" spans="1:11" ht="20.100000000000001" customHeight="1">
      <c r="B115" s="316" t="s">
        <v>251</v>
      </c>
      <c r="C115" s="316"/>
      <c r="D115" s="38">
        <v>1</v>
      </c>
      <c r="E115" s="40"/>
      <c r="F115" s="46">
        <f>SUM(F110:F114)</f>
        <v>260000</v>
      </c>
      <c r="G115" s="46"/>
      <c r="H115" s="46"/>
      <c r="I115" s="46"/>
      <c r="J115" s="46">
        <f>SUM(J110:J114)</f>
        <v>31200</v>
      </c>
      <c r="K115" s="24">
        <f>SUM(K110:K114)</f>
        <v>291200</v>
      </c>
    </row>
    <row r="116" spans="1:11" s="51" customFormat="1" ht="20.100000000000001" customHeight="1">
      <c r="B116" s="47"/>
      <c r="C116" s="47"/>
      <c r="D116" s="38">
        <v>1</v>
      </c>
      <c r="E116" s="49"/>
      <c r="F116" s="33"/>
      <c r="G116" s="33"/>
      <c r="H116" s="33"/>
      <c r="I116" s="33"/>
      <c r="J116" s="33"/>
      <c r="K116" s="24"/>
    </row>
    <row r="117" spans="1:11" s="51" customFormat="1" ht="20.100000000000001" customHeight="1">
      <c r="A117" s="51">
        <v>2</v>
      </c>
      <c r="B117" s="47">
        <v>1.9</v>
      </c>
      <c r="C117" s="47" t="s">
        <v>252</v>
      </c>
      <c r="D117" s="38"/>
      <c r="E117" s="49"/>
      <c r="F117" s="33"/>
      <c r="G117" s="33"/>
      <c r="H117" s="33"/>
      <c r="I117" s="33"/>
      <c r="J117" s="33"/>
      <c r="K117" s="99"/>
    </row>
    <row r="118" spans="1:11" ht="20.100000000000001" customHeight="1">
      <c r="A118" s="44">
        <v>3</v>
      </c>
      <c r="B118" s="40" t="s">
        <v>253</v>
      </c>
      <c r="C118" s="75" t="s">
        <v>254</v>
      </c>
      <c r="D118" s="38">
        <v>1</v>
      </c>
      <c r="E118" s="40" t="s">
        <v>79</v>
      </c>
      <c r="F118" s="41">
        <v>42000</v>
      </c>
      <c r="G118" s="41"/>
      <c r="H118" s="41"/>
      <c r="I118" s="41"/>
      <c r="J118" s="41">
        <v>5040</v>
      </c>
      <c r="K118" s="43">
        <f t="shared" ref="K118:K124" si="2">F118+J118</f>
        <v>47040</v>
      </c>
    </row>
    <row r="119" spans="1:11" ht="20.100000000000001" customHeight="1">
      <c r="A119" s="44">
        <v>3</v>
      </c>
      <c r="B119" s="40" t="s">
        <v>255</v>
      </c>
      <c r="C119" s="75" t="s">
        <v>256</v>
      </c>
      <c r="D119" s="38">
        <v>1</v>
      </c>
      <c r="E119" s="40" t="s">
        <v>79</v>
      </c>
      <c r="F119" s="41">
        <v>0</v>
      </c>
      <c r="G119" s="41"/>
      <c r="H119" s="41"/>
      <c r="I119" s="41"/>
      <c r="J119" s="41">
        <v>0</v>
      </c>
      <c r="K119" s="43">
        <f t="shared" si="2"/>
        <v>0</v>
      </c>
    </row>
    <row r="120" spans="1:11" ht="20.100000000000001" customHeight="1">
      <c r="A120" s="44">
        <v>3</v>
      </c>
      <c r="B120" s="40" t="s">
        <v>257</v>
      </c>
      <c r="C120" s="75" t="s">
        <v>258</v>
      </c>
      <c r="D120" s="38">
        <v>1</v>
      </c>
      <c r="E120" s="40" t="s">
        <v>79</v>
      </c>
      <c r="F120" s="41">
        <v>10000</v>
      </c>
      <c r="G120" s="41"/>
      <c r="H120" s="41"/>
      <c r="I120" s="41"/>
      <c r="J120" s="41">
        <v>1200</v>
      </c>
      <c r="K120" s="43">
        <f t="shared" si="2"/>
        <v>11200</v>
      </c>
    </row>
    <row r="121" spans="1:11" ht="20.100000000000001" customHeight="1">
      <c r="A121" s="44">
        <v>3</v>
      </c>
      <c r="B121" s="40" t="s">
        <v>259</v>
      </c>
      <c r="C121" s="75" t="s">
        <v>260</v>
      </c>
      <c r="D121" s="38">
        <v>1</v>
      </c>
      <c r="E121" s="40" t="s">
        <v>79</v>
      </c>
      <c r="F121" s="41">
        <v>10000</v>
      </c>
      <c r="G121" s="41"/>
      <c r="H121" s="41"/>
      <c r="I121" s="41"/>
      <c r="J121" s="41">
        <v>1200</v>
      </c>
      <c r="K121" s="43">
        <f t="shared" si="2"/>
        <v>11200</v>
      </c>
    </row>
    <row r="122" spans="1:11" ht="20.100000000000001" customHeight="1">
      <c r="A122" s="44">
        <v>3</v>
      </c>
      <c r="B122" s="40" t="s">
        <v>261</v>
      </c>
      <c r="C122" s="23" t="s">
        <v>262</v>
      </c>
      <c r="D122" s="38">
        <v>1</v>
      </c>
      <c r="E122" s="40" t="s">
        <v>79</v>
      </c>
      <c r="F122" s="41">
        <v>15000</v>
      </c>
      <c r="G122" s="41"/>
      <c r="H122" s="41"/>
      <c r="I122" s="41"/>
      <c r="J122" s="41">
        <v>1800</v>
      </c>
      <c r="K122" s="43">
        <f t="shared" si="2"/>
        <v>16800</v>
      </c>
    </row>
    <row r="123" spans="1:11" ht="20.100000000000001" customHeight="1">
      <c r="A123" s="44">
        <v>3</v>
      </c>
      <c r="B123" s="40" t="s">
        <v>263</v>
      </c>
      <c r="C123" s="23" t="s">
        <v>264</v>
      </c>
      <c r="D123" s="38">
        <v>1</v>
      </c>
      <c r="E123" s="40" t="s">
        <v>79</v>
      </c>
      <c r="F123" s="41">
        <v>10000</v>
      </c>
      <c r="G123" s="41"/>
      <c r="H123" s="41"/>
      <c r="I123" s="41"/>
      <c r="J123" s="41">
        <v>1200</v>
      </c>
      <c r="K123" s="43">
        <f t="shared" si="2"/>
        <v>11200</v>
      </c>
    </row>
    <row r="124" spans="1:11" ht="20.100000000000001" customHeight="1">
      <c r="A124" s="44">
        <v>3</v>
      </c>
      <c r="B124" s="40" t="s">
        <v>265</v>
      </c>
      <c r="C124" s="23" t="s">
        <v>266</v>
      </c>
      <c r="D124" s="38">
        <v>1</v>
      </c>
      <c r="E124" s="40" t="s">
        <v>79</v>
      </c>
      <c r="F124" s="41">
        <v>0</v>
      </c>
      <c r="G124" s="41"/>
      <c r="H124" s="41"/>
      <c r="I124" s="41"/>
      <c r="J124" s="41">
        <v>0</v>
      </c>
      <c r="K124" s="43">
        <f t="shared" si="2"/>
        <v>0</v>
      </c>
    </row>
    <row r="125" spans="1:11" ht="20.100000000000001" customHeight="1">
      <c r="B125" s="321" t="s">
        <v>267</v>
      </c>
      <c r="C125" s="321"/>
      <c r="D125" s="20"/>
      <c r="E125" s="20"/>
      <c r="F125" s="46">
        <f>SUM(F118:F124)</f>
        <v>87000</v>
      </c>
      <c r="G125" s="46"/>
      <c r="H125" s="46"/>
      <c r="I125" s="46"/>
      <c r="J125" s="46">
        <f t="shared" ref="J125" si="3">SUM(J118:J124)</f>
        <v>10440</v>
      </c>
      <c r="K125" s="46">
        <f>SUM(K118:K124)</f>
        <v>97440</v>
      </c>
    </row>
    <row r="126" spans="1:11" ht="20.100000000000001" customHeight="1">
      <c r="B126" s="98"/>
      <c r="C126" s="98"/>
      <c r="D126" s="98"/>
      <c r="E126" s="98"/>
      <c r="F126" s="46"/>
      <c r="G126" s="46"/>
      <c r="H126" s="46"/>
      <c r="I126" s="46"/>
      <c r="J126" s="46"/>
      <c r="K126" s="46"/>
    </row>
    <row r="127" spans="1:11" s="51" customFormat="1" ht="20.100000000000001" customHeight="1">
      <c r="A127" s="51">
        <v>2</v>
      </c>
      <c r="B127" s="105">
        <v>1.1000000000000001</v>
      </c>
      <c r="C127" s="67" t="s">
        <v>280</v>
      </c>
      <c r="D127" s="67"/>
      <c r="E127" s="67" t="s">
        <v>79</v>
      </c>
      <c r="F127" s="33">
        <v>0</v>
      </c>
      <c r="G127" s="33"/>
      <c r="H127" s="33"/>
      <c r="I127" s="33"/>
      <c r="J127" s="33">
        <v>0</v>
      </c>
      <c r="K127" s="24">
        <v>0</v>
      </c>
    </row>
    <row r="128" spans="1:11" ht="20.100000000000001" customHeight="1">
      <c r="B128" s="328"/>
      <c r="C128" s="329"/>
      <c r="D128" s="96"/>
      <c r="E128" s="40" t="s">
        <v>79</v>
      </c>
      <c r="F128" s="84"/>
      <c r="G128" s="84"/>
      <c r="H128" s="84"/>
      <c r="I128" s="84"/>
      <c r="J128" s="85"/>
      <c r="K128" s="43">
        <f>F128+J128</f>
        <v>0</v>
      </c>
    </row>
    <row r="129" spans="2:11" ht="20.100000000000001" customHeight="1">
      <c r="B129" s="330" t="s">
        <v>268</v>
      </c>
      <c r="C129" s="331"/>
      <c r="D129" s="95"/>
      <c r="E129" s="20"/>
      <c r="F129" s="24">
        <f>F128</f>
        <v>0</v>
      </c>
      <c r="G129" s="24"/>
      <c r="H129" s="24"/>
      <c r="I129" s="24"/>
      <c r="J129" s="24">
        <f>J128</f>
        <v>0</v>
      </c>
      <c r="K129" s="24">
        <f>K128</f>
        <v>0</v>
      </c>
    </row>
    <row r="130" spans="2:11" s="51" customFormat="1" ht="20.100000000000001" customHeight="1">
      <c r="B130" s="67"/>
      <c r="C130" s="67"/>
      <c r="D130" s="67"/>
      <c r="E130" s="67"/>
      <c r="F130" s="86"/>
      <c r="G130" s="86"/>
      <c r="H130" s="86"/>
      <c r="I130" s="86"/>
      <c r="J130" s="86"/>
      <c r="K130" s="24"/>
    </row>
    <row r="131" spans="2:11" s="79" customFormat="1" ht="28.5" customHeight="1">
      <c r="B131" s="321" t="s">
        <v>269</v>
      </c>
      <c r="C131" s="321"/>
      <c r="D131" s="20"/>
      <c r="E131" s="36"/>
      <c r="F131" s="24">
        <f>F10+F53+F88+F92+F97+F102+F107+F115+F125+F129</f>
        <v>11957140</v>
      </c>
      <c r="G131" s="24"/>
      <c r="H131" s="24"/>
      <c r="I131" s="24"/>
      <c r="J131" s="24">
        <f>J10+J53+J88+J92+J97+J102+J107+J115+J125+J129</f>
        <v>1434857</v>
      </c>
      <c r="K131" s="24">
        <f>K10+K53+K88+K92+K97+K102+K107+K115+K125+K129</f>
        <v>13391997</v>
      </c>
    </row>
    <row r="132" spans="2:11" ht="20.100000000000001" customHeight="1">
      <c r="B132" s="323" t="s">
        <v>270</v>
      </c>
      <c r="C132" s="324"/>
      <c r="D132" s="324"/>
      <c r="E132" s="324"/>
      <c r="F132" s="324"/>
      <c r="G132" s="324"/>
      <c r="H132" s="324"/>
      <c r="I132" s="324"/>
      <c r="J132" s="324"/>
      <c r="K132" s="325"/>
    </row>
    <row r="133" spans="2:11" ht="108.75" customHeight="1">
      <c r="B133" s="326" t="s">
        <v>271</v>
      </c>
      <c r="C133" s="327"/>
      <c r="D133" s="97"/>
      <c r="E133" s="27"/>
      <c r="F133" s="61"/>
      <c r="G133" s="61"/>
      <c r="H133" s="61"/>
      <c r="I133" s="61"/>
      <c r="J133" s="87"/>
      <c r="K133" s="43"/>
    </row>
    <row r="134" spans="2:11" ht="20.100000000000001" customHeight="1">
      <c r="B134" s="55"/>
      <c r="C134" s="88" t="s">
        <v>272</v>
      </c>
      <c r="D134" s="88"/>
      <c r="E134" s="55"/>
      <c r="F134" s="55"/>
      <c r="G134" s="55"/>
      <c r="H134" s="55"/>
      <c r="I134" s="55"/>
      <c r="J134" s="55"/>
      <c r="K134" s="89"/>
    </row>
    <row r="135" spans="2:11" ht="20.100000000000001" customHeight="1">
      <c r="B135" s="55"/>
      <c r="C135" s="88"/>
      <c r="D135" s="88"/>
      <c r="E135" s="55"/>
      <c r="F135" s="55"/>
      <c r="G135" s="55"/>
      <c r="H135" s="55"/>
      <c r="I135" s="55"/>
      <c r="J135" s="55"/>
      <c r="K135" s="89"/>
    </row>
    <row r="136" spans="2:11" ht="20.100000000000001" customHeight="1">
      <c r="B136" s="90"/>
      <c r="C136" s="91" t="s">
        <v>62</v>
      </c>
      <c r="D136" s="91"/>
      <c r="E136" s="91"/>
      <c r="F136" s="39"/>
      <c r="G136" s="39"/>
      <c r="H136" s="39"/>
      <c r="I136" s="39"/>
      <c r="J136" s="42"/>
      <c r="K136" s="85"/>
    </row>
    <row r="137" spans="2:11" ht="20.100000000000001" customHeight="1">
      <c r="B137" s="90"/>
      <c r="C137" s="91" t="s">
        <v>63</v>
      </c>
      <c r="D137" s="91"/>
      <c r="E137" s="91"/>
      <c r="F137" s="39"/>
      <c r="G137" s="39"/>
      <c r="H137" s="39"/>
      <c r="I137" s="39"/>
      <c r="J137" s="42"/>
      <c r="K137" s="85"/>
    </row>
    <row r="138" spans="2:11" ht="20.100000000000001" customHeight="1">
      <c r="B138" s="90"/>
      <c r="C138" s="91" t="s">
        <v>64</v>
      </c>
      <c r="D138" s="91"/>
      <c r="E138" s="91"/>
      <c r="F138" s="39"/>
      <c r="G138" s="39"/>
      <c r="H138" s="39"/>
      <c r="I138" s="39"/>
      <c r="J138" s="42"/>
      <c r="K138" s="85"/>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7">
    <mergeCell ref="B132:K132"/>
    <mergeCell ref="B133:C133"/>
    <mergeCell ref="B125:C125"/>
    <mergeCell ref="B128:C128"/>
    <mergeCell ref="B129:C129"/>
    <mergeCell ref="B131:C131"/>
    <mergeCell ref="B107:C107"/>
    <mergeCell ref="B115:C115"/>
    <mergeCell ref="B1:K1"/>
    <mergeCell ref="J2:J3"/>
    <mergeCell ref="K2:K3"/>
    <mergeCell ref="B10:C10"/>
    <mergeCell ref="B43:C43"/>
    <mergeCell ref="B102:C102"/>
    <mergeCell ref="B53:C53"/>
    <mergeCell ref="B88:C88"/>
    <mergeCell ref="B97:C97"/>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4.xml><?xml version="1.0" encoding="utf-8"?>
<worksheet xmlns="http://schemas.openxmlformats.org/spreadsheetml/2006/main" xmlns:r="http://schemas.openxmlformats.org/officeDocument/2006/relationships">
  <dimension ref="A1:K177"/>
  <sheetViews>
    <sheetView workbookViewId="0">
      <selection sqref="A1:XFD1048576"/>
    </sheetView>
  </sheetViews>
  <sheetFormatPr defaultColWidth="8.7109375" defaultRowHeight="12.75"/>
  <cols>
    <col min="1" max="1" width="8.7109375" style="163"/>
    <col min="2" max="2" width="12.28515625" style="163" customWidth="1"/>
    <col min="3" max="3" width="83.28515625" style="163" customWidth="1"/>
    <col min="4" max="4" width="29.85546875" style="163" customWidth="1"/>
    <col min="5" max="5" width="19.7109375" style="164" customWidth="1"/>
    <col min="6" max="9" width="18.7109375" style="163" customWidth="1"/>
    <col min="10" max="10" width="16.42578125" style="163" customWidth="1"/>
    <col min="11" max="11" width="25.7109375" style="165" customWidth="1"/>
    <col min="12" max="16384" width="8.7109375" style="163"/>
  </cols>
  <sheetData>
    <row r="1" spans="1:11" s="106" customFormat="1" ht="30" customHeight="1">
      <c r="B1" s="334" t="s">
        <v>281</v>
      </c>
      <c r="C1" s="334"/>
      <c r="D1" s="334"/>
      <c r="E1" s="334"/>
      <c r="F1" s="334"/>
      <c r="G1" s="334"/>
      <c r="H1" s="334"/>
      <c r="I1" s="334"/>
      <c r="J1" s="334"/>
      <c r="K1" s="334"/>
    </row>
    <row r="2" spans="1:11" s="106" customFormat="1" ht="30" customHeight="1">
      <c r="B2" s="102"/>
      <c r="C2" s="102" t="s">
        <v>282</v>
      </c>
      <c r="D2" s="102"/>
      <c r="E2" s="317"/>
      <c r="F2" s="317"/>
      <c r="G2" s="317"/>
      <c r="H2" s="317"/>
      <c r="I2" s="317"/>
      <c r="J2" s="317"/>
      <c r="K2" s="317"/>
    </row>
    <row r="3" spans="1:11" s="106" customFormat="1" ht="50.25" customHeight="1">
      <c r="A3" s="106" t="s">
        <v>12</v>
      </c>
      <c r="B3" s="169" t="s">
        <v>2</v>
      </c>
      <c r="C3" s="101" t="s">
        <v>0</v>
      </c>
      <c r="D3" s="101" t="s">
        <v>3</v>
      </c>
      <c r="E3" s="101" t="s">
        <v>1</v>
      </c>
      <c r="F3" s="37" t="s">
        <v>283</v>
      </c>
      <c r="G3" s="37" t="s">
        <v>273</v>
      </c>
      <c r="H3" s="37" t="s">
        <v>274</v>
      </c>
      <c r="I3" s="37" t="s">
        <v>275</v>
      </c>
      <c r="J3" s="37" t="s">
        <v>73</v>
      </c>
      <c r="K3" s="46" t="s">
        <v>284</v>
      </c>
    </row>
    <row r="4" spans="1:11" s="106" customFormat="1" ht="18" customHeight="1">
      <c r="B4" s="100"/>
      <c r="C4" s="101"/>
      <c r="D4" s="101"/>
      <c r="E4" s="107" t="s">
        <v>285</v>
      </c>
      <c r="F4" s="108" t="s">
        <v>286</v>
      </c>
      <c r="G4" s="108"/>
      <c r="H4" s="108"/>
      <c r="I4" s="108"/>
      <c r="J4" s="108" t="s">
        <v>287</v>
      </c>
      <c r="K4" s="46" t="s">
        <v>288</v>
      </c>
    </row>
    <row r="5" spans="1:11" s="110" customFormat="1" ht="19.5" customHeight="1">
      <c r="A5" s="110">
        <v>2</v>
      </c>
      <c r="B5" s="101">
        <v>2.1</v>
      </c>
      <c r="C5" s="27" t="s">
        <v>289</v>
      </c>
      <c r="D5" s="27">
        <v>1</v>
      </c>
      <c r="E5" s="101"/>
      <c r="F5" s="63"/>
      <c r="G5" s="63"/>
      <c r="H5" s="63"/>
      <c r="I5" s="63"/>
      <c r="J5" s="63"/>
      <c r="K5" s="109"/>
    </row>
    <row r="6" spans="1:11" s="110" customFormat="1" ht="16.5" customHeight="1">
      <c r="B6" s="100"/>
      <c r="C6" s="27" t="s">
        <v>90</v>
      </c>
      <c r="D6" s="27">
        <v>1</v>
      </c>
      <c r="E6" s="52"/>
      <c r="F6" s="63"/>
      <c r="G6" s="63"/>
      <c r="H6" s="63"/>
      <c r="I6" s="63"/>
      <c r="J6" s="63"/>
      <c r="K6" s="109"/>
    </row>
    <row r="7" spans="1:11" s="110" customFormat="1" ht="45.75" customHeight="1">
      <c r="A7" s="110">
        <v>3</v>
      </c>
      <c r="B7" s="40" t="s">
        <v>290</v>
      </c>
      <c r="C7" s="54" t="s">
        <v>291</v>
      </c>
      <c r="D7" s="27">
        <v>1</v>
      </c>
      <c r="E7" s="22" t="s">
        <v>79</v>
      </c>
      <c r="F7" s="41">
        <v>765000</v>
      </c>
      <c r="G7" s="41"/>
      <c r="H7" s="41"/>
      <c r="I7" s="41"/>
      <c r="J7" s="41">
        <v>91800</v>
      </c>
      <c r="K7" s="109">
        <f>F7+J7</f>
        <v>856800</v>
      </c>
    </row>
    <row r="8" spans="1:11" s="110" customFormat="1" ht="18" customHeight="1">
      <c r="B8" s="40"/>
      <c r="C8" s="27" t="s">
        <v>93</v>
      </c>
      <c r="D8" s="27">
        <v>1</v>
      </c>
      <c r="E8" s="101"/>
      <c r="F8" s="63"/>
      <c r="G8" s="63"/>
      <c r="H8" s="63"/>
      <c r="I8" s="63"/>
      <c r="J8" s="63"/>
      <c r="K8" s="109"/>
    </row>
    <row r="9" spans="1:11" s="110" customFormat="1" ht="27.75" customHeight="1">
      <c r="A9" s="110">
        <v>3</v>
      </c>
      <c r="B9" s="40" t="s">
        <v>292</v>
      </c>
      <c r="C9" s="23" t="s">
        <v>293</v>
      </c>
      <c r="D9" s="27">
        <v>1</v>
      </c>
      <c r="E9" s="22" t="s">
        <v>79</v>
      </c>
      <c r="F9" s="41">
        <v>1170100</v>
      </c>
      <c r="G9" s="41"/>
      <c r="H9" s="41"/>
      <c r="I9" s="41"/>
      <c r="J9" s="41">
        <v>140412</v>
      </c>
      <c r="K9" s="109">
        <f t="shared" ref="K9:K35" si="0">F9+J9</f>
        <v>1310512</v>
      </c>
    </row>
    <row r="10" spans="1:11" s="110" customFormat="1" ht="28.15" customHeight="1">
      <c r="A10" s="110">
        <v>3</v>
      </c>
      <c r="B10" s="40" t="s">
        <v>294</v>
      </c>
      <c r="C10" s="23" t="s">
        <v>295</v>
      </c>
      <c r="D10" s="27">
        <v>1</v>
      </c>
      <c r="E10" s="22" t="s">
        <v>79</v>
      </c>
      <c r="F10" s="41">
        <v>771000</v>
      </c>
      <c r="G10" s="41"/>
      <c r="H10" s="41"/>
      <c r="I10" s="41"/>
      <c r="J10" s="41">
        <f>F10*12%</f>
        <v>92520</v>
      </c>
      <c r="K10" s="109">
        <f t="shared" si="0"/>
        <v>863520</v>
      </c>
    </row>
    <row r="11" spans="1:11" s="110" customFormat="1" ht="27.75" customHeight="1">
      <c r="A11" s="110">
        <v>3</v>
      </c>
      <c r="B11" s="40" t="s">
        <v>296</v>
      </c>
      <c r="C11" s="23" t="s">
        <v>297</v>
      </c>
      <c r="D11" s="27">
        <v>1</v>
      </c>
      <c r="E11" s="22" t="s">
        <v>79</v>
      </c>
      <c r="F11" s="41">
        <v>687600</v>
      </c>
      <c r="G11" s="41"/>
      <c r="H11" s="41"/>
      <c r="I11" s="41"/>
      <c r="J11" s="41">
        <f>F11*12%</f>
        <v>82512</v>
      </c>
      <c r="K11" s="109">
        <f t="shared" si="0"/>
        <v>770112</v>
      </c>
    </row>
    <row r="12" spans="1:11" s="110" customFormat="1" ht="17.25" customHeight="1">
      <c r="B12" s="40"/>
      <c r="C12" s="27" t="s">
        <v>100</v>
      </c>
      <c r="D12" s="27">
        <v>1</v>
      </c>
      <c r="E12" s="101"/>
      <c r="F12" s="63"/>
      <c r="G12" s="63"/>
      <c r="H12" s="63"/>
      <c r="I12" s="63"/>
      <c r="J12" s="63"/>
      <c r="K12" s="109"/>
    </row>
    <row r="13" spans="1:11" s="110" customFormat="1" ht="44.25" customHeight="1">
      <c r="A13" s="110">
        <v>3</v>
      </c>
      <c r="B13" s="40" t="s">
        <v>298</v>
      </c>
      <c r="C13" s="23" t="s">
        <v>299</v>
      </c>
      <c r="D13" s="27">
        <v>1</v>
      </c>
      <c r="E13" s="22" t="s">
        <v>79</v>
      </c>
      <c r="F13" s="41">
        <v>37219600</v>
      </c>
      <c r="G13" s="41"/>
      <c r="H13" s="41"/>
      <c r="I13" s="41"/>
      <c r="J13" s="41">
        <f>F13*12%</f>
        <v>4466352</v>
      </c>
      <c r="K13" s="109">
        <f t="shared" si="0"/>
        <v>41685952</v>
      </c>
    </row>
    <row r="14" spans="1:11" s="110" customFormat="1" ht="18" customHeight="1">
      <c r="B14" s="40"/>
      <c r="C14" s="62" t="s">
        <v>103</v>
      </c>
      <c r="D14" s="27">
        <v>1</v>
      </c>
      <c r="E14" s="101"/>
      <c r="F14" s="63"/>
      <c r="G14" s="63"/>
      <c r="H14" s="63"/>
      <c r="I14" s="63"/>
      <c r="J14" s="63"/>
      <c r="K14" s="109"/>
    </row>
    <row r="15" spans="1:11" s="110" customFormat="1" ht="18" customHeight="1">
      <c r="A15" s="110">
        <v>3</v>
      </c>
      <c r="B15" s="40" t="s">
        <v>300</v>
      </c>
      <c r="C15" s="23" t="s">
        <v>301</v>
      </c>
      <c r="D15" s="27">
        <v>1</v>
      </c>
      <c r="E15" s="22" t="s">
        <v>79</v>
      </c>
      <c r="F15" s="41">
        <v>5954500</v>
      </c>
      <c r="G15" s="41"/>
      <c r="H15" s="41"/>
      <c r="I15" s="41"/>
      <c r="J15" s="41">
        <f>F15*12%</f>
        <v>714540</v>
      </c>
      <c r="K15" s="109">
        <f t="shared" si="0"/>
        <v>6669040</v>
      </c>
    </row>
    <row r="16" spans="1:11" s="110" customFormat="1" ht="21" customHeight="1">
      <c r="B16" s="40"/>
      <c r="C16" s="27" t="s">
        <v>106</v>
      </c>
      <c r="D16" s="27">
        <v>1</v>
      </c>
      <c r="E16" s="101"/>
      <c r="F16" s="63"/>
      <c r="G16" s="63"/>
      <c r="H16" s="63"/>
      <c r="I16" s="63"/>
      <c r="J16" s="63"/>
      <c r="K16" s="109"/>
    </row>
    <row r="17" spans="1:11" s="110" customFormat="1" ht="33" customHeight="1">
      <c r="A17" s="110">
        <v>3</v>
      </c>
      <c r="B17" s="40" t="s">
        <v>302</v>
      </c>
      <c r="C17" s="23" t="s">
        <v>303</v>
      </c>
      <c r="D17" s="27">
        <v>1</v>
      </c>
      <c r="E17" s="22" t="s">
        <v>79</v>
      </c>
      <c r="F17" s="41">
        <v>0</v>
      </c>
      <c r="G17" s="41"/>
      <c r="H17" s="41"/>
      <c r="I17" s="41"/>
      <c r="J17" s="41">
        <v>0</v>
      </c>
      <c r="K17" s="109">
        <f t="shared" si="0"/>
        <v>0</v>
      </c>
    </row>
    <row r="18" spans="1:11" s="110" customFormat="1" ht="16.5" customHeight="1">
      <c r="A18" s="110">
        <v>3</v>
      </c>
      <c r="B18" s="40" t="s">
        <v>304</v>
      </c>
      <c r="C18" s="23" t="s">
        <v>305</v>
      </c>
      <c r="D18" s="27">
        <v>1</v>
      </c>
      <c r="E18" s="22" t="s">
        <v>79</v>
      </c>
      <c r="F18" s="41">
        <v>1276700</v>
      </c>
      <c r="G18" s="41"/>
      <c r="H18" s="41"/>
      <c r="I18" s="41"/>
      <c r="J18" s="41">
        <f>F18*12%</f>
        <v>153204</v>
      </c>
      <c r="K18" s="109">
        <f t="shared" si="0"/>
        <v>1429904</v>
      </c>
    </row>
    <row r="19" spans="1:11" s="110" customFormat="1" ht="16.5" customHeight="1">
      <c r="B19" s="40"/>
      <c r="C19" s="62" t="s">
        <v>111</v>
      </c>
      <c r="D19" s="27">
        <v>1</v>
      </c>
      <c r="E19" s="101"/>
      <c r="F19" s="63"/>
      <c r="G19" s="63"/>
      <c r="H19" s="63"/>
      <c r="I19" s="63"/>
      <c r="J19" s="63"/>
      <c r="K19" s="109"/>
    </row>
    <row r="20" spans="1:11" s="110" customFormat="1" ht="28.15" customHeight="1">
      <c r="A20" s="110">
        <v>3</v>
      </c>
      <c r="B20" s="40" t="s">
        <v>306</v>
      </c>
      <c r="C20" s="23" t="s">
        <v>307</v>
      </c>
      <c r="D20" s="27">
        <v>1</v>
      </c>
      <c r="E20" s="22" t="s">
        <v>79</v>
      </c>
      <c r="F20" s="41">
        <v>6294700</v>
      </c>
      <c r="G20" s="41"/>
      <c r="H20" s="41"/>
      <c r="I20" s="41"/>
      <c r="J20" s="41">
        <f>F20*12%</f>
        <v>755364</v>
      </c>
      <c r="K20" s="109">
        <f t="shared" si="0"/>
        <v>7050064</v>
      </c>
    </row>
    <row r="21" spans="1:11" s="110" customFormat="1" ht="28.15" customHeight="1">
      <c r="A21" s="110">
        <v>3</v>
      </c>
      <c r="B21" s="40" t="s">
        <v>308</v>
      </c>
      <c r="C21" s="23" t="s">
        <v>115</v>
      </c>
      <c r="D21" s="27">
        <v>1</v>
      </c>
      <c r="E21" s="22" t="s">
        <v>79</v>
      </c>
      <c r="F21" s="41">
        <v>7271100</v>
      </c>
      <c r="G21" s="41"/>
      <c r="H21" s="41"/>
      <c r="I21" s="41"/>
      <c r="J21" s="41">
        <f t="shared" ref="J21:J43" si="1">F21*12%</f>
        <v>872532</v>
      </c>
      <c r="K21" s="109">
        <f t="shared" si="0"/>
        <v>8143632</v>
      </c>
    </row>
    <row r="22" spans="1:11" s="110" customFormat="1" ht="17.25" customHeight="1">
      <c r="A22" s="110">
        <v>3</v>
      </c>
      <c r="B22" s="40" t="s">
        <v>309</v>
      </c>
      <c r="C22" s="23" t="s">
        <v>117</v>
      </c>
      <c r="D22" s="27">
        <v>1</v>
      </c>
      <c r="E22" s="22" t="s">
        <v>79</v>
      </c>
      <c r="F22" s="41">
        <v>1926400</v>
      </c>
      <c r="G22" s="41"/>
      <c r="H22" s="41"/>
      <c r="I22" s="41"/>
      <c r="J22" s="41">
        <f t="shared" si="1"/>
        <v>231168</v>
      </c>
      <c r="K22" s="109">
        <f t="shared" si="0"/>
        <v>2157568</v>
      </c>
    </row>
    <row r="23" spans="1:11" s="110" customFormat="1" ht="15.75" customHeight="1">
      <c r="B23" s="40"/>
      <c r="C23" s="27" t="s">
        <v>118</v>
      </c>
      <c r="D23" s="27">
        <v>1</v>
      </c>
      <c r="E23" s="101"/>
      <c r="F23" s="63"/>
      <c r="G23" s="63"/>
      <c r="H23" s="63"/>
      <c r="I23" s="63"/>
      <c r="J23" s="63"/>
      <c r="K23" s="109"/>
    </row>
    <row r="24" spans="1:11" s="110" customFormat="1" ht="28.15" customHeight="1">
      <c r="A24" s="110">
        <v>3</v>
      </c>
      <c r="B24" s="40" t="s">
        <v>310</v>
      </c>
      <c r="C24" s="23" t="s">
        <v>120</v>
      </c>
      <c r="D24" s="27">
        <v>1</v>
      </c>
      <c r="E24" s="22" t="s">
        <v>79</v>
      </c>
      <c r="F24" s="41">
        <v>1934600</v>
      </c>
      <c r="G24" s="41"/>
      <c r="H24" s="41"/>
      <c r="I24" s="41"/>
      <c r="J24" s="41">
        <f t="shared" si="1"/>
        <v>232152</v>
      </c>
      <c r="K24" s="109">
        <f t="shared" si="0"/>
        <v>2166752</v>
      </c>
    </row>
    <row r="25" spans="1:11" s="110" customFormat="1" ht="16.5" customHeight="1">
      <c r="B25" s="27"/>
      <c r="C25" s="27" t="s">
        <v>121</v>
      </c>
      <c r="D25" s="27">
        <v>1</v>
      </c>
      <c r="E25" s="101"/>
      <c r="F25" s="63"/>
      <c r="G25" s="63"/>
      <c r="H25" s="63"/>
      <c r="I25" s="63"/>
      <c r="J25" s="63"/>
      <c r="K25" s="109"/>
    </row>
    <row r="26" spans="1:11" s="110" customFormat="1" ht="21" customHeight="1">
      <c r="A26" s="110">
        <v>3</v>
      </c>
      <c r="B26" s="40" t="s">
        <v>311</v>
      </c>
      <c r="C26" s="23" t="s">
        <v>123</v>
      </c>
      <c r="D26" s="27">
        <v>1</v>
      </c>
      <c r="E26" s="22" t="s">
        <v>79</v>
      </c>
      <c r="F26" s="41">
        <v>4685800</v>
      </c>
      <c r="G26" s="41"/>
      <c r="H26" s="41"/>
      <c r="I26" s="41"/>
      <c r="J26" s="41">
        <f t="shared" si="1"/>
        <v>562296</v>
      </c>
      <c r="K26" s="109">
        <f t="shared" si="0"/>
        <v>5248096</v>
      </c>
    </row>
    <row r="27" spans="1:11" s="110" customFormat="1" ht="15" customHeight="1">
      <c r="A27" s="110">
        <v>3</v>
      </c>
      <c r="B27" s="40" t="s">
        <v>312</v>
      </c>
      <c r="C27" s="23" t="s">
        <v>125</v>
      </c>
      <c r="D27" s="27">
        <v>1</v>
      </c>
      <c r="E27" s="22" t="s">
        <v>79</v>
      </c>
      <c r="F27" s="41">
        <v>3313500</v>
      </c>
      <c r="G27" s="41"/>
      <c r="H27" s="41"/>
      <c r="I27" s="41"/>
      <c r="J27" s="41">
        <f t="shared" si="1"/>
        <v>397620</v>
      </c>
      <c r="K27" s="109">
        <f t="shared" si="0"/>
        <v>3711120</v>
      </c>
    </row>
    <row r="28" spans="1:11" s="110" customFormat="1" ht="16.5" customHeight="1">
      <c r="A28" s="110">
        <v>3</v>
      </c>
      <c r="B28" s="40" t="s">
        <v>313</v>
      </c>
      <c r="C28" s="23" t="s">
        <v>127</v>
      </c>
      <c r="D28" s="27">
        <v>1</v>
      </c>
      <c r="E28" s="22" t="s">
        <v>79</v>
      </c>
      <c r="F28" s="41">
        <v>0</v>
      </c>
      <c r="G28" s="41"/>
      <c r="H28" s="41"/>
      <c r="I28" s="41"/>
      <c r="J28" s="41">
        <v>0</v>
      </c>
      <c r="K28" s="109">
        <f>F28+J28</f>
        <v>0</v>
      </c>
    </row>
    <row r="29" spans="1:11" s="110" customFormat="1" ht="16.5" customHeight="1">
      <c r="A29" s="110">
        <v>3</v>
      </c>
      <c r="B29" s="40" t="s">
        <v>314</v>
      </c>
      <c r="C29" s="23" t="s">
        <v>129</v>
      </c>
      <c r="D29" s="27">
        <v>1</v>
      </c>
      <c r="E29" s="22" t="s">
        <v>79</v>
      </c>
      <c r="F29" s="41">
        <v>335200</v>
      </c>
      <c r="G29" s="41"/>
      <c r="H29" s="41"/>
      <c r="I29" s="41"/>
      <c r="J29" s="41">
        <f t="shared" si="1"/>
        <v>40224</v>
      </c>
      <c r="K29" s="109">
        <f>F29+J29</f>
        <v>375424</v>
      </c>
    </row>
    <row r="30" spans="1:11" s="110" customFormat="1" ht="20.25" customHeight="1">
      <c r="B30" s="40"/>
      <c r="C30" s="62" t="s">
        <v>315</v>
      </c>
      <c r="D30" s="27">
        <v>1</v>
      </c>
      <c r="E30" s="111"/>
      <c r="F30" s="63"/>
      <c r="G30" s="63"/>
      <c r="H30" s="63"/>
      <c r="I30" s="63"/>
      <c r="J30" s="63"/>
      <c r="K30" s="109"/>
    </row>
    <row r="31" spans="1:11" s="110" customFormat="1" ht="21" customHeight="1">
      <c r="A31" s="110">
        <v>3</v>
      </c>
      <c r="B31" s="40" t="s">
        <v>316</v>
      </c>
      <c r="C31" s="23" t="s">
        <v>132</v>
      </c>
      <c r="D31" s="27">
        <v>1</v>
      </c>
      <c r="E31" s="22" t="s">
        <v>79</v>
      </c>
      <c r="F31" s="41">
        <v>3770300</v>
      </c>
      <c r="G31" s="41"/>
      <c r="H31" s="41"/>
      <c r="I31" s="41"/>
      <c r="J31" s="41">
        <f t="shared" si="1"/>
        <v>452436</v>
      </c>
      <c r="K31" s="109">
        <f t="shared" si="0"/>
        <v>4222736</v>
      </c>
    </row>
    <row r="32" spans="1:11" s="110" customFormat="1" ht="18" customHeight="1">
      <c r="A32" s="110">
        <v>3</v>
      </c>
      <c r="B32" s="40" t="s">
        <v>317</v>
      </c>
      <c r="C32" s="23" t="s">
        <v>134</v>
      </c>
      <c r="D32" s="27">
        <v>1</v>
      </c>
      <c r="E32" s="22" t="s">
        <v>79</v>
      </c>
      <c r="F32" s="41">
        <v>913600</v>
      </c>
      <c r="G32" s="41"/>
      <c r="H32" s="41"/>
      <c r="I32" s="41"/>
      <c r="J32" s="41">
        <f t="shared" si="1"/>
        <v>109632</v>
      </c>
      <c r="K32" s="109">
        <f t="shared" si="0"/>
        <v>1023232</v>
      </c>
    </row>
    <row r="33" spans="1:11" s="110" customFormat="1" ht="15.75" customHeight="1">
      <c r="B33" s="40"/>
      <c r="C33" s="62" t="s">
        <v>135</v>
      </c>
      <c r="D33" s="27">
        <v>1</v>
      </c>
      <c r="E33" s="111"/>
      <c r="F33" s="63"/>
      <c r="G33" s="63"/>
      <c r="H33" s="63"/>
      <c r="I33" s="63"/>
      <c r="J33" s="63"/>
      <c r="K33" s="109"/>
    </row>
    <row r="34" spans="1:11" s="110" customFormat="1" ht="17.25" customHeight="1">
      <c r="A34" s="110">
        <v>3</v>
      </c>
      <c r="B34" s="40" t="s">
        <v>318</v>
      </c>
      <c r="C34" s="23" t="s">
        <v>137</v>
      </c>
      <c r="D34" s="27">
        <v>1</v>
      </c>
      <c r="E34" s="22" t="s">
        <v>79</v>
      </c>
      <c r="F34" s="41">
        <v>1111100</v>
      </c>
      <c r="G34" s="41"/>
      <c r="H34" s="41"/>
      <c r="I34" s="41"/>
      <c r="J34" s="41">
        <f t="shared" si="1"/>
        <v>133332</v>
      </c>
      <c r="K34" s="109">
        <f t="shared" si="0"/>
        <v>1244432</v>
      </c>
    </row>
    <row r="35" spans="1:11" s="110" customFormat="1" ht="36" customHeight="1">
      <c r="A35" s="110">
        <v>3</v>
      </c>
      <c r="B35" s="40" t="s">
        <v>319</v>
      </c>
      <c r="C35" s="23" t="s">
        <v>320</v>
      </c>
      <c r="D35" s="27">
        <v>1</v>
      </c>
      <c r="E35" s="22" t="s">
        <v>79</v>
      </c>
      <c r="F35" s="41">
        <v>5229200</v>
      </c>
      <c r="G35" s="41"/>
      <c r="H35" s="41"/>
      <c r="I35" s="41"/>
      <c r="J35" s="41">
        <f t="shared" si="1"/>
        <v>627504</v>
      </c>
      <c r="K35" s="109">
        <f t="shared" si="0"/>
        <v>5856704</v>
      </c>
    </row>
    <row r="36" spans="1:11" s="110" customFormat="1" ht="14.25" customHeight="1">
      <c r="B36" s="40"/>
      <c r="C36" s="62" t="s">
        <v>140</v>
      </c>
      <c r="D36" s="27">
        <v>1</v>
      </c>
      <c r="E36" s="111"/>
      <c r="F36" s="63"/>
      <c r="G36" s="63"/>
      <c r="H36" s="63"/>
      <c r="I36" s="63"/>
      <c r="J36" s="63"/>
      <c r="K36" s="109"/>
    </row>
    <row r="37" spans="1:11" s="110" customFormat="1" ht="18" customHeight="1">
      <c r="A37" s="110">
        <v>3</v>
      </c>
      <c r="B37" s="40" t="s">
        <v>321</v>
      </c>
      <c r="C37" s="23" t="s">
        <v>322</v>
      </c>
      <c r="D37" s="27">
        <v>1</v>
      </c>
      <c r="E37" s="22" t="s">
        <v>79</v>
      </c>
      <c r="F37" s="41">
        <v>2033500</v>
      </c>
      <c r="G37" s="41"/>
      <c r="H37" s="41"/>
      <c r="I37" s="41"/>
      <c r="J37" s="41">
        <f t="shared" si="1"/>
        <v>244020</v>
      </c>
      <c r="K37" s="109">
        <f>F37+J37</f>
        <v>2277520</v>
      </c>
    </row>
    <row r="38" spans="1:11" s="110" customFormat="1" ht="18" customHeight="1">
      <c r="A38" s="110">
        <v>3</v>
      </c>
      <c r="B38" s="40" t="s">
        <v>323</v>
      </c>
      <c r="C38" s="23" t="s">
        <v>324</v>
      </c>
      <c r="D38" s="27">
        <v>1</v>
      </c>
      <c r="E38" s="22"/>
      <c r="F38" s="41">
        <v>0</v>
      </c>
      <c r="G38" s="41"/>
      <c r="H38" s="41"/>
      <c r="I38" s="41"/>
      <c r="J38" s="41">
        <f t="shared" si="1"/>
        <v>0</v>
      </c>
      <c r="K38" s="109"/>
    </row>
    <row r="39" spans="1:11" s="110" customFormat="1" ht="18" customHeight="1">
      <c r="A39" s="110">
        <v>3</v>
      </c>
      <c r="B39" s="40" t="s">
        <v>325</v>
      </c>
      <c r="C39" s="23" t="s">
        <v>326</v>
      </c>
      <c r="D39" s="27">
        <v>1</v>
      </c>
      <c r="E39" s="22" t="s">
        <v>79</v>
      </c>
      <c r="F39" s="41">
        <v>0</v>
      </c>
      <c r="G39" s="41"/>
      <c r="H39" s="41"/>
      <c r="I39" s="41"/>
      <c r="J39" s="41">
        <f t="shared" si="1"/>
        <v>0</v>
      </c>
      <c r="K39" s="109">
        <f t="shared" ref="K39:K41" si="2">F39+J39</f>
        <v>0</v>
      </c>
    </row>
    <row r="40" spans="1:11" s="110" customFormat="1" ht="20.25" customHeight="1">
      <c r="A40" s="110">
        <v>3</v>
      </c>
      <c r="B40" s="40" t="s">
        <v>327</v>
      </c>
      <c r="C40" s="23" t="s">
        <v>328</v>
      </c>
      <c r="D40" s="27">
        <v>1</v>
      </c>
      <c r="E40" s="22" t="s">
        <v>79</v>
      </c>
      <c r="F40" s="41">
        <v>0</v>
      </c>
      <c r="G40" s="41"/>
      <c r="H40" s="41"/>
      <c r="I40" s="41"/>
      <c r="J40" s="41">
        <f t="shared" si="1"/>
        <v>0</v>
      </c>
      <c r="K40" s="109">
        <f t="shared" si="2"/>
        <v>0</v>
      </c>
    </row>
    <row r="41" spans="1:11" s="110" customFormat="1" ht="17.25" customHeight="1">
      <c r="A41" s="110">
        <v>3</v>
      </c>
      <c r="B41" s="40" t="s">
        <v>329</v>
      </c>
      <c r="C41" s="23" t="s">
        <v>330</v>
      </c>
      <c r="D41" s="27">
        <v>1</v>
      </c>
      <c r="E41" s="22" t="s">
        <v>79</v>
      </c>
      <c r="F41" s="41">
        <v>4650300</v>
      </c>
      <c r="G41" s="41"/>
      <c r="H41" s="41"/>
      <c r="I41" s="41"/>
      <c r="J41" s="41">
        <f t="shared" si="1"/>
        <v>558036</v>
      </c>
      <c r="K41" s="109">
        <f t="shared" si="2"/>
        <v>5208336</v>
      </c>
    </row>
    <row r="42" spans="1:11" s="110" customFormat="1" ht="15.75" customHeight="1">
      <c r="A42" s="110">
        <v>3</v>
      </c>
      <c r="B42" s="40" t="s">
        <v>331</v>
      </c>
      <c r="C42" s="23" t="s">
        <v>154</v>
      </c>
      <c r="D42" s="27">
        <v>1</v>
      </c>
      <c r="E42" s="22" t="s">
        <v>79</v>
      </c>
      <c r="F42" s="41">
        <v>765000</v>
      </c>
      <c r="G42" s="41"/>
      <c r="H42" s="41"/>
      <c r="I42" s="41"/>
      <c r="J42" s="41">
        <f t="shared" si="1"/>
        <v>91800</v>
      </c>
      <c r="K42" s="109">
        <f>F42+J42</f>
        <v>856800</v>
      </c>
    </row>
    <row r="43" spans="1:11" s="110" customFormat="1" ht="16.5" customHeight="1">
      <c r="A43" s="110">
        <v>3</v>
      </c>
      <c r="B43" s="40" t="s">
        <v>332</v>
      </c>
      <c r="C43" s="23" t="s">
        <v>156</v>
      </c>
      <c r="D43" s="27">
        <v>1</v>
      </c>
      <c r="E43" s="22" t="s">
        <v>79</v>
      </c>
      <c r="F43" s="41">
        <v>194800</v>
      </c>
      <c r="G43" s="41"/>
      <c r="H43" s="41"/>
      <c r="I43" s="41"/>
      <c r="J43" s="41">
        <f t="shared" si="1"/>
        <v>23376</v>
      </c>
      <c r="K43" s="109">
        <f>F43+J43</f>
        <v>218176</v>
      </c>
    </row>
    <row r="44" spans="1:11" s="110" customFormat="1" ht="30" customHeight="1">
      <c r="B44" s="40"/>
      <c r="C44" s="27" t="s">
        <v>333</v>
      </c>
      <c r="D44" s="27">
        <v>1</v>
      </c>
      <c r="E44" s="101"/>
      <c r="F44" s="63"/>
      <c r="G44" s="63"/>
      <c r="H44" s="63"/>
      <c r="I44" s="63"/>
      <c r="J44" s="63"/>
      <c r="K44" s="109"/>
    </row>
    <row r="45" spans="1:11" s="110" customFormat="1" ht="15.75" customHeight="1">
      <c r="B45" s="40" t="s">
        <v>334</v>
      </c>
      <c r="C45" s="112"/>
      <c r="D45" s="27">
        <v>1</v>
      </c>
      <c r="E45" s="40" t="s">
        <v>79</v>
      </c>
      <c r="F45" s="41"/>
      <c r="G45" s="41"/>
      <c r="H45" s="41"/>
      <c r="I45" s="41"/>
      <c r="J45" s="41"/>
      <c r="K45" s="109">
        <f>F45+J45</f>
        <v>0</v>
      </c>
    </row>
    <row r="46" spans="1:11" s="110" customFormat="1" ht="17.25" customHeight="1">
      <c r="B46" s="40" t="s">
        <v>335</v>
      </c>
      <c r="C46" s="112"/>
      <c r="D46" s="27">
        <v>1</v>
      </c>
      <c r="E46" s="40" t="s">
        <v>79</v>
      </c>
      <c r="F46" s="41"/>
      <c r="G46" s="41"/>
      <c r="H46" s="41"/>
      <c r="I46" s="41"/>
      <c r="J46" s="41"/>
      <c r="K46" s="109">
        <f>F46+J46</f>
        <v>0</v>
      </c>
    </row>
    <row r="47" spans="1:11" s="110" customFormat="1" ht="17.25" customHeight="1">
      <c r="B47" s="40" t="s">
        <v>336</v>
      </c>
      <c r="C47" s="41"/>
      <c r="D47" s="27">
        <v>1</v>
      </c>
      <c r="E47" s="40" t="s">
        <v>79</v>
      </c>
      <c r="F47" s="41"/>
      <c r="G47" s="41"/>
      <c r="H47" s="41"/>
      <c r="I47" s="41"/>
      <c r="J47" s="41"/>
      <c r="K47" s="109">
        <f>F47+J47</f>
        <v>0</v>
      </c>
    </row>
    <row r="48" spans="1:11" s="113" customFormat="1" ht="15.75" customHeight="1" thickBot="1">
      <c r="A48" s="44"/>
      <c r="B48" s="321" t="s">
        <v>337</v>
      </c>
      <c r="C48" s="322"/>
      <c r="D48" s="27">
        <v>1</v>
      </c>
      <c r="E48" s="111"/>
      <c r="F48" s="103">
        <f>SUM(F7:F47)</f>
        <v>92273600</v>
      </c>
      <c r="G48" s="168"/>
      <c r="H48" s="168"/>
      <c r="I48" s="168"/>
      <c r="J48" s="103">
        <f>SUM(J7:J47)</f>
        <v>11072832</v>
      </c>
      <c r="K48" s="46">
        <f>SUM(K7:K47)</f>
        <v>103346432</v>
      </c>
    </row>
    <row r="49" spans="1:11" s="119" customFormat="1" ht="15.75" customHeight="1">
      <c r="A49" s="166"/>
      <c r="B49" s="114"/>
      <c r="C49" s="115"/>
      <c r="D49" s="27">
        <v>1</v>
      </c>
      <c r="E49" s="116"/>
      <c r="F49" s="117"/>
      <c r="G49" s="117"/>
      <c r="H49" s="117"/>
      <c r="I49" s="117"/>
      <c r="J49" s="117"/>
      <c r="K49" s="118"/>
    </row>
    <row r="50" spans="1:11" s="110" customFormat="1" ht="45">
      <c r="A50" s="110">
        <v>2</v>
      </c>
      <c r="B50" s="120">
        <v>2.2000000000000002</v>
      </c>
      <c r="C50" s="121" t="s">
        <v>535</v>
      </c>
      <c r="D50" s="27">
        <v>1</v>
      </c>
      <c r="E50" s="122"/>
      <c r="F50" s="123"/>
      <c r="G50" s="123"/>
      <c r="H50" s="123"/>
      <c r="I50" s="123"/>
      <c r="J50" s="123"/>
      <c r="K50" s="124"/>
    </row>
    <row r="51" spans="1:11" s="110" customFormat="1" ht="27.75" customHeight="1">
      <c r="B51" s="100"/>
      <c r="C51" s="125"/>
      <c r="D51" s="27">
        <v>1</v>
      </c>
      <c r="E51" s="111"/>
      <c r="F51" s="63"/>
      <c r="G51" s="63"/>
      <c r="H51" s="63"/>
      <c r="I51" s="63"/>
      <c r="J51" s="63"/>
      <c r="K51" s="109"/>
    </row>
    <row r="52" spans="1:11" s="110" customFormat="1" ht="19.5" customHeight="1">
      <c r="B52" s="45"/>
      <c r="C52" s="126" t="s">
        <v>161</v>
      </c>
      <c r="D52" s="27">
        <v>1</v>
      </c>
      <c r="E52" s="52"/>
      <c r="F52" s="63"/>
      <c r="G52" s="63"/>
      <c r="H52" s="63"/>
      <c r="I52" s="63"/>
      <c r="J52" s="63"/>
      <c r="K52" s="109"/>
    </row>
    <row r="53" spans="1:11" s="110" customFormat="1" ht="48.75" customHeight="1">
      <c r="A53" s="110">
        <v>3</v>
      </c>
      <c r="B53" s="40" t="s">
        <v>338</v>
      </c>
      <c r="C53" s="75" t="s">
        <v>339</v>
      </c>
      <c r="D53" s="27">
        <v>1</v>
      </c>
      <c r="E53" s="22" t="s">
        <v>79</v>
      </c>
      <c r="F53" s="41">
        <v>0</v>
      </c>
      <c r="G53" s="41"/>
      <c r="H53" s="41"/>
      <c r="I53" s="41"/>
      <c r="J53" s="41">
        <v>0</v>
      </c>
      <c r="K53" s="109">
        <f t="shared" ref="K53:K71" si="3">F53+J53</f>
        <v>0</v>
      </c>
    </row>
    <row r="54" spans="1:11" s="110" customFormat="1" ht="28.15" customHeight="1">
      <c r="A54" s="110">
        <v>3</v>
      </c>
      <c r="B54" s="40" t="s">
        <v>340</v>
      </c>
      <c r="C54" s="75" t="s">
        <v>341</v>
      </c>
      <c r="D54" s="27">
        <v>1</v>
      </c>
      <c r="E54" s="22" t="s">
        <v>79</v>
      </c>
      <c r="F54" s="41">
        <v>125695</v>
      </c>
      <c r="G54" s="41"/>
      <c r="H54" s="41"/>
      <c r="I54" s="41"/>
      <c r="J54" s="41">
        <f>ROUNDUP(F54*12%,0)</f>
        <v>15084</v>
      </c>
      <c r="K54" s="109">
        <f t="shared" si="3"/>
        <v>140779</v>
      </c>
    </row>
    <row r="55" spans="1:11" s="110" customFormat="1" ht="28.15" customHeight="1">
      <c r="A55" s="110">
        <v>3</v>
      </c>
      <c r="B55" s="40" t="s">
        <v>342</v>
      </c>
      <c r="C55" s="75" t="s">
        <v>343</v>
      </c>
      <c r="D55" s="27">
        <v>1</v>
      </c>
      <c r="E55" s="22" t="s">
        <v>79</v>
      </c>
      <c r="F55" s="41">
        <v>23789</v>
      </c>
      <c r="G55" s="41"/>
      <c r="H55" s="41"/>
      <c r="I55" s="41"/>
      <c r="J55" s="41">
        <f t="shared" ref="J55:J56" si="4">ROUNDUP(F55*12%,0)</f>
        <v>2855</v>
      </c>
      <c r="K55" s="109">
        <f t="shared" si="3"/>
        <v>26644</v>
      </c>
    </row>
    <row r="56" spans="1:11" s="127" customFormat="1" ht="39" customHeight="1">
      <c r="A56" s="127">
        <v>3</v>
      </c>
      <c r="B56" s="40" t="s">
        <v>344</v>
      </c>
      <c r="C56" s="75" t="s">
        <v>345</v>
      </c>
      <c r="D56" s="27">
        <v>1</v>
      </c>
      <c r="E56" s="22" t="s">
        <v>79</v>
      </c>
      <c r="F56" s="41">
        <v>61910</v>
      </c>
      <c r="G56" s="41"/>
      <c r="H56" s="41"/>
      <c r="I56" s="41"/>
      <c r="J56" s="41">
        <f t="shared" si="4"/>
        <v>7430</v>
      </c>
      <c r="K56" s="109">
        <f t="shared" si="3"/>
        <v>69340</v>
      </c>
    </row>
    <row r="57" spans="1:11" s="110" customFormat="1" ht="28.15" customHeight="1">
      <c r="A57" s="110">
        <v>3</v>
      </c>
      <c r="B57" s="40" t="s">
        <v>346</v>
      </c>
      <c r="C57" s="27" t="s">
        <v>333</v>
      </c>
      <c r="D57" s="27">
        <v>1</v>
      </c>
      <c r="E57" s="101"/>
      <c r="F57" s="63"/>
      <c r="G57" s="63"/>
      <c r="H57" s="63"/>
      <c r="I57" s="63"/>
      <c r="J57" s="63"/>
      <c r="K57" s="109"/>
    </row>
    <row r="58" spans="1:11" s="110" customFormat="1" ht="17.25" customHeight="1">
      <c r="B58" s="40" t="s">
        <v>347</v>
      </c>
      <c r="C58" s="112"/>
      <c r="D58" s="27">
        <v>1</v>
      </c>
      <c r="E58" s="22" t="s">
        <v>79</v>
      </c>
      <c r="F58" s="41">
        <v>0</v>
      </c>
      <c r="G58" s="41"/>
      <c r="H58" s="41"/>
      <c r="I58" s="41"/>
      <c r="J58" s="41">
        <f t="shared" ref="J58:J71" si="5">F58*12%</f>
        <v>0</v>
      </c>
      <c r="K58" s="109">
        <f t="shared" si="3"/>
        <v>0</v>
      </c>
    </row>
    <row r="59" spans="1:11" s="110" customFormat="1" ht="23.25" customHeight="1">
      <c r="B59" s="45"/>
      <c r="C59" s="52" t="s">
        <v>170</v>
      </c>
      <c r="D59" s="27">
        <v>1</v>
      </c>
      <c r="E59" s="52"/>
      <c r="F59" s="63"/>
      <c r="G59" s="63"/>
      <c r="H59" s="63"/>
      <c r="I59" s="63"/>
      <c r="J59" s="63"/>
      <c r="K59" s="109"/>
    </row>
    <row r="60" spans="1:11" s="110" customFormat="1" ht="45" customHeight="1">
      <c r="A60" s="110">
        <v>3</v>
      </c>
      <c r="B60" s="40" t="s">
        <v>348</v>
      </c>
      <c r="C60" s="23" t="s">
        <v>349</v>
      </c>
      <c r="D60" s="27">
        <v>1</v>
      </c>
      <c r="E60" s="22" t="s">
        <v>79</v>
      </c>
      <c r="F60" s="41">
        <v>180799</v>
      </c>
      <c r="G60" s="41"/>
      <c r="H60" s="41"/>
      <c r="I60" s="41"/>
      <c r="J60" s="41">
        <f t="shared" ref="J60:J63" si="6">ROUNDUP(F60*12%,0)</f>
        <v>21696</v>
      </c>
      <c r="K60" s="109">
        <f t="shared" si="3"/>
        <v>202495</v>
      </c>
    </row>
    <row r="61" spans="1:11" s="110" customFormat="1" ht="28.15" customHeight="1">
      <c r="A61" s="110">
        <v>3</v>
      </c>
      <c r="B61" s="40" t="s">
        <v>350</v>
      </c>
      <c r="C61" s="23" t="s">
        <v>351</v>
      </c>
      <c r="D61" s="27">
        <v>1</v>
      </c>
      <c r="E61" s="22" t="s">
        <v>79</v>
      </c>
      <c r="F61" s="41">
        <v>297329</v>
      </c>
      <c r="G61" s="41"/>
      <c r="H61" s="41"/>
      <c r="I61" s="41"/>
      <c r="J61" s="41">
        <f t="shared" si="6"/>
        <v>35680</v>
      </c>
      <c r="K61" s="109">
        <f t="shared" si="3"/>
        <v>333009</v>
      </c>
    </row>
    <row r="62" spans="1:11" s="110" customFormat="1" ht="31.5" customHeight="1">
      <c r="A62" s="110">
        <v>3</v>
      </c>
      <c r="B62" s="40" t="s">
        <v>352</v>
      </c>
      <c r="C62" s="23" t="s">
        <v>353</v>
      </c>
      <c r="D62" s="27">
        <v>1</v>
      </c>
      <c r="E62" s="22" t="s">
        <v>79</v>
      </c>
      <c r="F62" s="41">
        <v>691658</v>
      </c>
      <c r="G62" s="41"/>
      <c r="H62" s="41"/>
      <c r="I62" s="41"/>
      <c r="J62" s="41">
        <f t="shared" si="6"/>
        <v>82999</v>
      </c>
      <c r="K62" s="109">
        <f t="shared" si="3"/>
        <v>774657</v>
      </c>
    </row>
    <row r="63" spans="1:11" s="110" customFormat="1" ht="28.15" customHeight="1">
      <c r="A63" s="110">
        <v>3</v>
      </c>
      <c r="B63" s="40" t="s">
        <v>354</v>
      </c>
      <c r="C63" s="23" t="s">
        <v>355</v>
      </c>
      <c r="D63" s="27">
        <v>1</v>
      </c>
      <c r="E63" s="22" t="s">
        <v>79</v>
      </c>
      <c r="F63" s="41">
        <v>123665</v>
      </c>
      <c r="G63" s="41"/>
      <c r="H63" s="41"/>
      <c r="I63" s="41"/>
      <c r="J63" s="41">
        <f t="shared" si="6"/>
        <v>14840</v>
      </c>
      <c r="K63" s="109">
        <f t="shared" si="3"/>
        <v>138505</v>
      </c>
    </row>
    <row r="64" spans="1:11" s="110" customFormat="1" ht="28.15" customHeight="1">
      <c r="A64" s="110">
        <v>3</v>
      </c>
      <c r="B64" s="40" t="s">
        <v>356</v>
      </c>
      <c r="C64" s="23" t="s">
        <v>357</v>
      </c>
      <c r="D64" s="27">
        <v>1</v>
      </c>
      <c r="E64" s="22" t="s">
        <v>79</v>
      </c>
      <c r="F64" s="41">
        <v>0</v>
      </c>
      <c r="G64" s="41"/>
      <c r="H64" s="41"/>
      <c r="I64" s="41"/>
      <c r="J64" s="41">
        <f t="shared" si="5"/>
        <v>0</v>
      </c>
      <c r="K64" s="109">
        <f t="shared" si="3"/>
        <v>0</v>
      </c>
    </row>
    <row r="65" spans="1:11" s="110" customFormat="1" ht="28.15" customHeight="1">
      <c r="A65" s="110">
        <v>3</v>
      </c>
      <c r="B65" s="40" t="s">
        <v>358</v>
      </c>
      <c r="C65" s="23" t="s">
        <v>359</v>
      </c>
      <c r="D65" s="27">
        <v>1</v>
      </c>
      <c r="E65" s="22" t="s">
        <v>79</v>
      </c>
      <c r="F65" s="41">
        <v>0</v>
      </c>
      <c r="G65" s="41"/>
      <c r="H65" s="41"/>
      <c r="I65" s="41"/>
      <c r="J65" s="41">
        <f t="shared" si="5"/>
        <v>0</v>
      </c>
      <c r="K65" s="109">
        <f t="shared" si="3"/>
        <v>0</v>
      </c>
    </row>
    <row r="66" spans="1:11" s="110" customFormat="1" ht="28.15" customHeight="1">
      <c r="A66" s="110">
        <v>3</v>
      </c>
      <c r="B66" s="40" t="s">
        <v>360</v>
      </c>
      <c r="C66" s="23" t="s">
        <v>361</v>
      </c>
      <c r="D66" s="27">
        <v>1</v>
      </c>
      <c r="E66" s="22" t="s">
        <v>79</v>
      </c>
      <c r="F66" s="41">
        <v>0</v>
      </c>
      <c r="G66" s="41"/>
      <c r="H66" s="41"/>
      <c r="I66" s="41"/>
      <c r="J66" s="41">
        <f t="shared" si="5"/>
        <v>0</v>
      </c>
      <c r="K66" s="109">
        <f t="shared" si="3"/>
        <v>0</v>
      </c>
    </row>
    <row r="67" spans="1:11" s="110" customFormat="1" ht="48.75" customHeight="1">
      <c r="A67" s="110">
        <v>3</v>
      </c>
      <c r="B67" s="40" t="s">
        <v>362</v>
      </c>
      <c r="C67" s="23" t="s">
        <v>363</v>
      </c>
      <c r="D67" s="27">
        <v>1</v>
      </c>
      <c r="E67" s="22" t="s">
        <v>79</v>
      </c>
      <c r="F67" s="41">
        <v>2382739</v>
      </c>
      <c r="G67" s="41"/>
      <c r="H67" s="41"/>
      <c r="I67" s="41"/>
      <c r="J67" s="41">
        <f t="shared" ref="J67:J69" si="7">ROUNDUP(F67*12%,0)</f>
        <v>285929</v>
      </c>
      <c r="K67" s="109">
        <f t="shared" si="3"/>
        <v>2668668</v>
      </c>
    </row>
    <row r="68" spans="1:11" s="127" customFormat="1" ht="49.5" customHeight="1">
      <c r="A68" s="127">
        <v>3</v>
      </c>
      <c r="B68" s="40" t="s">
        <v>364</v>
      </c>
      <c r="C68" s="23" t="s">
        <v>365</v>
      </c>
      <c r="D68" s="27">
        <v>1</v>
      </c>
      <c r="E68" s="22" t="s">
        <v>79</v>
      </c>
      <c r="F68" s="41">
        <v>402095</v>
      </c>
      <c r="G68" s="41"/>
      <c r="H68" s="41"/>
      <c r="I68" s="41"/>
      <c r="J68" s="41">
        <f t="shared" si="7"/>
        <v>48252</v>
      </c>
      <c r="K68" s="109">
        <f t="shared" si="3"/>
        <v>450347</v>
      </c>
    </row>
    <row r="69" spans="1:11" s="127" customFormat="1" ht="54.75" customHeight="1">
      <c r="A69" s="127">
        <v>3</v>
      </c>
      <c r="B69" s="40" t="s">
        <v>366</v>
      </c>
      <c r="C69" s="23" t="s">
        <v>367</v>
      </c>
      <c r="D69" s="27">
        <v>1</v>
      </c>
      <c r="E69" s="22" t="s">
        <v>79</v>
      </c>
      <c r="F69" s="41">
        <v>92654</v>
      </c>
      <c r="G69" s="41"/>
      <c r="H69" s="41"/>
      <c r="I69" s="41"/>
      <c r="J69" s="41">
        <f t="shared" si="7"/>
        <v>11119</v>
      </c>
      <c r="K69" s="109">
        <f t="shared" si="3"/>
        <v>103773</v>
      </c>
    </row>
    <row r="70" spans="1:11" s="110" customFormat="1" ht="45" customHeight="1">
      <c r="A70" s="110">
        <v>3</v>
      </c>
      <c r="B70" s="40" t="s">
        <v>368</v>
      </c>
      <c r="C70" s="23" t="s">
        <v>369</v>
      </c>
      <c r="D70" s="27">
        <v>1</v>
      </c>
      <c r="E70" s="22" t="s">
        <v>79</v>
      </c>
      <c r="F70" s="41">
        <v>0</v>
      </c>
      <c r="G70" s="41"/>
      <c r="H70" s="41"/>
      <c r="I70" s="41"/>
      <c r="J70" s="41">
        <f t="shared" si="5"/>
        <v>0</v>
      </c>
      <c r="K70" s="109">
        <f t="shared" si="3"/>
        <v>0</v>
      </c>
    </row>
    <row r="71" spans="1:11" s="110" customFormat="1" ht="50.25" customHeight="1">
      <c r="A71" s="110">
        <v>3</v>
      </c>
      <c r="B71" s="40" t="s">
        <v>370</v>
      </c>
      <c r="C71" s="23" t="s">
        <v>371</v>
      </c>
      <c r="D71" s="27">
        <v>1</v>
      </c>
      <c r="E71" s="22" t="s">
        <v>79</v>
      </c>
      <c r="F71" s="41">
        <v>0</v>
      </c>
      <c r="G71" s="41"/>
      <c r="H71" s="41"/>
      <c r="I71" s="41"/>
      <c r="J71" s="41">
        <f t="shared" si="5"/>
        <v>0</v>
      </c>
      <c r="K71" s="109">
        <f t="shared" si="3"/>
        <v>0</v>
      </c>
    </row>
    <row r="72" spans="1:11" s="110" customFormat="1" ht="48" customHeight="1">
      <c r="A72" s="110">
        <v>3</v>
      </c>
      <c r="B72" s="40" t="s">
        <v>372</v>
      </c>
      <c r="C72" s="23" t="s">
        <v>373</v>
      </c>
      <c r="D72" s="27">
        <v>1</v>
      </c>
      <c r="E72" s="22" t="s">
        <v>79</v>
      </c>
      <c r="F72" s="41">
        <v>729421</v>
      </c>
      <c r="G72" s="41"/>
      <c r="H72" s="41"/>
      <c r="I72" s="41"/>
      <c r="J72" s="41">
        <f t="shared" ref="J72:J85" si="8">ROUNDUP(F72*12%,0)</f>
        <v>87531</v>
      </c>
      <c r="K72" s="109">
        <f>F72+J72</f>
        <v>816952</v>
      </c>
    </row>
    <row r="73" spans="1:11" s="127" customFormat="1" ht="44.25" customHeight="1">
      <c r="A73" s="127">
        <v>3</v>
      </c>
      <c r="B73" s="40" t="s">
        <v>374</v>
      </c>
      <c r="C73" s="23" t="s">
        <v>375</v>
      </c>
      <c r="D73" s="27">
        <v>1</v>
      </c>
      <c r="E73" s="22" t="s">
        <v>79</v>
      </c>
      <c r="F73" s="41">
        <v>123819</v>
      </c>
      <c r="G73" s="41"/>
      <c r="H73" s="41"/>
      <c r="I73" s="41"/>
      <c r="J73" s="41">
        <f t="shared" si="8"/>
        <v>14859</v>
      </c>
      <c r="K73" s="109">
        <f t="shared" ref="K73:K89" si="9">F73+J73</f>
        <v>138678</v>
      </c>
    </row>
    <row r="74" spans="1:11" s="127" customFormat="1" ht="31.5" customHeight="1">
      <c r="A74" s="127">
        <v>3</v>
      </c>
      <c r="B74" s="40" t="s">
        <v>376</v>
      </c>
      <c r="C74" s="128" t="s">
        <v>377</v>
      </c>
      <c r="D74" s="27">
        <v>1</v>
      </c>
      <c r="E74" s="22" t="s">
        <v>79</v>
      </c>
      <c r="F74" s="41">
        <v>399170</v>
      </c>
      <c r="G74" s="41"/>
      <c r="H74" s="41"/>
      <c r="I74" s="41"/>
      <c r="J74" s="41">
        <f t="shared" si="8"/>
        <v>47901</v>
      </c>
      <c r="K74" s="109">
        <f t="shared" si="9"/>
        <v>447071</v>
      </c>
    </row>
    <row r="75" spans="1:11" s="110" customFormat="1" ht="30" customHeight="1">
      <c r="A75" s="110">
        <v>3</v>
      </c>
      <c r="B75" s="40" t="s">
        <v>378</v>
      </c>
      <c r="C75" s="23" t="s">
        <v>379</v>
      </c>
      <c r="D75" s="27">
        <v>1</v>
      </c>
      <c r="E75" s="22" t="s">
        <v>79</v>
      </c>
      <c r="F75" s="41">
        <v>64682</v>
      </c>
      <c r="G75" s="41"/>
      <c r="H75" s="41"/>
      <c r="I75" s="41"/>
      <c r="J75" s="41">
        <f t="shared" si="8"/>
        <v>7762</v>
      </c>
      <c r="K75" s="109">
        <f>F75+J75</f>
        <v>72444</v>
      </c>
    </row>
    <row r="76" spans="1:11" s="110" customFormat="1" ht="48.75" customHeight="1">
      <c r="A76" s="110">
        <v>3</v>
      </c>
      <c r="B76" s="40" t="s">
        <v>380</v>
      </c>
      <c r="C76" s="23" t="s">
        <v>381</v>
      </c>
      <c r="D76" s="27">
        <v>1</v>
      </c>
      <c r="E76" s="22" t="s">
        <v>79</v>
      </c>
      <c r="F76" s="41">
        <v>185835</v>
      </c>
      <c r="G76" s="41"/>
      <c r="H76" s="41"/>
      <c r="I76" s="41"/>
      <c r="J76" s="41">
        <f t="shared" si="8"/>
        <v>22301</v>
      </c>
      <c r="K76" s="109">
        <f t="shared" si="9"/>
        <v>208136</v>
      </c>
    </row>
    <row r="77" spans="1:11" s="110" customFormat="1" ht="49.5" customHeight="1">
      <c r="A77" s="110">
        <v>3</v>
      </c>
      <c r="B77" s="40" t="s">
        <v>382</v>
      </c>
      <c r="C77" s="23" t="s">
        <v>383</v>
      </c>
      <c r="D77" s="27">
        <v>1</v>
      </c>
      <c r="E77" s="22" t="s">
        <v>79</v>
      </c>
      <c r="F77" s="41">
        <v>221963</v>
      </c>
      <c r="G77" s="41"/>
      <c r="H77" s="41"/>
      <c r="I77" s="41"/>
      <c r="J77" s="41">
        <f t="shared" si="8"/>
        <v>26636</v>
      </c>
      <c r="K77" s="109">
        <f t="shared" si="9"/>
        <v>248599</v>
      </c>
    </row>
    <row r="78" spans="1:11" s="110" customFormat="1" ht="48" customHeight="1">
      <c r="A78" s="110">
        <v>3</v>
      </c>
      <c r="B78" s="40" t="s">
        <v>384</v>
      </c>
      <c r="C78" s="23" t="s">
        <v>385</v>
      </c>
      <c r="D78" s="27">
        <v>1</v>
      </c>
      <c r="E78" s="22" t="s">
        <v>79</v>
      </c>
      <c r="F78" s="41">
        <v>395087</v>
      </c>
      <c r="G78" s="41"/>
      <c r="H78" s="41"/>
      <c r="I78" s="41"/>
      <c r="J78" s="41">
        <f t="shared" si="8"/>
        <v>47411</v>
      </c>
      <c r="K78" s="109">
        <f t="shared" si="9"/>
        <v>442498</v>
      </c>
    </row>
    <row r="79" spans="1:11" s="127" customFormat="1" ht="35.25" customHeight="1">
      <c r="A79" s="127">
        <v>3</v>
      </c>
      <c r="B79" s="40" t="s">
        <v>386</v>
      </c>
      <c r="C79" s="23" t="s">
        <v>387</v>
      </c>
      <c r="D79" s="27">
        <v>1</v>
      </c>
      <c r="E79" s="22" t="s">
        <v>79</v>
      </c>
      <c r="F79" s="41">
        <v>42050</v>
      </c>
      <c r="G79" s="41"/>
      <c r="H79" s="41"/>
      <c r="I79" s="41"/>
      <c r="J79" s="41">
        <f t="shared" si="8"/>
        <v>5046</v>
      </c>
      <c r="K79" s="109">
        <f t="shared" si="9"/>
        <v>47096</v>
      </c>
    </row>
    <row r="80" spans="1:11" s="127" customFormat="1" ht="36.75" customHeight="1">
      <c r="A80" s="127">
        <v>3</v>
      </c>
      <c r="B80" s="40" t="s">
        <v>388</v>
      </c>
      <c r="C80" s="23" t="s">
        <v>389</v>
      </c>
      <c r="D80" s="27">
        <v>1</v>
      </c>
      <c r="E80" s="22" t="s">
        <v>79</v>
      </c>
      <c r="F80" s="41">
        <v>99828</v>
      </c>
      <c r="G80" s="41"/>
      <c r="H80" s="41"/>
      <c r="I80" s="41"/>
      <c r="J80" s="41">
        <f t="shared" si="8"/>
        <v>11980</v>
      </c>
      <c r="K80" s="109">
        <f t="shared" si="9"/>
        <v>111808</v>
      </c>
    </row>
    <row r="81" spans="1:11" s="127" customFormat="1" ht="36.75" customHeight="1">
      <c r="A81" s="127">
        <v>3</v>
      </c>
      <c r="B81" s="40" t="s">
        <v>390</v>
      </c>
      <c r="C81" s="23" t="s">
        <v>391</v>
      </c>
      <c r="D81" s="27">
        <v>1</v>
      </c>
      <c r="E81" s="22" t="s">
        <v>79</v>
      </c>
      <c r="F81" s="41">
        <v>40019</v>
      </c>
      <c r="G81" s="41"/>
      <c r="H81" s="41"/>
      <c r="I81" s="41"/>
      <c r="J81" s="41">
        <f t="shared" si="8"/>
        <v>4803</v>
      </c>
      <c r="K81" s="109">
        <f t="shared" si="9"/>
        <v>44822</v>
      </c>
    </row>
    <row r="82" spans="1:11" s="110" customFormat="1" ht="28.15" customHeight="1">
      <c r="A82" s="110">
        <v>3</v>
      </c>
      <c r="B82" s="40" t="s">
        <v>392</v>
      </c>
      <c r="C82" s="23" t="s">
        <v>393</v>
      </c>
      <c r="D82" s="27">
        <v>1</v>
      </c>
      <c r="E82" s="22" t="s">
        <v>79</v>
      </c>
      <c r="F82" s="41">
        <v>47494</v>
      </c>
      <c r="G82" s="41"/>
      <c r="H82" s="41"/>
      <c r="I82" s="41"/>
      <c r="J82" s="41">
        <f t="shared" si="8"/>
        <v>5700</v>
      </c>
      <c r="K82" s="109">
        <f t="shared" si="9"/>
        <v>53194</v>
      </c>
    </row>
    <row r="83" spans="1:11" s="110" customFormat="1" ht="28.15" customHeight="1">
      <c r="A83" s="110">
        <v>3</v>
      </c>
      <c r="B83" s="40" t="s">
        <v>394</v>
      </c>
      <c r="C83" s="23" t="s">
        <v>395</v>
      </c>
      <c r="D83" s="27">
        <v>1</v>
      </c>
      <c r="E83" s="22" t="s">
        <v>79</v>
      </c>
      <c r="F83" s="41">
        <v>59978</v>
      </c>
      <c r="G83" s="41"/>
      <c r="H83" s="41"/>
      <c r="I83" s="41"/>
      <c r="J83" s="41">
        <f t="shared" si="8"/>
        <v>7198</v>
      </c>
      <c r="K83" s="109">
        <f t="shared" si="9"/>
        <v>67176</v>
      </c>
    </row>
    <row r="84" spans="1:11" s="110" customFormat="1" ht="42.75" customHeight="1">
      <c r="A84" s="110">
        <v>3</v>
      </c>
      <c r="B84" s="40" t="s">
        <v>396</v>
      </c>
      <c r="C84" s="23" t="s">
        <v>397</v>
      </c>
      <c r="D84" s="27">
        <v>1</v>
      </c>
      <c r="E84" s="22" t="s">
        <v>79</v>
      </c>
      <c r="F84" s="41">
        <v>36036</v>
      </c>
      <c r="G84" s="41"/>
      <c r="H84" s="41"/>
      <c r="I84" s="41"/>
      <c r="J84" s="41">
        <f t="shared" si="8"/>
        <v>4325</v>
      </c>
      <c r="K84" s="109">
        <f>F84+J84</f>
        <v>40361</v>
      </c>
    </row>
    <row r="85" spans="1:11" s="110" customFormat="1" ht="53.25" customHeight="1">
      <c r="A85" s="110">
        <v>3</v>
      </c>
      <c r="B85" s="40" t="s">
        <v>398</v>
      </c>
      <c r="C85" s="23" t="s">
        <v>399</v>
      </c>
      <c r="D85" s="27">
        <v>1</v>
      </c>
      <c r="E85" s="22" t="s">
        <v>79</v>
      </c>
      <c r="F85" s="41">
        <v>100000</v>
      </c>
      <c r="G85" s="41"/>
      <c r="H85" s="41"/>
      <c r="I85" s="41"/>
      <c r="J85" s="41">
        <f t="shared" si="8"/>
        <v>12000</v>
      </c>
      <c r="K85" s="109">
        <f>F85+J85</f>
        <v>112000</v>
      </c>
    </row>
    <row r="86" spans="1:11" s="110" customFormat="1" ht="38.25" customHeight="1">
      <c r="A86" s="110">
        <v>3</v>
      </c>
      <c r="B86" s="40" t="s">
        <v>400</v>
      </c>
      <c r="C86" s="27" t="s">
        <v>401</v>
      </c>
      <c r="D86" s="27">
        <v>1</v>
      </c>
      <c r="E86" s="101"/>
      <c r="F86" s="63"/>
      <c r="G86" s="63"/>
      <c r="H86" s="63"/>
      <c r="I86" s="63"/>
      <c r="J86" s="63"/>
      <c r="K86" s="109"/>
    </row>
    <row r="87" spans="1:11" s="110" customFormat="1" ht="20.25" customHeight="1">
      <c r="B87" s="40" t="s">
        <v>402</v>
      </c>
      <c r="C87" s="41"/>
      <c r="D87" s="27">
        <v>1</v>
      </c>
      <c r="E87" s="22" t="s">
        <v>79</v>
      </c>
      <c r="F87" s="41">
        <v>0</v>
      </c>
      <c r="G87" s="41"/>
      <c r="H87" s="41"/>
      <c r="I87" s="41"/>
      <c r="J87" s="41"/>
      <c r="K87" s="109">
        <f t="shared" si="9"/>
        <v>0</v>
      </c>
    </row>
    <row r="88" spans="1:11" s="110" customFormat="1" ht="19.5" customHeight="1">
      <c r="B88" s="40" t="s">
        <v>403</v>
      </c>
      <c r="C88" s="41"/>
      <c r="D88" s="27">
        <v>1</v>
      </c>
      <c r="E88" s="22" t="s">
        <v>79</v>
      </c>
      <c r="F88" s="41">
        <v>0</v>
      </c>
      <c r="G88" s="41"/>
      <c r="H88" s="41"/>
      <c r="I88" s="41"/>
      <c r="J88" s="41"/>
      <c r="K88" s="109">
        <f t="shared" si="9"/>
        <v>0</v>
      </c>
    </row>
    <row r="89" spans="1:11" s="110" customFormat="1" ht="16.5" customHeight="1">
      <c r="B89" s="40" t="s">
        <v>404</v>
      </c>
      <c r="C89" s="41"/>
      <c r="D89" s="27">
        <v>1</v>
      </c>
      <c r="E89" s="22" t="s">
        <v>79</v>
      </c>
      <c r="F89" s="41">
        <v>0</v>
      </c>
      <c r="G89" s="41"/>
      <c r="H89" s="41"/>
      <c r="I89" s="41"/>
      <c r="J89" s="41"/>
      <c r="K89" s="109">
        <f t="shared" si="9"/>
        <v>0</v>
      </c>
    </row>
    <row r="90" spans="1:11" s="110" customFormat="1" ht="20.25" customHeight="1">
      <c r="B90" s="330" t="s">
        <v>405</v>
      </c>
      <c r="C90" s="335"/>
      <c r="D90" s="27">
        <v>1</v>
      </c>
      <c r="E90" s="111"/>
      <c r="F90" s="103">
        <f>SUM(F53:F89)</f>
        <v>6927715</v>
      </c>
      <c r="G90" s="168"/>
      <c r="H90" s="168"/>
      <c r="I90" s="168"/>
      <c r="J90" s="103">
        <f>SUM(J53:J89)</f>
        <v>831337</v>
      </c>
      <c r="K90" s="46">
        <f>SUM(K53:K89)</f>
        <v>7759052</v>
      </c>
    </row>
    <row r="91" spans="1:11" s="132" customFormat="1" ht="20.25" customHeight="1">
      <c r="B91" s="129"/>
      <c r="C91" s="130"/>
      <c r="D91" s="27">
        <v>1</v>
      </c>
      <c r="E91" s="131"/>
      <c r="F91" s="117"/>
      <c r="G91" s="117"/>
      <c r="H91" s="117"/>
      <c r="I91" s="117"/>
      <c r="J91" s="117"/>
      <c r="K91" s="46"/>
    </row>
    <row r="92" spans="1:11" s="110" customFormat="1" ht="21.75" customHeight="1">
      <c r="A92" s="110">
        <v>2</v>
      </c>
      <c r="B92" s="101">
        <v>2.2999999999999998</v>
      </c>
      <c r="C92" s="62" t="s">
        <v>536</v>
      </c>
      <c r="D92" s="27">
        <v>1</v>
      </c>
      <c r="E92" s="111"/>
      <c r="F92" s="63"/>
      <c r="G92" s="63"/>
      <c r="H92" s="63"/>
      <c r="I92" s="63"/>
      <c r="J92" s="63"/>
      <c r="K92" s="109"/>
    </row>
    <row r="93" spans="1:11" s="110" customFormat="1" ht="39" customHeight="1">
      <c r="B93" s="101"/>
      <c r="C93" s="62"/>
      <c r="D93" s="27">
        <v>1</v>
      </c>
      <c r="E93" s="111"/>
      <c r="F93" s="63"/>
      <c r="G93" s="63"/>
      <c r="H93" s="63"/>
      <c r="I93" s="63"/>
      <c r="J93" s="63"/>
      <c r="K93" s="109"/>
    </row>
    <row r="94" spans="1:11" s="110" customFormat="1" ht="31.5" customHeight="1">
      <c r="A94" s="110">
        <v>3</v>
      </c>
      <c r="B94" s="101" t="s">
        <v>406</v>
      </c>
      <c r="C94" s="38" t="s">
        <v>407</v>
      </c>
      <c r="D94" s="27">
        <v>1</v>
      </c>
      <c r="E94" s="111"/>
      <c r="F94" s="63"/>
      <c r="G94" s="63"/>
      <c r="H94" s="63"/>
      <c r="I94" s="63"/>
      <c r="J94" s="63"/>
      <c r="K94" s="109"/>
    </row>
    <row r="95" spans="1:11" s="110" customFormat="1" ht="20.25" customHeight="1">
      <c r="A95" s="110">
        <v>4</v>
      </c>
      <c r="B95" s="22" t="s">
        <v>408</v>
      </c>
      <c r="C95" s="23" t="s">
        <v>409</v>
      </c>
      <c r="D95" s="27">
        <v>1</v>
      </c>
      <c r="E95" s="22" t="s">
        <v>79</v>
      </c>
      <c r="F95" s="41">
        <v>2290</v>
      </c>
      <c r="G95" s="41"/>
      <c r="H95" s="41"/>
      <c r="I95" s="41"/>
      <c r="J95" s="41">
        <v>275</v>
      </c>
      <c r="K95" s="109">
        <f t="shared" ref="K95:K139" si="10">F95+J95</f>
        <v>2565</v>
      </c>
    </row>
    <row r="96" spans="1:11" s="110" customFormat="1" ht="27.75" customHeight="1">
      <c r="A96" s="110">
        <v>4</v>
      </c>
      <c r="B96" s="22" t="s">
        <v>410</v>
      </c>
      <c r="C96" s="23" t="s">
        <v>411</v>
      </c>
      <c r="D96" s="27">
        <v>1</v>
      </c>
      <c r="E96" s="22" t="s">
        <v>79</v>
      </c>
      <c r="F96" s="41">
        <v>3149</v>
      </c>
      <c r="G96" s="41"/>
      <c r="H96" s="41"/>
      <c r="I96" s="41"/>
      <c r="J96" s="41">
        <v>378</v>
      </c>
      <c r="K96" s="109">
        <f t="shared" si="10"/>
        <v>3527</v>
      </c>
    </row>
    <row r="97" spans="1:11" s="110" customFormat="1" ht="31.5" customHeight="1">
      <c r="A97" s="110">
        <v>4</v>
      </c>
      <c r="B97" s="22" t="s">
        <v>412</v>
      </c>
      <c r="C97" s="23" t="s">
        <v>413</v>
      </c>
      <c r="D97" s="27">
        <v>1</v>
      </c>
      <c r="E97" s="22" t="s">
        <v>79</v>
      </c>
      <c r="F97" s="41">
        <v>2576</v>
      </c>
      <c r="G97" s="41"/>
      <c r="H97" s="41"/>
      <c r="I97" s="41"/>
      <c r="J97" s="41">
        <v>310</v>
      </c>
      <c r="K97" s="109">
        <f t="shared" si="10"/>
        <v>2886</v>
      </c>
    </row>
    <row r="98" spans="1:11" s="110" customFormat="1" ht="28.15" customHeight="1">
      <c r="A98" s="110">
        <v>4</v>
      </c>
      <c r="B98" s="22" t="s">
        <v>414</v>
      </c>
      <c r="C98" s="23" t="s">
        <v>415</v>
      </c>
      <c r="D98" s="27">
        <v>1</v>
      </c>
      <c r="E98" s="22" t="s">
        <v>79</v>
      </c>
      <c r="F98" s="41">
        <v>11448</v>
      </c>
      <c r="G98" s="41"/>
      <c r="H98" s="41"/>
      <c r="I98" s="41"/>
      <c r="J98" s="41">
        <v>1374</v>
      </c>
      <c r="K98" s="109">
        <f t="shared" si="10"/>
        <v>12822</v>
      </c>
    </row>
    <row r="99" spans="1:11" s="110" customFormat="1" ht="34.5" customHeight="1">
      <c r="A99" s="110">
        <v>4</v>
      </c>
      <c r="B99" s="22" t="s">
        <v>416</v>
      </c>
      <c r="C99" s="23" t="s">
        <v>417</v>
      </c>
      <c r="D99" s="27">
        <v>1</v>
      </c>
      <c r="E99" s="22" t="s">
        <v>79</v>
      </c>
      <c r="F99" s="41">
        <v>8586</v>
      </c>
      <c r="G99" s="41"/>
      <c r="H99" s="41"/>
      <c r="I99" s="41"/>
      <c r="J99" s="41">
        <v>1031</v>
      </c>
      <c r="K99" s="109">
        <f t="shared" si="10"/>
        <v>9617</v>
      </c>
    </row>
    <row r="100" spans="1:11" s="110" customFormat="1" ht="31.5" customHeight="1">
      <c r="A100" s="110">
        <v>4</v>
      </c>
      <c r="B100" s="40" t="s">
        <v>418</v>
      </c>
      <c r="C100" s="23" t="s">
        <v>419</v>
      </c>
      <c r="D100" s="27">
        <v>1</v>
      </c>
      <c r="E100" s="22" t="s">
        <v>79</v>
      </c>
      <c r="F100" s="41">
        <v>0</v>
      </c>
      <c r="G100" s="41"/>
      <c r="H100" s="41"/>
      <c r="I100" s="41"/>
      <c r="J100" s="41">
        <f t="shared" ref="J100:J139" si="11">ROUNDUP(F100*12%,0)</f>
        <v>0</v>
      </c>
      <c r="K100" s="109">
        <f t="shared" si="10"/>
        <v>0</v>
      </c>
    </row>
    <row r="101" spans="1:11" s="110" customFormat="1" ht="39" customHeight="1">
      <c r="A101" s="110">
        <v>4</v>
      </c>
      <c r="B101" s="40" t="s">
        <v>420</v>
      </c>
      <c r="C101" s="23" t="s">
        <v>421</v>
      </c>
      <c r="D101" s="27">
        <v>1</v>
      </c>
      <c r="E101" s="22" t="s">
        <v>79</v>
      </c>
      <c r="F101" s="41">
        <v>0</v>
      </c>
      <c r="G101" s="41"/>
      <c r="H101" s="41"/>
      <c r="I101" s="41"/>
      <c r="J101" s="41">
        <f t="shared" si="11"/>
        <v>0</v>
      </c>
      <c r="K101" s="109">
        <f t="shared" si="10"/>
        <v>0</v>
      </c>
    </row>
    <row r="102" spans="1:11" s="110" customFormat="1" ht="19.5" customHeight="1">
      <c r="A102" s="110">
        <v>4</v>
      </c>
      <c r="B102" s="22" t="s">
        <v>422</v>
      </c>
      <c r="C102" s="23" t="s">
        <v>423</v>
      </c>
      <c r="D102" s="27">
        <v>1</v>
      </c>
      <c r="E102" s="22" t="s">
        <v>79</v>
      </c>
      <c r="F102" s="41">
        <v>573</v>
      </c>
      <c r="G102" s="41"/>
      <c r="H102" s="41"/>
      <c r="I102" s="41"/>
      <c r="J102" s="41">
        <v>69</v>
      </c>
      <c r="K102" s="109">
        <f t="shared" si="10"/>
        <v>642</v>
      </c>
    </row>
    <row r="103" spans="1:11" s="110" customFormat="1" ht="49.5" customHeight="1">
      <c r="A103" s="110">
        <v>3</v>
      </c>
      <c r="B103" s="101" t="s">
        <v>424</v>
      </c>
      <c r="C103" s="62" t="s">
        <v>425</v>
      </c>
      <c r="D103" s="27">
        <v>1</v>
      </c>
      <c r="E103" s="101"/>
      <c r="F103" s="63"/>
      <c r="G103" s="63"/>
      <c r="H103" s="63"/>
      <c r="I103" s="63"/>
      <c r="J103" s="63"/>
      <c r="K103" s="109"/>
    </row>
    <row r="104" spans="1:11" s="110" customFormat="1" ht="21.75" customHeight="1">
      <c r="A104" s="110">
        <v>4</v>
      </c>
      <c r="B104" s="22" t="s">
        <v>426</v>
      </c>
      <c r="C104" s="23" t="s">
        <v>427</v>
      </c>
      <c r="D104" s="27">
        <v>1</v>
      </c>
      <c r="E104" s="22" t="s">
        <v>79</v>
      </c>
      <c r="F104" s="41">
        <v>57953</v>
      </c>
      <c r="G104" s="41"/>
      <c r="H104" s="41"/>
      <c r="I104" s="41"/>
      <c r="J104" s="41">
        <f t="shared" si="11"/>
        <v>6955</v>
      </c>
      <c r="K104" s="109">
        <f t="shared" si="10"/>
        <v>64908</v>
      </c>
    </row>
    <row r="105" spans="1:11" s="110" customFormat="1" ht="21.75" customHeight="1">
      <c r="A105" s="110">
        <v>4</v>
      </c>
      <c r="B105" s="22" t="s">
        <v>428</v>
      </c>
      <c r="C105" s="23" t="s">
        <v>429</v>
      </c>
      <c r="D105" s="27">
        <v>1</v>
      </c>
      <c r="E105" s="22" t="s">
        <v>79</v>
      </c>
      <c r="F105" s="41">
        <v>283324</v>
      </c>
      <c r="G105" s="41"/>
      <c r="H105" s="41"/>
      <c r="I105" s="41"/>
      <c r="J105" s="41">
        <f t="shared" si="11"/>
        <v>33999</v>
      </c>
      <c r="K105" s="109">
        <f t="shared" si="10"/>
        <v>317323</v>
      </c>
    </row>
    <row r="106" spans="1:11" s="110" customFormat="1" ht="21" customHeight="1">
      <c r="A106" s="110">
        <v>4</v>
      </c>
      <c r="B106" s="22" t="s">
        <v>430</v>
      </c>
      <c r="C106" s="23" t="s">
        <v>431</v>
      </c>
      <c r="D106" s="27">
        <v>1</v>
      </c>
      <c r="E106" s="22" t="s">
        <v>79</v>
      </c>
      <c r="F106" s="41">
        <v>96588</v>
      </c>
      <c r="G106" s="41"/>
      <c r="H106" s="41"/>
      <c r="I106" s="41"/>
      <c r="J106" s="41">
        <f t="shared" si="11"/>
        <v>11591</v>
      </c>
      <c r="K106" s="109">
        <f t="shared" si="10"/>
        <v>108179</v>
      </c>
    </row>
    <row r="107" spans="1:11" s="110" customFormat="1" ht="21.75" customHeight="1">
      <c r="A107" s="110">
        <v>4</v>
      </c>
      <c r="B107" s="22" t="s">
        <v>432</v>
      </c>
      <c r="C107" s="23" t="s">
        <v>433</v>
      </c>
      <c r="D107" s="27">
        <v>1</v>
      </c>
      <c r="E107" s="22" t="s">
        <v>79</v>
      </c>
      <c r="F107" s="41">
        <v>57953</v>
      </c>
      <c r="G107" s="41"/>
      <c r="H107" s="41"/>
      <c r="I107" s="41"/>
      <c r="J107" s="41">
        <f t="shared" si="11"/>
        <v>6955</v>
      </c>
      <c r="K107" s="109">
        <f t="shared" si="10"/>
        <v>64908</v>
      </c>
    </row>
    <row r="108" spans="1:11" s="110" customFormat="1" ht="18" customHeight="1">
      <c r="A108" s="110">
        <v>4</v>
      </c>
      <c r="B108" s="22" t="s">
        <v>434</v>
      </c>
      <c r="C108" s="23" t="s">
        <v>435</v>
      </c>
      <c r="D108" s="27">
        <v>1</v>
      </c>
      <c r="E108" s="22" t="s">
        <v>79</v>
      </c>
      <c r="F108" s="41">
        <v>115906</v>
      </c>
      <c r="G108" s="41"/>
      <c r="H108" s="41"/>
      <c r="I108" s="41"/>
      <c r="J108" s="41">
        <f t="shared" si="11"/>
        <v>13909</v>
      </c>
      <c r="K108" s="109">
        <f t="shared" si="10"/>
        <v>129815</v>
      </c>
    </row>
    <row r="109" spans="1:11" s="110" customFormat="1" ht="19.5" customHeight="1">
      <c r="A109" s="110">
        <v>4</v>
      </c>
      <c r="B109" s="22" t="s">
        <v>436</v>
      </c>
      <c r="C109" s="23" t="s">
        <v>437</v>
      </c>
      <c r="D109" s="27">
        <v>1</v>
      </c>
      <c r="E109" s="22" t="s">
        <v>79</v>
      </c>
      <c r="F109" s="41">
        <v>19318</v>
      </c>
      <c r="G109" s="41"/>
      <c r="H109" s="41"/>
      <c r="I109" s="41"/>
      <c r="J109" s="41">
        <f t="shared" si="11"/>
        <v>2319</v>
      </c>
      <c r="K109" s="109">
        <f t="shared" si="10"/>
        <v>21637</v>
      </c>
    </row>
    <row r="110" spans="1:11" s="110" customFormat="1" ht="15.75" customHeight="1">
      <c r="A110" s="110">
        <v>4</v>
      </c>
      <c r="B110" s="22" t="s">
        <v>438</v>
      </c>
      <c r="C110" s="23" t="s">
        <v>439</v>
      </c>
      <c r="D110" s="27">
        <v>1</v>
      </c>
      <c r="E110" s="22" t="s">
        <v>79</v>
      </c>
      <c r="F110" s="41">
        <v>12879</v>
      </c>
      <c r="G110" s="41"/>
      <c r="H110" s="41"/>
      <c r="I110" s="41"/>
      <c r="J110" s="41">
        <f t="shared" si="11"/>
        <v>1546</v>
      </c>
      <c r="K110" s="109">
        <f t="shared" si="10"/>
        <v>14425</v>
      </c>
    </row>
    <row r="111" spans="1:11" s="110" customFormat="1" ht="50.65" customHeight="1">
      <c r="A111" s="110">
        <v>3</v>
      </c>
      <c r="B111" s="101" t="s">
        <v>440</v>
      </c>
      <c r="C111" s="62" t="s">
        <v>441</v>
      </c>
      <c r="D111" s="27">
        <v>1</v>
      </c>
      <c r="E111" s="101"/>
      <c r="F111" s="63"/>
      <c r="G111" s="63"/>
      <c r="H111" s="63"/>
      <c r="I111" s="63"/>
      <c r="J111" s="63"/>
      <c r="K111" s="109"/>
    </row>
    <row r="112" spans="1:11" s="110" customFormat="1" ht="16.5" customHeight="1">
      <c r="A112" s="110">
        <v>4</v>
      </c>
      <c r="B112" s="22" t="s">
        <v>442</v>
      </c>
      <c r="C112" s="23" t="s">
        <v>443</v>
      </c>
      <c r="D112" s="27">
        <v>1</v>
      </c>
      <c r="E112" s="22" t="s">
        <v>79</v>
      </c>
      <c r="F112" s="41">
        <v>40067</v>
      </c>
      <c r="G112" s="41"/>
      <c r="H112" s="41"/>
      <c r="I112" s="41"/>
      <c r="J112" s="41">
        <v>4808</v>
      </c>
      <c r="K112" s="109">
        <f t="shared" si="10"/>
        <v>44875</v>
      </c>
    </row>
    <row r="113" spans="1:11" s="110" customFormat="1" ht="17.25" customHeight="1">
      <c r="A113" s="110">
        <v>4</v>
      </c>
      <c r="B113" s="22" t="s">
        <v>444</v>
      </c>
      <c r="C113" s="23" t="s">
        <v>445</v>
      </c>
      <c r="D113" s="27">
        <v>1</v>
      </c>
      <c r="E113" s="22" t="s">
        <v>79</v>
      </c>
      <c r="F113" s="41">
        <v>34343</v>
      </c>
      <c r="G113" s="41"/>
      <c r="H113" s="41"/>
      <c r="I113" s="41"/>
      <c r="J113" s="41">
        <f t="shared" si="11"/>
        <v>4122</v>
      </c>
      <c r="K113" s="109">
        <f t="shared" si="10"/>
        <v>38465</v>
      </c>
    </row>
    <row r="114" spans="1:11" s="110" customFormat="1" ht="16.5" customHeight="1">
      <c r="A114" s="110">
        <v>4</v>
      </c>
      <c r="B114" s="22" t="s">
        <v>446</v>
      </c>
      <c r="C114" s="23" t="s">
        <v>447</v>
      </c>
      <c r="D114" s="27">
        <v>1</v>
      </c>
      <c r="E114" s="22" t="s">
        <v>79</v>
      </c>
      <c r="F114" s="41">
        <v>28619</v>
      </c>
      <c r="G114" s="41"/>
      <c r="H114" s="41"/>
      <c r="I114" s="41"/>
      <c r="J114" s="41">
        <f t="shared" si="11"/>
        <v>3435</v>
      </c>
      <c r="K114" s="109">
        <f t="shared" si="10"/>
        <v>32054</v>
      </c>
    </row>
    <row r="115" spans="1:11" s="110" customFormat="1" ht="17.25" customHeight="1">
      <c r="A115" s="110">
        <v>4</v>
      </c>
      <c r="B115" s="22" t="s">
        <v>448</v>
      </c>
      <c r="C115" s="23" t="s">
        <v>449</v>
      </c>
      <c r="D115" s="27">
        <v>1</v>
      </c>
      <c r="E115" s="22" t="s">
        <v>79</v>
      </c>
      <c r="F115" s="41">
        <v>31481</v>
      </c>
      <c r="G115" s="41"/>
      <c r="H115" s="41"/>
      <c r="I115" s="41"/>
      <c r="J115" s="41">
        <f t="shared" si="11"/>
        <v>3778</v>
      </c>
      <c r="K115" s="109">
        <f t="shared" si="10"/>
        <v>35259</v>
      </c>
    </row>
    <row r="116" spans="1:11" s="110" customFormat="1" ht="14.25" customHeight="1">
      <c r="A116" s="110">
        <v>4</v>
      </c>
      <c r="B116" s="22" t="s">
        <v>450</v>
      </c>
      <c r="C116" s="23" t="s">
        <v>451</v>
      </c>
      <c r="D116" s="27">
        <v>1</v>
      </c>
      <c r="E116" s="22" t="s">
        <v>79</v>
      </c>
      <c r="F116" s="41">
        <v>25757</v>
      </c>
      <c r="G116" s="41"/>
      <c r="H116" s="41"/>
      <c r="I116" s="41"/>
      <c r="J116" s="41">
        <f t="shared" si="11"/>
        <v>3091</v>
      </c>
      <c r="K116" s="109">
        <f t="shared" si="10"/>
        <v>28848</v>
      </c>
    </row>
    <row r="117" spans="1:11" s="110" customFormat="1" ht="18" customHeight="1">
      <c r="A117" s="110">
        <v>4</v>
      </c>
      <c r="B117" s="22" t="s">
        <v>452</v>
      </c>
      <c r="C117" s="23" t="s">
        <v>453</v>
      </c>
      <c r="D117" s="27">
        <v>1</v>
      </c>
      <c r="E117" s="22" t="s">
        <v>79</v>
      </c>
      <c r="F117" s="41">
        <v>22895</v>
      </c>
      <c r="G117" s="41"/>
      <c r="H117" s="41"/>
      <c r="I117" s="41"/>
      <c r="J117" s="41">
        <f t="shared" si="11"/>
        <v>2748</v>
      </c>
      <c r="K117" s="109">
        <f t="shared" si="10"/>
        <v>25643</v>
      </c>
    </row>
    <row r="118" spans="1:11" s="110" customFormat="1" ht="18" customHeight="1">
      <c r="A118" s="110">
        <v>4</v>
      </c>
      <c r="B118" s="22" t="s">
        <v>454</v>
      </c>
      <c r="C118" s="23" t="s">
        <v>455</v>
      </c>
      <c r="D118" s="27">
        <v>1</v>
      </c>
      <c r="E118" s="22" t="s">
        <v>79</v>
      </c>
      <c r="F118" s="41">
        <v>8586</v>
      </c>
      <c r="G118" s="41"/>
      <c r="H118" s="41"/>
      <c r="I118" s="41"/>
      <c r="J118" s="41">
        <f t="shared" si="11"/>
        <v>1031</v>
      </c>
      <c r="K118" s="109">
        <f t="shared" si="10"/>
        <v>9617</v>
      </c>
    </row>
    <row r="119" spans="1:11" s="110" customFormat="1" ht="16.5" customHeight="1">
      <c r="A119" s="110">
        <v>4</v>
      </c>
      <c r="B119" s="22" t="s">
        <v>456</v>
      </c>
      <c r="C119" s="23" t="s">
        <v>457</v>
      </c>
      <c r="D119" s="27">
        <v>1</v>
      </c>
      <c r="E119" s="22" t="s">
        <v>79</v>
      </c>
      <c r="F119" s="41">
        <v>85856</v>
      </c>
      <c r="G119" s="41"/>
      <c r="H119" s="41"/>
      <c r="I119" s="41"/>
      <c r="J119" s="41">
        <f t="shared" si="11"/>
        <v>10303</v>
      </c>
      <c r="K119" s="109">
        <f t="shared" si="10"/>
        <v>96159</v>
      </c>
    </row>
    <row r="120" spans="1:11" s="110" customFormat="1" ht="15.75" customHeight="1">
      <c r="A120" s="110">
        <v>4</v>
      </c>
      <c r="B120" s="22" t="s">
        <v>458</v>
      </c>
      <c r="C120" s="23" t="s">
        <v>459</v>
      </c>
      <c r="D120" s="27">
        <v>1</v>
      </c>
      <c r="E120" s="22" t="s">
        <v>79</v>
      </c>
      <c r="F120" s="41">
        <v>5724</v>
      </c>
      <c r="G120" s="41"/>
      <c r="H120" s="41"/>
      <c r="I120" s="41"/>
      <c r="J120" s="41">
        <f t="shared" si="11"/>
        <v>687</v>
      </c>
      <c r="K120" s="109">
        <f t="shared" si="10"/>
        <v>6411</v>
      </c>
    </row>
    <row r="121" spans="1:11" s="110" customFormat="1" ht="19.5" customHeight="1">
      <c r="A121" s="110">
        <v>4</v>
      </c>
      <c r="B121" s="22" t="s">
        <v>460</v>
      </c>
      <c r="C121" s="23" t="s">
        <v>461</v>
      </c>
      <c r="D121" s="27">
        <v>1</v>
      </c>
      <c r="E121" s="22" t="s">
        <v>79</v>
      </c>
      <c r="F121" s="41">
        <v>2862</v>
      </c>
      <c r="G121" s="41"/>
      <c r="H121" s="41"/>
      <c r="I121" s="41"/>
      <c r="J121" s="41">
        <f t="shared" si="11"/>
        <v>344</v>
      </c>
      <c r="K121" s="109">
        <f t="shared" si="10"/>
        <v>3206</v>
      </c>
    </row>
    <row r="122" spans="1:11" s="110" customFormat="1" ht="44.25" customHeight="1">
      <c r="A122" s="110">
        <v>3</v>
      </c>
      <c r="B122" s="101" t="s">
        <v>462</v>
      </c>
      <c r="C122" s="62" t="s">
        <v>463</v>
      </c>
      <c r="D122" s="27">
        <v>1</v>
      </c>
      <c r="E122" s="101"/>
      <c r="F122" s="63"/>
      <c r="G122" s="63"/>
      <c r="H122" s="63"/>
      <c r="I122" s="63"/>
      <c r="J122" s="63"/>
      <c r="K122" s="109"/>
    </row>
    <row r="123" spans="1:11" s="110" customFormat="1" ht="20.25" customHeight="1">
      <c r="A123" s="110">
        <v>4</v>
      </c>
      <c r="B123" s="22" t="s">
        <v>464</v>
      </c>
      <c r="C123" s="23" t="s">
        <v>465</v>
      </c>
      <c r="D123" s="27">
        <v>1</v>
      </c>
      <c r="E123" s="22" t="s">
        <v>79</v>
      </c>
      <c r="F123" s="41">
        <v>15025</v>
      </c>
      <c r="G123" s="41"/>
      <c r="H123" s="41"/>
      <c r="I123" s="41"/>
      <c r="J123" s="41">
        <f t="shared" si="11"/>
        <v>1803</v>
      </c>
      <c r="K123" s="109">
        <f t="shared" si="10"/>
        <v>16828</v>
      </c>
    </row>
    <row r="124" spans="1:11" s="110" customFormat="1" ht="17.25" customHeight="1">
      <c r="A124" s="110">
        <v>4</v>
      </c>
      <c r="B124" s="22" t="s">
        <v>466</v>
      </c>
      <c r="C124" s="23" t="s">
        <v>467</v>
      </c>
      <c r="D124" s="27">
        <v>1</v>
      </c>
      <c r="E124" s="22" t="s">
        <v>79</v>
      </c>
      <c r="F124" s="41">
        <v>8586</v>
      </c>
      <c r="G124" s="41"/>
      <c r="H124" s="41"/>
      <c r="I124" s="41"/>
      <c r="J124" s="41">
        <f t="shared" si="11"/>
        <v>1031</v>
      </c>
      <c r="K124" s="109">
        <f t="shared" si="10"/>
        <v>9617</v>
      </c>
    </row>
    <row r="125" spans="1:11" s="110" customFormat="1" ht="19.5" customHeight="1">
      <c r="A125" s="110">
        <v>4</v>
      </c>
      <c r="B125" s="22" t="s">
        <v>468</v>
      </c>
      <c r="C125" s="23" t="s">
        <v>469</v>
      </c>
      <c r="D125" s="27">
        <v>1</v>
      </c>
      <c r="E125" s="22" t="s">
        <v>79</v>
      </c>
      <c r="F125" s="41">
        <v>6440</v>
      </c>
      <c r="G125" s="41"/>
      <c r="H125" s="41"/>
      <c r="I125" s="41"/>
      <c r="J125" s="41">
        <f t="shared" si="11"/>
        <v>773</v>
      </c>
      <c r="K125" s="109">
        <f t="shared" si="10"/>
        <v>7213</v>
      </c>
    </row>
    <row r="126" spans="1:11" s="110" customFormat="1" ht="14.25" customHeight="1">
      <c r="A126" s="110">
        <v>4</v>
      </c>
      <c r="B126" s="22" t="s">
        <v>470</v>
      </c>
      <c r="C126" s="23" t="s">
        <v>471</v>
      </c>
      <c r="D126" s="27">
        <v>1</v>
      </c>
      <c r="E126" s="22" t="s">
        <v>79</v>
      </c>
      <c r="F126" s="41">
        <v>7155</v>
      </c>
      <c r="G126" s="41"/>
      <c r="H126" s="41"/>
      <c r="I126" s="41"/>
      <c r="J126" s="41">
        <f t="shared" si="11"/>
        <v>859</v>
      </c>
      <c r="K126" s="109">
        <f t="shared" si="10"/>
        <v>8014</v>
      </c>
    </row>
    <row r="127" spans="1:11" s="110" customFormat="1" ht="22.5" customHeight="1">
      <c r="A127" s="110">
        <v>4</v>
      </c>
      <c r="B127" s="22" t="s">
        <v>472</v>
      </c>
      <c r="C127" s="23" t="s">
        <v>473</v>
      </c>
      <c r="D127" s="27">
        <v>1</v>
      </c>
      <c r="E127" s="22" t="s">
        <v>79</v>
      </c>
      <c r="F127" s="41">
        <v>34343</v>
      </c>
      <c r="G127" s="41"/>
      <c r="H127" s="41"/>
      <c r="I127" s="41"/>
      <c r="J127" s="41">
        <f t="shared" si="11"/>
        <v>4122</v>
      </c>
      <c r="K127" s="109">
        <f t="shared" si="10"/>
        <v>38465</v>
      </c>
    </row>
    <row r="128" spans="1:11" s="110" customFormat="1" ht="44.25" customHeight="1">
      <c r="A128" s="110">
        <v>3</v>
      </c>
      <c r="B128" s="101" t="s">
        <v>474</v>
      </c>
      <c r="C128" s="62" t="s">
        <v>475</v>
      </c>
      <c r="D128" s="27">
        <v>1</v>
      </c>
      <c r="E128" s="101"/>
      <c r="F128" s="63"/>
      <c r="G128" s="63"/>
      <c r="H128" s="63"/>
      <c r="I128" s="63"/>
      <c r="J128" s="63"/>
      <c r="K128" s="109"/>
    </row>
    <row r="129" spans="1:11" s="110" customFormat="1" ht="16.5" customHeight="1">
      <c r="A129" s="110">
        <v>4</v>
      </c>
      <c r="B129" s="22" t="s">
        <v>476</v>
      </c>
      <c r="C129" s="23" t="s">
        <v>477</v>
      </c>
      <c r="D129" s="27">
        <v>1</v>
      </c>
      <c r="E129" s="22" t="s">
        <v>79</v>
      </c>
      <c r="F129" s="41">
        <v>93011</v>
      </c>
      <c r="G129" s="41"/>
      <c r="H129" s="41"/>
      <c r="I129" s="41"/>
      <c r="J129" s="41">
        <f t="shared" si="11"/>
        <v>11162</v>
      </c>
      <c r="K129" s="109">
        <f t="shared" si="10"/>
        <v>104173</v>
      </c>
    </row>
    <row r="130" spans="1:11" s="110" customFormat="1" ht="14.25" customHeight="1">
      <c r="A130" s="110">
        <v>4</v>
      </c>
      <c r="B130" s="22" t="s">
        <v>478</v>
      </c>
      <c r="C130" s="23" t="s">
        <v>479</v>
      </c>
      <c r="D130" s="27">
        <v>1</v>
      </c>
      <c r="E130" s="22" t="s">
        <v>79</v>
      </c>
      <c r="F130" s="41">
        <v>20034</v>
      </c>
      <c r="G130" s="41"/>
      <c r="H130" s="41"/>
      <c r="I130" s="41"/>
      <c r="J130" s="41">
        <v>2404</v>
      </c>
      <c r="K130" s="109">
        <f t="shared" si="10"/>
        <v>22438</v>
      </c>
    </row>
    <row r="131" spans="1:11" s="110" customFormat="1" ht="17.25" customHeight="1">
      <c r="A131" s="110">
        <v>4</v>
      </c>
      <c r="B131" s="22" t="s">
        <v>480</v>
      </c>
      <c r="C131" s="23" t="s">
        <v>481</v>
      </c>
      <c r="D131" s="27">
        <v>1</v>
      </c>
      <c r="E131" s="22" t="s">
        <v>79</v>
      </c>
      <c r="F131" s="41">
        <v>22895</v>
      </c>
      <c r="G131" s="41"/>
      <c r="H131" s="41"/>
      <c r="I131" s="41"/>
      <c r="J131" s="41">
        <f t="shared" si="11"/>
        <v>2748</v>
      </c>
      <c r="K131" s="109">
        <f t="shared" si="10"/>
        <v>25643</v>
      </c>
    </row>
    <row r="132" spans="1:11" s="110" customFormat="1" ht="17.25" customHeight="1">
      <c r="A132" s="110">
        <v>4</v>
      </c>
      <c r="B132" s="22" t="s">
        <v>482</v>
      </c>
      <c r="C132" s="23" t="s">
        <v>483</v>
      </c>
      <c r="D132" s="27">
        <v>1</v>
      </c>
      <c r="E132" s="22" t="s">
        <v>79</v>
      </c>
      <c r="F132" s="41">
        <v>7155</v>
      </c>
      <c r="G132" s="41"/>
      <c r="H132" s="41"/>
      <c r="I132" s="41"/>
      <c r="J132" s="41">
        <f t="shared" si="11"/>
        <v>859</v>
      </c>
      <c r="K132" s="109">
        <f t="shared" si="10"/>
        <v>8014</v>
      </c>
    </row>
    <row r="133" spans="1:11" s="110" customFormat="1" ht="42" customHeight="1">
      <c r="A133" s="110">
        <v>3</v>
      </c>
      <c r="B133" s="101" t="s">
        <v>484</v>
      </c>
      <c r="C133" s="62" t="s">
        <v>485</v>
      </c>
      <c r="D133" s="27">
        <v>1</v>
      </c>
      <c r="E133" s="101"/>
      <c r="F133" s="63"/>
      <c r="G133" s="63"/>
      <c r="H133" s="63"/>
      <c r="I133" s="63"/>
      <c r="J133" s="63"/>
      <c r="K133" s="109"/>
    </row>
    <row r="134" spans="1:11" s="110" customFormat="1" ht="17.25" customHeight="1">
      <c r="A134" s="110">
        <v>4</v>
      </c>
      <c r="B134" s="22" t="s">
        <v>486</v>
      </c>
      <c r="C134" s="23" t="s">
        <v>487</v>
      </c>
      <c r="D134" s="27">
        <v>1</v>
      </c>
      <c r="E134" s="22" t="s">
        <v>79</v>
      </c>
      <c r="F134" s="41">
        <v>6440</v>
      </c>
      <c r="G134" s="41"/>
      <c r="H134" s="41"/>
      <c r="I134" s="41"/>
      <c r="J134" s="41">
        <f t="shared" si="11"/>
        <v>773</v>
      </c>
      <c r="K134" s="109">
        <f t="shared" si="10"/>
        <v>7213</v>
      </c>
    </row>
    <row r="135" spans="1:11" s="110" customFormat="1" ht="19.5" customHeight="1">
      <c r="A135" s="110">
        <v>4</v>
      </c>
      <c r="B135" s="22" t="s">
        <v>488</v>
      </c>
      <c r="C135" s="23" t="s">
        <v>489</v>
      </c>
      <c r="D135" s="27">
        <v>1</v>
      </c>
      <c r="E135" s="22" t="s">
        <v>79</v>
      </c>
      <c r="F135" s="41">
        <v>10732</v>
      </c>
      <c r="G135" s="41"/>
      <c r="H135" s="41"/>
      <c r="I135" s="41"/>
      <c r="J135" s="41">
        <f t="shared" si="11"/>
        <v>1288</v>
      </c>
      <c r="K135" s="109">
        <f t="shared" si="10"/>
        <v>12020</v>
      </c>
    </row>
    <row r="136" spans="1:11" s="110" customFormat="1" ht="17.25" customHeight="1">
      <c r="A136" s="110">
        <v>4</v>
      </c>
      <c r="B136" s="22" t="s">
        <v>490</v>
      </c>
      <c r="C136" s="23" t="s">
        <v>491</v>
      </c>
      <c r="D136" s="27">
        <v>1</v>
      </c>
      <c r="E136" s="22" t="s">
        <v>79</v>
      </c>
      <c r="F136" s="41">
        <v>6869</v>
      </c>
      <c r="G136" s="41"/>
      <c r="H136" s="41"/>
      <c r="I136" s="41"/>
      <c r="J136" s="41">
        <f t="shared" si="11"/>
        <v>825</v>
      </c>
      <c r="K136" s="109">
        <f t="shared" si="10"/>
        <v>7694</v>
      </c>
    </row>
    <row r="137" spans="1:11" s="110" customFormat="1" ht="14.25" customHeight="1">
      <c r="A137" s="110">
        <v>4</v>
      </c>
      <c r="B137" s="22" t="s">
        <v>492</v>
      </c>
      <c r="C137" s="23" t="s">
        <v>493</v>
      </c>
      <c r="D137" s="27">
        <v>1</v>
      </c>
      <c r="E137" s="22" t="s">
        <v>79</v>
      </c>
      <c r="F137" s="41">
        <v>4293</v>
      </c>
      <c r="G137" s="41"/>
      <c r="H137" s="41"/>
      <c r="I137" s="41"/>
      <c r="J137" s="41">
        <f t="shared" si="11"/>
        <v>516</v>
      </c>
      <c r="K137" s="109">
        <f t="shared" si="10"/>
        <v>4809</v>
      </c>
    </row>
    <row r="138" spans="1:11" s="110" customFormat="1" ht="19.5" customHeight="1">
      <c r="A138" s="110">
        <v>4</v>
      </c>
      <c r="B138" s="22" t="s">
        <v>494</v>
      </c>
      <c r="C138" s="23" t="s">
        <v>495</v>
      </c>
      <c r="D138" s="27">
        <v>1</v>
      </c>
      <c r="E138" s="22" t="s">
        <v>79</v>
      </c>
      <c r="F138" s="41">
        <v>6010</v>
      </c>
      <c r="G138" s="41"/>
      <c r="H138" s="41"/>
      <c r="I138" s="41"/>
      <c r="J138" s="41">
        <f t="shared" si="11"/>
        <v>722</v>
      </c>
      <c r="K138" s="109">
        <f t="shared" si="10"/>
        <v>6732</v>
      </c>
    </row>
    <row r="139" spans="1:11" s="110" customFormat="1" ht="14.25" customHeight="1">
      <c r="A139" s="110">
        <v>4</v>
      </c>
      <c r="B139" s="22" t="s">
        <v>496</v>
      </c>
      <c r="C139" s="23" t="s">
        <v>497</v>
      </c>
      <c r="D139" s="27">
        <v>1</v>
      </c>
      <c r="E139" s="22" t="s">
        <v>79</v>
      </c>
      <c r="F139" s="41">
        <v>8586</v>
      </c>
      <c r="G139" s="41"/>
      <c r="H139" s="41"/>
      <c r="I139" s="41"/>
      <c r="J139" s="41">
        <f t="shared" si="11"/>
        <v>1031</v>
      </c>
      <c r="K139" s="109">
        <f t="shared" si="10"/>
        <v>9617</v>
      </c>
    </row>
    <row r="140" spans="1:11" s="110" customFormat="1" ht="43.5" customHeight="1">
      <c r="A140" s="110">
        <v>3</v>
      </c>
      <c r="B140" s="101" t="s">
        <v>498</v>
      </c>
      <c r="C140" s="62" t="s">
        <v>499</v>
      </c>
      <c r="D140" s="27">
        <v>1</v>
      </c>
      <c r="E140" s="101"/>
      <c r="F140" s="63"/>
      <c r="G140" s="63"/>
      <c r="H140" s="63"/>
      <c r="I140" s="63"/>
      <c r="J140" s="63"/>
      <c r="K140" s="109"/>
    </row>
    <row r="141" spans="1:11" s="110" customFormat="1" ht="27.75" customHeight="1">
      <c r="A141" s="110">
        <v>3</v>
      </c>
      <c r="B141" s="101" t="s">
        <v>500</v>
      </c>
      <c r="C141" s="27" t="s">
        <v>501</v>
      </c>
      <c r="D141" s="27">
        <v>1</v>
      </c>
      <c r="E141" s="101"/>
      <c r="F141" s="41"/>
      <c r="G141" s="41"/>
      <c r="H141" s="41"/>
      <c r="I141" s="41"/>
      <c r="J141" s="41"/>
      <c r="K141" s="109"/>
    </row>
    <row r="142" spans="1:11" s="110" customFormat="1" ht="16.5" customHeight="1">
      <c r="B142" s="22" t="s">
        <v>502</v>
      </c>
      <c r="C142" s="133"/>
      <c r="D142" s="27">
        <v>1</v>
      </c>
      <c r="E142" s="22" t="s">
        <v>79</v>
      </c>
      <c r="F142" s="41">
        <v>0</v>
      </c>
      <c r="G142" s="41"/>
      <c r="H142" s="41"/>
      <c r="I142" s="41"/>
      <c r="J142" s="41">
        <f t="shared" ref="J142:J144" si="12">ROUNDUP(F142*12%,0)</f>
        <v>0</v>
      </c>
      <c r="K142" s="109">
        <f t="shared" ref="K142:K144" si="13">F142+J142</f>
        <v>0</v>
      </c>
    </row>
    <row r="143" spans="1:11" s="110" customFormat="1" ht="16.5" customHeight="1">
      <c r="B143" s="134" t="s">
        <v>503</v>
      </c>
      <c r="C143" s="135"/>
      <c r="D143" s="27">
        <v>1</v>
      </c>
      <c r="E143" s="22" t="s">
        <v>79</v>
      </c>
      <c r="F143" s="41">
        <v>0</v>
      </c>
      <c r="G143" s="41"/>
      <c r="H143" s="41"/>
      <c r="I143" s="41"/>
      <c r="J143" s="41">
        <f t="shared" si="12"/>
        <v>0</v>
      </c>
      <c r="K143" s="109">
        <f t="shared" si="13"/>
        <v>0</v>
      </c>
    </row>
    <row r="144" spans="1:11" s="110" customFormat="1" ht="16.5" customHeight="1">
      <c r="B144" s="22" t="s">
        <v>504</v>
      </c>
      <c r="C144" s="135"/>
      <c r="D144" s="27">
        <v>1</v>
      </c>
      <c r="E144" s="22" t="s">
        <v>79</v>
      </c>
      <c r="F144" s="41">
        <v>0</v>
      </c>
      <c r="G144" s="41"/>
      <c r="H144" s="41"/>
      <c r="I144" s="41"/>
      <c r="J144" s="41">
        <f t="shared" si="12"/>
        <v>0</v>
      </c>
      <c r="K144" s="109">
        <f t="shared" si="13"/>
        <v>0</v>
      </c>
    </row>
    <row r="145" spans="1:11" s="113" customFormat="1" ht="18" customHeight="1" thickBot="1">
      <c r="B145" s="336" t="s">
        <v>505</v>
      </c>
      <c r="C145" s="337"/>
      <c r="D145" s="27">
        <v>1</v>
      </c>
      <c r="E145" s="136"/>
      <c r="F145" s="137">
        <f>SUM(F95:F144)</f>
        <v>1216307</v>
      </c>
      <c r="G145" s="137"/>
      <c r="H145" s="137"/>
      <c r="I145" s="137"/>
      <c r="J145" s="137">
        <f t="shared" ref="J145:K145" si="14">SUM(J95:J144)</f>
        <v>145974</v>
      </c>
      <c r="K145" s="137">
        <f t="shared" si="14"/>
        <v>1362281</v>
      </c>
    </row>
    <row r="146" spans="1:11" s="119" customFormat="1" ht="18" customHeight="1">
      <c r="B146" s="138"/>
      <c r="C146" s="139"/>
      <c r="D146" s="27">
        <v>1</v>
      </c>
      <c r="E146" s="140"/>
      <c r="F146" s="141"/>
      <c r="G146" s="141"/>
      <c r="H146" s="141"/>
      <c r="I146" s="141"/>
      <c r="J146" s="141"/>
      <c r="K146" s="142"/>
    </row>
    <row r="147" spans="1:11" s="110" customFormat="1" ht="20.25" customHeight="1">
      <c r="A147" s="110">
        <v>2</v>
      </c>
      <c r="B147" s="143">
        <v>2.4</v>
      </c>
      <c r="C147" s="144" t="s">
        <v>506</v>
      </c>
      <c r="D147" s="27">
        <v>1</v>
      </c>
      <c r="E147" s="122"/>
      <c r="F147" s="123"/>
      <c r="G147" s="123"/>
      <c r="H147" s="123"/>
      <c r="I147" s="123"/>
      <c r="J147" s="123"/>
      <c r="K147" s="124"/>
    </row>
    <row r="148" spans="1:11" s="110" customFormat="1" ht="30.75" customHeight="1">
      <c r="A148" s="110">
        <v>3</v>
      </c>
      <c r="B148" s="143" t="s">
        <v>507</v>
      </c>
      <c r="C148" s="145" t="s">
        <v>508</v>
      </c>
      <c r="D148" s="27">
        <v>1</v>
      </c>
      <c r="E148" s="22" t="s">
        <v>79</v>
      </c>
      <c r="F148" s="41">
        <v>64392</v>
      </c>
      <c r="G148" s="41"/>
      <c r="H148" s="41"/>
      <c r="I148" s="41"/>
      <c r="J148" s="41">
        <f t="shared" ref="J148:J159" si="15">ROUNDUP(F148*12%,0)</f>
        <v>7728</v>
      </c>
      <c r="K148" s="109">
        <f t="shared" ref="K148:K153" si="16">F148+J148</f>
        <v>72120</v>
      </c>
    </row>
    <row r="149" spans="1:11" s="110" customFormat="1" ht="27.75" customHeight="1">
      <c r="A149" s="110">
        <v>3</v>
      </c>
      <c r="B149" s="143" t="s">
        <v>509</v>
      </c>
      <c r="C149" s="145" t="s">
        <v>510</v>
      </c>
      <c r="D149" s="27">
        <v>1</v>
      </c>
      <c r="E149" s="22" t="s">
        <v>79</v>
      </c>
      <c r="F149" s="41">
        <v>53660</v>
      </c>
      <c r="G149" s="41"/>
      <c r="H149" s="41"/>
      <c r="I149" s="41"/>
      <c r="J149" s="41">
        <f t="shared" si="15"/>
        <v>6440</v>
      </c>
      <c r="K149" s="109">
        <f t="shared" si="16"/>
        <v>60100</v>
      </c>
    </row>
    <row r="150" spans="1:11" s="110" customFormat="1" ht="16.5" customHeight="1">
      <c r="B150" s="143"/>
      <c r="C150" s="146" t="s">
        <v>511</v>
      </c>
      <c r="D150" s="27">
        <v>1</v>
      </c>
      <c r="E150" s="22"/>
      <c r="F150" s="63"/>
      <c r="G150" s="63"/>
      <c r="H150" s="63"/>
      <c r="I150" s="63"/>
      <c r="J150" s="63"/>
      <c r="K150" s="109"/>
    </row>
    <row r="151" spans="1:11" s="110" customFormat="1" ht="28.5" customHeight="1">
      <c r="A151" s="110">
        <v>3</v>
      </c>
      <c r="B151" s="143" t="s">
        <v>512</v>
      </c>
      <c r="C151" s="147" t="s">
        <v>513</v>
      </c>
      <c r="D151" s="27">
        <v>1</v>
      </c>
      <c r="E151" s="22" t="s">
        <v>79</v>
      </c>
      <c r="F151" s="41">
        <v>42928</v>
      </c>
      <c r="G151" s="41"/>
      <c r="H151" s="41"/>
      <c r="I151" s="41"/>
      <c r="J151" s="41">
        <f t="shared" si="15"/>
        <v>5152</v>
      </c>
      <c r="K151" s="109">
        <f t="shared" si="16"/>
        <v>48080</v>
      </c>
    </row>
    <row r="152" spans="1:11" s="110" customFormat="1" ht="61.5" customHeight="1">
      <c r="A152" s="110">
        <v>3</v>
      </c>
      <c r="B152" s="143" t="s">
        <v>514</v>
      </c>
      <c r="C152" s="147" t="s">
        <v>515</v>
      </c>
      <c r="D152" s="27">
        <v>1</v>
      </c>
      <c r="E152" s="22" t="s">
        <v>79</v>
      </c>
      <c r="F152" s="41">
        <v>53660</v>
      </c>
      <c r="G152" s="41"/>
      <c r="H152" s="41"/>
      <c r="I152" s="41"/>
      <c r="J152" s="41">
        <f t="shared" si="15"/>
        <v>6440</v>
      </c>
      <c r="K152" s="109">
        <f t="shared" si="16"/>
        <v>60100</v>
      </c>
    </row>
    <row r="153" spans="1:11" s="110" customFormat="1" ht="26.25" customHeight="1">
      <c r="A153" s="110">
        <v>3</v>
      </c>
      <c r="B153" s="143" t="s">
        <v>516</v>
      </c>
      <c r="C153" s="145" t="s">
        <v>517</v>
      </c>
      <c r="D153" s="27">
        <v>1</v>
      </c>
      <c r="E153" s="22" t="s">
        <v>79</v>
      </c>
      <c r="F153" s="41">
        <v>0</v>
      </c>
      <c r="G153" s="41"/>
      <c r="H153" s="41"/>
      <c r="I153" s="41"/>
      <c r="J153" s="41">
        <f t="shared" si="15"/>
        <v>0</v>
      </c>
      <c r="K153" s="109">
        <f t="shared" si="16"/>
        <v>0</v>
      </c>
    </row>
    <row r="154" spans="1:11" s="110" customFormat="1" ht="27.75" customHeight="1">
      <c r="A154" s="110">
        <v>3</v>
      </c>
      <c r="B154" s="101" t="s">
        <v>518</v>
      </c>
      <c r="C154" s="62" t="s">
        <v>519</v>
      </c>
      <c r="D154" s="27">
        <v>1</v>
      </c>
      <c r="E154" s="101"/>
      <c r="F154" s="63"/>
      <c r="G154" s="63"/>
      <c r="H154" s="63"/>
      <c r="I154" s="63"/>
      <c r="J154" s="63"/>
      <c r="K154" s="109"/>
    </row>
    <row r="155" spans="1:11" s="110" customFormat="1" ht="13.5" customHeight="1">
      <c r="B155" s="22" t="s">
        <v>520</v>
      </c>
      <c r="C155" s="148"/>
      <c r="D155" s="27">
        <v>1</v>
      </c>
      <c r="E155" s="22" t="s">
        <v>79</v>
      </c>
      <c r="F155" s="41">
        <v>0</v>
      </c>
      <c r="G155" s="41"/>
      <c r="H155" s="41"/>
      <c r="I155" s="41"/>
      <c r="J155" s="41">
        <f t="shared" si="15"/>
        <v>0</v>
      </c>
      <c r="K155" s="109">
        <f t="shared" ref="K155:K159" si="17">F155+J155</f>
        <v>0</v>
      </c>
    </row>
    <row r="156" spans="1:11" s="110" customFormat="1" ht="13.5" customHeight="1">
      <c r="B156" s="22" t="s">
        <v>521</v>
      </c>
      <c r="C156" s="148"/>
      <c r="D156" s="27">
        <v>1</v>
      </c>
      <c r="E156" s="22" t="s">
        <v>79</v>
      </c>
      <c r="F156" s="41">
        <v>0</v>
      </c>
      <c r="G156" s="41"/>
      <c r="H156" s="41"/>
      <c r="I156" s="41"/>
      <c r="J156" s="41">
        <f t="shared" si="15"/>
        <v>0</v>
      </c>
      <c r="K156" s="109">
        <f t="shared" si="17"/>
        <v>0</v>
      </c>
    </row>
    <row r="157" spans="1:11" s="63" customFormat="1" ht="14.25" customHeight="1">
      <c r="B157" s="22" t="s">
        <v>522</v>
      </c>
      <c r="C157" s="41"/>
      <c r="D157" s="27">
        <v>1</v>
      </c>
      <c r="E157" s="22" t="s">
        <v>79</v>
      </c>
      <c r="F157" s="41">
        <v>0</v>
      </c>
      <c r="G157" s="41"/>
      <c r="H157" s="41"/>
      <c r="I157" s="41"/>
      <c r="J157" s="41">
        <f t="shared" si="15"/>
        <v>0</v>
      </c>
      <c r="K157" s="109">
        <f t="shared" si="17"/>
        <v>0</v>
      </c>
    </row>
    <row r="158" spans="1:11" s="63" customFormat="1" ht="14.25" customHeight="1">
      <c r="B158" s="22" t="s">
        <v>523</v>
      </c>
      <c r="C158" s="41"/>
      <c r="D158" s="27">
        <v>1</v>
      </c>
      <c r="E158" s="22" t="s">
        <v>79</v>
      </c>
      <c r="F158" s="41">
        <v>0</v>
      </c>
      <c r="G158" s="41"/>
      <c r="H158" s="41"/>
      <c r="I158" s="41"/>
      <c r="J158" s="41">
        <f t="shared" si="15"/>
        <v>0</v>
      </c>
      <c r="K158" s="109">
        <f t="shared" si="17"/>
        <v>0</v>
      </c>
    </row>
    <row r="159" spans="1:11" s="63" customFormat="1" ht="18" customHeight="1">
      <c r="B159" s="22" t="s">
        <v>524</v>
      </c>
      <c r="C159" s="41"/>
      <c r="D159" s="27">
        <v>1</v>
      </c>
      <c r="E159" s="22" t="s">
        <v>79</v>
      </c>
      <c r="F159" s="41">
        <v>0</v>
      </c>
      <c r="G159" s="41"/>
      <c r="H159" s="41"/>
      <c r="I159" s="41"/>
      <c r="J159" s="41">
        <f t="shared" si="15"/>
        <v>0</v>
      </c>
      <c r="K159" s="109">
        <f t="shared" si="17"/>
        <v>0</v>
      </c>
    </row>
    <row r="160" spans="1:11" s="150" customFormat="1" ht="19.5" customHeight="1" thickBot="1">
      <c r="B160" s="336" t="s">
        <v>525</v>
      </c>
      <c r="C160" s="337"/>
      <c r="D160" s="27">
        <v>1</v>
      </c>
      <c r="E160" s="136"/>
      <c r="F160" s="137">
        <f>SUM(F148:F159)</f>
        <v>214640</v>
      </c>
      <c r="G160" s="137"/>
      <c r="H160" s="137"/>
      <c r="I160" s="137"/>
      <c r="J160" s="137">
        <f>SUM(J148:J159)</f>
        <v>25760</v>
      </c>
      <c r="K160" s="149">
        <f>SUM(K148:K159)</f>
        <v>240400</v>
      </c>
    </row>
    <row r="161" spans="1:11" s="119" customFormat="1" ht="19.5" customHeight="1">
      <c r="B161" s="138"/>
      <c r="C161" s="139"/>
      <c r="D161" s="27">
        <v>1</v>
      </c>
      <c r="E161" s="140"/>
      <c r="F161" s="141"/>
      <c r="G161" s="141"/>
      <c r="H161" s="141"/>
      <c r="I161" s="141"/>
      <c r="J161" s="141"/>
      <c r="K161" s="142"/>
    </row>
    <row r="162" spans="1:11" s="110" customFormat="1" ht="20.25" customHeight="1">
      <c r="A162" s="110">
        <v>3</v>
      </c>
      <c r="B162" s="143">
        <v>2.5</v>
      </c>
      <c r="C162" s="144" t="s">
        <v>526</v>
      </c>
      <c r="D162" s="27">
        <v>1</v>
      </c>
      <c r="E162" s="122"/>
      <c r="F162" s="123"/>
      <c r="G162" s="123"/>
      <c r="H162" s="123"/>
      <c r="I162" s="123"/>
      <c r="J162" s="123"/>
      <c r="K162" s="124"/>
    </row>
    <row r="163" spans="1:11" s="110" customFormat="1" ht="31.5" customHeight="1">
      <c r="A163" s="110">
        <v>3</v>
      </c>
      <c r="B163" s="22" t="s">
        <v>527</v>
      </c>
      <c r="C163" s="23" t="s">
        <v>528</v>
      </c>
      <c r="D163" s="27">
        <v>1</v>
      </c>
      <c r="E163" s="22" t="s">
        <v>79</v>
      </c>
      <c r="F163" s="41">
        <v>0</v>
      </c>
      <c r="G163" s="41"/>
      <c r="H163" s="41"/>
      <c r="I163" s="41"/>
      <c r="J163" s="41">
        <f t="shared" ref="J163:J164" si="18">ROUNDUP(F163*12%,0)</f>
        <v>0</v>
      </c>
      <c r="K163" s="109">
        <f>F163+J163</f>
        <v>0</v>
      </c>
    </row>
    <row r="164" spans="1:11" s="110" customFormat="1" ht="19.5" customHeight="1">
      <c r="B164" s="22" t="s">
        <v>529</v>
      </c>
      <c r="C164" s="41"/>
      <c r="D164" s="27">
        <v>1</v>
      </c>
      <c r="E164" s="22" t="s">
        <v>79</v>
      </c>
      <c r="F164" s="41">
        <v>0</v>
      </c>
      <c r="G164" s="41"/>
      <c r="H164" s="41"/>
      <c r="I164" s="41"/>
      <c r="J164" s="41">
        <f t="shared" si="18"/>
        <v>0</v>
      </c>
      <c r="K164" s="109">
        <f>F164+J164</f>
        <v>0</v>
      </c>
    </row>
    <row r="165" spans="1:11" s="113" customFormat="1" ht="18" customHeight="1" thickBot="1">
      <c r="B165" s="336" t="s">
        <v>530</v>
      </c>
      <c r="C165" s="337"/>
      <c r="D165" s="27">
        <v>1</v>
      </c>
      <c r="E165" s="136"/>
      <c r="F165" s="137">
        <f>F163+F164</f>
        <v>0</v>
      </c>
      <c r="G165" s="137"/>
      <c r="H165" s="137"/>
      <c r="I165" s="137"/>
      <c r="J165" s="137">
        <f>J163+J164</f>
        <v>0</v>
      </c>
      <c r="K165" s="149">
        <f>SUM(K163:K164)</f>
        <v>0</v>
      </c>
    </row>
    <row r="166" spans="1:11" s="51" customFormat="1" ht="18" customHeight="1">
      <c r="B166" s="151"/>
      <c r="C166" s="152"/>
      <c r="D166" s="27">
        <v>1</v>
      </c>
      <c r="E166" s="153"/>
      <c r="F166" s="154"/>
      <c r="G166" s="154"/>
      <c r="H166" s="154"/>
      <c r="I166" s="154"/>
      <c r="J166" s="154"/>
      <c r="K166" s="155"/>
    </row>
    <row r="167" spans="1:11" s="110" customFormat="1" ht="21" customHeight="1">
      <c r="A167" s="110">
        <v>2</v>
      </c>
      <c r="B167" s="143">
        <v>2.6</v>
      </c>
      <c r="C167" s="144" t="s">
        <v>531</v>
      </c>
      <c r="D167" s="27">
        <v>1</v>
      </c>
      <c r="E167" s="22" t="s">
        <v>79</v>
      </c>
      <c r="F167" s="156"/>
      <c r="G167" s="156"/>
      <c r="H167" s="156"/>
      <c r="I167" s="156"/>
      <c r="J167" s="156"/>
      <c r="K167" s="124">
        <f>F167+J167</f>
        <v>0</v>
      </c>
    </row>
    <row r="168" spans="1:11" s="110" customFormat="1" ht="20.25" customHeight="1">
      <c r="B168" s="330" t="s">
        <v>532</v>
      </c>
      <c r="C168" s="335"/>
      <c r="D168" s="167"/>
      <c r="E168" s="111"/>
      <c r="F168" s="103">
        <f>F167</f>
        <v>0</v>
      </c>
      <c r="G168" s="168"/>
      <c r="H168" s="168"/>
      <c r="I168" s="168"/>
      <c r="J168" s="103">
        <f>J167</f>
        <v>0</v>
      </c>
      <c r="K168" s="46">
        <f>K167</f>
        <v>0</v>
      </c>
    </row>
    <row r="169" spans="1:11" s="132" customFormat="1" ht="20.25" customHeight="1">
      <c r="B169" s="129"/>
      <c r="C169" s="130"/>
      <c r="D169" s="130"/>
      <c r="E169" s="131"/>
      <c r="F169" s="103"/>
      <c r="G169" s="168"/>
      <c r="H169" s="168"/>
      <c r="I169" s="168"/>
      <c r="J169" s="103"/>
      <c r="K169" s="46"/>
    </row>
    <row r="170" spans="1:11" s="110" customFormat="1" ht="28.15" customHeight="1">
      <c r="B170" s="332" t="s">
        <v>533</v>
      </c>
      <c r="C170" s="332"/>
      <c r="D170" s="38"/>
      <c r="E170" s="111"/>
      <c r="F170" s="103">
        <f>F48+F90+F145+F160+F165+F168</f>
        <v>100632262</v>
      </c>
      <c r="G170" s="168"/>
      <c r="H170" s="168"/>
      <c r="I170" s="168"/>
      <c r="J170" s="103">
        <f t="shared" ref="J170:K170" si="19">J48+J90+J145+J160+J165+J168</f>
        <v>12075903</v>
      </c>
      <c r="K170" s="103">
        <f t="shared" si="19"/>
        <v>112708165</v>
      </c>
    </row>
    <row r="171" spans="1:11" s="158" customFormat="1" ht="98.25" customHeight="1">
      <c r="B171" s="157"/>
      <c r="C171" s="326" t="s">
        <v>534</v>
      </c>
      <c r="D171" s="333"/>
      <c r="E171" s="327"/>
      <c r="K171" s="159"/>
    </row>
    <row r="172" spans="1:11" s="30" customFormat="1" ht="15.75" customHeight="1">
      <c r="B172" s="160"/>
      <c r="C172" s="161" t="s">
        <v>272</v>
      </c>
      <c r="D172" s="161"/>
      <c r="E172" s="160"/>
      <c r="K172" s="162"/>
    </row>
    <row r="173" spans="1:11" s="44" customFormat="1" ht="16.5" customHeight="1">
      <c r="B173" s="160"/>
      <c r="C173" s="30"/>
      <c r="D173" s="30"/>
      <c r="E173" s="160"/>
      <c r="F173" s="30"/>
      <c r="G173" s="30"/>
      <c r="H173" s="30"/>
      <c r="I173" s="30"/>
      <c r="J173" s="30"/>
      <c r="K173" s="162"/>
    </row>
    <row r="174" spans="1:11" s="44" customFormat="1" ht="16.5" customHeight="1">
      <c r="B174" s="160"/>
      <c r="C174" s="31" t="s">
        <v>62</v>
      </c>
      <c r="D174" s="31"/>
      <c r="E174" s="160"/>
      <c r="F174" s="30"/>
      <c r="G174" s="30"/>
      <c r="H174" s="30"/>
      <c r="I174" s="30"/>
      <c r="J174" s="30"/>
      <c r="K174" s="162"/>
    </row>
    <row r="175" spans="1:11" s="44" customFormat="1" ht="16.5" customHeight="1">
      <c r="B175" s="160"/>
      <c r="C175" s="31" t="s">
        <v>63</v>
      </c>
      <c r="D175" s="31"/>
      <c r="E175" s="160"/>
      <c r="F175" s="30"/>
      <c r="G175" s="30"/>
      <c r="H175" s="30"/>
      <c r="I175" s="30"/>
      <c r="J175" s="30"/>
      <c r="K175" s="162"/>
    </row>
    <row r="176" spans="1:11" s="44" customFormat="1" ht="16.5" customHeight="1">
      <c r="B176" s="160"/>
      <c r="C176" s="31" t="s">
        <v>64</v>
      </c>
      <c r="D176" s="31"/>
      <c r="E176" s="160"/>
      <c r="F176" s="30"/>
      <c r="G176" s="30"/>
      <c r="H176" s="30"/>
      <c r="I176" s="30"/>
      <c r="J176" s="30"/>
      <c r="K176" s="162"/>
    </row>
    <row r="177" spans="2:11" s="44" customFormat="1" ht="23.25" customHeight="1">
      <c r="B177" s="160"/>
      <c r="C177" s="30"/>
      <c r="D177" s="30"/>
      <c r="E177" s="160"/>
      <c r="F177" s="30"/>
      <c r="G177" s="30"/>
      <c r="H177" s="30"/>
      <c r="I177" s="30"/>
      <c r="J177" s="30"/>
      <c r="K177" s="162"/>
    </row>
  </sheetData>
  <mergeCells count="10">
    <mergeCell ref="B170:C170"/>
    <mergeCell ref="C171:E171"/>
    <mergeCell ref="B1:K1"/>
    <mergeCell ref="E2:K2"/>
    <mergeCell ref="B48:C48"/>
    <mergeCell ref="B90:C90"/>
    <mergeCell ref="B145:C145"/>
    <mergeCell ref="B160:C160"/>
    <mergeCell ref="B165:C165"/>
    <mergeCell ref="B168:C16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68"/>
  <sheetViews>
    <sheetView topLeftCell="A67" workbookViewId="0">
      <selection activeCell="B4" sqref="B4"/>
    </sheetView>
  </sheetViews>
  <sheetFormatPr defaultColWidth="8.7109375" defaultRowHeight="12.75"/>
  <cols>
    <col min="1" max="1" width="8.7109375" style="163"/>
    <col min="2" max="2" width="12.5703125" style="163" customWidth="1"/>
    <col min="3" max="3" width="101.7109375" style="163" customWidth="1"/>
    <col min="4" max="4" width="14" style="163" customWidth="1"/>
    <col min="5" max="5" width="12" style="164" customWidth="1"/>
    <col min="6" max="6" width="16.42578125" style="163" customWidth="1"/>
    <col min="7" max="7" width="16.85546875" style="165" customWidth="1"/>
    <col min="8" max="8" width="16.85546875" style="163" customWidth="1"/>
    <col min="9" max="9" width="21.42578125" style="165" customWidth="1"/>
    <col min="10" max="10" width="12.7109375" style="165" customWidth="1"/>
    <col min="11" max="11" width="20.28515625" style="165" customWidth="1"/>
    <col min="12" max="16384" width="8.7109375" style="163"/>
  </cols>
  <sheetData>
    <row r="1" spans="1:11" s="173" customFormat="1" ht="30" customHeight="1">
      <c r="B1" s="317" t="s">
        <v>537</v>
      </c>
      <c r="C1" s="317"/>
      <c r="D1" s="317"/>
      <c r="E1" s="317"/>
      <c r="F1" s="317"/>
      <c r="G1" s="317"/>
      <c r="H1" s="317"/>
      <c r="I1" s="317"/>
      <c r="J1" s="317"/>
      <c r="K1" s="317"/>
    </row>
    <row r="2" spans="1:11" s="173" customFormat="1" ht="19.5" customHeight="1">
      <c r="B2" s="34"/>
      <c r="C2" s="170" t="s">
        <v>282</v>
      </c>
      <c r="D2" s="210"/>
      <c r="E2" s="340"/>
      <c r="F2" s="340"/>
      <c r="G2" s="340"/>
      <c r="H2" s="340"/>
      <c r="I2" s="340"/>
      <c r="J2" s="340"/>
      <c r="K2" s="341"/>
    </row>
    <row r="3" spans="1:11" s="174" customFormat="1" ht="42.75" customHeight="1">
      <c r="B3" s="34"/>
      <c r="C3" s="33"/>
      <c r="D3" s="33"/>
      <c r="E3" s="33"/>
      <c r="F3" s="63"/>
      <c r="G3" s="46" t="s">
        <v>273</v>
      </c>
      <c r="H3" s="33" t="s">
        <v>274</v>
      </c>
      <c r="I3" s="46" t="s">
        <v>275</v>
      </c>
      <c r="J3" s="46" t="s">
        <v>50</v>
      </c>
      <c r="K3" s="46" t="s">
        <v>538</v>
      </c>
    </row>
    <row r="4" spans="1:11" s="173" customFormat="1" ht="38.25" customHeight="1">
      <c r="A4" s="173" t="s">
        <v>12</v>
      </c>
      <c r="B4" s="175" t="s">
        <v>2</v>
      </c>
      <c r="C4" s="108" t="s">
        <v>0</v>
      </c>
      <c r="D4" s="108" t="s">
        <v>3</v>
      </c>
      <c r="E4" s="108" t="s">
        <v>1</v>
      </c>
      <c r="F4" s="108" t="s">
        <v>776</v>
      </c>
      <c r="G4" s="46" t="s">
        <v>539</v>
      </c>
      <c r="H4" s="108"/>
      <c r="I4" s="46" t="s">
        <v>541</v>
      </c>
      <c r="J4" s="46" t="s">
        <v>540</v>
      </c>
      <c r="K4" s="46" t="s">
        <v>542</v>
      </c>
    </row>
    <row r="5" spans="1:11" s="174" customFormat="1" ht="21" customHeight="1">
      <c r="B5" s="338" t="s">
        <v>543</v>
      </c>
      <c r="C5" s="339"/>
      <c r="D5" s="23"/>
      <c r="E5" s="107"/>
      <c r="F5" s="176"/>
      <c r="G5" s="109"/>
      <c r="H5" s="176"/>
      <c r="I5" s="109"/>
      <c r="J5" s="109"/>
      <c r="K5" s="109"/>
    </row>
    <row r="6" spans="1:11" s="177" customFormat="1" ht="20.25" customHeight="1">
      <c r="B6" s="338" t="s">
        <v>544</v>
      </c>
      <c r="C6" s="339"/>
      <c r="D6" s="23"/>
      <c r="E6" s="111"/>
      <c r="F6" s="43"/>
      <c r="G6" s="109"/>
      <c r="H6" s="43"/>
      <c r="I6" s="109"/>
      <c r="J6" s="109"/>
      <c r="K6" s="109"/>
    </row>
    <row r="7" spans="1:11" s="177" customFormat="1" ht="30" customHeight="1">
      <c r="A7" s="177">
        <v>2</v>
      </c>
      <c r="B7" s="169">
        <v>3.1</v>
      </c>
      <c r="C7" s="62" t="s">
        <v>545</v>
      </c>
      <c r="D7" s="62">
        <v>1</v>
      </c>
      <c r="E7" s="111"/>
      <c r="F7" s="43">
        <v>0</v>
      </c>
      <c r="G7" s="109"/>
      <c r="H7" s="43">
        <v>0</v>
      </c>
      <c r="I7" s="46"/>
      <c r="J7" s="109"/>
      <c r="K7" s="109"/>
    </row>
    <row r="8" spans="1:11" s="174" customFormat="1" ht="23.25" customHeight="1">
      <c r="A8" s="174">
        <v>3</v>
      </c>
      <c r="B8" s="169" t="s">
        <v>546</v>
      </c>
      <c r="C8" s="126" t="s">
        <v>547</v>
      </c>
      <c r="D8" s="62">
        <v>1</v>
      </c>
      <c r="E8" s="111"/>
      <c r="F8" s="43">
        <v>0</v>
      </c>
      <c r="G8" s="109"/>
      <c r="H8" s="43">
        <v>0</v>
      </c>
      <c r="I8" s="109"/>
      <c r="J8" s="109"/>
      <c r="K8" s="109"/>
    </row>
    <row r="9" spans="1:11" s="174" customFormat="1" ht="28.5">
      <c r="A9" s="174">
        <v>4</v>
      </c>
      <c r="B9" s="40" t="s">
        <v>548</v>
      </c>
      <c r="C9" s="75" t="s">
        <v>549</v>
      </c>
      <c r="D9" s="62">
        <v>1</v>
      </c>
      <c r="E9" s="178" t="s">
        <v>79</v>
      </c>
      <c r="F9" s="43">
        <v>0</v>
      </c>
      <c r="G9" s="238">
        <v>3892367</v>
      </c>
      <c r="H9" s="43">
        <v>0</v>
      </c>
      <c r="I9" s="238">
        <v>175157</v>
      </c>
      <c r="J9" s="238">
        <f t="shared" ref="J9:J39" si="0">ROUNDUP(G9*12%,0)</f>
        <v>467085</v>
      </c>
      <c r="K9" s="109">
        <f>G9+J9+I9</f>
        <v>4534609</v>
      </c>
    </row>
    <row r="10" spans="1:11" s="174" customFormat="1" ht="28.5">
      <c r="A10" s="174">
        <v>4</v>
      </c>
      <c r="B10" s="40" t="s">
        <v>550</v>
      </c>
      <c r="C10" s="75" t="s">
        <v>343</v>
      </c>
      <c r="D10" s="62">
        <v>1</v>
      </c>
      <c r="E10" s="178" t="s">
        <v>79</v>
      </c>
      <c r="F10" s="43">
        <v>0</v>
      </c>
      <c r="G10" s="238">
        <v>410640</v>
      </c>
      <c r="H10" s="43">
        <v>0</v>
      </c>
      <c r="I10" s="238">
        <v>18479</v>
      </c>
      <c r="J10" s="238">
        <f t="shared" si="0"/>
        <v>49277</v>
      </c>
      <c r="K10" s="109">
        <f t="shared" ref="K10:K73" si="1">G10+J10+I10</f>
        <v>478396</v>
      </c>
    </row>
    <row r="11" spans="1:11" s="177" customFormat="1" ht="28.5">
      <c r="A11" s="177">
        <v>4</v>
      </c>
      <c r="B11" s="40" t="s">
        <v>551</v>
      </c>
      <c r="C11" s="75" t="s">
        <v>552</v>
      </c>
      <c r="D11" s="62">
        <v>1</v>
      </c>
      <c r="E11" s="178" t="s">
        <v>79</v>
      </c>
      <c r="F11" s="43">
        <v>0</v>
      </c>
      <c r="G11" s="238">
        <v>442540</v>
      </c>
      <c r="H11" s="43">
        <v>0</v>
      </c>
      <c r="I11" s="238">
        <v>18244</v>
      </c>
      <c r="J11" s="238">
        <f t="shared" si="0"/>
        <v>53105</v>
      </c>
      <c r="K11" s="109">
        <f t="shared" si="1"/>
        <v>513889</v>
      </c>
    </row>
    <row r="12" spans="1:11" s="174" customFormat="1" ht="18.75" customHeight="1">
      <c r="B12" s="62"/>
      <c r="C12" s="52" t="s">
        <v>170</v>
      </c>
      <c r="D12" s="62">
        <v>1</v>
      </c>
      <c r="E12" s="111"/>
      <c r="F12" s="43">
        <v>0</v>
      </c>
      <c r="G12" s="109"/>
      <c r="H12" s="43">
        <v>0</v>
      </c>
      <c r="I12" s="109"/>
      <c r="J12" s="109"/>
      <c r="K12" s="109">
        <f t="shared" si="1"/>
        <v>0</v>
      </c>
    </row>
    <row r="13" spans="1:11" s="174" customFormat="1" ht="42.75">
      <c r="A13" s="174">
        <v>4</v>
      </c>
      <c r="B13" s="40" t="s">
        <v>553</v>
      </c>
      <c r="C13" s="23" t="s">
        <v>349</v>
      </c>
      <c r="D13" s="62">
        <v>1</v>
      </c>
      <c r="E13" s="178" t="s">
        <v>79</v>
      </c>
      <c r="F13" s="43">
        <v>0</v>
      </c>
      <c r="G13" s="238">
        <v>2780032</v>
      </c>
      <c r="H13" s="43">
        <v>0</v>
      </c>
      <c r="I13" s="238">
        <v>124934</v>
      </c>
      <c r="J13" s="238">
        <f t="shared" si="0"/>
        <v>333604</v>
      </c>
      <c r="K13" s="109">
        <f t="shared" si="1"/>
        <v>3238570</v>
      </c>
    </row>
    <row r="14" spans="1:11" s="174" customFormat="1" ht="28.5">
      <c r="A14" s="174">
        <v>4</v>
      </c>
      <c r="B14" s="40" t="s">
        <v>554</v>
      </c>
      <c r="C14" s="23" t="s">
        <v>555</v>
      </c>
      <c r="D14" s="62">
        <v>1</v>
      </c>
      <c r="E14" s="178" t="s">
        <v>79</v>
      </c>
      <c r="F14" s="43">
        <v>0</v>
      </c>
      <c r="G14" s="238">
        <v>4863891</v>
      </c>
      <c r="H14" s="43">
        <v>0</v>
      </c>
      <c r="I14" s="238">
        <v>199353</v>
      </c>
      <c r="J14" s="238">
        <f t="shared" si="0"/>
        <v>583667</v>
      </c>
      <c r="K14" s="109">
        <f t="shared" si="1"/>
        <v>5646911</v>
      </c>
    </row>
    <row r="15" spans="1:11" s="174" customFormat="1" ht="42" customHeight="1">
      <c r="A15" s="174">
        <v>4</v>
      </c>
      <c r="B15" s="40" t="s">
        <v>556</v>
      </c>
      <c r="C15" s="23" t="s">
        <v>353</v>
      </c>
      <c r="D15" s="62">
        <v>1</v>
      </c>
      <c r="E15" s="178" t="s">
        <v>79</v>
      </c>
      <c r="F15" s="43">
        <v>0</v>
      </c>
      <c r="G15" s="238">
        <v>11422531</v>
      </c>
      <c r="H15" s="43">
        <v>0</v>
      </c>
      <c r="I15" s="238">
        <v>514014</v>
      </c>
      <c r="J15" s="238">
        <f t="shared" si="0"/>
        <v>1370704</v>
      </c>
      <c r="K15" s="109">
        <f t="shared" si="1"/>
        <v>13307249</v>
      </c>
    </row>
    <row r="16" spans="1:11" s="174" customFormat="1" ht="28.5">
      <c r="A16" s="174">
        <v>4</v>
      </c>
      <c r="B16" s="40" t="s">
        <v>557</v>
      </c>
      <c r="C16" s="23" t="s">
        <v>558</v>
      </c>
      <c r="D16" s="62">
        <v>1</v>
      </c>
      <c r="E16" s="178" t="s">
        <v>79</v>
      </c>
      <c r="F16" s="43">
        <v>0</v>
      </c>
      <c r="G16" s="238">
        <v>2134673</v>
      </c>
      <c r="H16" s="43">
        <v>0</v>
      </c>
      <c r="I16" s="238">
        <v>96061</v>
      </c>
      <c r="J16" s="238">
        <f t="shared" si="0"/>
        <v>256161</v>
      </c>
      <c r="K16" s="109">
        <f t="shared" si="1"/>
        <v>2486895</v>
      </c>
    </row>
    <row r="17" spans="1:11" s="174" customFormat="1" ht="28.5">
      <c r="A17" s="174">
        <v>4</v>
      </c>
      <c r="B17" s="40" t="s">
        <v>559</v>
      </c>
      <c r="C17" s="23" t="s">
        <v>357</v>
      </c>
      <c r="D17" s="62">
        <v>1</v>
      </c>
      <c r="E17" s="178" t="s">
        <v>79</v>
      </c>
      <c r="F17" s="43">
        <v>0</v>
      </c>
      <c r="G17" s="238">
        <v>0</v>
      </c>
      <c r="H17" s="43">
        <v>0</v>
      </c>
      <c r="I17" s="238">
        <v>0</v>
      </c>
      <c r="J17" s="238">
        <f t="shared" si="0"/>
        <v>0</v>
      </c>
      <c r="K17" s="109">
        <f t="shared" si="1"/>
        <v>0</v>
      </c>
    </row>
    <row r="18" spans="1:11" s="174" customFormat="1" ht="42" customHeight="1">
      <c r="A18" s="174">
        <v>4</v>
      </c>
      <c r="B18" s="40" t="s">
        <v>560</v>
      </c>
      <c r="C18" s="23" t="s">
        <v>561</v>
      </c>
      <c r="D18" s="62">
        <v>1</v>
      </c>
      <c r="E18" s="178" t="s">
        <v>79</v>
      </c>
      <c r="F18" s="43">
        <v>0</v>
      </c>
      <c r="G18" s="238">
        <v>0</v>
      </c>
      <c r="H18" s="43">
        <v>0</v>
      </c>
      <c r="I18" s="238">
        <v>0</v>
      </c>
      <c r="J18" s="238">
        <f t="shared" si="0"/>
        <v>0</v>
      </c>
      <c r="K18" s="109">
        <f t="shared" si="1"/>
        <v>0</v>
      </c>
    </row>
    <row r="19" spans="1:11" s="174" customFormat="1" ht="42.75">
      <c r="A19" s="174">
        <v>4</v>
      </c>
      <c r="B19" s="40" t="s">
        <v>562</v>
      </c>
      <c r="C19" s="23" t="s">
        <v>563</v>
      </c>
      <c r="D19" s="62">
        <v>1</v>
      </c>
      <c r="E19" s="178" t="s">
        <v>79</v>
      </c>
      <c r="F19" s="43">
        <v>0</v>
      </c>
      <c r="G19" s="238">
        <v>0</v>
      </c>
      <c r="H19" s="43">
        <v>0</v>
      </c>
      <c r="I19" s="238">
        <v>0</v>
      </c>
      <c r="J19" s="238">
        <f t="shared" si="0"/>
        <v>0</v>
      </c>
      <c r="K19" s="109">
        <f t="shared" si="1"/>
        <v>0</v>
      </c>
    </row>
    <row r="20" spans="1:11" s="174" customFormat="1" ht="57.75" customHeight="1">
      <c r="A20" s="174">
        <v>4</v>
      </c>
      <c r="B20" s="40" t="s">
        <v>564</v>
      </c>
      <c r="C20" s="23" t="s">
        <v>565</v>
      </c>
      <c r="D20" s="62">
        <v>1</v>
      </c>
      <c r="E20" s="178" t="s">
        <v>79</v>
      </c>
      <c r="F20" s="43">
        <v>0</v>
      </c>
      <c r="G20" s="238">
        <v>40852188</v>
      </c>
      <c r="H20" s="43">
        <v>0</v>
      </c>
      <c r="I20" s="238">
        <v>1949433</v>
      </c>
      <c r="J20" s="238">
        <f t="shared" si="0"/>
        <v>4902263</v>
      </c>
      <c r="K20" s="109">
        <f t="shared" si="1"/>
        <v>47703884</v>
      </c>
    </row>
    <row r="21" spans="1:11" s="177" customFormat="1" ht="42.75">
      <c r="A21" s="177">
        <v>4</v>
      </c>
      <c r="B21" s="40" t="s">
        <v>566</v>
      </c>
      <c r="C21" s="23" t="s">
        <v>567</v>
      </c>
      <c r="D21" s="62">
        <v>1</v>
      </c>
      <c r="E21" s="178" t="s">
        <v>79</v>
      </c>
      <c r="F21" s="43">
        <v>0</v>
      </c>
      <c r="G21" s="238">
        <v>5199990</v>
      </c>
      <c r="H21" s="43">
        <v>0</v>
      </c>
      <c r="I21" s="238">
        <v>380321</v>
      </c>
      <c r="J21" s="238">
        <f t="shared" si="0"/>
        <v>623999</v>
      </c>
      <c r="K21" s="109">
        <f t="shared" si="1"/>
        <v>6204310</v>
      </c>
    </row>
    <row r="22" spans="1:11" s="177" customFormat="1" ht="42.75">
      <c r="A22" s="177">
        <v>4</v>
      </c>
      <c r="B22" s="40" t="s">
        <v>568</v>
      </c>
      <c r="C22" s="23" t="s">
        <v>569</v>
      </c>
      <c r="D22" s="62">
        <v>1</v>
      </c>
      <c r="E22" s="178" t="s">
        <v>79</v>
      </c>
      <c r="F22" s="43">
        <v>0</v>
      </c>
      <c r="G22" s="238">
        <v>1917496</v>
      </c>
      <c r="H22" s="43">
        <v>0</v>
      </c>
      <c r="I22" s="238">
        <v>84617</v>
      </c>
      <c r="J22" s="238">
        <f t="shared" si="0"/>
        <v>230100</v>
      </c>
      <c r="K22" s="109">
        <f t="shared" si="1"/>
        <v>2232213</v>
      </c>
    </row>
    <row r="23" spans="1:11" s="174" customFormat="1" ht="42.75">
      <c r="A23" s="174">
        <v>4</v>
      </c>
      <c r="B23" s="40" t="s">
        <v>570</v>
      </c>
      <c r="C23" s="23" t="s">
        <v>371</v>
      </c>
      <c r="D23" s="62">
        <v>1</v>
      </c>
      <c r="E23" s="178" t="s">
        <v>79</v>
      </c>
      <c r="F23" s="43">
        <v>0</v>
      </c>
      <c r="G23" s="238">
        <v>0</v>
      </c>
      <c r="H23" s="43">
        <v>0</v>
      </c>
      <c r="I23" s="238">
        <v>0</v>
      </c>
      <c r="J23" s="238">
        <f t="shared" si="0"/>
        <v>0</v>
      </c>
      <c r="K23" s="109">
        <f t="shared" si="1"/>
        <v>0</v>
      </c>
    </row>
    <row r="24" spans="1:11" s="174" customFormat="1" ht="42.75">
      <c r="A24" s="174">
        <v>4</v>
      </c>
      <c r="B24" s="40" t="s">
        <v>571</v>
      </c>
      <c r="C24" s="23" t="s">
        <v>572</v>
      </c>
      <c r="D24" s="62">
        <v>1</v>
      </c>
      <c r="E24" s="178" t="s">
        <v>79</v>
      </c>
      <c r="F24" s="43">
        <v>0</v>
      </c>
      <c r="G24" s="238">
        <v>0</v>
      </c>
      <c r="H24" s="43">
        <v>0</v>
      </c>
      <c r="I24" s="238">
        <v>0</v>
      </c>
      <c r="J24" s="238">
        <f t="shared" si="0"/>
        <v>0</v>
      </c>
      <c r="K24" s="109">
        <f t="shared" si="1"/>
        <v>0</v>
      </c>
    </row>
    <row r="25" spans="1:11" s="174" customFormat="1" ht="57">
      <c r="A25" s="174">
        <v>4</v>
      </c>
      <c r="B25" s="40" t="s">
        <v>573</v>
      </c>
      <c r="C25" s="23" t="s">
        <v>574</v>
      </c>
      <c r="D25" s="62">
        <v>1</v>
      </c>
      <c r="E25" s="178" t="s">
        <v>79</v>
      </c>
      <c r="F25" s="43">
        <v>0</v>
      </c>
      <c r="G25" s="238">
        <v>13343160</v>
      </c>
      <c r="H25" s="43">
        <v>0</v>
      </c>
      <c r="I25" s="238">
        <v>598773</v>
      </c>
      <c r="J25" s="238">
        <f t="shared" si="0"/>
        <v>1601180</v>
      </c>
      <c r="K25" s="109">
        <f t="shared" si="1"/>
        <v>15543113</v>
      </c>
    </row>
    <row r="26" spans="1:11" s="177" customFormat="1" ht="28.5">
      <c r="A26" s="177">
        <v>4</v>
      </c>
      <c r="B26" s="40" t="s">
        <v>575</v>
      </c>
      <c r="C26" s="23" t="s">
        <v>576</v>
      </c>
      <c r="D26" s="62">
        <v>1</v>
      </c>
      <c r="E26" s="178" t="s">
        <v>79</v>
      </c>
      <c r="F26" s="43">
        <v>0</v>
      </c>
      <c r="G26" s="238">
        <v>2457982</v>
      </c>
      <c r="H26" s="43">
        <v>0</v>
      </c>
      <c r="I26" s="238">
        <v>137725</v>
      </c>
      <c r="J26" s="238">
        <f t="shared" si="0"/>
        <v>294958</v>
      </c>
      <c r="K26" s="109">
        <f t="shared" si="1"/>
        <v>2890665</v>
      </c>
    </row>
    <row r="27" spans="1:11" s="174" customFormat="1" ht="28.5">
      <c r="A27" s="174">
        <v>4</v>
      </c>
      <c r="B27" s="40" t="s">
        <v>577</v>
      </c>
      <c r="C27" s="23" t="s">
        <v>578</v>
      </c>
      <c r="D27" s="62">
        <v>1</v>
      </c>
      <c r="E27" s="178" t="s">
        <v>79</v>
      </c>
      <c r="F27" s="43">
        <v>0</v>
      </c>
      <c r="G27" s="238">
        <v>7262787</v>
      </c>
      <c r="H27" s="43">
        <v>0</v>
      </c>
      <c r="I27" s="238">
        <v>325155</v>
      </c>
      <c r="J27" s="238">
        <f t="shared" si="0"/>
        <v>871535</v>
      </c>
      <c r="K27" s="109">
        <f t="shared" si="1"/>
        <v>8459477</v>
      </c>
    </row>
    <row r="28" spans="1:11" s="174" customFormat="1" ht="42.75">
      <c r="A28" s="174">
        <v>4</v>
      </c>
      <c r="B28" s="40" t="s">
        <v>579</v>
      </c>
      <c r="C28" s="23" t="s">
        <v>580</v>
      </c>
      <c r="D28" s="62">
        <v>1</v>
      </c>
      <c r="E28" s="178" t="s">
        <v>79</v>
      </c>
      <c r="F28" s="43">
        <v>0</v>
      </c>
      <c r="G28" s="238">
        <v>599731</v>
      </c>
      <c r="H28" s="43">
        <v>0</v>
      </c>
      <c r="I28" s="238">
        <v>26988</v>
      </c>
      <c r="J28" s="238">
        <f t="shared" si="0"/>
        <v>71968</v>
      </c>
      <c r="K28" s="109">
        <f t="shared" si="1"/>
        <v>698687</v>
      </c>
    </row>
    <row r="29" spans="1:11" s="174" customFormat="1" ht="42.75">
      <c r="A29" s="174">
        <v>4</v>
      </c>
      <c r="B29" s="40" t="s">
        <v>581</v>
      </c>
      <c r="C29" s="23" t="s">
        <v>582</v>
      </c>
      <c r="D29" s="62">
        <v>1</v>
      </c>
      <c r="E29" s="178" t="s">
        <v>79</v>
      </c>
      <c r="F29" s="43">
        <v>0</v>
      </c>
      <c r="G29" s="238">
        <v>2581374</v>
      </c>
      <c r="H29" s="43">
        <v>0</v>
      </c>
      <c r="I29" s="238">
        <v>115661</v>
      </c>
      <c r="J29" s="238">
        <f t="shared" si="0"/>
        <v>309765</v>
      </c>
      <c r="K29" s="109">
        <f t="shared" si="1"/>
        <v>3006800</v>
      </c>
    </row>
    <row r="30" spans="1:11" s="174" customFormat="1" ht="42.75">
      <c r="A30" s="174">
        <v>4</v>
      </c>
      <c r="B30" s="40" t="s">
        <v>583</v>
      </c>
      <c r="C30" s="23" t="s">
        <v>584</v>
      </c>
      <c r="D30" s="62">
        <v>1</v>
      </c>
      <c r="E30" s="178" t="s">
        <v>79</v>
      </c>
      <c r="F30" s="43">
        <v>0</v>
      </c>
      <c r="G30" s="238">
        <v>3377293</v>
      </c>
      <c r="H30" s="43">
        <v>0</v>
      </c>
      <c r="I30" s="238">
        <v>151477</v>
      </c>
      <c r="J30" s="238">
        <f t="shared" si="0"/>
        <v>405276</v>
      </c>
      <c r="K30" s="109">
        <f t="shared" si="1"/>
        <v>3934046</v>
      </c>
    </row>
    <row r="31" spans="1:11" s="177" customFormat="1" ht="28.5">
      <c r="A31" s="177">
        <v>4</v>
      </c>
      <c r="B31" s="40" t="s">
        <v>585</v>
      </c>
      <c r="C31" s="23" t="s">
        <v>586</v>
      </c>
      <c r="D31" s="62">
        <v>1</v>
      </c>
      <c r="E31" s="178" t="s">
        <v>79</v>
      </c>
      <c r="F31" s="43">
        <v>0</v>
      </c>
      <c r="G31" s="238">
        <v>6740718</v>
      </c>
      <c r="H31" s="43">
        <v>0</v>
      </c>
      <c r="I31" s="238">
        <v>302832</v>
      </c>
      <c r="J31" s="238">
        <f t="shared" si="0"/>
        <v>808887</v>
      </c>
      <c r="K31" s="109">
        <f t="shared" si="1"/>
        <v>7852437</v>
      </c>
    </row>
    <row r="32" spans="1:11" s="177" customFormat="1" ht="28.5">
      <c r="A32" s="177">
        <v>4</v>
      </c>
      <c r="B32" s="40" t="s">
        <v>587</v>
      </c>
      <c r="C32" s="23" t="s">
        <v>588</v>
      </c>
      <c r="D32" s="62">
        <v>1</v>
      </c>
      <c r="E32" s="178" t="s">
        <v>79</v>
      </c>
      <c r="F32" s="43">
        <v>0</v>
      </c>
      <c r="G32" s="238"/>
      <c r="H32" s="43">
        <v>0</v>
      </c>
      <c r="I32" s="238"/>
      <c r="J32" s="238">
        <f t="shared" si="0"/>
        <v>0</v>
      </c>
      <c r="K32" s="109">
        <f t="shared" si="1"/>
        <v>0</v>
      </c>
    </row>
    <row r="33" spans="1:11" s="177" customFormat="1" ht="28.5">
      <c r="A33" s="177">
        <v>4</v>
      </c>
      <c r="B33" s="40" t="s">
        <v>589</v>
      </c>
      <c r="C33" s="23" t="s">
        <v>590</v>
      </c>
      <c r="D33" s="62">
        <v>1</v>
      </c>
      <c r="E33" s="178" t="s">
        <v>79</v>
      </c>
      <c r="F33" s="43">
        <v>0</v>
      </c>
      <c r="G33" s="238"/>
      <c r="H33" s="43">
        <v>0</v>
      </c>
      <c r="I33" s="238"/>
      <c r="J33" s="238">
        <f t="shared" si="0"/>
        <v>0</v>
      </c>
      <c r="K33" s="109">
        <f t="shared" si="1"/>
        <v>0</v>
      </c>
    </row>
    <row r="34" spans="1:11" s="173" customFormat="1" ht="28.5">
      <c r="A34" s="173">
        <v>4</v>
      </c>
      <c r="B34" s="40" t="s">
        <v>591</v>
      </c>
      <c r="C34" s="23" t="s">
        <v>393</v>
      </c>
      <c r="D34" s="62">
        <v>1</v>
      </c>
      <c r="E34" s="178" t="s">
        <v>79</v>
      </c>
      <c r="F34" s="43">
        <v>0</v>
      </c>
      <c r="G34" s="238"/>
      <c r="H34" s="43">
        <v>0</v>
      </c>
      <c r="I34" s="238"/>
      <c r="J34" s="238">
        <f t="shared" si="0"/>
        <v>0</v>
      </c>
      <c r="K34" s="109">
        <f t="shared" si="1"/>
        <v>0</v>
      </c>
    </row>
    <row r="35" spans="1:11" s="110" customFormat="1" ht="30">
      <c r="A35" s="110">
        <v>4</v>
      </c>
      <c r="B35" s="40" t="s">
        <v>592</v>
      </c>
      <c r="C35" s="62" t="s">
        <v>401</v>
      </c>
      <c r="D35" s="62">
        <v>1</v>
      </c>
      <c r="E35" s="111"/>
      <c r="F35" s="43">
        <v>0</v>
      </c>
      <c r="G35" s="239"/>
      <c r="H35" s="43">
        <v>0</v>
      </c>
      <c r="I35" s="239"/>
      <c r="J35" s="239"/>
      <c r="K35" s="109">
        <f t="shared" si="1"/>
        <v>0</v>
      </c>
    </row>
    <row r="36" spans="1:11" s="174" customFormat="1" ht="18" customHeight="1">
      <c r="B36" s="40" t="s">
        <v>593</v>
      </c>
      <c r="C36" s="148"/>
      <c r="D36" s="62">
        <v>1</v>
      </c>
      <c r="E36" s="178" t="s">
        <v>79</v>
      </c>
      <c r="F36" s="43">
        <v>0</v>
      </c>
      <c r="G36" s="238"/>
      <c r="H36" s="43">
        <v>0</v>
      </c>
      <c r="I36" s="238"/>
      <c r="J36" s="238">
        <f t="shared" si="0"/>
        <v>0</v>
      </c>
      <c r="K36" s="109">
        <f t="shared" si="1"/>
        <v>0</v>
      </c>
    </row>
    <row r="37" spans="1:11" s="174" customFormat="1" ht="20.25" customHeight="1">
      <c r="B37" s="40" t="s">
        <v>594</v>
      </c>
      <c r="C37" s="148"/>
      <c r="D37" s="62">
        <v>1</v>
      </c>
      <c r="E37" s="178" t="s">
        <v>79</v>
      </c>
      <c r="F37" s="43">
        <v>0</v>
      </c>
      <c r="G37" s="238"/>
      <c r="H37" s="43">
        <v>0</v>
      </c>
      <c r="I37" s="238"/>
      <c r="J37" s="238">
        <f t="shared" si="0"/>
        <v>0</v>
      </c>
      <c r="K37" s="109">
        <f t="shared" si="1"/>
        <v>0</v>
      </c>
    </row>
    <row r="38" spans="1:11" s="174" customFormat="1" ht="15" customHeight="1">
      <c r="B38" s="40" t="s">
        <v>595</v>
      </c>
      <c r="C38" s="148"/>
      <c r="D38" s="62">
        <v>1</v>
      </c>
      <c r="E38" s="178" t="s">
        <v>79</v>
      </c>
      <c r="F38" s="43">
        <v>0</v>
      </c>
      <c r="G38" s="238"/>
      <c r="H38" s="43">
        <v>0</v>
      </c>
      <c r="I38" s="238"/>
      <c r="J38" s="238">
        <f t="shared" si="0"/>
        <v>0</v>
      </c>
      <c r="K38" s="109">
        <f t="shared" si="1"/>
        <v>0</v>
      </c>
    </row>
    <row r="39" spans="1:11" s="171" customFormat="1" ht="25.5" customHeight="1">
      <c r="B39" s="40" t="s">
        <v>596</v>
      </c>
      <c r="C39" s="84"/>
      <c r="D39" s="62">
        <v>1</v>
      </c>
      <c r="E39" s="178" t="s">
        <v>79</v>
      </c>
      <c r="F39" s="43">
        <v>0</v>
      </c>
      <c r="G39" s="238"/>
      <c r="H39" s="43">
        <v>0</v>
      </c>
      <c r="I39" s="245"/>
      <c r="J39" s="238">
        <f t="shared" si="0"/>
        <v>0</v>
      </c>
      <c r="K39" s="109">
        <f t="shared" si="1"/>
        <v>0</v>
      </c>
    </row>
    <row r="40" spans="1:11" s="181" customFormat="1" ht="20.25" customHeight="1" thickBot="1">
      <c r="A40" s="209"/>
      <c r="B40" s="40"/>
      <c r="C40" s="179" t="s">
        <v>597</v>
      </c>
      <c r="D40" s="62">
        <v>1</v>
      </c>
      <c r="E40" s="136"/>
      <c r="F40" s="43">
        <v>0</v>
      </c>
      <c r="G40" s="240"/>
      <c r="H40" s="43">
        <v>0</v>
      </c>
      <c r="I40" s="240"/>
      <c r="J40" s="240"/>
      <c r="K40" s="109">
        <f t="shared" si="1"/>
        <v>0</v>
      </c>
    </row>
    <row r="41" spans="1:11" s="185" customFormat="1" ht="20.25" customHeight="1">
      <c r="B41" s="182"/>
      <c r="C41" s="183"/>
      <c r="D41" s="62">
        <v>1</v>
      </c>
      <c r="E41" s="140"/>
      <c r="F41" s="43">
        <v>0</v>
      </c>
      <c r="G41" s="241"/>
      <c r="H41" s="43">
        <v>0</v>
      </c>
      <c r="I41" s="241"/>
      <c r="J41" s="241"/>
      <c r="K41" s="109">
        <f t="shared" si="1"/>
        <v>0</v>
      </c>
    </row>
    <row r="42" spans="1:11" s="174" customFormat="1" ht="24" customHeight="1">
      <c r="A42" s="174">
        <v>2</v>
      </c>
      <c r="B42" s="120">
        <v>3.2</v>
      </c>
      <c r="C42" s="144" t="s">
        <v>598</v>
      </c>
      <c r="D42" s="62">
        <v>1</v>
      </c>
      <c r="E42" s="122"/>
      <c r="F42" s="43">
        <v>0</v>
      </c>
      <c r="G42" s="124"/>
      <c r="H42" s="43">
        <v>0</v>
      </c>
      <c r="I42" s="124"/>
      <c r="J42" s="124"/>
      <c r="K42" s="109">
        <f t="shared" si="1"/>
        <v>0</v>
      </c>
    </row>
    <row r="43" spans="1:11" s="174" customFormat="1" ht="30" customHeight="1">
      <c r="A43" s="174">
        <v>3</v>
      </c>
      <c r="B43" s="169" t="s">
        <v>599</v>
      </c>
      <c r="C43" s="62" t="s">
        <v>600</v>
      </c>
      <c r="D43" s="62">
        <v>1</v>
      </c>
      <c r="E43" s="111"/>
      <c r="F43" s="43">
        <v>0</v>
      </c>
      <c r="G43" s="109"/>
      <c r="H43" s="43">
        <v>0</v>
      </c>
      <c r="I43" s="109"/>
      <c r="J43" s="109"/>
      <c r="K43" s="109">
        <f t="shared" si="1"/>
        <v>0</v>
      </c>
    </row>
    <row r="44" spans="1:11" s="174" customFormat="1" ht="15">
      <c r="A44" s="174">
        <v>4</v>
      </c>
      <c r="B44" s="40" t="s">
        <v>601</v>
      </c>
      <c r="C44" s="23" t="s">
        <v>409</v>
      </c>
      <c r="D44" s="62">
        <v>1</v>
      </c>
      <c r="E44" s="178" t="s">
        <v>79</v>
      </c>
      <c r="F44" s="43">
        <v>0</v>
      </c>
      <c r="G44" s="238"/>
      <c r="H44" s="43">
        <v>0</v>
      </c>
      <c r="I44" s="238"/>
      <c r="J44" s="238"/>
      <c r="K44" s="109">
        <f t="shared" si="1"/>
        <v>0</v>
      </c>
    </row>
    <row r="45" spans="1:11" s="174" customFormat="1" ht="28.5">
      <c r="A45" s="174">
        <v>4</v>
      </c>
      <c r="B45" s="40" t="s">
        <v>602</v>
      </c>
      <c r="C45" s="23" t="s">
        <v>411</v>
      </c>
      <c r="D45" s="62">
        <v>1</v>
      </c>
      <c r="E45" s="178" t="s">
        <v>79</v>
      </c>
      <c r="F45" s="43">
        <v>0</v>
      </c>
      <c r="G45" s="238"/>
      <c r="H45" s="43">
        <v>0</v>
      </c>
      <c r="I45" s="238"/>
      <c r="J45" s="238"/>
      <c r="K45" s="109">
        <f t="shared" si="1"/>
        <v>0</v>
      </c>
    </row>
    <row r="46" spans="1:11" s="174" customFormat="1" ht="28.5">
      <c r="A46" s="174">
        <v>4</v>
      </c>
      <c r="B46" s="40" t="s">
        <v>603</v>
      </c>
      <c r="C46" s="23" t="s">
        <v>413</v>
      </c>
      <c r="D46" s="62">
        <v>1</v>
      </c>
      <c r="E46" s="178" t="s">
        <v>79</v>
      </c>
      <c r="F46" s="43">
        <v>0</v>
      </c>
      <c r="G46" s="238"/>
      <c r="H46" s="43">
        <v>0</v>
      </c>
      <c r="I46" s="238"/>
      <c r="J46" s="238"/>
      <c r="K46" s="109">
        <f t="shared" si="1"/>
        <v>0</v>
      </c>
    </row>
    <row r="47" spans="1:11" s="174" customFormat="1" ht="28.5">
      <c r="A47" s="174">
        <v>4</v>
      </c>
      <c r="B47" s="40" t="s">
        <v>604</v>
      </c>
      <c r="C47" s="23" t="s">
        <v>605</v>
      </c>
      <c r="D47" s="62">
        <v>1</v>
      </c>
      <c r="E47" s="178" t="s">
        <v>79</v>
      </c>
      <c r="F47" s="43">
        <v>0</v>
      </c>
      <c r="G47" s="238"/>
      <c r="H47" s="43">
        <v>0</v>
      </c>
      <c r="I47" s="238"/>
      <c r="J47" s="238"/>
      <c r="K47" s="109">
        <f t="shared" si="1"/>
        <v>0</v>
      </c>
    </row>
    <row r="48" spans="1:11" s="174" customFormat="1" ht="28.5">
      <c r="A48" s="174">
        <v>4</v>
      </c>
      <c r="B48" s="40" t="s">
        <v>606</v>
      </c>
      <c r="C48" s="23" t="s">
        <v>417</v>
      </c>
      <c r="D48" s="62">
        <v>1</v>
      </c>
      <c r="E48" s="178" t="s">
        <v>79</v>
      </c>
      <c r="F48" s="43">
        <v>0</v>
      </c>
      <c r="G48" s="238"/>
      <c r="H48" s="43">
        <v>0</v>
      </c>
      <c r="I48" s="238"/>
      <c r="J48" s="238"/>
      <c r="K48" s="109">
        <f t="shared" si="1"/>
        <v>0</v>
      </c>
    </row>
    <row r="49" spans="1:11" s="174" customFormat="1" ht="30" customHeight="1">
      <c r="A49" s="174">
        <v>4</v>
      </c>
      <c r="B49" s="40" t="s">
        <v>418</v>
      </c>
      <c r="C49" s="23" t="s">
        <v>419</v>
      </c>
      <c r="D49" s="62">
        <v>1</v>
      </c>
      <c r="E49" s="178" t="s">
        <v>79</v>
      </c>
      <c r="F49" s="43">
        <v>0</v>
      </c>
      <c r="G49" s="238"/>
      <c r="H49" s="43">
        <v>0</v>
      </c>
      <c r="I49" s="238"/>
      <c r="J49" s="238"/>
      <c r="K49" s="109">
        <f t="shared" si="1"/>
        <v>0</v>
      </c>
    </row>
    <row r="50" spans="1:11" s="174" customFormat="1" ht="28.5">
      <c r="A50" s="174">
        <v>4</v>
      </c>
      <c r="B50" s="40" t="s">
        <v>420</v>
      </c>
      <c r="C50" s="23" t="s">
        <v>421</v>
      </c>
      <c r="D50" s="62">
        <v>1</v>
      </c>
      <c r="E50" s="178" t="s">
        <v>79</v>
      </c>
      <c r="F50" s="43">
        <v>0</v>
      </c>
      <c r="G50" s="238"/>
      <c r="H50" s="43">
        <v>0</v>
      </c>
      <c r="I50" s="238"/>
      <c r="J50" s="238"/>
      <c r="K50" s="109">
        <f t="shared" si="1"/>
        <v>0</v>
      </c>
    </row>
    <row r="51" spans="1:11" s="174" customFormat="1" ht="15">
      <c r="A51" s="174">
        <v>4</v>
      </c>
      <c r="B51" s="22" t="s">
        <v>422</v>
      </c>
      <c r="C51" s="23" t="s">
        <v>423</v>
      </c>
      <c r="D51" s="62">
        <v>1</v>
      </c>
      <c r="E51" s="178" t="s">
        <v>79</v>
      </c>
      <c r="F51" s="43">
        <v>0</v>
      </c>
      <c r="G51" s="238"/>
      <c r="H51" s="43">
        <v>0</v>
      </c>
      <c r="I51" s="238"/>
      <c r="J51" s="238"/>
      <c r="K51" s="109">
        <f t="shared" si="1"/>
        <v>0</v>
      </c>
    </row>
    <row r="52" spans="1:11" s="174" customFormat="1" ht="30">
      <c r="A52" s="174">
        <v>3</v>
      </c>
      <c r="B52" s="169" t="s">
        <v>607</v>
      </c>
      <c r="C52" s="62" t="s">
        <v>608</v>
      </c>
      <c r="D52" s="62">
        <v>1</v>
      </c>
      <c r="E52" s="111"/>
      <c r="F52" s="43">
        <v>0</v>
      </c>
      <c r="G52" s="109"/>
      <c r="H52" s="43">
        <v>0</v>
      </c>
      <c r="I52" s="109"/>
      <c r="J52" s="109"/>
      <c r="K52" s="109">
        <f t="shared" si="1"/>
        <v>0</v>
      </c>
    </row>
    <row r="53" spans="1:11" s="174" customFormat="1" ht="15">
      <c r="A53" s="174">
        <v>4</v>
      </c>
      <c r="B53" s="40" t="s">
        <v>609</v>
      </c>
      <c r="C53" s="23" t="s">
        <v>610</v>
      </c>
      <c r="D53" s="62">
        <v>1</v>
      </c>
      <c r="E53" s="178" t="s">
        <v>79</v>
      </c>
      <c r="F53" s="43">
        <v>0</v>
      </c>
      <c r="G53" s="238"/>
      <c r="H53" s="43">
        <v>0</v>
      </c>
      <c r="I53" s="238"/>
      <c r="J53" s="238"/>
      <c r="K53" s="109">
        <f t="shared" si="1"/>
        <v>0</v>
      </c>
    </row>
    <row r="54" spans="1:11" s="174" customFormat="1" ht="15">
      <c r="A54" s="174">
        <v>4</v>
      </c>
      <c r="B54" s="40" t="s">
        <v>611</v>
      </c>
      <c r="C54" s="23" t="s">
        <v>612</v>
      </c>
      <c r="D54" s="62">
        <v>1</v>
      </c>
      <c r="E54" s="178" t="s">
        <v>79</v>
      </c>
      <c r="F54" s="43">
        <v>0</v>
      </c>
      <c r="G54" s="238"/>
      <c r="H54" s="43">
        <v>0</v>
      </c>
      <c r="I54" s="238"/>
      <c r="J54" s="238"/>
      <c r="K54" s="109">
        <f t="shared" si="1"/>
        <v>0</v>
      </c>
    </row>
    <row r="55" spans="1:11" s="174" customFormat="1" ht="15">
      <c r="A55" s="174">
        <v>4</v>
      </c>
      <c r="B55" s="40" t="s">
        <v>613</v>
      </c>
      <c r="C55" s="23" t="s">
        <v>431</v>
      </c>
      <c r="D55" s="62">
        <v>1</v>
      </c>
      <c r="E55" s="178" t="s">
        <v>79</v>
      </c>
      <c r="F55" s="43">
        <v>0</v>
      </c>
      <c r="G55" s="238"/>
      <c r="H55" s="43">
        <v>0</v>
      </c>
      <c r="I55" s="238"/>
      <c r="J55" s="238"/>
      <c r="K55" s="109">
        <f t="shared" si="1"/>
        <v>0</v>
      </c>
    </row>
    <row r="56" spans="1:11" s="174" customFormat="1" ht="15">
      <c r="A56" s="174">
        <v>4</v>
      </c>
      <c r="B56" s="40" t="s">
        <v>614</v>
      </c>
      <c r="C56" s="23" t="s">
        <v>433</v>
      </c>
      <c r="D56" s="62">
        <v>1</v>
      </c>
      <c r="E56" s="178" t="s">
        <v>79</v>
      </c>
      <c r="F56" s="43">
        <v>0</v>
      </c>
      <c r="G56" s="238"/>
      <c r="H56" s="43">
        <v>0</v>
      </c>
      <c r="I56" s="238"/>
      <c r="J56" s="238"/>
      <c r="K56" s="109">
        <f t="shared" si="1"/>
        <v>0</v>
      </c>
    </row>
    <row r="57" spans="1:11" s="174" customFormat="1" ht="15">
      <c r="A57" s="174">
        <v>4</v>
      </c>
      <c r="B57" s="40" t="s">
        <v>615</v>
      </c>
      <c r="C57" s="23" t="s">
        <v>435</v>
      </c>
      <c r="D57" s="62">
        <v>1</v>
      </c>
      <c r="E57" s="178" t="s">
        <v>79</v>
      </c>
      <c r="F57" s="43">
        <v>0</v>
      </c>
      <c r="G57" s="238"/>
      <c r="H57" s="43">
        <v>0</v>
      </c>
      <c r="I57" s="238"/>
      <c r="J57" s="238"/>
      <c r="K57" s="109">
        <f t="shared" si="1"/>
        <v>0</v>
      </c>
    </row>
    <row r="58" spans="1:11" s="174" customFormat="1" ht="15">
      <c r="A58" s="174">
        <v>4</v>
      </c>
      <c r="B58" s="40" t="s">
        <v>616</v>
      </c>
      <c r="C58" s="23" t="s">
        <v>437</v>
      </c>
      <c r="D58" s="62">
        <v>1</v>
      </c>
      <c r="E58" s="178" t="s">
        <v>79</v>
      </c>
      <c r="F58" s="43">
        <v>0</v>
      </c>
      <c r="G58" s="238"/>
      <c r="H58" s="43">
        <v>0</v>
      </c>
      <c r="I58" s="238"/>
      <c r="J58" s="238"/>
      <c r="K58" s="109">
        <f t="shared" si="1"/>
        <v>0</v>
      </c>
    </row>
    <row r="59" spans="1:11" s="174" customFormat="1" ht="15">
      <c r="A59" s="174">
        <v>4</v>
      </c>
      <c r="B59" s="40" t="s">
        <v>617</v>
      </c>
      <c r="C59" s="23" t="s">
        <v>439</v>
      </c>
      <c r="D59" s="62">
        <v>1</v>
      </c>
      <c r="E59" s="178" t="s">
        <v>79</v>
      </c>
      <c r="F59" s="43">
        <v>0</v>
      </c>
      <c r="G59" s="238"/>
      <c r="H59" s="43">
        <v>0</v>
      </c>
      <c r="I59" s="238"/>
      <c r="J59" s="238"/>
      <c r="K59" s="109">
        <f t="shared" si="1"/>
        <v>0</v>
      </c>
    </row>
    <row r="60" spans="1:11" s="174" customFormat="1" ht="62.25" customHeight="1">
      <c r="A60" s="174">
        <v>3</v>
      </c>
      <c r="B60" s="169" t="s">
        <v>618</v>
      </c>
      <c r="C60" s="62" t="s">
        <v>619</v>
      </c>
      <c r="D60" s="62">
        <v>1</v>
      </c>
      <c r="E60" s="111"/>
      <c r="F60" s="43">
        <v>0</v>
      </c>
      <c r="G60" s="109"/>
      <c r="H60" s="43">
        <v>0</v>
      </c>
      <c r="I60" s="109"/>
      <c r="J60" s="109"/>
      <c r="K60" s="109">
        <f t="shared" si="1"/>
        <v>0</v>
      </c>
    </row>
    <row r="61" spans="1:11" s="174" customFormat="1" ht="15">
      <c r="A61" s="174">
        <v>4</v>
      </c>
      <c r="B61" s="40" t="s">
        <v>620</v>
      </c>
      <c r="C61" s="23" t="s">
        <v>443</v>
      </c>
      <c r="D61" s="62">
        <v>1</v>
      </c>
      <c r="E61" s="178" t="s">
        <v>79</v>
      </c>
      <c r="F61" s="43">
        <v>0</v>
      </c>
      <c r="G61" s="238"/>
      <c r="H61" s="43">
        <v>0</v>
      </c>
      <c r="I61" s="238"/>
      <c r="J61" s="238"/>
      <c r="K61" s="109">
        <f t="shared" si="1"/>
        <v>0</v>
      </c>
    </row>
    <row r="62" spans="1:11" s="174" customFormat="1" ht="15">
      <c r="A62" s="174">
        <v>4</v>
      </c>
      <c r="B62" s="40" t="s">
        <v>621</v>
      </c>
      <c r="C62" s="23" t="s">
        <v>445</v>
      </c>
      <c r="D62" s="62">
        <v>1</v>
      </c>
      <c r="E62" s="178" t="s">
        <v>79</v>
      </c>
      <c r="F62" s="43">
        <v>0</v>
      </c>
      <c r="G62" s="238"/>
      <c r="H62" s="43">
        <v>0</v>
      </c>
      <c r="I62" s="238"/>
      <c r="J62" s="238"/>
      <c r="K62" s="109">
        <f t="shared" si="1"/>
        <v>0</v>
      </c>
    </row>
    <row r="63" spans="1:11" s="174" customFormat="1" ht="15">
      <c r="A63" s="174">
        <v>4</v>
      </c>
      <c r="B63" s="40" t="s">
        <v>622</v>
      </c>
      <c r="C63" s="23" t="s">
        <v>447</v>
      </c>
      <c r="D63" s="62">
        <v>1</v>
      </c>
      <c r="E63" s="178" t="s">
        <v>79</v>
      </c>
      <c r="F63" s="43">
        <v>0</v>
      </c>
      <c r="G63" s="238"/>
      <c r="H63" s="43">
        <v>0</v>
      </c>
      <c r="I63" s="238"/>
      <c r="J63" s="238"/>
      <c r="K63" s="109">
        <f t="shared" si="1"/>
        <v>0</v>
      </c>
    </row>
    <row r="64" spans="1:11" s="174" customFormat="1" ht="15">
      <c r="A64" s="174">
        <v>4</v>
      </c>
      <c r="B64" s="40" t="s">
        <v>623</v>
      </c>
      <c r="C64" s="23" t="s">
        <v>449</v>
      </c>
      <c r="D64" s="62">
        <v>1</v>
      </c>
      <c r="E64" s="178" t="s">
        <v>79</v>
      </c>
      <c r="F64" s="43">
        <v>0</v>
      </c>
      <c r="G64" s="238"/>
      <c r="H64" s="43">
        <v>0</v>
      </c>
      <c r="I64" s="238"/>
      <c r="J64" s="238"/>
      <c r="K64" s="109">
        <f t="shared" si="1"/>
        <v>0</v>
      </c>
    </row>
    <row r="65" spans="1:11" s="174" customFormat="1" ht="15">
      <c r="A65" s="174">
        <v>4</v>
      </c>
      <c r="B65" s="40" t="s">
        <v>624</v>
      </c>
      <c r="C65" s="23" t="s">
        <v>451</v>
      </c>
      <c r="D65" s="62">
        <v>1</v>
      </c>
      <c r="E65" s="178" t="s">
        <v>79</v>
      </c>
      <c r="F65" s="43">
        <v>0</v>
      </c>
      <c r="G65" s="238"/>
      <c r="H65" s="43">
        <v>0</v>
      </c>
      <c r="I65" s="238"/>
      <c r="J65" s="238"/>
      <c r="K65" s="109">
        <f t="shared" si="1"/>
        <v>0</v>
      </c>
    </row>
    <row r="66" spans="1:11" s="174" customFormat="1" ht="15">
      <c r="A66" s="174">
        <v>4</v>
      </c>
      <c r="B66" s="40" t="s">
        <v>625</v>
      </c>
      <c r="C66" s="23" t="s">
        <v>453</v>
      </c>
      <c r="D66" s="62">
        <v>1</v>
      </c>
      <c r="E66" s="178" t="s">
        <v>79</v>
      </c>
      <c r="F66" s="43">
        <v>0</v>
      </c>
      <c r="G66" s="238"/>
      <c r="H66" s="43">
        <v>0</v>
      </c>
      <c r="I66" s="238"/>
      <c r="J66" s="238"/>
      <c r="K66" s="109">
        <f t="shared" si="1"/>
        <v>0</v>
      </c>
    </row>
    <row r="67" spans="1:11" s="174" customFormat="1" ht="15">
      <c r="A67" s="174">
        <v>4</v>
      </c>
      <c r="B67" s="40" t="s">
        <v>626</v>
      </c>
      <c r="C67" s="23" t="s">
        <v>455</v>
      </c>
      <c r="D67" s="62">
        <v>1</v>
      </c>
      <c r="E67" s="178" t="s">
        <v>79</v>
      </c>
      <c r="F67" s="43">
        <v>0</v>
      </c>
      <c r="G67" s="238"/>
      <c r="H67" s="43">
        <v>0</v>
      </c>
      <c r="I67" s="238"/>
      <c r="J67" s="238"/>
      <c r="K67" s="109">
        <f t="shared" si="1"/>
        <v>0</v>
      </c>
    </row>
    <row r="68" spans="1:11" s="174" customFormat="1" ht="15">
      <c r="A68" s="174">
        <v>4</v>
      </c>
      <c r="B68" s="40" t="s">
        <v>627</v>
      </c>
      <c r="C68" s="23" t="s">
        <v>628</v>
      </c>
      <c r="D68" s="62">
        <v>1</v>
      </c>
      <c r="E68" s="178" t="s">
        <v>79</v>
      </c>
      <c r="F68" s="43">
        <v>0</v>
      </c>
      <c r="G68" s="238"/>
      <c r="H68" s="43">
        <v>0</v>
      </c>
      <c r="I68" s="238"/>
      <c r="J68" s="238"/>
      <c r="K68" s="109">
        <f t="shared" si="1"/>
        <v>0</v>
      </c>
    </row>
    <row r="69" spans="1:11" s="174" customFormat="1" ht="15">
      <c r="A69" s="174">
        <v>4</v>
      </c>
      <c r="B69" s="22" t="s">
        <v>458</v>
      </c>
      <c r="C69" s="23" t="s">
        <v>459</v>
      </c>
      <c r="D69" s="62">
        <v>1</v>
      </c>
      <c r="E69" s="178" t="s">
        <v>79</v>
      </c>
      <c r="F69" s="43">
        <v>0</v>
      </c>
      <c r="G69" s="238"/>
      <c r="H69" s="43">
        <v>0</v>
      </c>
      <c r="I69" s="238"/>
      <c r="J69" s="238"/>
      <c r="K69" s="109">
        <f t="shared" si="1"/>
        <v>0</v>
      </c>
    </row>
    <row r="70" spans="1:11" s="174" customFormat="1" ht="15">
      <c r="A70" s="174">
        <v>4</v>
      </c>
      <c r="B70" s="40" t="s">
        <v>629</v>
      </c>
      <c r="C70" s="23" t="s">
        <v>461</v>
      </c>
      <c r="D70" s="62">
        <v>1</v>
      </c>
      <c r="E70" s="178" t="s">
        <v>79</v>
      </c>
      <c r="F70" s="43">
        <v>0</v>
      </c>
      <c r="G70" s="238"/>
      <c r="H70" s="43">
        <v>0</v>
      </c>
      <c r="I70" s="238"/>
      <c r="J70" s="238"/>
      <c r="K70" s="109">
        <f t="shared" si="1"/>
        <v>0</v>
      </c>
    </row>
    <row r="71" spans="1:11" s="174" customFormat="1" ht="30">
      <c r="A71" s="174">
        <v>3</v>
      </c>
      <c r="B71" s="169" t="s">
        <v>630</v>
      </c>
      <c r="C71" s="62" t="s">
        <v>631</v>
      </c>
      <c r="D71" s="62">
        <v>1</v>
      </c>
      <c r="E71" s="111"/>
      <c r="F71" s="43">
        <v>0</v>
      </c>
      <c r="G71" s="109"/>
      <c r="H71" s="43">
        <v>0</v>
      </c>
      <c r="I71" s="109"/>
      <c r="J71" s="109"/>
      <c r="K71" s="109">
        <f t="shared" si="1"/>
        <v>0</v>
      </c>
    </row>
    <row r="72" spans="1:11" s="174" customFormat="1" ht="15">
      <c r="A72" s="174">
        <v>4</v>
      </c>
      <c r="B72" s="40" t="s">
        <v>632</v>
      </c>
      <c r="C72" s="23" t="s">
        <v>465</v>
      </c>
      <c r="D72" s="62">
        <v>1</v>
      </c>
      <c r="E72" s="178" t="s">
        <v>79</v>
      </c>
      <c r="F72" s="43">
        <v>0</v>
      </c>
      <c r="G72" s="238"/>
      <c r="H72" s="43">
        <v>0</v>
      </c>
      <c r="I72" s="238"/>
      <c r="J72" s="238"/>
      <c r="K72" s="109">
        <f t="shared" si="1"/>
        <v>0</v>
      </c>
    </row>
    <row r="73" spans="1:11" s="174" customFormat="1" ht="15">
      <c r="A73" s="174">
        <v>4</v>
      </c>
      <c r="B73" s="40" t="s">
        <v>633</v>
      </c>
      <c r="C73" s="23" t="s">
        <v>467</v>
      </c>
      <c r="D73" s="62">
        <v>1</v>
      </c>
      <c r="E73" s="178" t="s">
        <v>79</v>
      </c>
      <c r="F73" s="43">
        <v>0</v>
      </c>
      <c r="G73" s="238"/>
      <c r="H73" s="43">
        <v>0</v>
      </c>
      <c r="I73" s="238"/>
      <c r="J73" s="238"/>
      <c r="K73" s="109">
        <f t="shared" si="1"/>
        <v>0</v>
      </c>
    </row>
    <row r="74" spans="1:11" s="174" customFormat="1" ht="15">
      <c r="A74" s="174">
        <v>4</v>
      </c>
      <c r="B74" s="40" t="s">
        <v>634</v>
      </c>
      <c r="C74" s="23" t="s">
        <v>635</v>
      </c>
      <c r="D74" s="62">
        <v>1</v>
      </c>
      <c r="E74" s="178" t="s">
        <v>79</v>
      </c>
      <c r="F74" s="43">
        <v>0</v>
      </c>
      <c r="G74" s="238"/>
      <c r="H74" s="43">
        <v>0</v>
      </c>
      <c r="I74" s="238"/>
      <c r="J74" s="238"/>
      <c r="K74" s="109">
        <f t="shared" ref="K74:K137" si="2">G74+J74+I74</f>
        <v>0</v>
      </c>
    </row>
    <row r="75" spans="1:11" s="174" customFormat="1" ht="15">
      <c r="A75" s="174">
        <v>4</v>
      </c>
      <c r="B75" s="40" t="s">
        <v>636</v>
      </c>
      <c r="C75" s="23" t="s">
        <v>471</v>
      </c>
      <c r="D75" s="62">
        <v>1</v>
      </c>
      <c r="E75" s="178" t="s">
        <v>79</v>
      </c>
      <c r="F75" s="43">
        <v>0</v>
      </c>
      <c r="G75" s="238"/>
      <c r="H75" s="43">
        <v>0</v>
      </c>
      <c r="I75" s="238"/>
      <c r="J75" s="238"/>
      <c r="K75" s="109">
        <f t="shared" si="2"/>
        <v>0</v>
      </c>
    </row>
    <row r="76" spans="1:11" s="174" customFormat="1" ht="15">
      <c r="A76" s="174">
        <v>4</v>
      </c>
      <c r="B76" s="40" t="s">
        <v>637</v>
      </c>
      <c r="C76" s="23" t="s">
        <v>473</v>
      </c>
      <c r="D76" s="62">
        <v>1</v>
      </c>
      <c r="E76" s="178" t="s">
        <v>79</v>
      </c>
      <c r="F76" s="43">
        <v>0</v>
      </c>
      <c r="G76" s="238"/>
      <c r="H76" s="43">
        <v>0</v>
      </c>
      <c r="I76" s="238"/>
      <c r="J76" s="238"/>
      <c r="K76" s="109">
        <f t="shared" si="2"/>
        <v>0</v>
      </c>
    </row>
    <row r="77" spans="1:11" s="174" customFormat="1" ht="45">
      <c r="A77" s="174">
        <v>3</v>
      </c>
      <c r="B77" s="169" t="s">
        <v>638</v>
      </c>
      <c r="C77" s="62" t="s">
        <v>639</v>
      </c>
      <c r="D77" s="62">
        <v>1</v>
      </c>
      <c r="E77" s="111"/>
      <c r="F77" s="43">
        <v>0</v>
      </c>
      <c r="G77" s="109"/>
      <c r="H77" s="43">
        <v>0</v>
      </c>
      <c r="I77" s="109"/>
      <c r="J77" s="109"/>
      <c r="K77" s="109">
        <f t="shared" si="2"/>
        <v>0</v>
      </c>
    </row>
    <row r="78" spans="1:11" s="174" customFormat="1" ht="15">
      <c r="A78" s="174">
        <v>4</v>
      </c>
      <c r="B78" s="40" t="s">
        <v>640</v>
      </c>
      <c r="C78" s="23" t="s">
        <v>477</v>
      </c>
      <c r="D78" s="62">
        <v>1</v>
      </c>
      <c r="E78" s="178" t="s">
        <v>79</v>
      </c>
      <c r="F78" s="43">
        <v>0</v>
      </c>
      <c r="G78" s="238"/>
      <c r="H78" s="43">
        <v>0</v>
      </c>
      <c r="I78" s="238"/>
      <c r="J78" s="238"/>
      <c r="K78" s="109">
        <f t="shared" si="2"/>
        <v>0</v>
      </c>
    </row>
    <row r="79" spans="1:11" s="174" customFormat="1" ht="15">
      <c r="A79" s="174">
        <v>4</v>
      </c>
      <c r="B79" s="40" t="s">
        <v>641</v>
      </c>
      <c r="C79" s="23" t="s">
        <v>479</v>
      </c>
      <c r="D79" s="62">
        <v>1</v>
      </c>
      <c r="E79" s="178" t="s">
        <v>79</v>
      </c>
      <c r="F79" s="43">
        <v>0</v>
      </c>
      <c r="G79" s="238"/>
      <c r="H79" s="43">
        <v>0</v>
      </c>
      <c r="I79" s="238"/>
      <c r="J79" s="238"/>
      <c r="K79" s="109">
        <f t="shared" si="2"/>
        <v>0</v>
      </c>
    </row>
    <row r="80" spans="1:11" s="174" customFormat="1" ht="15">
      <c r="A80" s="174">
        <v>4</v>
      </c>
      <c r="B80" s="40" t="s">
        <v>642</v>
      </c>
      <c r="C80" s="23" t="s">
        <v>481</v>
      </c>
      <c r="D80" s="62">
        <v>1</v>
      </c>
      <c r="E80" s="178" t="s">
        <v>79</v>
      </c>
      <c r="F80" s="43">
        <v>0</v>
      </c>
      <c r="G80" s="238"/>
      <c r="H80" s="43">
        <v>0</v>
      </c>
      <c r="I80" s="238"/>
      <c r="J80" s="238"/>
      <c r="K80" s="109">
        <f t="shared" si="2"/>
        <v>0</v>
      </c>
    </row>
    <row r="81" spans="1:11" s="174" customFormat="1" ht="15">
      <c r="A81" s="174">
        <v>4</v>
      </c>
      <c r="B81" s="40" t="s">
        <v>643</v>
      </c>
      <c r="C81" s="23" t="s">
        <v>483</v>
      </c>
      <c r="D81" s="62">
        <v>1</v>
      </c>
      <c r="E81" s="178" t="s">
        <v>79</v>
      </c>
      <c r="F81" s="43">
        <v>0</v>
      </c>
      <c r="G81" s="238"/>
      <c r="H81" s="43">
        <v>0</v>
      </c>
      <c r="I81" s="238"/>
      <c r="J81" s="238"/>
      <c r="K81" s="109">
        <f t="shared" si="2"/>
        <v>0</v>
      </c>
    </row>
    <row r="82" spans="1:11" s="174" customFormat="1" ht="45">
      <c r="A82" s="174">
        <v>3</v>
      </c>
      <c r="B82" s="169" t="s">
        <v>644</v>
      </c>
      <c r="C82" s="62" t="s">
        <v>645</v>
      </c>
      <c r="D82" s="62">
        <v>1</v>
      </c>
      <c r="E82" s="178"/>
      <c r="F82" s="43">
        <v>0</v>
      </c>
      <c r="G82" s="109"/>
      <c r="H82" s="43">
        <v>0</v>
      </c>
      <c r="I82" s="109"/>
      <c r="J82" s="109"/>
      <c r="K82" s="109">
        <f t="shared" si="2"/>
        <v>0</v>
      </c>
    </row>
    <row r="83" spans="1:11" s="174" customFormat="1" ht="15">
      <c r="A83" s="174">
        <v>4</v>
      </c>
      <c r="B83" s="40" t="s">
        <v>646</v>
      </c>
      <c r="C83" s="23" t="s">
        <v>487</v>
      </c>
      <c r="D83" s="62">
        <v>1</v>
      </c>
      <c r="E83" s="178" t="s">
        <v>79</v>
      </c>
      <c r="F83" s="43">
        <v>0</v>
      </c>
      <c r="G83" s="238"/>
      <c r="H83" s="43">
        <v>0</v>
      </c>
      <c r="I83" s="238"/>
      <c r="J83" s="238"/>
      <c r="K83" s="109">
        <f t="shared" si="2"/>
        <v>0</v>
      </c>
    </row>
    <row r="84" spans="1:11" s="174" customFormat="1" ht="15">
      <c r="A84" s="174">
        <v>4</v>
      </c>
      <c r="B84" s="40" t="s">
        <v>647</v>
      </c>
      <c r="C84" s="23" t="s">
        <v>489</v>
      </c>
      <c r="D84" s="62">
        <v>1</v>
      </c>
      <c r="E84" s="178" t="s">
        <v>79</v>
      </c>
      <c r="F84" s="43">
        <v>0</v>
      </c>
      <c r="G84" s="238"/>
      <c r="H84" s="43">
        <v>0</v>
      </c>
      <c r="I84" s="238"/>
      <c r="J84" s="238"/>
      <c r="K84" s="109">
        <f t="shared" si="2"/>
        <v>0</v>
      </c>
    </row>
    <row r="85" spans="1:11" s="174" customFormat="1" ht="15">
      <c r="A85" s="174">
        <v>4</v>
      </c>
      <c r="B85" s="40" t="s">
        <v>648</v>
      </c>
      <c r="C85" s="23" t="s">
        <v>491</v>
      </c>
      <c r="D85" s="62">
        <v>1</v>
      </c>
      <c r="E85" s="178" t="s">
        <v>79</v>
      </c>
      <c r="F85" s="43">
        <v>0</v>
      </c>
      <c r="G85" s="238"/>
      <c r="H85" s="43">
        <v>0</v>
      </c>
      <c r="I85" s="238"/>
      <c r="J85" s="238"/>
      <c r="K85" s="109">
        <f t="shared" si="2"/>
        <v>0</v>
      </c>
    </row>
    <row r="86" spans="1:11" s="174" customFormat="1" ht="15">
      <c r="A86" s="174">
        <v>4</v>
      </c>
      <c r="B86" s="40" t="s">
        <v>649</v>
      </c>
      <c r="C86" s="23" t="s">
        <v>493</v>
      </c>
      <c r="D86" s="62">
        <v>1</v>
      </c>
      <c r="E86" s="178" t="s">
        <v>79</v>
      </c>
      <c r="F86" s="43">
        <v>0</v>
      </c>
      <c r="G86" s="238"/>
      <c r="H86" s="43">
        <v>0</v>
      </c>
      <c r="I86" s="238"/>
      <c r="J86" s="238"/>
      <c r="K86" s="109">
        <f t="shared" si="2"/>
        <v>0</v>
      </c>
    </row>
    <row r="87" spans="1:11" s="174" customFormat="1" ht="15">
      <c r="A87" s="174">
        <v>4</v>
      </c>
      <c r="B87" s="40" t="s">
        <v>650</v>
      </c>
      <c r="C87" s="23" t="s">
        <v>495</v>
      </c>
      <c r="D87" s="62">
        <v>1</v>
      </c>
      <c r="E87" s="178" t="s">
        <v>79</v>
      </c>
      <c r="F87" s="43">
        <v>0</v>
      </c>
      <c r="G87" s="238"/>
      <c r="H87" s="43">
        <v>0</v>
      </c>
      <c r="I87" s="238"/>
      <c r="J87" s="238"/>
      <c r="K87" s="109">
        <f t="shared" si="2"/>
        <v>0</v>
      </c>
    </row>
    <row r="88" spans="1:11" s="174" customFormat="1" ht="15">
      <c r="A88" s="174">
        <v>4</v>
      </c>
      <c r="B88" s="40" t="s">
        <v>651</v>
      </c>
      <c r="C88" s="23" t="s">
        <v>497</v>
      </c>
      <c r="D88" s="62">
        <v>1</v>
      </c>
      <c r="E88" s="178" t="s">
        <v>79</v>
      </c>
      <c r="F88" s="43">
        <v>0</v>
      </c>
      <c r="G88" s="238"/>
      <c r="H88" s="43">
        <v>0</v>
      </c>
      <c r="I88" s="238"/>
      <c r="J88" s="238"/>
      <c r="K88" s="109">
        <f t="shared" si="2"/>
        <v>0</v>
      </c>
    </row>
    <row r="89" spans="1:11" s="174" customFormat="1" ht="45">
      <c r="A89" s="174">
        <v>3</v>
      </c>
      <c r="B89" s="169" t="s">
        <v>652</v>
      </c>
      <c r="C89" s="62" t="s">
        <v>653</v>
      </c>
      <c r="D89" s="62">
        <v>1</v>
      </c>
      <c r="E89" s="111"/>
      <c r="F89" s="43">
        <v>0</v>
      </c>
      <c r="G89" s="109"/>
      <c r="H89" s="43">
        <v>0</v>
      </c>
      <c r="I89" s="109"/>
      <c r="J89" s="109"/>
      <c r="K89" s="109">
        <f t="shared" si="2"/>
        <v>0</v>
      </c>
    </row>
    <row r="90" spans="1:11" s="174" customFormat="1" ht="26.25" customHeight="1">
      <c r="A90" s="174">
        <v>3</v>
      </c>
      <c r="B90" s="169" t="s">
        <v>654</v>
      </c>
      <c r="C90" s="62" t="s">
        <v>501</v>
      </c>
      <c r="D90" s="62">
        <v>1</v>
      </c>
      <c r="E90" s="111"/>
      <c r="F90" s="43">
        <v>0</v>
      </c>
      <c r="G90" s="109"/>
      <c r="H90" s="43">
        <v>0</v>
      </c>
      <c r="I90" s="109"/>
      <c r="J90" s="109"/>
      <c r="K90" s="109">
        <f t="shared" si="2"/>
        <v>0</v>
      </c>
    </row>
    <row r="91" spans="1:11" s="174" customFormat="1" ht="15">
      <c r="B91" s="40" t="s">
        <v>655</v>
      </c>
      <c r="C91" s="148"/>
      <c r="D91" s="62">
        <v>1</v>
      </c>
      <c r="E91" s="178" t="s">
        <v>79</v>
      </c>
      <c r="F91" s="43">
        <v>0</v>
      </c>
      <c r="G91" s="238"/>
      <c r="H91" s="43">
        <v>0</v>
      </c>
      <c r="I91" s="238"/>
      <c r="J91" s="238"/>
      <c r="K91" s="109">
        <f t="shared" si="2"/>
        <v>0</v>
      </c>
    </row>
    <row r="92" spans="1:11" s="174" customFormat="1" ht="15">
      <c r="B92" s="40" t="s">
        <v>656</v>
      </c>
      <c r="C92" s="148"/>
      <c r="D92" s="62">
        <v>1</v>
      </c>
      <c r="E92" s="178" t="s">
        <v>79</v>
      </c>
      <c r="F92" s="43">
        <v>0</v>
      </c>
      <c r="G92" s="238"/>
      <c r="H92" s="43">
        <v>0</v>
      </c>
      <c r="I92" s="238"/>
      <c r="J92" s="238"/>
      <c r="K92" s="109">
        <f t="shared" si="2"/>
        <v>0</v>
      </c>
    </row>
    <row r="93" spans="1:11" s="174" customFormat="1" ht="15">
      <c r="B93" s="178" t="s">
        <v>657</v>
      </c>
      <c r="C93" s="85"/>
      <c r="D93" s="62">
        <v>1</v>
      </c>
      <c r="E93" s="178" t="s">
        <v>79</v>
      </c>
      <c r="F93" s="43">
        <v>0</v>
      </c>
      <c r="G93" s="238"/>
      <c r="H93" s="43">
        <v>0</v>
      </c>
      <c r="I93" s="238"/>
      <c r="J93" s="238"/>
      <c r="K93" s="109">
        <f t="shared" si="2"/>
        <v>0</v>
      </c>
    </row>
    <row r="94" spans="1:11" s="188" customFormat="1" ht="15.75" thickBot="1">
      <c r="B94" s="187"/>
      <c r="C94" s="179" t="s">
        <v>658</v>
      </c>
      <c r="D94" s="62">
        <v>1</v>
      </c>
      <c r="E94" s="136"/>
      <c r="F94" s="43">
        <v>0</v>
      </c>
      <c r="G94" s="240"/>
      <c r="H94" s="43">
        <v>0</v>
      </c>
      <c r="I94" s="240"/>
      <c r="J94" s="240"/>
      <c r="K94" s="109">
        <f t="shared" si="2"/>
        <v>0</v>
      </c>
    </row>
    <row r="95" spans="1:11" s="185" customFormat="1" ht="15">
      <c r="B95" s="182"/>
      <c r="C95" s="183"/>
      <c r="D95" s="62">
        <v>1</v>
      </c>
      <c r="E95" s="140"/>
      <c r="F95" s="43">
        <v>0</v>
      </c>
      <c r="G95" s="241"/>
      <c r="H95" s="43">
        <v>0</v>
      </c>
      <c r="I95" s="241"/>
      <c r="J95" s="241"/>
      <c r="K95" s="109">
        <f t="shared" si="2"/>
        <v>0</v>
      </c>
    </row>
    <row r="96" spans="1:11" s="174" customFormat="1" ht="15">
      <c r="A96" s="174">
        <v>2</v>
      </c>
      <c r="B96" s="120">
        <v>3.3</v>
      </c>
      <c r="C96" s="144" t="s">
        <v>506</v>
      </c>
      <c r="D96" s="62">
        <v>1</v>
      </c>
      <c r="E96" s="122"/>
      <c r="F96" s="43">
        <v>0</v>
      </c>
      <c r="G96" s="124"/>
      <c r="H96" s="43">
        <v>0</v>
      </c>
      <c r="I96" s="124"/>
      <c r="J96" s="124"/>
      <c r="K96" s="109">
        <f t="shared" si="2"/>
        <v>0</v>
      </c>
    </row>
    <row r="97" spans="1:11" s="174" customFormat="1" ht="15">
      <c r="A97" s="174">
        <v>3</v>
      </c>
      <c r="B97" s="169" t="s">
        <v>659</v>
      </c>
      <c r="C97" s="62" t="s">
        <v>660</v>
      </c>
      <c r="D97" s="62">
        <v>1</v>
      </c>
      <c r="E97" s="111"/>
      <c r="F97" s="43">
        <v>0</v>
      </c>
      <c r="G97" s="109"/>
      <c r="H97" s="43">
        <v>0</v>
      </c>
      <c r="I97" s="109"/>
      <c r="J97" s="109"/>
      <c r="K97" s="109">
        <f t="shared" si="2"/>
        <v>0</v>
      </c>
    </row>
    <row r="98" spans="1:11" s="174" customFormat="1" ht="57">
      <c r="A98" s="174">
        <v>4</v>
      </c>
      <c r="B98" s="40" t="s">
        <v>661</v>
      </c>
      <c r="C98" s="23" t="s">
        <v>662</v>
      </c>
      <c r="D98" s="62">
        <v>1</v>
      </c>
      <c r="E98" s="178" t="s">
        <v>79</v>
      </c>
      <c r="F98" s="43">
        <v>0</v>
      </c>
      <c r="G98" s="238"/>
      <c r="H98" s="43">
        <v>0</v>
      </c>
      <c r="I98" s="238"/>
      <c r="J98" s="238"/>
      <c r="K98" s="109">
        <f t="shared" si="2"/>
        <v>0</v>
      </c>
    </row>
    <row r="99" spans="1:11" s="174" customFormat="1" ht="85.5">
      <c r="A99" s="174">
        <v>4</v>
      </c>
      <c r="B99" s="40" t="s">
        <v>663</v>
      </c>
      <c r="C99" s="147" t="s">
        <v>664</v>
      </c>
      <c r="D99" s="62">
        <v>1</v>
      </c>
      <c r="E99" s="178" t="s">
        <v>79</v>
      </c>
      <c r="F99" s="43">
        <v>0</v>
      </c>
      <c r="G99" s="238"/>
      <c r="H99" s="43">
        <v>0</v>
      </c>
      <c r="I99" s="238"/>
      <c r="J99" s="238"/>
      <c r="K99" s="109">
        <f t="shared" si="2"/>
        <v>0</v>
      </c>
    </row>
    <row r="100" spans="1:11" s="174" customFormat="1" ht="57">
      <c r="A100" s="174">
        <v>4</v>
      </c>
      <c r="B100" s="40" t="s">
        <v>665</v>
      </c>
      <c r="C100" s="147" t="s">
        <v>666</v>
      </c>
      <c r="D100" s="62">
        <v>1</v>
      </c>
      <c r="E100" s="178" t="s">
        <v>79</v>
      </c>
      <c r="F100" s="43">
        <v>0</v>
      </c>
      <c r="G100" s="238"/>
      <c r="H100" s="43">
        <v>0</v>
      </c>
      <c r="I100" s="238"/>
      <c r="J100" s="238"/>
      <c r="K100" s="109">
        <f t="shared" si="2"/>
        <v>0</v>
      </c>
    </row>
    <row r="101" spans="1:11" s="174" customFormat="1" ht="57">
      <c r="A101" s="174">
        <v>4</v>
      </c>
      <c r="B101" s="40" t="s">
        <v>667</v>
      </c>
      <c r="C101" s="23" t="s">
        <v>668</v>
      </c>
      <c r="D101" s="62">
        <v>1</v>
      </c>
      <c r="E101" s="178" t="s">
        <v>79</v>
      </c>
      <c r="F101" s="43">
        <v>0</v>
      </c>
      <c r="G101" s="238"/>
      <c r="H101" s="43">
        <v>0</v>
      </c>
      <c r="I101" s="238"/>
      <c r="J101" s="238"/>
      <c r="K101" s="109">
        <f t="shared" si="2"/>
        <v>0</v>
      </c>
    </row>
    <row r="102" spans="1:11" s="174" customFormat="1" ht="57">
      <c r="A102" s="174">
        <v>4</v>
      </c>
      <c r="B102" s="40" t="s">
        <v>669</v>
      </c>
      <c r="C102" s="23" t="s">
        <v>670</v>
      </c>
      <c r="D102" s="62">
        <v>1</v>
      </c>
      <c r="E102" s="178" t="s">
        <v>79</v>
      </c>
      <c r="F102" s="43">
        <v>0</v>
      </c>
      <c r="G102" s="238"/>
      <c r="H102" s="43">
        <v>0</v>
      </c>
      <c r="I102" s="238"/>
      <c r="J102" s="238"/>
      <c r="K102" s="109">
        <f t="shared" si="2"/>
        <v>0</v>
      </c>
    </row>
    <row r="103" spans="1:11" s="174" customFormat="1" ht="71.25">
      <c r="A103" s="174">
        <v>4</v>
      </c>
      <c r="B103" s="40" t="s">
        <v>671</v>
      </c>
      <c r="C103" s="23" t="s">
        <v>672</v>
      </c>
      <c r="D103" s="62">
        <v>1</v>
      </c>
      <c r="E103" s="178" t="s">
        <v>79</v>
      </c>
      <c r="F103" s="43">
        <v>0</v>
      </c>
      <c r="G103" s="238"/>
      <c r="H103" s="43">
        <v>0</v>
      </c>
      <c r="I103" s="238"/>
      <c r="J103" s="238"/>
      <c r="K103" s="109">
        <f t="shared" si="2"/>
        <v>0</v>
      </c>
    </row>
    <row r="104" spans="1:11" s="174" customFormat="1" ht="57">
      <c r="A104" s="174">
        <v>4</v>
      </c>
      <c r="B104" s="40" t="s">
        <v>673</v>
      </c>
      <c r="C104" s="23" t="s">
        <v>674</v>
      </c>
      <c r="D104" s="62">
        <v>1</v>
      </c>
      <c r="E104" s="178" t="s">
        <v>79</v>
      </c>
      <c r="F104" s="43">
        <v>0</v>
      </c>
      <c r="G104" s="238"/>
      <c r="H104" s="43">
        <v>0</v>
      </c>
      <c r="I104" s="238"/>
      <c r="J104" s="238"/>
      <c r="K104" s="109">
        <f t="shared" si="2"/>
        <v>0</v>
      </c>
    </row>
    <row r="105" spans="1:11" s="174" customFormat="1" ht="57">
      <c r="A105" s="174">
        <v>4</v>
      </c>
      <c r="B105" s="40" t="s">
        <v>675</v>
      </c>
      <c r="C105" s="23" t="s">
        <v>676</v>
      </c>
      <c r="D105" s="62">
        <v>1</v>
      </c>
      <c r="E105" s="178" t="s">
        <v>79</v>
      </c>
      <c r="F105" s="43">
        <v>0</v>
      </c>
      <c r="G105" s="238"/>
      <c r="H105" s="43">
        <v>0</v>
      </c>
      <c r="I105" s="238"/>
      <c r="J105" s="238"/>
      <c r="K105" s="109">
        <f t="shared" si="2"/>
        <v>0</v>
      </c>
    </row>
    <row r="106" spans="1:11" s="174" customFormat="1" ht="57">
      <c r="A106" s="174">
        <v>4</v>
      </c>
      <c r="B106" s="40" t="s">
        <v>677</v>
      </c>
      <c r="C106" s="23" t="s">
        <v>678</v>
      </c>
      <c r="D106" s="62">
        <v>1</v>
      </c>
      <c r="E106" s="178" t="s">
        <v>79</v>
      </c>
      <c r="F106" s="43">
        <v>0</v>
      </c>
      <c r="G106" s="238"/>
      <c r="H106" s="43">
        <v>0</v>
      </c>
      <c r="I106" s="238"/>
      <c r="J106" s="238"/>
      <c r="K106" s="109">
        <f t="shared" si="2"/>
        <v>0</v>
      </c>
    </row>
    <row r="107" spans="1:11" s="174" customFormat="1" ht="57">
      <c r="A107" s="174">
        <v>4</v>
      </c>
      <c r="B107" s="40" t="s">
        <v>679</v>
      </c>
      <c r="C107" s="23" t="s">
        <v>680</v>
      </c>
      <c r="D107" s="62">
        <v>1</v>
      </c>
      <c r="E107" s="178" t="s">
        <v>79</v>
      </c>
      <c r="F107" s="43">
        <v>0</v>
      </c>
      <c r="G107" s="238"/>
      <c r="H107" s="43">
        <v>0</v>
      </c>
      <c r="I107" s="238"/>
      <c r="J107" s="238"/>
      <c r="K107" s="109">
        <f t="shared" si="2"/>
        <v>0</v>
      </c>
    </row>
    <row r="108" spans="1:11" s="174" customFormat="1" ht="15">
      <c r="A108" s="174">
        <v>4</v>
      </c>
      <c r="B108" s="40" t="s">
        <v>681</v>
      </c>
      <c r="C108" s="189" t="s">
        <v>682</v>
      </c>
      <c r="D108" s="62">
        <v>1</v>
      </c>
      <c r="E108" s="178" t="s">
        <v>79</v>
      </c>
      <c r="F108" s="43">
        <v>0</v>
      </c>
      <c r="G108" s="238"/>
      <c r="H108" s="43">
        <v>0</v>
      </c>
      <c r="I108" s="238"/>
      <c r="J108" s="238"/>
      <c r="K108" s="109">
        <f t="shared" si="2"/>
        <v>0</v>
      </c>
    </row>
    <row r="109" spans="1:11" s="174" customFormat="1" ht="15">
      <c r="A109" s="174">
        <v>4</v>
      </c>
      <c r="B109" s="40" t="s">
        <v>683</v>
      </c>
      <c r="C109" s="189" t="s">
        <v>684</v>
      </c>
      <c r="D109" s="62">
        <v>1</v>
      </c>
      <c r="E109" s="178" t="s">
        <v>79</v>
      </c>
      <c r="F109" s="43">
        <v>0</v>
      </c>
      <c r="G109" s="238"/>
      <c r="H109" s="43">
        <v>0</v>
      </c>
      <c r="I109" s="238"/>
      <c r="J109" s="238"/>
      <c r="K109" s="109">
        <f t="shared" si="2"/>
        <v>0</v>
      </c>
    </row>
    <row r="110" spans="1:11" s="174" customFormat="1" ht="15">
      <c r="A110" s="174">
        <v>4</v>
      </c>
      <c r="B110" s="40" t="s">
        <v>685</v>
      </c>
      <c r="C110" s="189" t="s">
        <v>686</v>
      </c>
      <c r="D110" s="62">
        <v>1</v>
      </c>
      <c r="E110" s="178" t="s">
        <v>79</v>
      </c>
      <c r="F110" s="43">
        <v>0</v>
      </c>
      <c r="G110" s="238"/>
      <c r="H110" s="43">
        <v>0</v>
      </c>
      <c r="I110" s="238"/>
      <c r="J110" s="238"/>
      <c r="K110" s="109">
        <f t="shared" si="2"/>
        <v>0</v>
      </c>
    </row>
    <row r="111" spans="1:11" s="174" customFormat="1" ht="42.75">
      <c r="A111" s="174">
        <v>4</v>
      </c>
      <c r="B111" s="40" t="s">
        <v>687</v>
      </c>
      <c r="C111" s="23" t="s">
        <v>688</v>
      </c>
      <c r="D111" s="62">
        <v>1</v>
      </c>
      <c r="E111" s="178" t="s">
        <v>79</v>
      </c>
      <c r="F111" s="43">
        <v>0</v>
      </c>
      <c r="G111" s="238"/>
      <c r="H111" s="43">
        <v>0</v>
      </c>
      <c r="I111" s="238"/>
      <c r="J111" s="238"/>
      <c r="K111" s="109">
        <f t="shared" si="2"/>
        <v>0</v>
      </c>
    </row>
    <row r="112" spans="1:11" s="174" customFormat="1" ht="28.5">
      <c r="A112" s="174">
        <v>4</v>
      </c>
      <c r="B112" s="40" t="s">
        <v>689</v>
      </c>
      <c r="C112" s="189" t="s">
        <v>690</v>
      </c>
      <c r="D112" s="62">
        <v>1</v>
      </c>
      <c r="E112" s="178" t="s">
        <v>79</v>
      </c>
      <c r="F112" s="43">
        <v>0</v>
      </c>
      <c r="G112" s="238"/>
      <c r="H112" s="43">
        <v>0</v>
      </c>
      <c r="I112" s="238"/>
      <c r="J112" s="238"/>
      <c r="K112" s="109">
        <f t="shared" si="2"/>
        <v>0</v>
      </c>
    </row>
    <row r="113" spans="1:11" s="173" customFormat="1" ht="28.5">
      <c r="A113" s="173">
        <v>4</v>
      </c>
      <c r="B113" s="40" t="s">
        <v>691</v>
      </c>
      <c r="C113" s="189" t="s">
        <v>692</v>
      </c>
      <c r="D113" s="62">
        <v>1</v>
      </c>
      <c r="E113" s="178" t="s">
        <v>79</v>
      </c>
      <c r="F113" s="43">
        <v>0</v>
      </c>
      <c r="G113" s="238"/>
      <c r="H113" s="43">
        <v>0</v>
      </c>
      <c r="I113" s="245"/>
      <c r="J113" s="238"/>
      <c r="K113" s="109">
        <f t="shared" si="2"/>
        <v>0</v>
      </c>
    </row>
    <row r="114" spans="1:11" s="174" customFormat="1" ht="15">
      <c r="A114" s="174">
        <v>4</v>
      </c>
      <c r="B114" s="40" t="s">
        <v>693</v>
      </c>
      <c r="C114" s="189" t="s">
        <v>694</v>
      </c>
      <c r="D114" s="62">
        <v>1</v>
      </c>
      <c r="E114" s="178" t="s">
        <v>79</v>
      </c>
      <c r="F114" s="43">
        <v>0</v>
      </c>
      <c r="G114" s="238"/>
      <c r="H114" s="43">
        <v>0</v>
      </c>
      <c r="I114" s="238"/>
      <c r="J114" s="238"/>
      <c r="K114" s="109">
        <f t="shared" si="2"/>
        <v>0</v>
      </c>
    </row>
    <row r="115" spans="1:11" s="174" customFormat="1" ht="15">
      <c r="A115" s="174">
        <v>4</v>
      </c>
      <c r="B115" s="40" t="s">
        <v>695</v>
      </c>
      <c r="C115" s="189" t="s">
        <v>696</v>
      </c>
      <c r="D115" s="62">
        <v>1</v>
      </c>
      <c r="E115" s="178" t="s">
        <v>79</v>
      </c>
      <c r="F115" s="43">
        <v>0</v>
      </c>
      <c r="G115" s="238"/>
      <c r="H115" s="43">
        <v>0</v>
      </c>
      <c r="I115" s="238"/>
      <c r="J115" s="238"/>
      <c r="K115" s="109">
        <f t="shared" si="2"/>
        <v>0</v>
      </c>
    </row>
    <row r="116" spans="1:11" s="174" customFormat="1" ht="15">
      <c r="A116" s="174">
        <v>4</v>
      </c>
      <c r="B116" s="40" t="s">
        <v>697</v>
      </c>
      <c r="C116" s="189" t="s">
        <v>698</v>
      </c>
      <c r="D116" s="62">
        <v>1</v>
      </c>
      <c r="E116" s="178" t="s">
        <v>79</v>
      </c>
      <c r="F116" s="43">
        <v>0</v>
      </c>
      <c r="G116" s="238"/>
      <c r="H116" s="43">
        <v>0</v>
      </c>
      <c r="I116" s="238"/>
      <c r="J116" s="238"/>
      <c r="K116" s="109">
        <f t="shared" si="2"/>
        <v>0</v>
      </c>
    </row>
    <row r="117" spans="1:11" s="174" customFormat="1" ht="28.5">
      <c r="A117" s="174">
        <v>4</v>
      </c>
      <c r="B117" s="40" t="s">
        <v>699</v>
      </c>
      <c r="C117" s="23" t="s">
        <v>700</v>
      </c>
      <c r="D117" s="62">
        <v>1</v>
      </c>
      <c r="E117" s="178" t="s">
        <v>79</v>
      </c>
      <c r="F117" s="43">
        <v>0</v>
      </c>
      <c r="G117" s="238"/>
      <c r="H117" s="43">
        <v>0</v>
      </c>
      <c r="I117" s="238"/>
      <c r="J117" s="238"/>
      <c r="K117" s="109">
        <f t="shared" si="2"/>
        <v>0</v>
      </c>
    </row>
    <row r="118" spans="1:11" s="174" customFormat="1" ht="15">
      <c r="A118" s="174">
        <v>3</v>
      </c>
      <c r="B118" s="111" t="s">
        <v>701</v>
      </c>
      <c r="C118" s="190" t="s">
        <v>702</v>
      </c>
      <c r="D118" s="62">
        <v>1</v>
      </c>
      <c r="E118" s="178"/>
      <c r="F118" s="43">
        <v>0</v>
      </c>
      <c r="G118" s="109"/>
      <c r="H118" s="43">
        <v>0</v>
      </c>
      <c r="I118" s="109"/>
      <c r="J118" s="109"/>
      <c r="K118" s="109">
        <f t="shared" si="2"/>
        <v>0</v>
      </c>
    </row>
    <row r="119" spans="1:11" s="174" customFormat="1" ht="15">
      <c r="A119" s="174">
        <v>4</v>
      </c>
      <c r="B119" s="178" t="s">
        <v>703</v>
      </c>
      <c r="C119" s="191" t="s">
        <v>704</v>
      </c>
      <c r="D119" s="62">
        <v>1</v>
      </c>
      <c r="E119" s="178" t="s">
        <v>79</v>
      </c>
      <c r="F119" s="43">
        <v>0</v>
      </c>
      <c r="G119" s="238"/>
      <c r="H119" s="43">
        <v>0</v>
      </c>
      <c r="I119" s="238"/>
      <c r="J119" s="238"/>
      <c r="K119" s="109">
        <f t="shared" si="2"/>
        <v>0</v>
      </c>
    </row>
    <row r="120" spans="1:11" s="174" customFormat="1" ht="15">
      <c r="A120" s="174">
        <v>4</v>
      </c>
      <c r="B120" s="40" t="s">
        <v>705</v>
      </c>
      <c r="C120" s="23" t="s">
        <v>706</v>
      </c>
      <c r="D120" s="62">
        <v>1</v>
      </c>
      <c r="E120" s="178" t="s">
        <v>79</v>
      </c>
      <c r="F120" s="43">
        <v>0</v>
      </c>
      <c r="G120" s="238"/>
      <c r="H120" s="43">
        <v>0</v>
      </c>
      <c r="I120" s="238"/>
      <c r="J120" s="238"/>
      <c r="K120" s="109">
        <f t="shared" si="2"/>
        <v>0</v>
      </c>
    </row>
    <row r="121" spans="1:11" s="174" customFormat="1" ht="15">
      <c r="A121" s="174">
        <v>4</v>
      </c>
      <c r="B121" s="178" t="s">
        <v>707</v>
      </c>
      <c r="C121" s="23" t="s">
        <v>708</v>
      </c>
      <c r="D121" s="62">
        <v>1</v>
      </c>
      <c r="E121" s="178" t="s">
        <v>79</v>
      </c>
      <c r="F121" s="43">
        <v>0</v>
      </c>
      <c r="G121" s="238"/>
      <c r="H121" s="43">
        <v>0</v>
      </c>
      <c r="I121" s="238"/>
      <c r="J121" s="238"/>
      <c r="K121" s="109">
        <f t="shared" si="2"/>
        <v>0</v>
      </c>
    </row>
    <row r="122" spans="1:11" s="174" customFormat="1" ht="15">
      <c r="A122" s="174">
        <v>4</v>
      </c>
      <c r="B122" s="40" t="s">
        <v>709</v>
      </c>
      <c r="C122" s="23" t="s">
        <v>710</v>
      </c>
      <c r="D122" s="62">
        <v>1</v>
      </c>
      <c r="E122" s="178" t="s">
        <v>79</v>
      </c>
      <c r="F122" s="43">
        <v>0</v>
      </c>
      <c r="G122" s="238"/>
      <c r="H122" s="43">
        <v>0</v>
      </c>
      <c r="I122" s="238"/>
      <c r="J122" s="238"/>
      <c r="K122" s="109">
        <f t="shared" si="2"/>
        <v>0</v>
      </c>
    </row>
    <row r="123" spans="1:11" s="174" customFormat="1" ht="15">
      <c r="A123" s="174">
        <v>4</v>
      </c>
      <c r="B123" s="178" t="s">
        <v>711</v>
      </c>
      <c r="C123" s="23" t="s">
        <v>712</v>
      </c>
      <c r="D123" s="62">
        <v>1</v>
      </c>
      <c r="E123" s="178" t="s">
        <v>79</v>
      </c>
      <c r="F123" s="43">
        <v>0</v>
      </c>
      <c r="G123" s="238"/>
      <c r="H123" s="43">
        <v>0</v>
      </c>
      <c r="I123" s="238"/>
      <c r="J123" s="238"/>
      <c r="K123" s="109">
        <f t="shared" si="2"/>
        <v>0</v>
      </c>
    </row>
    <row r="124" spans="1:11" s="174" customFormat="1" ht="15">
      <c r="A124" s="174">
        <v>4</v>
      </c>
      <c r="B124" s="40" t="s">
        <v>713</v>
      </c>
      <c r="C124" s="23" t="s">
        <v>714</v>
      </c>
      <c r="D124" s="62">
        <v>1</v>
      </c>
      <c r="E124" s="178" t="s">
        <v>79</v>
      </c>
      <c r="F124" s="43">
        <v>0</v>
      </c>
      <c r="G124" s="238"/>
      <c r="H124" s="43">
        <v>0</v>
      </c>
      <c r="I124" s="238"/>
      <c r="J124" s="238"/>
      <c r="K124" s="109">
        <f t="shared" si="2"/>
        <v>0</v>
      </c>
    </row>
    <row r="125" spans="1:11" s="174" customFormat="1" ht="32.25" customHeight="1">
      <c r="A125" s="174">
        <v>3</v>
      </c>
      <c r="B125" s="111" t="s">
        <v>715</v>
      </c>
      <c r="C125" s="172" t="s">
        <v>716</v>
      </c>
      <c r="D125" s="62">
        <v>1</v>
      </c>
      <c r="E125" s="178"/>
      <c r="F125" s="43">
        <v>0</v>
      </c>
      <c r="G125" s="109"/>
      <c r="H125" s="43">
        <v>0</v>
      </c>
      <c r="I125" s="109"/>
      <c r="J125" s="109"/>
      <c r="K125" s="109">
        <f t="shared" si="2"/>
        <v>0</v>
      </c>
    </row>
    <row r="126" spans="1:11" s="174" customFormat="1" ht="15">
      <c r="A126" s="174">
        <v>4</v>
      </c>
      <c r="B126" s="178" t="s">
        <v>717</v>
      </c>
      <c r="C126" s="192" t="s">
        <v>718</v>
      </c>
      <c r="D126" s="62">
        <v>1</v>
      </c>
      <c r="E126" s="178" t="s">
        <v>79</v>
      </c>
      <c r="F126" s="43">
        <v>0</v>
      </c>
      <c r="G126" s="238"/>
      <c r="H126" s="43">
        <v>0</v>
      </c>
      <c r="I126" s="238"/>
      <c r="J126" s="238"/>
      <c r="K126" s="109">
        <f t="shared" si="2"/>
        <v>0</v>
      </c>
    </row>
    <row r="127" spans="1:11" s="174" customFormat="1" ht="57">
      <c r="A127" s="174">
        <v>4</v>
      </c>
      <c r="B127" s="178" t="s">
        <v>719</v>
      </c>
      <c r="C127" s="192" t="s">
        <v>720</v>
      </c>
      <c r="D127" s="62">
        <v>1</v>
      </c>
      <c r="E127" s="178" t="s">
        <v>79</v>
      </c>
      <c r="F127" s="43">
        <v>0</v>
      </c>
      <c r="G127" s="238"/>
      <c r="H127" s="43">
        <v>0</v>
      </c>
      <c r="I127" s="238"/>
      <c r="J127" s="238"/>
      <c r="K127" s="109">
        <f t="shared" si="2"/>
        <v>0</v>
      </c>
    </row>
    <row r="128" spans="1:11" s="174" customFormat="1" ht="26.25" customHeight="1">
      <c r="A128" s="174">
        <v>3</v>
      </c>
      <c r="B128" s="169" t="s">
        <v>721</v>
      </c>
      <c r="C128" s="62" t="s">
        <v>722</v>
      </c>
      <c r="D128" s="62">
        <v>1</v>
      </c>
      <c r="E128" s="178"/>
      <c r="F128" s="43">
        <v>0</v>
      </c>
      <c r="G128" s="109"/>
      <c r="H128" s="43">
        <v>0</v>
      </c>
      <c r="I128" s="109"/>
      <c r="J128" s="109"/>
      <c r="K128" s="109">
        <f t="shared" si="2"/>
        <v>0</v>
      </c>
    </row>
    <row r="129" spans="1:11" s="174" customFormat="1" ht="42.75">
      <c r="A129" s="174">
        <v>4</v>
      </c>
      <c r="B129" s="40" t="s">
        <v>723</v>
      </c>
      <c r="C129" s="23" t="s">
        <v>724</v>
      </c>
      <c r="D129" s="62">
        <v>1</v>
      </c>
      <c r="E129" s="178" t="s">
        <v>79</v>
      </c>
      <c r="F129" s="43">
        <v>0</v>
      </c>
      <c r="G129" s="238"/>
      <c r="H129" s="43">
        <v>0</v>
      </c>
      <c r="I129" s="238"/>
      <c r="J129" s="238"/>
      <c r="K129" s="109">
        <f t="shared" si="2"/>
        <v>0</v>
      </c>
    </row>
    <row r="130" spans="1:11" s="174" customFormat="1" ht="42.75">
      <c r="A130" s="174">
        <v>4</v>
      </c>
      <c r="B130" s="40" t="s">
        <v>725</v>
      </c>
      <c r="C130" s="23" t="s">
        <v>726</v>
      </c>
      <c r="D130" s="62">
        <v>1</v>
      </c>
      <c r="E130" s="178" t="s">
        <v>79</v>
      </c>
      <c r="F130" s="43">
        <v>0</v>
      </c>
      <c r="G130" s="238"/>
      <c r="H130" s="43">
        <v>0</v>
      </c>
      <c r="I130" s="238"/>
      <c r="J130" s="238"/>
      <c r="K130" s="109">
        <f t="shared" si="2"/>
        <v>0</v>
      </c>
    </row>
    <row r="131" spans="1:11" s="174" customFormat="1" ht="99.75">
      <c r="A131" s="174">
        <v>3</v>
      </c>
      <c r="B131" s="169" t="s">
        <v>727</v>
      </c>
      <c r="C131" s="23" t="s">
        <v>728</v>
      </c>
      <c r="D131" s="62">
        <v>1</v>
      </c>
      <c r="E131" s="178" t="s">
        <v>79</v>
      </c>
      <c r="F131" s="43">
        <v>0</v>
      </c>
      <c r="G131" s="238"/>
      <c r="H131" s="43">
        <v>0</v>
      </c>
      <c r="I131" s="238"/>
      <c r="J131" s="238"/>
      <c r="K131" s="109">
        <f t="shared" si="2"/>
        <v>0</v>
      </c>
    </row>
    <row r="132" spans="1:11" s="174" customFormat="1" ht="15">
      <c r="A132" s="174">
        <v>3</v>
      </c>
      <c r="B132" s="169" t="s">
        <v>729</v>
      </c>
      <c r="C132" s="193" t="s">
        <v>730</v>
      </c>
      <c r="D132" s="62">
        <v>1</v>
      </c>
      <c r="E132" s="178"/>
      <c r="F132" s="43">
        <v>0</v>
      </c>
      <c r="G132" s="109"/>
      <c r="H132" s="43">
        <v>0</v>
      </c>
      <c r="I132" s="109"/>
      <c r="J132" s="109"/>
      <c r="K132" s="109">
        <f t="shared" si="2"/>
        <v>0</v>
      </c>
    </row>
    <row r="133" spans="1:11" s="174" customFormat="1" ht="71.25">
      <c r="A133" s="174">
        <v>4</v>
      </c>
      <c r="B133" s="40" t="s">
        <v>731</v>
      </c>
      <c r="C133" s="189" t="s">
        <v>732</v>
      </c>
      <c r="D133" s="62">
        <v>1</v>
      </c>
      <c r="E133" s="178" t="s">
        <v>79</v>
      </c>
      <c r="F133" s="43">
        <v>0</v>
      </c>
      <c r="G133" s="238"/>
      <c r="H133" s="43">
        <v>0</v>
      </c>
      <c r="I133" s="238"/>
      <c r="J133" s="238"/>
      <c r="K133" s="109">
        <f t="shared" si="2"/>
        <v>0</v>
      </c>
    </row>
    <row r="134" spans="1:11" s="174" customFormat="1" ht="15">
      <c r="A134" s="174">
        <v>4</v>
      </c>
      <c r="B134" s="40" t="s">
        <v>733</v>
      </c>
      <c r="C134" s="189" t="s">
        <v>734</v>
      </c>
      <c r="D134" s="62">
        <v>1</v>
      </c>
      <c r="E134" s="178" t="s">
        <v>79</v>
      </c>
      <c r="F134" s="43">
        <v>0</v>
      </c>
      <c r="G134" s="238"/>
      <c r="H134" s="43">
        <v>0</v>
      </c>
      <c r="I134" s="238"/>
      <c r="J134" s="238"/>
      <c r="K134" s="109">
        <f t="shared" si="2"/>
        <v>0</v>
      </c>
    </row>
    <row r="135" spans="1:11" s="174" customFormat="1" ht="15">
      <c r="A135" s="174">
        <v>4</v>
      </c>
      <c r="B135" s="40" t="s">
        <v>735</v>
      </c>
      <c r="C135" s="189" t="s">
        <v>736</v>
      </c>
      <c r="D135" s="62">
        <v>1</v>
      </c>
      <c r="E135" s="178" t="s">
        <v>79</v>
      </c>
      <c r="F135" s="43">
        <v>0</v>
      </c>
      <c r="G135" s="238"/>
      <c r="H135" s="43">
        <v>0</v>
      </c>
      <c r="I135" s="238"/>
      <c r="J135" s="238"/>
      <c r="K135" s="109">
        <f t="shared" si="2"/>
        <v>0</v>
      </c>
    </row>
    <row r="136" spans="1:11" s="174" customFormat="1" ht="15">
      <c r="A136" s="174">
        <v>4</v>
      </c>
      <c r="B136" s="40" t="s">
        <v>737</v>
      </c>
      <c r="C136" s="189" t="s">
        <v>738</v>
      </c>
      <c r="D136" s="62">
        <v>1</v>
      </c>
      <c r="E136" s="178" t="s">
        <v>79</v>
      </c>
      <c r="F136" s="43">
        <v>0</v>
      </c>
      <c r="G136" s="238"/>
      <c r="H136" s="43">
        <v>0</v>
      </c>
      <c r="I136" s="238"/>
      <c r="J136" s="238"/>
      <c r="K136" s="109">
        <f t="shared" si="2"/>
        <v>0</v>
      </c>
    </row>
    <row r="137" spans="1:11" s="174" customFormat="1" ht="71.25">
      <c r="A137" s="174">
        <v>4</v>
      </c>
      <c r="B137" s="40" t="s">
        <v>739</v>
      </c>
      <c r="C137" s="189" t="s">
        <v>740</v>
      </c>
      <c r="D137" s="62">
        <v>1</v>
      </c>
      <c r="E137" s="178" t="s">
        <v>79</v>
      </c>
      <c r="F137" s="43">
        <v>0</v>
      </c>
      <c r="G137" s="238"/>
      <c r="H137" s="43">
        <v>0</v>
      </c>
      <c r="I137" s="238"/>
      <c r="J137" s="238"/>
      <c r="K137" s="109">
        <f t="shared" si="2"/>
        <v>0</v>
      </c>
    </row>
    <row r="138" spans="1:11" s="174" customFormat="1" ht="68.25" customHeight="1">
      <c r="A138" s="174">
        <v>4</v>
      </c>
      <c r="B138" s="40" t="s">
        <v>741</v>
      </c>
      <c r="C138" s="189" t="s">
        <v>742</v>
      </c>
      <c r="D138" s="62">
        <v>1</v>
      </c>
      <c r="E138" s="178" t="s">
        <v>79</v>
      </c>
      <c r="F138" s="43">
        <v>0</v>
      </c>
      <c r="G138" s="238"/>
      <c r="H138" s="43">
        <v>0</v>
      </c>
      <c r="I138" s="238"/>
      <c r="J138" s="238"/>
      <c r="K138" s="109">
        <f t="shared" ref="K138:K162" si="3">G138+J138+I138</f>
        <v>0</v>
      </c>
    </row>
    <row r="139" spans="1:11" s="174" customFormat="1" ht="28.5">
      <c r="A139" s="174">
        <v>4</v>
      </c>
      <c r="B139" s="40" t="s">
        <v>743</v>
      </c>
      <c r="C139" s="189" t="s">
        <v>744</v>
      </c>
      <c r="D139" s="62">
        <v>1</v>
      </c>
      <c r="E139" s="178" t="s">
        <v>79</v>
      </c>
      <c r="F139" s="43">
        <v>0</v>
      </c>
      <c r="G139" s="238"/>
      <c r="H139" s="43">
        <v>0</v>
      </c>
      <c r="I139" s="238"/>
      <c r="J139" s="238"/>
      <c r="K139" s="109">
        <f t="shared" si="3"/>
        <v>0</v>
      </c>
    </row>
    <row r="140" spans="1:11" s="174" customFormat="1" ht="28.5">
      <c r="A140" s="174">
        <v>4</v>
      </c>
      <c r="B140" s="40" t="s">
        <v>745</v>
      </c>
      <c r="C140" s="189" t="s">
        <v>746</v>
      </c>
      <c r="D140" s="62">
        <v>1</v>
      </c>
      <c r="E140" s="178" t="s">
        <v>79</v>
      </c>
      <c r="F140" s="43">
        <v>0</v>
      </c>
      <c r="G140" s="238"/>
      <c r="H140" s="43">
        <v>0</v>
      </c>
      <c r="I140" s="238"/>
      <c r="J140" s="238"/>
      <c r="K140" s="109">
        <f t="shared" si="3"/>
        <v>0</v>
      </c>
    </row>
    <row r="141" spans="1:11" s="174" customFormat="1" ht="28.5">
      <c r="A141" s="174">
        <v>4</v>
      </c>
      <c r="B141" s="40" t="s">
        <v>747</v>
      </c>
      <c r="C141" s="23" t="s">
        <v>748</v>
      </c>
      <c r="D141" s="62">
        <v>1</v>
      </c>
      <c r="E141" s="178" t="s">
        <v>79</v>
      </c>
      <c r="F141" s="43">
        <v>0</v>
      </c>
      <c r="G141" s="238"/>
      <c r="H141" s="43">
        <v>0</v>
      </c>
      <c r="I141" s="238"/>
      <c r="J141" s="238"/>
      <c r="K141" s="109">
        <f t="shared" si="3"/>
        <v>0</v>
      </c>
    </row>
    <row r="142" spans="1:11" s="174" customFormat="1" ht="28.5">
      <c r="A142" s="174">
        <v>4</v>
      </c>
      <c r="B142" s="40" t="s">
        <v>749</v>
      </c>
      <c r="C142" s="189" t="s">
        <v>750</v>
      </c>
      <c r="D142" s="62">
        <v>1</v>
      </c>
      <c r="E142" s="178" t="s">
        <v>79</v>
      </c>
      <c r="F142" s="43">
        <v>0</v>
      </c>
      <c r="G142" s="238"/>
      <c r="H142" s="43">
        <v>0</v>
      </c>
      <c r="I142" s="238"/>
      <c r="J142" s="238"/>
      <c r="K142" s="109">
        <f t="shared" si="3"/>
        <v>0</v>
      </c>
    </row>
    <row r="143" spans="1:11" s="174" customFormat="1" ht="15">
      <c r="A143" s="174">
        <v>3</v>
      </c>
      <c r="B143" s="169" t="s">
        <v>751</v>
      </c>
      <c r="C143" s="193" t="s">
        <v>752</v>
      </c>
      <c r="D143" s="62">
        <v>1</v>
      </c>
      <c r="E143" s="178"/>
      <c r="F143" s="43">
        <v>0</v>
      </c>
      <c r="G143" s="109"/>
      <c r="H143" s="43">
        <v>0</v>
      </c>
      <c r="I143" s="109"/>
      <c r="J143" s="109"/>
      <c r="K143" s="109">
        <f t="shared" si="3"/>
        <v>0</v>
      </c>
    </row>
    <row r="144" spans="1:11" s="174" customFormat="1" ht="42.75">
      <c r="A144" s="174">
        <v>4</v>
      </c>
      <c r="B144" s="40" t="s">
        <v>753</v>
      </c>
      <c r="C144" s="23" t="s">
        <v>754</v>
      </c>
      <c r="D144" s="62">
        <v>1</v>
      </c>
      <c r="E144" s="178" t="s">
        <v>79</v>
      </c>
      <c r="F144" s="43">
        <v>0</v>
      </c>
      <c r="G144" s="238"/>
      <c r="H144" s="43">
        <v>0</v>
      </c>
      <c r="I144" s="238"/>
      <c r="J144" s="238"/>
      <c r="K144" s="109">
        <f t="shared" si="3"/>
        <v>0</v>
      </c>
    </row>
    <row r="145" spans="1:11" s="174" customFormat="1" ht="42.75">
      <c r="A145" s="174">
        <v>4</v>
      </c>
      <c r="B145" s="40" t="s">
        <v>755</v>
      </c>
      <c r="C145" s="194" t="s">
        <v>756</v>
      </c>
      <c r="D145" s="62">
        <v>1</v>
      </c>
      <c r="E145" s="178" t="s">
        <v>79</v>
      </c>
      <c r="F145" s="43">
        <v>0</v>
      </c>
      <c r="G145" s="238"/>
      <c r="H145" s="43">
        <v>0</v>
      </c>
      <c r="I145" s="238"/>
      <c r="J145" s="238"/>
      <c r="K145" s="109">
        <f t="shared" si="3"/>
        <v>0</v>
      </c>
    </row>
    <row r="146" spans="1:11" s="174" customFormat="1" ht="15">
      <c r="A146" s="174">
        <v>3</v>
      </c>
      <c r="B146" s="169" t="s">
        <v>757</v>
      </c>
      <c r="C146" s="62" t="s">
        <v>758</v>
      </c>
      <c r="D146" s="62">
        <v>1</v>
      </c>
      <c r="E146" s="178"/>
      <c r="F146" s="43">
        <v>0</v>
      </c>
      <c r="G146" s="109"/>
      <c r="H146" s="43">
        <v>0</v>
      </c>
      <c r="I146" s="109"/>
      <c r="J146" s="109"/>
      <c r="K146" s="109">
        <f t="shared" si="3"/>
        <v>0</v>
      </c>
    </row>
    <row r="147" spans="1:11" s="174" customFormat="1" ht="116.25" customHeight="1">
      <c r="A147" s="174">
        <v>4</v>
      </c>
      <c r="B147" s="40" t="s">
        <v>759</v>
      </c>
      <c r="C147" s="194" t="s">
        <v>760</v>
      </c>
      <c r="D147" s="62">
        <v>1</v>
      </c>
      <c r="E147" s="178" t="s">
        <v>79</v>
      </c>
      <c r="F147" s="43">
        <v>0</v>
      </c>
      <c r="G147" s="238"/>
      <c r="H147" s="43">
        <v>0</v>
      </c>
      <c r="I147" s="238"/>
      <c r="J147" s="238"/>
      <c r="K147" s="109">
        <f t="shared" si="3"/>
        <v>0</v>
      </c>
    </row>
    <row r="148" spans="1:11" s="174" customFormat="1" ht="114">
      <c r="A148" s="174">
        <v>4</v>
      </c>
      <c r="B148" s="40" t="s">
        <v>761</v>
      </c>
      <c r="C148" s="195" t="s">
        <v>762</v>
      </c>
      <c r="D148" s="62">
        <v>1</v>
      </c>
      <c r="E148" s="178" t="s">
        <v>79</v>
      </c>
      <c r="F148" s="43">
        <v>0</v>
      </c>
      <c r="G148" s="238"/>
      <c r="H148" s="43">
        <v>0</v>
      </c>
      <c r="I148" s="238"/>
      <c r="J148" s="238"/>
      <c r="K148" s="109">
        <f t="shared" si="3"/>
        <v>0</v>
      </c>
    </row>
    <row r="149" spans="1:11" s="174" customFormat="1" ht="85.5">
      <c r="A149" s="174">
        <v>4</v>
      </c>
      <c r="B149" s="40" t="s">
        <v>763</v>
      </c>
      <c r="C149" s="196" t="s">
        <v>764</v>
      </c>
      <c r="D149" s="62">
        <v>1</v>
      </c>
      <c r="E149" s="178" t="s">
        <v>79</v>
      </c>
      <c r="F149" s="43">
        <v>0</v>
      </c>
      <c r="G149" s="238"/>
      <c r="H149" s="43">
        <v>0</v>
      </c>
      <c r="I149" s="238"/>
      <c r="J149" s="238"/>
      <c r="K149" s="109">
        <f t="shared" si="3"/>
        <v>0</v>
      </c>
    </row>
    <row r="150" spans="1:11" s="174" customFormat="1" ht="36" customHeight="1">
      <c r="A150" s="174">
        <v>3</v>
      </c>
      <c r="B150" s="169" t="s">
        <v>765</v>
      </c>
      <c r="C150" s="62" t="s">
        <v>519</v>
      </c>
      <c r="D150" s="62">
        <v>1</v>
      </c>
      <c r="E150" s="111"/>
      <c r="F150" s="43">
        <v>0</v>
      </c>
      <c r="G150" s="109"/>
      <c r="H150" s="43">
        <v>0</v>
      </c>
      <c r="I150" s="109"/>
      <c r="J150" s="109"/>
      <c r="K150" s="109">
        <f t="shared" si="3"/>
        <v>0</v>
      </c>
    </row>
    <row r="151" spans="1:11" s="174" customFormat="1" ht="15">
      <c r="B151" s="178" t="s">
        <v>766</v>
      </c>
      <c r="C151" s="85"/>
      <c r="D151" s="62">
        <v>1</v>
      </c>
      <c r="E151" s="178" t="s">
        <v>79</v>
      </c>
      <c r="F151" s="43">
        <v>0</v>
      </c>
      <c r="G151" s="238"/>
      <c r="H151" s="43">
        <v>0</v>
      </c>
      <c r="I151" s="238"/>
      <c r="J151" s="238"/>
      <c r="K151" s="109">
        <f t="shared" si="3"/>
        <v>0</v>
      </c>
    </row>
    <row r="152" spans="1:11" s="174" customFormat="1" ht="15">
      <c r="B152" s="178" t="s">
        <v>767</v>
      </c>
      <c r="C152" s="85"/>
      <c r="D152" s="62">
        <v>1</v>
      </c>
      <c r="E152" s="178" t="s">
        <v>79</v>
      </c>
      <c r="F152" s="43">
        <v>0</v>
      </c>
      <c r="G152" s="238"/>
      <c r="H152" s="43">
        <v>0</v>
      </c>
      <c r="I152" s="238"/>
      <c r="J152" s="238"/>
      <c r="K152" s="109">
        <f t="shared" si="3"/>
        <v>0</v>
      </c>
    </row>
    <row r="153" spans="1:11" s="174" customFormat="1" ht="15">
      <c r="B153" s="178" t="s">
        <v>768</v>
      </c>
      <c r="C153" s="85"/>
      <c r="D153" s="62">
        <v>1</v>
      </c>
      <c r="E153" s="178" t="s">
        <v>79</v>
      </c>
      <c r="F153" s="43">
        <v>0</v>
      </c>
      <c r="G153" s="238"/>
      <c r="H153" s="43">
        <v>0</v>
      </c>
      <c r="I153" s="238"/>
      <c r="J153" s="238"/>
      <c r="K153" s="109">
        <f t="shared" si="3"/>
        <v>0</v>
      </c>
    </row>
    <row r="154" spans="1:11" s="188" customFormat="1" ht="15.75" thickBot="1">
      <c r="B154" s="187"/>
      <c r="C154" s="179" t="s">
        <v>769</v>
      </c>
      <c r="D154" s="62">
        <v>1</v>
      </c>
      <c r="E154" s="136"/>
      <c r="F154" s="43">
        <v>0</v>
      </c>
      <c r="G154" s="240"/>
      <c r="H154" s="43">
        <v>0</v>
      </c>
      <c r="I154" s="240"/>
      <c r="J154" s="240"/>
      <c r="K154" s="109">
        <f t="shared" si="3"/>
        <v>0</v>
      </c>
    </row>
    <row r="155" spans="1:11" s="185" customFormat="1" ht="15">
      <c r="B155" s="182"/>
      <c r="C155" s="183"/>
      <c r="D155" s="62">
        <v>1</v>
      </c>
      <c r="E155" s="140"/>
      <c r="F155" s="43">
        <v>0</v>
      </c>
      <c r="G155" s="241"/>
      <c r="H155" s="43">
        <v>0</v>
      </c>
      <c r="I155" s="241"/>
      <c r="J155" s="241"/>
      <c r="K155" s="109">
        <f t="shared" si="3"/>
        <v>0</v>
      </c>
    </row>
    <row r="156" spans="1:11" s="174" customFormat="1" ht="15">
      <c r="A156" s="174">
        <v>2</v>
      </c>
      <c r="B156" s="120">
        <v>3.4</v>
      </c>
      <c r="C156" s="144" t="s">
        <v>526</v>
      </c>
      <c r="D156" s="62">
        <v>1</v>
      </c>
      <c r="E156" s="122"/>
      <c r="F156" s="43">
        <v>0</v>
      </c>
      <c r="G156" s="124"/>
      <c r="H156" s="43">
        <v>0</v>
      </c>
      <c r="I156" s="124"/>
      <c r="J156" s="124"/>
      <c r="K156" s="109">
        <f t="shared" si="3"/>
        <v>0</v>
      </c>
    </row>
    <row r="157" spans="1:11" s="174" customFormat="1" ht="28.5">
      <c r="A157" s="174">
        <v>3</v>
      </c>
      <c r="B157" s="40" t="s">
        <v>770</v>
      </c>
      <c r="C157" s="23" t="s">
        <v>528</v>
      </c>
      <c r="D157" s="62">
        <v>1</v>
      </c>
      <c r="E157" s="178" t="s">
        <v>79</v>
      </c>
      <c r="F157" s="43">
        <v>0</v>
      </c>
      <c r="G157" s="238"/>
      <c r="H157" s="43">
        <v>0</v>
      </c>
      <c r="I157" s="238"/>
      <c r="J157" s="238"/>
      <c r="K157" s="109">
        <f t="shared" si="3"/>
        <v>0</v>
      </c>
    </row>
    <row r="158" spans="1:11" s="174" customFormat="1" ht="15">
      <c r="B158" s="40" t="s">
        <v>771</v>
      </c>
      <c r="C158" s="85"/>
      <c r="D158" s="62">
        <v>1</v>
      </c>
      <c r="E158" s="178" t="s">
        <v>79</v>
      </c>
      <c r="F158" s="43">
        <v>0</v>
      </c>
      <c r="G158" s="238"/>
      <c r="H158" s="43">
        <v>0</v>
      </c>
      <c r="I158" s="238"/>
      <c r="J158" s="238"/>
      <c r="K158" s="109">
        <f t="shared" si="3"/>
        <v>0</v>
      </c>
    </row>
    <row r="159" spans="1:11" s="174" customFormat="1" ht="15">
      <c r="B159" s="40" t="s">
        <v>772</v>
      </c>
      <c r="C159" s="85"/>
      <c r="D159" s="62">
        <v>1</v>
      </c>
      <c r="E159" s="178" t="s">
        <v>79</v>
      </c>
      <c r="F159" s="43">
        <v>0</v>
      </c>
      <c r="G159" s="238"/>
      <c r="H159" s="43">
        <v>0</v>
      </c>
      <c r="I159" s="238"/>
      <c r="J159" s="238"/>
      <c r="K159" s="109">
        <f t="shared" si="3"/>
        <v>0</v>
      </c>
    </row>
    <row r="160" spans="1:11" s="188" customFormat="1" ht="15.75" thickBot="1">
      <c r="B160" s="187"/>
      <c r="C160" s="179" t="s">
        <v>773</v>
      </c>
      <c r="D160" s="211"/>
      <c r="E160" s="178"/>
      <c r="F160" s="180"/>
      <c r="G160" s="240"/>
      <c r="H160" s="180"/>
      <c r="I160" s="240"/>
      <c r="J160" s="240"/>
      <c r="K160" s="109">
        <f t="shared" si="3"/>
        <v>0</v>
      </c>
    </row>
    <row r="161" spans="2:11" s="185" customFormat="1" ht="15">
      <c r="B161" s="182"/>
      <c r="C161" s="183"/>
      <c r="D161" s="183"/>
      <c r="E161" s="140"/>
      <c r="F161" s="184"/>
      <c r="G161" s="241"/>
      <c r="H161" s="184"/>
      <c r="I161" s="241"/>
      <c r="J161" s="241"/>
      <c r="K161" s="109">
        <f t="shared" si="3"/>
        <v>0</v>
      </c>
    </row>
    <row r="162" spans="2:11" s="197" customFormat="1" ht="40.5" customHeight="1">
      <c r="B162" s="342" t="s">
        <v>774</v>
      </c>
      <c r="C162" s="343"/>
      <c r="D162" s="212"/>
      <c r="E162" s="122"/>
      <c r="F162" s="186"/>
      <c r="G162" s="124"/>
      <c r="H162" s="186"/>
      <c r="I162" s="124"/>
      <c r="J162" s="124"/>
      <c r="K162" s="109">
        <f t="shared" si="3"/>
        <v>0</v>
      </c>
    </row>
    <row r="163" spans="2:11" s="201" customFormat="1" ht="19.5" customHeight="1">
      <c r="B163" s="198"/>
      <c r="C163" s="157" t="s">
        <v>775</v>
      </c>
      <c r="D163" s="157"/>
      <c r="E163" s="199"/>
      <c r="F163" s="200"/>
      <c r="G163" s="242"/>
      <c r="H163" s="200"/>
      <c r="I163" s="242"/>
      <c r="J163" s="242"/>
      <c r="K163" s="242"/>
    </row>
    <row r="164" spans="2:11" s="201" customFormat="1" ht="20.25" customHeight="1">
      <c r="B164" s="202"/>
      <c r="C164" s="161" t="s">
        <v>272</v>
      </c>
      <c r="D164" s="161"/>
      <c r="E164" s="203"/>
      <c r="F164" s="204"/>
      <c r="G164" s="243"/>
      <c r="H164" s="204"/>
      <c r="I164" s="243"/>
      <c r="J164" s="243"/>
      <c r="K164" s="243"/>
    </row>
    <row r="165" spans="2:11" s="208" customFormat="1" ht="18" customHeight="1">
      <c r="B165" s="205"/>
      <c r="C165" s="206"/>
      <c r="D165" s="206"/>
      <c r="E165" s="206"/>
      <c r="F165" s="207"/>
      <c r="G165" s="244"/>
      <c r="H165" s="207"/>
      <c r="I165" s="244"/>
      <c r="J165" s="244"/>
      <c r="K165" s="244"/>
    </row>
    <row r="166" spans="2:11" s="208" customFormat="1" ht="18.75" customHeight="1">
      <c r="B166" s="205"/>
      <c r="C166" s="206" t="s">
        <v>62</v>
      </c>
      <c r="D166" s="206"/>
      <c r="E166" s="206"/>
      <c r="F166" s="207"/>
      <c r="G166" s="244"/>
      <c r="H166" s="207"/>
      <c r="I166" s="244"/>
      <c r="J166" s="244"/>
      <c r="K166" s="244"/>
    </row>
    <row r="167" spans="2:11" s="208" customFormat="1" ht="19.5" customHeight="1">
      <c r="B167" s="205"/>
      <c r="C167" s="206" t="s">
        <v>63</v>
      </c>
      <c r="D167" s="206"/>
      <c r="E167" s="206"/>
      <c r="F167" s="207"/>
      <c r="G167" s="244"/>
      <c r="H167" s="207"/>
      <c r="I167" s="244"/>
      <c r="J167" s="244"/>
      <c r="K167" s="244"/>
    </row>
    <row r="168" spans="2:11" s="208" customFormat="1" ht="18" customHeight="1">
      <c r="B168" s="205"/>
      <c r="C168" s="206" t="s">
        <v>64</v>
      </c>
      <c r="D168" s="206"/>
      <c r="E168" s="206"/>
      <c r="F168" s="207"/>
      <c r="G168" s="244"/>
      <c r="H168" s="207"/>
      <c r="I168" s="244"/>
      <c r="J168" s="244"/>
      <c r="K168" s="244"/>
    </row>
  </sheetData>
  <mergeCells count="5">
    <mergeCell ref="B5:C5"/>
    <mergeCell ref="B6:C6"/>
    <mergeCell ref="B1:K1"/>
    <mergeCell ref="E2:K2"/>
    <mergeCell ref="B162:C16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172"/>
  <sheetViews>
    <sheetView topLeftCell="D1" workbookViewId="0">
      <selection activeCell="B3" sqref="B3"/>
    </sheetView>
  </sheetViews>
  <sheetFormatPr defaultColWidth="8.7109375" defaultRowHeight="12.75"/>
  <cols>
    <col min="1" max="1" width="8.7109375" style="213"/>
    <col min="2" max="2" width="10.42578125" style="213" customWidth="1"/>
    <col min="3" max="3" width="99.7109375" style="213" customWidth="1"/>
    <col min="4" max="4" width="12.140625" style="213" customWidth="1"/>
    <col min="5" max="7" width="16.28515625" style="213" customWidth="1"/>
    <col min="8" max="8" width="17.28515625" style="254" customWidth="1"/>
    <col min="9" max="9" width="18" style="254" customWidth="1"/>
    <col min="10" max="10" width="16.7109375" style="254" customWidth="1"/>
    <col min="11" max="11" width="23.28515625" style="254" customWidth="1"/>
    <col min="12" max="16384" width="8.7109375" style="213"/>
  </cols>
  <sheetData>
    <row r="1" spans="1:11" s="33" customFormat="1" ht="27" customHeight="1">
      <c r="B1" s="334" t="s">
        <v>777</v>
      </c>
      <c r="C1" s="334"/>
      <c r="D1" s="334"/>
      <c r="E1" s="334"/>
      <c r="F1" s="334"/>
      <c r="G1" s="334"/>
      <c r="H1" s="334"/>
      <c r="I1" s="334"/>
      <c r="J1" s="334"/>
      <c r="K1" s="334"/>
    </row>
    <row r="2" spans="1:11" s="33" customFormat="1" ht="18.75" customHeight="1">
      <c r="B2" s="34"/>
      <c r="C2" s="215" t="s">
        <v>282</v>
      </c>
      <c r="D2" s="215"/>
      <c r="E2" s="219"/>
      <c r="F2" s="219"/>
      <c r="G2" s="219"/>
      <c r="H2" s="246"/>
      <c r="I2" s="246"/>
      <c r="J2" s="246"/>
      <c r="K2" s="255"/>
    </row>
    <row r="3" spans="1:11" s="33" customFormat="1" ht="51.75" customHeight="1">
      <c r="A3" s="33" t="s">
        <v>12</v>
      </c>
      <c r="B3" s="34" t="s">
        <v>2</v>
      </c>
      <c r="C3" s="33" t="s">
        <v>0</v>
      </c>
      <c r="D3" s="33" t="s">
        <v>816</v>
      </c>
      <c r="E3" s="33" t="s">
        <v>1</v>
      </c>
      <c r="F3" s="33" t="s">
        <v>776</v>
      </c>
      <c r="G3" s="33" t="s">
        <v>273</v>
      </c>
      <c r="H3" s="46" t="s">
        <v>778</v>
      </c>
      <c r="I3" s="46" t="s">
        <v>780</v>
      </c>
      <c r="J3" s="46" t="s">
        <v>779</v>
      </c>
      <c r="K3" s="46" t="s">
        <v>781</v>
      </c>
    </row>
    <row r="4" spans="1:11" s="63" customFormat="1" ht="22.5" customHeight="1">
      <c r="B4" s="34"/>
      <c r="C4" s="33"/>
      <c r="D4" s="33"/>
      <c r="E4" s="222" t="s">
        <v>287</v>
      </c>
      <c r="F4" s="222"/>
      <c r="G4" s="222"/>
      <c r="H4" s="247" t="s">
        <v>782</v>
      </c>
      <c r="I4" s="247" t="s">
        <v>784</v>
      </c>
      <c r="J4" s="247" t="s">
        <v>783</v>
      </c>
      <c r="K4" s="247" t="s">
        <v>785</v>
      </c>
    </row>
    <row r="5" spans="1:11" s="63" customFormat="1" ht="20.25" customHeight="1">
      <c r="B5" s="175"/>
      <c r="C5" s="108"/>
      <c r="D5" s="108"/>
      <c r="E5" s="223"/>
      <c r="F5" s="223"/>
      <c r="G5" s="223"/>
      <c r="H5" s="109"/>
      <c r="I5" s="109"/>
      <c r="J5" s="109"/>
      <c r="K5" s="109"/>
    </row>
    <row r="6" spans="1:11" s="63" customFormat="1" ht="20.25" customHeight="1">
      <c r="B6" s="344" t="s">
        <v>543</v>
      </c>
      <c r="C6" s="345"/>
      <c r="D6" s="223"/>
      <c r="E6" s="224"/>
      <c r="F6" s="224"/>
      <c r="G6" s="224"/>
      <c r="H6" s="248"/>
      <c r="I6" s="248"/>
      <c r="J6" s="248"/>
      <c r="K6" s="248"/>
    </row>
    <row r="7" spans="1:11" s="63" customFormat="1" ht="18" customHeight="1">
      <c r="B7" s="338" t="s">
        <v>544</v>
      </c>
      <c r="C7" s="339"/>
      <c r="D7" s="221"/>
      <c r="E7" s="33"/>
      <c r="F7" s="33"/>
      <c r="G7" s="33"/>
      <c r="H7" s="109"/>
      <c r="I7" s="109"/>
      <c r="J7" s="109"/>
      <c r="K7" s="109"/>
    </row>
    <row r="8" spans="1:11" s="63" customFormat="1" ht="30" customHeight="1">
      <c r="A8" s="63">
        <v>2</v>
      </c>
      <c r="B8" s="214">
        <v>3.1</v>
      </c>
      <c r="C8" s="220" t="s">
        <v>545</v>
      </c>
      <c r="D8" s="220">
        <v>1</v>
      </c>
      <c r="E8" s="33"/>
      <c r="F8" s="33">
        <v>0</v>
      </c>
      <c r="G8" s="33">
        <v>0</v>
      </c>
      <c r="H8" s="109"/>
      <c r="I8" s="109"/>
      <c r="J8" s="109"/>
      <c r="K8" s="109"/>
    </row>
    <row r="9" spans="1:11" s="63" customFormat="1" ht="19.5" customHeight="1">
      <c r="A9" s="63">
        <v>3</v>
      </c>
      <c r="B9" s="214" t="s">
        <v>546</v>
      </c>
      <c r="C9" s="126" t="s">
        <v>547</v>
      </c>
      <c r="D9" s="220">
        <v>1</v>
      </c>
      <c r="E9" s="33"/>
      <c r="F9" s="33">
        <v>0</v>
      </c>
      <c r="G9" s="33">
        <v>0</v>
      </c>
      <c r="H9" s="109"/>
      <c r="I9" s="109"/>
      <c r="J9" s="109"/>
      <c r="K9" s="109"/>
    </row>
    <row r="10" spans="1:11" s="63" customFormat="1" ht="31.5" customHeight="1">
      <c r="A10" s="63">
        <v>4</v>
      </c>
      <c r="B10" s="40" t="s">
        <v>548</v>
      </c>
      <c r="C10" s="75" t="s">
        <v>786</v>
      </c>
      <c r="D10" s="220">
        <v>1</v>
      </c>
      <c r="E10" s="63" t="s">
        <v>79</v>
      </c>
      <c r="F10" s="33">
        <v>0</v>
      </c>
      <c r="G10" s="33">
        <v>0</v>
      </c>
      <c r="H10" s="238">
        <v>3892367</v>
      </c>
      <c r="I10" s="238">
        <v>175157</v>
      </c>
      <c r="J10" s="238">
        <f t="shared" ref="J10:J12" si="0">ROUNDUP(H10*12%,0)</f>
        <v>467085</v>
      </c>
      <c r="K10" s="109">
        <f>H10+J10+I10</f>
        <v>4534609</v>
      </c>
    </row>
    <row r="11" spans="1:11" s="63" customFormat="1" ht="31.5" customHeight="1">
      <c r="A11" s="63">
        <v>4</v>
      </c>
      <c r="B11" s="40" t="s">
        <v>550</v>
      </c>
      <c r="C11" s="75" t="s">
        <v>343</v>
      </c>
      <c r="D11" s="220">
        <v>1</v>
      </c>
      <c r="E11" s="63" t="s">
        <v>79</v>
      </c>
      <c r="F11" s="33">
        <v>0</v>
      </c>
      <c r="G11" s="33">
        <v>0</v>
      </c>
      <c r="H11" s="238">
        <v>410640</v>
      </c>
      <c r="I11" s="238">
        <v>18479</v>
      </c>
      <c r="J11" s="238">
        <f t="shared" si="0"/>
        <v>49277</v>
      </c>
      <c r="K11" s="109">
        <f t="shared" ref="K11:K74" si="1">H11+J11+I11</f>
        <v>478396</v>
      </c>
    </row>
    <row r="12" spans="1:11" s="225" customFormat="1" ht="30" customHeight="1">
      <c r="A12" s="225">
        <v>4</v>
      </c>
      <c r="B12" s="40" t="s">
        <v>551</v>
      </c>
      <c r="C12" s="75" t="s">
        <v>787</v>
      </c>
      <c r="D12" s="220">
        <v>1</v>
      </c>
      <c r="E12" s="63" t="s">
        <v>79</v>
      </c>
      <c r="F12" s="33">
        <v>0</v>
      </c>
      <c r="G12" s="33">
        <v>0</v>
      </c>
      <c r="H12" s="238">
        <v>442540</v>
      </c>
      <c r="I12" s="238">
        <v>18244</v>
      </c>
      <c r="J12" s="238">
        <f t="shared" si="0"/>
        <v>53105</v>
      </c>
      <c r="K12" s="109">
        <f t="shared" si="1"/>
        <v>513889</v>
      </c>
    </row>
    <row r="13" spans="1:11" s="63" customFormat="1" ht="22.5" customHeight="1">
      <c r="B13" s="220"/>
      <c r="C13" s="52" t="s">
        <v>170</v>
      </c>
      <c r="D13" s="220">
        <v>1</v>
      </c>
      <c r="E13" s="33"/>
      <c r="F13" s="33">
        <v>0</v>
      </c>
      <c r="G13" s="33">
        <v>0</v>
      </c>
      <c r="H13" s="109"/>
      <c r="I13" s="109"/>
      <c r="J13" s="109"/>
      <c r="K13" s="109">
        <f t="shared" si="1"/>
        <v>0</v>
      </c>
    </row>
    <row r="14" spans="1:11" s="63" customFormat="1" ht="44.25" customHeight="1">
      <c r="A14" s="63">
        <v>4</v>
      </c>
      <c r="B14" s="40" t="s">
        <v>553</v>
      </c>
      <c r="C14" s="221" t="s">
        <v>788</v>
      </c>
      <c r="D14" s="220">
        <v>1</v>
      </c>
      <c r="E14" s="63" t="s">
        <v>79</v>
      </c>
      <c r="F14" s="33">
        <v>0</v>
      </c>
      <c r="G14" s="33">
        <v>0</v>
      </c>
      <c r="H14" s="238">
        <v>2780032</v>
      </c>
      <c r="I14" s="238">
        <v>124934</v>
      </c>
      <c r="J14" s="238">
        <f t="shared" ref="J14:J41" si="2">ROUNDUP(H14*12%,0)</f>
        <v>333604</v>
      </c>
      <c r="K14" s="109">
        <f t="shared" si="1"/>
        <v>3238570</v>
      </c>
    </row>
    <row r="15" spans="1:11" s="63" customFormat="1" ht="36" customHeight="1">
      <c r="A15" s="63">
        <v>4</v>
      </c>
      <c r="B15" s="40" t="s">
        <v>554</v>
      </c>
      <c r="C15" s="221" t="s">
        <v>789</v>
      </c>
      <c r="D15" s="220">
        <v>1</v>
      </c>
      <c r="E15" s="63" t="s">
        <v>79</v>
      </c>
      <c r="F15" s="33">
        <v>0</v>
      </c>
      <c r="G15" s="33">
        <v>0</v>
      </c>
      <c r="H15" s="238">
        <v>4863891</v>
      </c>
      <c r="I15" s="238">
        <v>199353</v>
      </c>
      <c r="J15" s="238">
        <f t="shared" si="2"/>
        <v>583667</v>
      </c>
      <c r="K15" s="109">
        <f t="shared" si="1"/>
        <v>5646911</v>
      </c>
    </row>
    <row r="16" spans="1:11" s="63" customFormat="1" ht="42.75" customHeight="1">
      <c r="A16" s="63">
        <v>4</v>
      </c>
      <c r="B16" s="40" t="s">
        <v>556</v>
      </c>
      <c r="C16" s="221" t="s">
        <v>790</v>
      </c>
      <c r="D16" s="220">
        <v>1</v>
      </c>
      <c r="E16" s="63" t="s">
        <v>79</v>
      </c>
      <c r="F16" s="33">
        <v>0</v>
      </c>
      <c r="G16" s="33">
        <v>0</v>
      </c>
      <c r="H16" s="238">
        <v>11422531</v>
      </c>
      <c r="I16" s="238">
        <v>514014</v>
      </c>
      <c r="J16" s="238">
        <f t="shared" si="2"/>
        <v>1370704</v>
      </c>
      <c r="K16" s="109">
        <f t="shared" si="1"/>
        <v>13307249</v>
      </c>
    </row>
    <row r="17" spans="1:11" s="63" customFormat="1" ht="30" customHeight="1">
      <c r="A17" s="63">
        <v>4</v>
      </c>
      <c r="B17" s="40" t="s">
        <v>557</v>
      </c>
      <c r="C17" s="221" t="s">
        <v>791</v>
      </c>
      <c r="D17" s="220">
        <v>1</v>
      </c>
      <c r="E17" s="63" t="s">
        <v>79</v>
      </c>
      <c r="F17" s="33">
        <v>0</v>
      </c>
      <c r="G17" s="33">
        <v>0</v>
      </c>
      <c r="H17" s="238">
        <v>2134673</v>
      </c>
      <c r="I17" s="238">
        <v>96061</v>
      </c>
      <c r="J17" s="238">
        <f t="shared" si="2"/>
        <v>256161</v>
      </c>
      <c r="K17" s="109">
        <f t="shared" si="1"/>
        <v>2486895</v>
      </c>
    </row>
    <row r="18" spans="1:11" s="63" customFormat="1" ht="30.75" customHeight="1">
      <c r="A18" s="63">
        <v>4</v>
      </c>
      <c r="B18" s="40" t="s">
        <v>559</v>
      </c>
      <c r="C18" s="221" t="s">
        <v>357</v>
      </c>
      <c r="D18" s="220">
        <v>1</v>
      </c>
      <c r="E18" s="63" t="s">
        <v>79</v>
      </c>
      <c r="F18" s="33">
        <v>0</v>
      </c>
      <c r="G18" s="33">
        <v>0</v>
      </c>
      <c r="H18" s="238">
        <v>0</v>
      </c>
      <c r="I18" s="238">
        <v>0</v>
      </c>
      <c r="J18" s="238">
        <f t="shared" si="2"/>
        <v>0</v>
      </c>
      <c r="K18" s="109">
        <f t="shared" si="1"/>
        <v>0</v>
      </c>
    </row>
    <row r="19" spans="1:11" s="63" customFormat="1" ht="42" customHeight="1">
      <c r="A19" s="63">
        <v>4</v>
      </c>
      <c r="B19" s="40" t="s">
        <v>560</v>
      </c>
      <c r="C19" s="221" t="s">
        <v>792</v>
      </c>
      <c r="D19" s="220">
        <v>1</v>
      </c>
      <c r="E19" s="63" t="s">
        <v>79</v>
      </c>
      <c r="F19" s="33">
        <v>0</v>
      </c>
      <c r="G19" s="33">
        <v>0</v>
      </c>
      <c r="H19" s="238">
        <v>0</v>
      </c>
      <c r="I19" s="238">
        <v>0</v>
      </c>
      <c r="J19" s="238">
        <f t="shared" si="2"/>
        <v>0</v>
      </c>
      <c r="K19" s="109">
        <f t="shared" si="1"/>
        <v>0</v>
      </c>
    </row>
    <row r="20" spans="1:11" s="63" customFormat="1" ht="41.25" customHeight="1">
      <c r="A20" s="63">
        <v>4</v>
      </c>
      <c r="B20" s="40" t="s">
        <v>562</v>
      </c>
      <c r="C20" s="221" t="s">
        <v>793</v>
      </c>
      <c r="D20" s="220">
        <v>1</v>
      </c>
      <c r="E20" s="63" t="s">
        <v>79</v>
      </c>
      <c r="F20" s="33">
        <v>0</v>
      </c>
      <c r="G20" s="33">
        <v>0</v>
      </c>
      <c r="H20" s="238">
        <v>0</v>
      </c>
      <c r="I20" s="238">
        <v>0</v>
      </c>
      <c r="J20" s="238">
        <f t="shared" si="2"/>
        <v>0</v>
      </c>
      <c r="K20" s="109">
        <f t="shared" si="1"/>
        <v>0</v>
      </c>
    </row>
    <row r="21" spans="1:11" s="63" customFormat="1" ht="57" customHeight="1">
      <c r="A21" s="63">
        <v>4</v>
      </c>
      <c r="B21" s="40" t="s">
        <v>564</v>
      </c>
      <c r="C21" s="221" t="s">
        <v>794</v>
      </c>
      <c r="D21" s="220">
        <v>1</v>
      </c>
      <c r="E21" s="63" t="s">
        <v>79</v>
      </c>
      <c r="F21" s="33">
        <v>0</v>
      </c>
      <c r="G21" s="33">
        <v>0</v>
      </c>
      <c r="H21" s="238">
        <v>40852188</v>
      </c>
      <c r="I21" s="238">
        <v>1949433</v>
      </c>
      <c r="J21" s="238">
        <f t="shared" si="2"/>
        <v>4902263</v>
      </c>
      <c r="K21" s="109">
        <f t="shared" si="1"/>
        <v>47703884</v>
      </c>
    </row>
    <row r="22" spans="1:11" s="225" customFormat="1" ht="43.5" customHeight="1">
      <c r="A22" s="225">
        <v>4</v>
      </c>
      <c r="B22" s="40" t="s">
        <v>566</v>
      </c>
      <c r="C22" s="221" t="s">
        <v>795</v>
      </c>
      <c r="D22" s="220">
        <v>1</v>
      </c>
      <c r="E22" s="63" t="s">
        <v>79</v>
      </c>
      <c r="F22" s="33">
        <v>0</v>
      </c>
      <c r="G22" s="33">
        <v>0</v>
      </c>
      <c r="H22" s="238">
        <v>5199990</v>
      </c>
      <c r="I22" s="238">
        <v>380321</v>
      </c>
      <c r="J22" s="238">
        <f t="shared" si="2"/>
        <v>623999</v>
      </c>
      <c r="K22" s="109">
        <f t="shared" si="1"/>
        <v>6204310</v>
      </c>
    </row>
    <row r="23" spans="1:11" s="225" customFormat="1" ht="48.75" customHeight="1">
      <c r="A23" s="225">
        <v>4</v>
      </c>
      <c r="B23" s="40" t="s">
        <v>568</v>
      </c>
      <c r="C23" s="221" t="s">
        <v>796</v>
      </c>
      <c r="D23" s="220">
        <v>1</v>
      </c>
      <c r="E23" s="63" t="s">
        <v>79</v>
      </c>
      <c r="F23" s="33">
        <v>0</v>
      </c>
      <c r="G23" s="33">
        <v>0</v>
      </c>
      <c r="H23" s="238">
        <v>1917496</v>
      </c>
      <c r="I23" s="238">
        <v>84617</v>
      </c>
      <c r="J23" s="238">
        <f t="shared" si="2"/>
        <v>230100</v>
      </c>
      <c r="K23" s="109">
        <f t="shared" si="1"/>
        <v>2232213</v>
      </c>
    </row>
    <row r="24" spans="1:11" s="63" customFormat="1" ht="45.75" customHeight="1">
      <c r="A24" s="63">
        <v>4</v>
      </c>
      <c r="B24" s="40" t="s">
        <v>570</v>
      </c>
      <c r="C24" s="221" t="s">
        <v>797</v>
      </c>
      <c r="D24" s="220">
        <v>1</v>
      </c>
      <c r="E24" s="63" t="s">
        <v>79</v>
      </c>
      <c r="F24" s="33">
        <v>0</v>
      </c>
      <c r="G24" s="33">
        <v>0</v>
      </c>
      <c r="H24" s="238">
        <v>0</v>
      </c>
      <c r="I24" s="238">
        <v>0</v>
      </c>
      <c r="J24" s="238">
        <f t="shared" si="2"/>
        <v>0</v>
      </c>
      <c r="K24" s="109">
        <f t="shared" si="1"/>
        <v>0</v>
      </c>
    </row>
    <row r="25" spans="1:11" s="63" customFormat="1" ht="45" customHeight="1">
      <c r="A25" s="63">
        <v>4</v>
      </c>
      <c r="B25" s="40" t="s">
        <v>571</v>
      </c>
      <c r="C25" s="147" t="s">
        <v>798</v>
      </c>
      <c r="D25" s="220">
        <v>1</v>
      </c>
      <c r="E25" s="63" t="s">
        <v>79</v>
      </c>
      <c r="F25" s="33">
        <v>0</v>
      </c>
      <c r="G25" s="33">
        <v>0</v>
      </c>
      <c r="H25" s="238">
        <v>0</v>
      </c>
      <c r="I25" s="238">
        <v>0</v>
      </c>
      <c r="J25" s="238">
        <f t="shared" si="2"/>
        <v>0</v>
      </c>
      <c r="K25" s="109">
        <f t="shared" si="1"/>
        <v>0</v>
      </c>
    </row>
    <row r="26" spans="1:11" s="63" customFormat="1" ht="33" customHeight="1">
      <c r="A26" s="63">
        <v>4</v>
      </c>
      <c r="B26" s="40" t="s">
        <v>573</v>
      </c>
      <c r="C26" s="221" t="s">
        <v>799</v>
      </c>
      <c r="D26" s="220">
        <v>1</v>
      </c>
      <c r="E26" s="63" t="s">
        <v>79</v>
      </c>
      <c r="F26" s="33">
        <v>0</v>
      </c>
      <c r="G26" s="33">
        <v>0</v>
      </c>
      <c r="H26" s="238">
        <v>13343160</v>
      </c>
      <c r="I26" s="238">
        <v>598773</v>
      </c>
      <c r="J26" s="238">
        <f t="shared" si="2"/>
        <v>1601180</v>
      </c>
      <c r="K26" s="109">
        <f t="shared" si="1"/>
        <v>15543113</v>
      </c>
    </row>
    <row r="27" spans="1:11" s="225" customFormat="1" ht="61.5" customHeight="1">
      <c r="A27" s="225">
        <v>4</v>
      </c>
      <c r="B27" s="40" t="s">
        <v>575</v>
      </c>
      <c r="C27" s="226" t="s">
        <v>800</v>
      </c>
      <c r="D27" s="220">
        <v>1</v>
      </c>
      <c r="E27" s="63" t="s">
        <v>79</v>
      </c>
      <c r="F27" s="33">
        <v>0</v>
      </c>
      <c r="G27" s="33">
        <v>0</v>
      </c>
      <c r="H27" s="238">
        <v>2457982</v>
      </c>
      <c r="I27" s="238">
        <v>137725</v>
      </c>
      <c r="J27" s="238">
        <f t="shared" si="2"/>
        <v>294958</v>
      </c>
      <c r="K27" s="109">
        <f t="shared" si="1"/>
        <v>2890665</v>
      </c>
    </row>
    <row r="28" spans="1:11" s="225" customFormat="1" ht="28.5">
      <c r="A28" s="225">
        <v>4</v>
      </c>
      <c r="B28" s="40" t="s">
        <v>577</v>
      </c>
      <c r="C28" s="221" t="s">
        <v>801</v>
      </c>
      <c r="D28" s="220">
        <v>1</v>
      </c>
      <c r="E28" s="63" t="s">
        <v>79</v>
      </c>
      <c r="F28" s="33">
        <v>0</v>
      </c>
      <c r="G28" s="33">
        <v>0</v>
      </c>
      <c r="H28" s="238">
        <v>7262787</v>
      </c>
      <c r="I28" s="238">
        <v>325155</v>
      </c>
      <c r="J28" s="238">
        <f t="shared" si="2"/>
        <v>871535</v>
      </c>
      <c r="K28" s="109">
        <f t="shared" si="1"/>
        <v>8459477</v>
      </c>
    </row>
    <row r="29" spans="1:11" s="227" customFormat="1" ht="32.25" customHeight="1">
      <c r="A29" s="227">
        <v>4</v>
      </c>
      <c r="B29" s="40" t="s">
        <v>579</v>
      </c>
      <c r="C29" s="221" t="s">
        <v>578</v>
      </c>
      <c r="D29" s="220">
        <v>1</v>
      </c>
      <c r="E29" s="63" t="s">
        <v>79</v>
      </c>
      <c r="F29" s="33">
        <v>0</v>
      </c>
      <c r="G29" s="33">
        <v>0</v>
      </c>
      <c r="H29" s="238">
        <v>599731</v>
      </c>
      <c r="I29" s="238">
        <v>26988</v>
      </c>
      <c r="J29" s="238">
        <f t="shared" si="2"/>
        <v>71968</v>
      </c>
      <c r="K29" s="109">
        <f t="shared" si="1"/>
        <v>698687</v>
      </c>
    </row>
    <row r="30" spans="1:11" s="63" customFormat="1" ht="46.5" customHeight="1">
      <c r="A30" s="63">
        <v>4</v>
      </c>
      <c r="B30" s="40" t="s">
        <v>581</v>
      </c>
      <c r="C30" s="221" t="s">
        <v>802</v>
      </c>
      <c r="D30" s="220">
        <v>1</v>
      </c>
      <c r="E30" s="63" t="s">
        <v>79</v>
      </c>
      <c r="F30" s="33">
        <v>0</v>
      </c>
      <c r="G30" s="33">
        <v>0</v>
      </c>
      <c r="H30" s="238">
        <v>2581374</v>
      </c>
      <c r="I30" s="238">
        <v>115661</v>
      </c>
      <c r="J30" s="238">
        <f t="shared" si="2"/>
        <v>309765</v>
      </c>
      <c r="K30" s="109">
        <f t="shared" si="1"/>
        <v>3006800</v>
      </c>
    </row>
    <row r="31" spans="1:11" s="63" customFormat="1" ht="44.25" customHeight="1">
      <c r="A31" s="63">
        <v>4</v>
      </c>
      <c r="B31" s="40" t="s">
        <v>583</v>
      </c>
      <c r="C31" s="221" t="s">
        <v>803</v>
      </c>
      <c r="D31" s="220">
        <v>1</v>
      </c>
      <c r="E31" s="63" t="s">
        <v>79</v>
      </c>
      <c r="F31" s="33">
        <v>0</v>
      </c>
      <c r="G31" s="33">
        <v>0</v>
      </c>
      <c r="H31" s="238">
        <v>3377293</v>
      </c>
      <c r="I31" s="238">
        <v>151477</v>
      </c>
      <c r="J31" s="238">
        <f t="shared" si="2"/>
        <v>405276</v>
      </c>
      <c r="K31" s="109">
        <f t="shared" si="1"/>
        <v>3934046</v>
      </c>
    </row>
    <row r="32" spans="1:11" s="63" customFormat="1" ht="42.75" customHeight="1">
      <c r="A32" s="63">
        <v>4</v>
      </c>
      <c r="B32" s="40" t="s">
        <v>585</v>
      </c>
      <c r="C32" s="221" t="s">
        <v>804</v>
      </c>
      <c r="D32" s="220">
        <v>1</v>
      </c>
      <c r="E32" s="63" t="s">
        <v>79</v>
      </c>
      <c r="F32" s="33">
        <v>0</v>
      </c>
      <c r="G32" s="33">
        <v>0</v>
      </c>
      <c r="H32" s="238">
        <v>6740718</v>
      </c>
      <c r="I32" s="238">
        <v>302832</v>
      </c>
      <c r="J32" s="238">
        <f t="shared" si="2"/>
        <v>808887</v>
      </c>
      <c r="K32" s="109">
        <f t="shared" si="1"/>
        <v>7852437</v>
      </c>
    </row>
    <row r="33" spans="1:11" s="225" customFormat="1" ht="30" customHeight="1">
      <c r="A33" s="225">
        <v>4</v>
      </c>
      <c r="B33" s="40" t="s">
        <v>587</v>
      </c>
      <c r="C33" s="221" t="s">
        <v>805</v>
      </c>
      <c r="D33" s="220">
        <v>1</v>
      </c>
      <c r="E33" s="63" t="s">
        <v>79</v>
      </c>
      <c r="F33" s="33">
        <v>0</v>
      </c>
      <c r="G33" s="33">
        <v>0</v>
      </c>
      <c r="H33" s="238">
        <v>1070382</v>
      </c>
      <c r="I33" s="238">
        <v>48167</v>
      </c>
      <c r="J33" s="238">
        <f t="shared" si="2"/>
        <v>128446</v>
      </c>
      <c r="K33" s="109">
        <f t="shared" si="1"/>
        <v>1246995</v>
      </c>
    </row>
    <row r="34" spans="1:11" s="225" customFormat="1" ht="30" customHeight="1">
      <c r="A34" s="225">
        <v>4</v>
      </c>
      <c r="B34" s="40" t="s">
        <v>589</v>
      </c>
      <c r="C34" s="221" t="s">
        <v>806</v>
      </c>
      <c r="D34" s="220">
        <v>1</v>
      </c>
      <c r="E34" s="63" t="s">
        <v>79</v>
      </c>
      <c r="F34" s="33">
        <v>0</v>
      </c>
      <c r="G34" s="33">
        <v>0</v>
      </c>
      <c r="H34" s="238">
        <v>1723207</v>
      </c>
      <c r="I34" s="238">
        <v>77545</v>
      </c>
      <c r="J34" s="238">
        <f t="shared" si="2"/>
        <v>206785</v>
      </c>
      <c r="K34" s="109">
        <f t="shared" si="1"/>
        <v>2007537</v>
      </c>
    </row>
    <row r="35" spans="1:11" s="225" customFormat="1" ht="36.75" customHeight="1">
      <c r="A35" s="225">
        <v>4</v>
      </c>
      <c r="B35" s="40" t="s">
        <v>591</v>
      </c>
      <c r="C35" s="221" t="s">
        <v>807</v>
      </c>
      <c r="D35" s="220">
        <v>1</v>
      </c>
      <c r="E35" s="63" t="s">
        <v>79</v>
      </c>
      <c r="F35" s="33">
        <v>0</v>
      </c>
      <c r="G35" s="33">
        <v>0</v>
      </c>
      <c r="H35" s="238">
        <v>1035327</v>
      </c>
      <c r="I35" s="238">
        <v>46591</v>
      </c>
      <c r="J35" s="238">
        <f t="shared" si="2"/>
        <v>124240</v>
      </c>
      <c r="K35" s="109">
        <f t="shared" si="1"/>
        <v>1206158</v>
      </c>
    </row>
    <row r="36" spans="1:11" s="63" customFormat="1" ht="30" customHeight="1">
      <c r="A36" s="63">
        <v>4</v>
      </c>
      <c r="B36" s="40" t="s">
        <v>592</v>
      </c>
      <c r="C36" s="221" t="s">
        <v>393</v>
      </c>
      <c r="D36" s="220">
        <v>1</v>
      </c>
      <c r="E36" s="63" t="s">
        <v>79</v>
      </c>
      <c r="F36" s="33">
        <v>0</v>
      </c>
      <c r="G36" s="33">
        <v>0</v>
      </c>
      <c r="H36" s="238">
        <v>2014356</v>
      </c>
      <c r="I36" s="238">
        <v>87306</v>
      </c>
      <c r="J36" s="238">
        <f t="shared" si="2"/>
        <v>241723</v>
      </c>
      <c r="K36" s="109">
        <f t="shared" si="1"/>
        <v>2343385</v>
      </c>
    </row>
    <row r="37" spans="1:11" s="63" customFormat="1" ht="30" customHeight="1">
      <c r="A37" s="63">
        <v>4</v>
      </c>
      <c r="B37" s="40" t="s">
        <v>593</v>
      </c>
      <c r="C37" s="220" t="s">
        <v>401</v>
      </c>
      <c r="D37" s="220">
        <v>1</v>
      </c>
      <c r="E37" s="33"/>
      <c r="F37" s="33">
        <v>0</v>
      </c>
      <c r="G37" s="33">
        <v>0</v>
      </c>
      <c r="H37" s="109"/>
      <c r="I37" s="109"/>
      <c r="J37" s="109"/>
      <c r="K37" s="109">
        <f t="shared" si="1"/>
        <v>0</v>
      </c>
    </row>
    <row r="38" spans="1:11" s="63" customFormat="1" ht="23.25" customHeight="1">
      <c r="B38" s="40" t="s">
        <v>594</v>
      </c>
      <c r="C38" s="148"/>
      <c r="D38" s="220">
        <v>1</v>
      </c>
      <c r="E38" s="63" t="s">
        <v>79</v>
      </c>
      <c r="F38" s="33">
        <v>0</v>
      </c>
      <c r="G38" s="33">
        <v>0</v>
      </c>
      <c r="H38" s="238">
        <v>0</v>
      </c>
      <c r="I38" s="238">
        <v>0</v>
      </c>
      <c r="J38" s="238">
        <f t="shared" si="2"/>
        <v>0</v>
      </c>
      <c r="K38" s="109">
        <f t="shared" si="1"/>
        <v>0</v>
      </c>
    </row>
    <row r="39" spans="1:11" s="63" customFormat="1" ht="24" customHeight="1">
      <c r="B39" s="40" t="s">
        <v>595</v>
      </c>
      <c r="C39" s="148"/>
      <c r="D39" s="220">
        <v>1</v>
      </c>
      <c r="E39" s="63" t="s">
        <v>79</v>
      </c>
      <c r="F39" s="33">
        <v>0</v>
      </c>
      <c r="G39" s="33">
        <v>0</v>
      </c>
      <c r="H39" s="238">
        <v>0</v>
      </c>
      <c r="I39" s="238">
        <v>0</v>
      </c>
      <c r="J39" s="238">
        <f t="shared" si="2"/>
        <v>0</v>
      </c>
      <c r="K39" s="109">
        <f t="shared" si="1"/>
        <v>0</v>
      </c>
    </row>
    <row r="40" spans="1:11" s="63" customFormat="1" ht="15.75" customHeight="1">
      <c r="B40" s="40" t="s">
        <v>596</v>
      </c>
      <c r="C40" s="148"/>
      <c r="D40" s="220">
        <v>1</v>
      </c>
      <c r="E40" s="63" t="s">
        <v>79</v>
      </c>
      <c r="F40" s="33">
        <v>0</v>
      </c>
      <c r="G40" s="33">
        <v>0</v>
      </c>
      <c r="H40" s="238">
        <v>0</v>
      </c>
      <c r="I40" s="238">
        <v>0</v>
      </c>
      <c r="J40" s="238">
        <f t="shared" si="2"/>
        <v>0</v>
      </c>
      <c r="K40" s="109">
        <f t="shared" si="1"/>
        <v>0</v>
      </c>
    </row>
    <row r="41" spans="1:11" s="63" customFormat="1" ht="21.75" customHeight="1">
      <c r="B41" s="40" t="s">
        <v>808</v>
      </c>
      <c r="C41" s="84"/>
      <c r="D41" s="220">
        <v>1</v>
      </c>
      <c r="E41" s="63" t="s">
        <v>79</v>
      </c>
      <c r="F41" s="33">
        <v>0</v>
      </c>
      <c r="G41" s="33">
        <v>0</v>
      </c>
      <c r="H41" s="238">
        <v>0</v>
      </c>
      <c r="I41" s="238">
        <v>0</v>
      </c>
      <c r="J41" s="238">
        <f t="shared" si="2"/>
        <v>0</v>
      </c>
      <c r="K41" s="109">
        <f t="shared" si="1"/>
        <v>0</v>
      </c>
    </row>
    <row r="42" spans="1:11" s="63" customFormat="1" ht="19.5" customHeight="1">
      <c r="B42" s="40"/>
      <c r="C42" s="217" t="s">
        <v>597</v>
      </c>
      <c r="D42" s="220">
        <v>1</v>
      </c>
      <c r="E42" s="33"/>
      <c r="F42" s="33">
        <v>0</v>
      </c>
      <c r="G42" s="33">
        <v>0</v>
      </c>
      <c r="H42" s="46">
        <f>SUM(H10:H41)</f>
        <v>116122665</v>
      </c>
      <c r="I42" s="46">
        <f>SUM(I10:I41)</f>
        <v>5478833</v>
      </c>
      <c r="J42" s="46">
        <f>SUM(J10:J41)</f>
        <v>13934728</v>
      </c>
      <c r="K42" s="109">
        <f t="shared" si="1"/>
        <v>135536226</v>
      </c>
    </row>
    <row r="43" spans="1:11" s="229" customFormat="1" ht="16.5" customHeight="1">
      <c r="B43" s="228"/>
      <c r="C43" s="67"/>
      <c r="D43" s="220">
        <v>1</v>
      </c>
      <c r="E43" s="33"/>
      <c r="F43" s="33">
        <v>0</v>
      </c>
      <c r="G43" s="33">
        <v>0</v>
      </c>
      <c r="H43" s="109"/>
      <c r="I43" s="109"/>
      <c r="J43" s="109"/>
      <c r="K43" s="109">
        <f t="shared" si="1"/>
        <v>0</v>
      </c>
    </row>
    <row r="44" spans="1:11" s="63" customFormat="1" ht="20.25" customHeight="1">
      <c r="A44" s="63">
        <v>2</v>
      </c>
      <c r="B44" s="214">
        <v>3.2</v>
      </c>
      <c r="C44" s="220" t="s">
        <v>598</v>
      </c>
      <c r="D44" s="220">
        <v>1</v>
      </c>
      <c r="E44" s="33"/>
      <c r="F44" s="33">
        <v>0</v>
      </c>
      <c r="G44" s="33">
        <v>0</v>
      </c>
      <c r="H44" s="109"/>
      <c r="I44" s="109"/>
      <c r="J44" s="109"/>
      <c r="K44" s="109">
        <f t="shared" si="1"/>
        <v>0</v>
      </c>
    </row>
    <row r="45" spans="1:11" s="63" customFormat="1" ht="30" customHeight="1">
      <c r="A45" s="63">
        <v>3</v>
      </c>
      <c r="B45" s="214" t="s">
        <v>599</v>
      </c>
      <c r="C45" s="220" t="s">
        <v>600</v>
      </c>
      <c r="D45" s="220">
        <v>1</v>
      </c>
      <c r="E45" s="33"/>
      <c r="F45" s="33">
        <v>0</v>
      </c>
      <c r="G45" s="33">
        <v>0</v>
      </c>
      <c r="H45" s="109"/>
      <c r="I45" s="109"/>
      <c r="J45" s="109"/>
      <c r="K45" s="109">
        <f t="shared" si="1"/>
        <v>0</v>
      </c>
    </row>
    <row r="46" spans="1:11" s="63" customFormat="1" ht="21" customHeight="1">
      <c r="A46" s="63">
        <v>4</v>
      </c>
      <c r="B46" s="40" t="s">
        <v>601</v>
      </c>
      <c r="C46" s="221" t="s">
        <v>409</v>
      </c>
      <c r="D46" s="220">
        <v>1</v>
      </c>
      <c r="E46" s="63" t="s">
        <v>79</v>
      </c>
      <c r="F46" s="33">
        <v>0</v>
      </c>
      <c r="G46" s="33">
        <v>0</v>
      </c>
      <c r="H46" s="238">
        <v>28963</v>
      </c>
      <c r="I46" s="238">
        <v>659</v>
      </c>
      <c r="J46" s="238">
        <v>3477</v>
      </c>
      <c r="K46" s="109">
        <f t="shared" si="1"/>
        <v>33099</v>
      </c>
    </row>
    <row r="47" spans="1:11" s="63" customFormat="1" ht="33" customHeight="1">
      <c r="A47" s="63">
        <v>4</v>
      </c>
      <c r="B47" s="40" t="s">
        <v>602</v>
      </c>
      <c r="C47" s="221" t="s">
        <v>411</v>
      </c>
      <c r="D47" s="220">
        <v>1</v>
      </c>
      <c r="E47" s="63" t="s">
        <v>79</v>
      </c>
      <c r="F47" s="33">
        <v>0</v>
      </c>
      <c r="G47" s="33">
        <v>0</v>
      </c>
      <c r="H47" s="238">
        <v>39824</v>
      </c>
      <c r="I47" s="238">
        <v>907</v>
      </c>
      <c r="J47" s="238">
        <v>4780</v>
      </c>
      <c r="K47" s="109">
        <f t="shared" si="1"/>
        <v>45511</v>
      </c>
    </row>
    <row r="48" spans="1:11" s="63" customFormat="1" ht="28.5" customHeight="1">
      <c r="A48" s="63">
        <v>4</v>
      </c>
      <c r="B48" s="40" t="s">
        <v>603</v>
      </c>
      <c r="C48" s="221" t="s">
        <v>413</v>
      </c>
      <c r="D48" s="220">
        <v>1</v>
      </c>
      <c r="E48" s="63" t="s">
        <v>79</v>
      </c>
      <c r="F48" s="33">
        <v>0</v>
      </c>
      <c r="G48" s="33">
        <v>0</v>
      </c>
      <c r="H48" s="238">
        <v>32583</v>
      </c>
      <c r="I48" s="238">
        <v>741</v>
      </c>
      <c r="J48" s="238">
        <f t="shared" ref="J48:J85" si="3">ROUNDUP(H48*12%,0)</f>
        <v>3910</v>
      </c>
      <c r="K48" s="109">
        <f t="shared" si="1"/>
        <v>37234</v>
      </c>
    </row>
    <row r="49" spans="1:11" s="63" customFormat="1" ht="27" customHeight="1">
      <c r="A49" s="63">
        <v>4</v>
      </c>
      <c r="B49" s="40" t="s">
        <v>604</v>
      </c>
      <c r="C49" s="221" t="s">
        <v>605</v>
      </c>
      <c r="D49" s="220">
        <v>1</v>
      </c>
      <c r="E49" s="63" t="s">
        <v>79</v>
      </c>
      <c r="F49" s="33">
        <v>0</v>
      </c>
      <c r="G49" s="33">
        <v>0</v>
      </c>
      <c r="H49" s="238">
        <v>144811</v>
      </c>
      <c r="I49" s="238">
        <v>3292</v>
      </c>
      <c r="J49" s="238">
        <f t="shared" si="3"/>
        <v>17378</v>
      </c>
      <c r="K49" s="109">
        <f t="shared" si="1"/>
        <v>165481</v>
      </c>
    </row>
    <row r="50" spans="1:11" s="63" customFormat="1" ht="30" customHeight="1">
      <c r="A50" s="63">
        <v>4</v>
      </c>
      <c r="B50" s="40" t="s">
        <v>606</v>
      </c>
      <c r="C50" s="221" t="s">
        <v>417</v>
      </c>
      <c r="D50" s="220">
        <v>1</v>
      </c>
      <c r="E50" s="63" t="s">
        <v>79</v>
      </c>
      <c r="F50" s="33">
        <v>0</v>
      </c>
      <c r="G50" s="33">
        <v>0</v>
      </c>
      <c r="H50" s="238">
        <v>108609</v>
      </c>
      <c r="I50" s="238">
        <v>2470</v>
      </c>
      <c r="J50" s="238">
        <v>13035</v>
      </c>
      <c r="K50" s="109">
        <f t="shared" si="1"/>
        <v>124114</v>
      </c>
    </row>
    <row r="51" spans="1:11" s="63" customFormat="1" ht="30" customHeight="1">
      <c r="A51" s="63">
        <v>4</v>
      </c>
      <c r="B51" s="40" t="s">
        <v>418</v>
      </c>
      <c r="C51" s="221" t="s">
        <v>419</v>
      </c>
      <c r="D51" s="220">
        <v>1</v>
      </c>
      <c r="E51" s="63" t="s">
        <v>79</v>
      </c>
      <c r="F51" s="33">
        <v>0</v>
      </c>
      <c r="G51" s="33">
        <v>0</v>
      </c>
      <c r="H51" s="238">
        <v>0</v>
      </c>
      <c r="I51" s="238">
        <v>0</v>
      </c>
      <c r="J51" s="238">
        <f t="shared" si="3"/>
        <v>0</v>
      </c>
      <c r="K51" s="109">
        <f t="shared" si="1"/>
        <v>0</v>
      </c>
    </row>
    <row r="52" spans="1:11" s="63" customFormat="1" ht="30" customHeight="1">
      <c r="A52" s="63">
        <v>4</v>
      </c>
      <c r="B52" s="40" t="s">
        <v>420</v>
      </c>
      <c r="C52" s="221" t="s">
        <v>421</v>
      </c>
      <c r="D52" s="220">
        <v>1</v>
      </c>
      <c r="E52" s="63" t="s">
        <v>79</v>
      </c>
      <c r="F52" s="33">
        <v>0</v>
      </c>
      <c r="G52" s="33">
        <v>0</v>
      </c>
      <c r="H52" s="238">
        <v>0</v>
      </c>
      <c r="I52" s="238">
        <v>0</v>
      </c>
      <c r="J52" s="238">
        <f t="shared" si="3"/>
        <v>0</v>
      </c>
      <c r="K52" s="109">
        <f t="shared" si="1"/>
        <v>0</v>
      </c>
    </row>
    <row r="53" spans="1:11" s="63" customFormat="1" ht="24" customHeight="1">
      <c r="A53" s="63">
        <v>4</v>
      </c>
      <c r="B53" s="40" t="s">
        <v>809</v>
      </c>
      <c r="C53" s="221" t="s">
        <v>423</v>
      </c>
      <c r="D53" s="220">
        <v>1</v>
      </c>
      <c r="E53" s="63" t="s">
        <v>79</v>
      </c>
      <c r="F53" s="33">
        <v>0</v>
      </c>
      <c r="G53" s="33">
        <v>0</v>
      </c>
      <c r="H53" s="238">
        <v>7242</v>
      </c>
      <c r="I53" s="238">
        <v>166</v>
      </c>
      <c r="J53" s="238">
        <f t="shared" si="3"/>
        <v>870</v>
      </c>
      <c r="K53" s="109">
        <f t="shared" si="1"/>
        <v>8278</v>
      </c>
    </row>
    <row r="54" spans="1:11" s="63" customFormat="1" ht="30" customHeight="1">
      <c r="A54" s="63">
        <v>3</v>
      </c>
      <c r="B54" s="214" t="s">
        <v>607</v>
      </c>
      <c r="C54" s="220" t="s">
        <v>608</v>
      </c>
      <c r="D54" s="220">
        <v>1</v>
      </c>
      <c r="E54" s="33"/>
      <c r="F54" s="33">
        <v>0</v>
      </c>
      <c r="G54" s="33">
        <v>0</v>
      </c>
      <c r="H54" s="109"/>
      <c r="I54" s="109"/>
      <c r="J54" s="109"/>
      <c r="K54" s="109">
        <f t="shared" si="1"/>
        <v>0</v>
      </c>
    </row>
    <row r="55" spans="1:11" s="63" customFormat="1" ht="21" customHeight="1">
      <c r="A55" s="63">
        <v>4</v>
      </c>
      <c r="B55" s="40" t="s">
        <v>609</v>
      </c>
      <c r="C55" s="221" t="s">
        <v>610</v>
      </c>
      <c r="D55" s="220">
        <v>1</v>
      </c>
      <c r="E55" s="63" t="s">
        <v>79</v>
      </c>
      <c r="F55" s="33">
        <v>0</v>
      </c>
      <c r="G55" s="33">
        <v>0</v>
      </c>
      <c r="H55" s="238">
        <v>733101</v>
      </c>
      <c r="I55" s="238">
        <v>36656</v>
      </c>
      <c r="J55" s="238">
        <f t="shared" si="3"/>
        <v>87973</v>
      </c>
      <c r="K55" s="109">
        <f t="shared" si="1"/>
        <v>857730</v>
      </c>
    </row>
    <row r="56" spans="1:11" s="63" customFormat="1" ht="24" customHeight="1">
      <c r="A56" s="63">
        <v>4</v>
      </c>
      <c r="B56" s="40" t="s">
        <v>611</v>
      </c>
      <c r="C56" s="221" t="s">
        <v>810</v>
      </c>
      <c r="D56" s="220">
        <v>1</v>
      </c>
      <c r="E56" s="63" t="s">
        <v>79</v>
      </c>
      <c r="F56" s="33">
        <v>0</v>
      </c>
      <c r="G56" s="33">
        <v>0</v>
      </c>
      <c r="H56" s="238">
        <v>3584048</v>
      </c>
      <c r="I56" s="238">
        <v>179204</v>
      </c>
      <c r="J56" s="238">
        <v>430087</v>
      </c>
      <c r="K56" s="109">
        <f t="shared" si="1"/>
        <v>4193339</v>
      </c>
    </row>
    <row r="57" spans="1:11" s="63" customFormat="1" ht="22.5" customHeight="1">
      <c r="A57" s="63">
        <v>4</v>
      </c>
      <c r="B57" s="40" t="s">
        <v>613</v>
      </c>
      <c r="C57" s="221" t="s">
        <v>811</v>
      </c>
      <c r="D57" s="220">
        <v>1</v>
      </c>
      <c r="E57" s="63" t="s">
        <v>79</v>
      </c>
      <c r="F57" s="33">
        <v>0</v>
      </c>
      <c r="G57" s="33">
        <v>0</v>
      </c>
      <c r="H57" s="238">
        <v>1221835</v>
      </c>
      <c r="I57" s="238">
        <v>61093</v>
      </c>
      <c r="J57" s="238">
        <f t="shared" si="3"/>
        <v>146621</v>
      </c>
      <c r="K57" s="109">
        <f t="shared" si="1"/>
        <v>1429549</v>
      </c>
    </row>
    <row r="58" spans="1:11" s="63" customFormat="1" ht="20.25" customHeight="1">
      <c r="A58" s="63">
        <v>4</v>
      </c>
      <c r="B58" s="40" t="s">
        <v>614</v>
      </c>
      <c r="C58" s="221" t="s">
        <v>433</v>
      </c>
      <c r="D58" s="220">
        <v>1</v>
      </c>
      <c r="E58" s="63" t="s">
        <v>79</v>
      </c>
      <c r="F58" s="33">
        <v>0</v>
      </c>
      <c r="G58" s="33">
        <v>0</v>
      </c>
      <c r="H58" s="238">
        <v>733101</v>
      </c>
      <c r="I58" s="238">
        <v>36656</v>
      </c>
      <c r="J58" s="238">
        <f t="shared" si="3"/>
        <v>87973</v>
      </c>
      <c r="K58" s="109">
        <f t="shared" si="1"/>
        <v>857730</v>
      </c>
    </row>
    <row r="59" spans="1:11" s="63" customFormat="1" ht="16.5" customHeight="1">
      <c r="A59" s="63">
        <v>4</v>
      </c>
      <c r="B59" s="40" t="s">
        <v>615</v>
      </c>
      <c r="C59" s="221" t="s">
        <v>435</v>
      </c>
      <c r="D59" s="220">
        <v>1</v>
      </c>
      <c r="E59" s="63" t="s">
        <v>79</v>
      </c>
      <c r="F59" s="33">
        <v>0</v>
      </c>
      <c r="G59" s="33">
        <v>0</v>
      </c>
      <c r="H59" s="238">
        <v>1466202</v>
      </c>
      <c r="I59" s="238">
        <v>73311</v>
      </c>
      <c r="J59" s="238">
        <f t="shared" si="3"/>
        <v>175945</v>
      </c>
      <c r="K59" s="109">
        <f t="shared" si="1"/>
        <v>1715458</v>
      </c>
    </row>
    <row r="60" spans="1:11" s="63" customFormat="1" ht="16.5" customHeight="1">
      <c r="A60" s="63">
        <v>4</v>
      </c>
      <c r="B60" s="40" t="s">
        <v>616</v>
      </c>
      <c r="C60" s="221" t="s">
        <v>437</v>
      </c>
      <c r="D60" s="220">
        <v>1</v>
      </c>
      <c r="E60" s="63" t="s">
        <v>79</v>
      </c>
      <c r="F60" s="33">
        <v>0</v>
      </c>
      <c r="G60" s="33">
        <v>0</v>
      </c>
      <c r="H60" s="238">
        <v>244367</v>
      </c>
      <c r="I60" s="238">
        <v>12219</v>
      </c>
      <c r="J60" s="238">
        <f t="shared" si="3"/>
        <v>29325</v>
      </c>
      <c r="K60" s="109">
        <f t="shared" si="1"/>
        <v>285911</v>
      </c>
    </row>
    <row r="61" spans="1:11" s="63" customFormat="1" ht="21.75" customHeight="1">
      <c r="A61" s="63">
        <v>4</v>
      </c>
      <c r="B61" s="40" t="s">
        <v>617</v>
      </c>
      <c r="C61" s="221" t="s">
        <v>439</v>
      </c>
      <c r="D61" s="220">
        <v>1</v>
      </c>
      <c r="E61" s="63" t="s">
        <v>79</v>
      </c>
      <c r="F61" s="33">
        <v>0</v>
      </c>
      <c r="G61" s="33">
        <v>0</v>
      </c>
      <c r="H61" s="238">
        <v>162912</v>
      </c>
      <c r="I61" s="238">
        <v>8147</v>
      </c>
      <c r="J61" s="238">
        <f t="shared" si="3"/>
        <v>19550</v>
      </c>
      <c r="K61" s="109">
        <f t="shared" si="1"/>
        <v>190609</v>
      </c>
    </row>
    <row r="62" spans="1:11" s="63" customFormat="1" ht="54.75" customHeight="1">
      <c r="A62" s="63">
        <v>3</v>
      </c>
      <c r="B62" s="214" t="s">
        <v>618</v>
      </c>
      <c r="C62" s="220" t="s">
        <v>619</v>
      </c>
      <c r="D62" s="220">
        <v>1</v>
      </c>
      <c r="E62" s="33"/>
      <c r="F62" s="33">
        <v>0</v>
      </c>
      <c r="G62" s="33">
        <v>0</v>
      </c>
      <c r="H62" s="109"/>
      <c r="I62" s="109"/>
      <c r="J62" s="109"/>
      <c r="K62" s="109">
        <f t="shared" si="1"/>
        <v>0</v>
      </c>
    </row>
    <row r="63" spans="1:11" s="230" customFormat="1" ht="16.5" customHeight="1">
      <c r="A63" s="230">
        <v>4</v>
      </c>
      <c r="B63" s="40" t="s">
        <v>620</v>
      </c>
      <c r="C63" s="221" t="s">
        <v>443</v>
      </c>
      <c r="D63" s="220">
        <v>1</v>
      </c>
      <c r="E63" s="63" t="s">
        <v>79</v>
      </c>
      <c r="F63" s="33">
        <v>0</v>
      </c>
      <c r="G63" s="33">
        <v>0</v>
      </c>
      <c r="H63" s="238">
        <v>532178</v>
      </c>
      <c r="I63" s="238">
        <v>26610</v>
      </c>
      <c r="J63" s="238">
        <f t="shared" si="3"/>
        <v>63862</v>
      </c>
      <c r="K63" s="109">
        <f t="shared" si="1"/>
        <v>622650</v>
      </c>
    </row>
    <row r="64" spans="1:11" s="230" customFormat="1" ht="13.5" customHeight="1">
      <c r="A64" s="230">
        <v>4</v>
      </c>
      <c r="B64" s="40" t="s">
        <v>621</v>
      </c>
      <c r="C64" s="221" t="s">
        <v>445</v>
      </c>
      <c r="D64" s="220">
        <v>1</v>
      </c>
      <c r="E64" s="63" t="s">
        <v>79</v>
      </c>
      <c r="F64" s="33">
        <v>0</v>
      </c>
      <c r="G64" s="33">
        <v>0</v>
      </c>
      <c r="H64" s="238">
        <v>456153</v>
      </c>
      <c r="I64" s="238">
        <v>22808</v>
      </c>
      <c r="J64" s="238">
        <f t="shared" si="3"/>
        <v>54739</v>
      </c>
      <c r="K64" s="109">
        <f t="shared" si="1"/>
        <v>533700</v>
      </c>
    </row>
    <row r="65" spans="1:11" s="230" customFormat="1" ht="13.5" customHeight="1">
      <c r="A65" s="230">
        <v>4</v>
      </c>
      <c r="B65" s="40" t="s">
        <v>622</v>
      </c>
      <c r="C65" s="221" t="s">
        <v>447</v>
      </c>
      <c r="D65" s="220">
        <v>1</v>
      </c>
      <c r="E65" s="63" t="s">
        <v>79</v>
      </c>
      <c r="F65" s="33">
        <v>0</v>
      </c>
      <c r="G65" s="33">
        <v>0</v>
      </c>
      <c r="H65" s="238">
        <v>380127</v>
      </c>
      <c r="I65" s="238">
        <v>19008</v>
      </c>
      <c r="J65" s="238">
        <f t="shared" si="3"/>
        <v>45616</v>
      </c>
      <c r="K65" s="109">
        <f t="shared" si="1"/>
        <v>444751</v>
      </c>
    </row>
    <row r="66" spans="1:11" s="230" customFormat="1" ht="15" customHeight="1">
      <c r="A66" s="230">
        <v>4</v>
      </c>
      <c r="B66" s="40" t="s">
        <v>623</v>
      </c>
      <c r="C66" s="221" t="s">
        <v>449</v>
      </c>
      <c r="D66" s="220">
        <v>1</v>
      </c>
      <c r="E66" s="63" t="s">
        <v>79</v>
      </c>
      <c r="F66" s="33">
        <v>0</v>
      </c>
      <c r="G66" s="33">
        <v>0</v>
      </c>
      <c r="H66" s="238">
        <v>418139</v>
      </c>
      <c r="I66" s="238">
        <v>20907</v>
      </c>
      <c r="J66" s="238">
        <f t="shared" si="3"/>
        <v>50177</v>
      </c>
      <c r="K66" s="109">
        <f t="shared" si="1"/>
        <v>489223</v>
      </c>
    </row>
    <row r="67" spans="1:11" s="230" customFormat="1" ht="13.5" customHeight="1">
      <c r="A67" s="230">
        <v>4</v>
      </c>
      <c r="B67" s="40" t="s">
        <v>624</v>
      </c>
      <c r="C67" s="221" t="s">
        <v>451</v>
      </c>
      <c r="D67" s="220">
        <v>1</v>
      </c>
      <c r="E67" s="63" t="s">
        <v>79</v>
      </c>
      <c r="F67" s="33">
        <v>0</v>
      </c>
      <c r="G67" s="33">
        <v>0</v>
      </c>
      <c r="H67" s="238">
        <v>342115</v>
      </c>
      <c r="I67" s="238">
        <v>17107</v>
      </c>
      <c r="J67" s="238">
        <f t="shared" si="3"/>
        <v>41054</v>
      </c>
      <c r="K67" s="109">
        <f t="shared" si="1"/>
        <v>400276</v>
      </c>
    </row>
    <row r="68" spans="1:11" s="230" customFormat="1" ht="17.25" customHeight="1">
      <c r="A68" s="230">
        <v>4</v>
      </c>
      <c r="B68" s="40" t="s">
        <v>625</v>
      </c>
      <c r="C68" s="221" t="s">
        <v>453</v>
      </c>
      <c r="D68" s="220">
        <v>1</v>
      </c>
      <c r="E68" s="63" t="s">
        <v>79</v>
      </c>
      <c r="F68" s="33">
        <v>0</v>
      </c>
      <c r="G68" s="33">
        <v>0</v>
      </c>
      <c r="H68" s="238">
        <v>304102</v>
      </c>
      <c r="I68" s="238">
        <v>15206</v>
      </c>
      <c r="J68" s="238">
        <f t="shared" si="3"/>
        <v>36493</v>
      </c>
      <c r="K68" s="109">
        <f t="shared" si="1"/>
        <v>355801</v>
      </c>
    </row>
    <row r="69" spans="1:11" s="230" customFormat="1" ht="14.25" customHeight="1">
      <c r="A69" s="230">
        <v>4</v>
      </c>
      <c r="B69" s="40" t="s">
        <v>626</v>
      </c>
      <c r="C69" s="221" t="s">
        <v>455</v>
      </c>
      <c r="D69" s="220">
        <v>1</v>
      </c>
      <c r="E69" s="63" t="s">
        <v>79</v>
      </c>
      <c r="F69" s="33">
        <v>0</v>
      </c>
      <c r="G69" s="33">
        <v>0</v>
      </c>
      <c r="H69" s="238">
        <v>114039</v>
      </c>
      <c r="I69" s="238">
        <v>5703</v>
      </c>
      <c r="J69" s="238">
        <f t="shared" si="3"/>
        <v>13685</v>
      </c>
      <c r="K69" s="109">
        <f t="shared" si="1"/>
        <v>133427</v>
      </c>
    </row>
    <row r="70" spans="1:11" s="230" customFormat="1" ht="16.5" customHeight="1">
      <c r="A70" s="230">
        <v>4</v>
      </c>
      <c r="B70" s="40" t="s">
        <v>627</v>
      </c>
      <c r="C70" s="221" t="s">
        <v>457</v>
      </c>
      <c r="D70" s="220">
        <v>1</v>
      </c>
      <c r="E70" s="63" t="s">
        <v>79</v>
      </c>
      <c r="F70" s="33">
        <v>0</v>
      </c>
      <c r="G70" s="33">
        <v>0</v>
      </c>
      <c r="H70" s="238">
        <v>1140380</v>
      </c>
      <c r="I70" s="238">
        <v>57020</v>
      </c>
      <c r="J70" s="238">
        <v>136847</v>
      </c>
      <c r="K70" s="109">
        <f t="shared" si="1"/>
        <v>1334247</v>
      </c>
    </row>
    <row r="71" spans="1:11" s="230" customFormat="1" ht="16.5" customHeight="1">
      <c r="A71" s="230">
        <v>4</v>
      </c>
      <c r="B71" s="22" t="s">
        <v>458</v>
      </c>
      <c r="C71" s="221" t="s">
        <v>459</v>
      </c>
      <c r="D71" s="220">
        <v>1</v>
      </c>
      <c r="E71" s="63" t="s">
        <v>79</v>
      </c>
      <c r="F71" s="33">
        <v>0</v>
      </c>
      <c r="G71" s="33">
        <v>0</v>
      </c>
      <c r="H71" s="238">
        <v>76026</v>
      </c>
      <c r="I71" s="238">
        <v>3802</v>
      </c>
      <c r="J71" s="238">
        <v>9125</v>
      </c>
      <c r="K71" s="109">
        <f t="shared" si="1"/>
        <v>88953</v>
      </c>
    </row>
    <row r="72" spans="1:11" s="230" customFormat="1" ht="14.25" customHeight="1">
      <c r="A72" s="230">
        <v>4</v>
      </c>
      <c r="B72" s="40" t="s">
        <v>629</v>
      </c>
      <c r="C72" s="221" t="s">
        <v>461</v>
      </c>
      <c r="D72" s="220">
        <v>1</v>
      </c>
      <c r="E72" s="63" t="s">
        <v>79</v>
      </c>
      <c r="F72" s="33">
        <v>0</v>
      </c>
      <c r="G72" s="33">
        <v>0</v>
      </c>
      <c r="H72" s="238">
        <v>38014</v>
      </c>
      <c r="I72" s="238">
        <v>1901</v>
      </c>
      <c r="J72" s="238">
        <v>4563</v>
      </c>
      <c r="K72" s="109">
        <f t="shared" si="1"/>
        <v>44478</v>
      </c>
    </row>
    <row r="73" spans="1:11" s="230" customFormat="1" ht="30" customHeight="1">
      <c r="A73" s="230">
        <v>3</v>
      </c>
      <c r="B73" s="214" t="s">
        <v>630</v>
      </c>
      <c r="C73" s="220" t="s">
        <v>631</v>
      </c>
      <c r="D73" s="220">
        <v>1</v>
      </c>
      <c r="E73" s="33"/>
      <c r="F73" s="33">
        <v>0</v>
      </c>
      <c r="G73" s="33">
        <v>0</v>
      </c>
      <c r="H73" s="109"/>
      <c r="I73" s="109"/>
      <c r="J73" s="109"/>
      <c r="K73" s="109">
        <f t="shared" si="1"/>
        <v>0</v>
      </c>
    </row>
    <row r="74" spans="1:11" s="230" customFormat="1" ht="17.25" customHeight="1">
      <c r="A74" s="230">
        <v>4</v>
      </c>
      <c r="B74" s="40" t="s">
        <v>632</v>
      </c>
      <c r="C74" s="221" t="s">
        <v>465</v>
      </c>
      <c r="D74" s="220">
        <v>1</v>
      </c>
      <c r="E74" s="63" t="s">
        <v>79</v>
      </c>
      <c r="F74" s="33">
        <v>0</v>
      </c>
      <c r="G74" s="33">
        <v>0</v>
      </c>
      <c r="H74" s="238">
        <v>304102</v>
      </c>
      <c r="I74" s="238">
        <v>15206</v>
      </c>
      <c r="J74" s="238">
        <f t="shared" si="3"/>
        <v>36493</v>
      </c>
      <c r="K74" s="109">
        <f t="shared" si="1"/>
        <v>355801</v>
      </c>
    </row>
    <row r="75" spans="1:11" s="230" customFormat="1" ht="17.25" customHeight="1">
      <c r="A75" s="230">
        <v>4</v>
      </c>
      <c r="B75" s="40" t="s">
        <v>633</v>
      </c>
      <c r="C75" s="221" t="s">
        <v>467</v>
      </c>
      <c r="D75" s="220">
        <v>1</v>
      </c>
      <c r="E75" s="63" t="s">
        <v>79</v>
      </c>
      <c r="F75" s="33">
        <v>0</v>
      </c>
      <c r="G75" s="33">
        <v>0</v>
      </c>
      <c r="H75" s="238">
        <v>173774</v>
      </c>
      <c r="I75" s="238">
        <v>8690</v>
      </c>
      <c r="J75" s="238">
        <f t="shared" si="3"/>
        <v>20853</v>
      </c>
      <c r="K75" s="109">
        <f t="shared" ref="K75:K138" si="4">H75+J75+I75</f>
        <v>203317</v>
      </c>
    </row>
    <row r="76" spans="1:11" s="230" customFormat="1" ht="21.75" customHeight="1">
      <c r="A76" s="230">
        <v>4</v>
      </c>
      <c r="B76" s="40" t="s">
        <v>634</v>
      </c>
      <c r="C76" s="221" t="s">
        <v>635</v>
      </c>
      <c r="D76" s="220">
        <v>1</v>
      </c>
      <c r="E76" s="63" t="s">
        <v>79</v>
      </c>
      <c r="F76" s="33">
        <v>0</v>
      </c>
      <c r="G76" s="33">
        <v>0</v>
      </c>
      <c r="H76" s="238">
        <v>130330</v>
      </c>
      <c r="I76" s="238">
        <v>6518</v>
      </c>
      <c r="J76" s="238">
        <f t="shared" si="3"/>
        <v>15640</v>
      </c>
      <c r="K76" s="109">
        <f t="shared" si="4"/>
        <v>152488</v>
      </c>
    </row>
    <row r="77" spans="1:11" s="230" customFormat="1" ht="15" customHeight="1">
      <c r="A77" s="230">
        <v>4</v>
      </c>
      <c r="B77" s="40" t="s">
        <v>636</v>
      </c>
      <c r="C77" s="221" t="s">
        <v>471</v>
      </c>
      <c r="D77" s="220">
        <v>1</v>
      </c>
      <c r="E77" s="63" t="s">
        <v>79</v>
      </c>
      <c r="F77" s="33">
        <v>0</v>
      </c>
      <c r="G77" s="33">
        <v>0</v>
      </c>
      <c r="H77" s="238">
        <v>144811</v>
      </c>
      <c r="I77" s="238">
        <v>7242</v>
      </c>
      <c r="J77" s="238">
        <f t="shared" si="3"/>
        <v>17378</v>
      </c>
      <c r="K77" s="109">
        <f t="shared" si="4"/>
        <v>169431</v>
      </c>
    </row>
    <row r="78" spans="1:11" s="230" customFormat="1" ht="15" customHeight="1">
      <c r="A78" s="230">
        <v>4</v>
      </c>
      <c r="B78" s="40" t="s">
        <v>637</v>
      </c>
      <c r="C78" s="221" t="s">
        <v>473</v>
      </c>
      <c r="D78" s="220">
        <v>1</v>
      </c>
      <c r="E78" s="63" t="s">
        <v>79</v>
      </c>
      <c r="F78" s="33">
        <v>0</v>
      </c>
      <c r="G78" s="33">
        <v>0</v>
      </c>
      <c r="H78" s="238">
        <v>695089</v>
      </c>
      <c r="I78" s="238">
        <v>34756</v>
      </c>
      <c r="J78" s="238">
        <f t="shared" si="3"/>
        <v>83411</v>
      </c>
      <c r="K78" s="109">
        <f t="shared" si="4"/>
        <v>813256</v>
      </c>
    </row>
    <row r="79" spans="1:11" s="230" customFormat="1" ht="49.5" customHeight="1">
      <c r="A79" s="230">
        <v>3</v>
      </c>
      <c r="B79" s="214" t="s">
        <v>638</v>
      </c>
      <c r="C79" s="220" t="s">
        <v>639</v>
      </c>
      <c r="D79" s="220">
        <v>1</v>
      </c>
      <c r="E79" s="33"/>
      <c r="F79" s="33">
        <v>0</v>
      </c>
      <c r="G79" s="33">
        <v>0</v>
      </c>
      <c r="H79" s="109"/>
      <c r="I79" s="109"/>
      <c r="J79" s="109"/>
      <c r="K79" s="109">
        <f t="shared" si="4"/>
        <v>0</v>
      </c>
    </row>
    <row r="80" spans="1:11" s="230" customFormat="1" ht="18.75" customHeight="1">
      <c r="A80" s="230">
        <v>4</v>
      </c>
      <c r="B80" s="40" t="s">
        <v>640</v>
      </c>
      <c r="C80" s="221" t="s">
        <v>812</v>
      </c>
      <c r="D80" s="220">
        <v>1</v>
      </c>
      <c r="E80" s="63" t="s">
        <v>79</v>
      </c>
      <c r="F80" s="33">
        <v>0</v>
      </c>
      <c r="G80" s="33">
        <v>0</v>
      </c>
      <c r="H80" s="238">
        <v>2470821</v>
      </c>
      <c r="I80" s="238">
        <v>123542</v>
      </c>
      <c r="J80" s="238">
        <f t="shared" si="3"/>
        <v>296499</v>
      </c>
      <c r="K80" s="109">
        <f t="shared" si="4"/>
        <v>2890862</v>
      </c>
    </row>
    <row r="81" spans="1:11" s="230" customFormat="1" ht="15.75" customHeight="1">
      <c r="A81" s="230">
        <v>4</v>
      </c>
      <c r="B81" s="40" t="s">
        <v>641</v>
      </c>
      <c r="C81" s="221" t="s">
        <v>813</v>
      </c>
      <c r="D81" s="220">
        <v>1</v>
      </c>
      <c r="E81" s="63" t="s">
        <v>79</v>
      </c>
      <c r="F81" s="33">
        <v>0</v>
      </c>
      <c r="G81" s="33">
        <v>0</v>
      </c>
      <c r="H81" s="238">
        <v>532178</v>
      </c>
      <c r="I81" s="238">
        <v>26610</v>
      </c>
      <c r="J81" s="238">
        <f t="shared" si="3"/>
        <v>63862</v>
      </c>
      <c r="K81" s="109">
        <f t="shared" si="4"/>
        <v>622650</v>
      </c>
    </row>
    <row r="82" spans="1:11" s="230" customFormat="1" ht="17.25" customHeight="1">
      <c r="A82" s="230">
        <v>4</v>
      </c>
      <c r="B82" s="40" t="s">
        <v>642</v>
      </c>
      <c r="C82" s="221" t="s">
        <v>481</v>
      </c>
      <c r="D82" s="220">
        <v>1</v>
      </c>
      <c r="E82" s="63" t="s">
        <v>79</v>
      </c>
      <c r="F82" s="33">
        <v>0</v>
      </c>
      <c r="G82" s="33">
        <v>0</v>
      </c>
      <c r="H82" s="238">
        <v>608203</v>
      </c>
      <c r="I82" s="238">
        <v>30411</v>
      </c>
      <c r="J82" s="238">
        <f t="shared" si="3"/>
        <v>72985</v>
      </c>
      <c r="K82" s="109">
        <f t="shared" si="4"/>
        <v>711599</v>
      </c>
    </row>
    <row r="83" spans="1:11" s="230" customFormat="1" ht="16.5" customHeight="1">
      <c r="A83" s="230">
        <v>4</v>
      </c>
      <c r="B83" s="40" t="s">
        <v>643</v>
      </c>
      <c r="C83" s="221" t="s">
        <v>483</v>
      </c>
      <c r="D83" s="220">
        <v>1</v>
      </c>
      <c r="E83" s="63" t="s">
        <v>79</v>
      </c>
      <c r="F83" s="33">
        <v>0</v>
      </c>
      <c r="G83" s="33">
        <v>0</v>
      </c>
      <c r="H83" s="238">
        <v>190064</v>
      </c>
      <c r="I83" s="238">
        <v>9504</v>
      </c>
      <c r="J83" s="238">
        <f t="shared" si="3"/>
        <v>22808</v>
      </c>
      <c r="K83" s="109">
        <f t="shared" si="4"/>
        <v>222376</v>
      </c>
    </row>
    <row r="84" spans="1:11" s="230" customFormat="1" ht="48" customHeight="1">
      <c r="A84" s="230">
        <v>3</v>
      </c>
      <c r="B84" s="214" t="s">
        <v>644</v>
      </c>
      <c r="C84" s="220" t="s">
        <v>645</v>
      </c>
      <c r="D84" s="220">
        <v>1</v>
      </c>
      <c r="E84" s="33"/>
      <c r="F84" s="33">
        <v>0</v>
      </c>
      <c r="G84" s="33">
        <v>0</v>
      </c>
      <c r="H84" s="109"/>
      <c r="I84" s="109"/>
      <c r="J84" s="109"/>
      <c r="K84" s="109">
        <f t="shared" si="4"/>
        <v>0</v>
      </c>
    </row>
    <row r="85" spans="1:11" s="230" customFormat="1" ht="15.75" customHeight="1">
      <c r="A85" s="230">
        <v>4</v>
      </c>
      <c r="B85" s="40" t="s">
        <v>646</v>
      </c>
      <c r="C85" s="221" t="s">
        <v>487</v>
      </c>
      <c r="D85" s="220">
        <v>1</v>
      </c>
      <c r="E85" s="63" t="s">
        <v>79</v>
      </c>
      <c r="F85" s="33">
        <v>0</v>
      </c>
      <c r="G85" s="33">
        <v>0</v>
      </c>
      <c r="H85" s="238">
        <v>81456</v>
      </c>
      <c r="I85" s="238">
        <v>4074</v>
      </c>
      <c r="J85" s="238">
        <f t="shared" si="3"/>
        <v>9775</v>
      </c>
      <c r="K85" s="109">
        <f t="shared" si="4"/>
        <v>95305</v>
      </c>
    </row>
    <row r="86" spans="1:11" s="230" customFormat="1" ht="14.25" customHeight="1">
      <c r="A86" s="230">
        <v>4</v>
      </c>
      <c r="B86" s="40" t="s">
        <v>647</v>
      </c>
      <c r="C86" s="221" t="s">
        <v>489</v>
      </c>
      <c r="D86" s="220">
        <v>1</v>
      </c>
      <c r="E86" s="63" t="s">
        <v>79</v>
      </c>
      <c r="F86" s="33">
        <v>0</v>
      </c>
      <c r="G86" s="33">
        <v>0</v>
      </c>
      <c r="H86" s="238">
        <v>135760</v>
      </c>
      <c r="I86" s="238">
        <v>6789</v>
      </c>
      <c r="J86" s="238">
        <v>16293</v>
      </c>
      <c r="K86" s="109">
        <f t="shared" si="4"/>
        <v>158842</v>
      </c>
    </row>
    <row r="87" spans="1:11" s="230" customFormat="1" ht="18" customHeight="1">
      <c r="A87" s="230">
        <v>4</v>
      </c>
      <c r="B87" s="40" t="s">
        <v>648</v>
      </c>
      <c r="C87" s="221" t="s">
        <v>814</v>
      </c>
      <c r="D87" s="220">
        <v>1</v>
      </c>
      <c r="E87" s="63" t="s">
        <v>79</v>
      </c>
      <c r="F87" s="33">
        <v>0</v>
      </c>
      <c r="G87" s="33">
        <v>0</v>
      </c>
      <c r="H87" s="238">
        <v>86888</v>
      </c>
      <c r="I87" s="238">
        <v>4345</v>
      </c>
      <c r="J87" s="238">
        <v>10428</v>
      </c>
      <c r="K87" s="109">
        <f t="shared" si="4"/>
        <v>101661</v>
      </c>
    </row>
    <row r="88" spans="1:11" s="230" customFormat="1" ht="15.75" customHeight="1">
      <c r="A88" s="230">
        <v>4</v>
      </c>
      <c r="B88" s="40" t="s">
        <v>649</v>
      </c>
      <c r="C88" s="221" t="s">
        <v>493</v>
      </c>
      <c r="D88" s="220">
        <v>1</v>
      </c>
      <c r="E88" s="63" t="s">
        <v>79</v>
      </c>
      <c r="F88" s="33">
        <v>0</v>
      </c>
      <c r="G88" s="33">
        <v>0</v>
      </c>
      <c r="H88" s="238">
        <v>54305</v>
      </c>
      <c r="I88" s="238">
        <v>2717</v>
      </c>
      <c r="J88" s="238">
        <v>6518</v>
      </c>
      <c r="K88" s="109">
        <f t="shared" si="4"/>
        <v>63540</v>
      </c>
    </row>
    <row r="89" spans="1:11" s="230" customFormat="1" ht="16.5" customHeight="1">
      <c r="A89" s="230">
        <v>4</v>
      </c>
      <c r="B89" s="40" t="s">
        <v>650</v>
      </c>
      <c r="C89" s="221" t="s">
        <v>495</v>
      </c>
      <c r="D89" s="220">
        <v>1</v>
      </c>
      <c r="E89" s="63" t="s">
        <v>79</v>
      </c>
      <c r="F89" s="33">
        <v>0</v>
      </c>
      <c r="G89" s="33">
        <v>0</v>
      </c>
      <c r="H89" s="238">
        <v>76026</v>
      </c>
      <c r="I89" s="238">
        <v>3802</v>
      </c>
      <c r="J89" s="238">
        <v>9125</v>
      </c>
      <c r="K89" s="109">
        <f t="shared" si="4"/>
        <v>88953</v>
      </c>
    </row>
    <row r="90" spans="1:11" s="230" customFormat="1" ht="17.25" customHeight="1">
      <c r="A90" s="230">
        <v>4</v>
      </c>
      <c r="B90" s="40" t="s">
        <v>651</v>
      </c>
      <c r="C90" s="221" t="s">
        <v>497</v>
      </c>
      <c r="D90" s="220">
        <v>1</v>
      </c>
      <c r="E90" s="63" t="s">
        <v>79</v>
      </c>
      <c r="F90" s="33">
        <v>0</v>
      </c>
      <c r="G90" s="33">
        <v>0</v>
      </c>
      <c r="H90" s="238">
        <v>108609</v>
      </c>
      <c r="I90" s="238">
        <v>5432</v>
      </c>
      <c r="J90" s="238">
        <v>13035</v>
      </c>
      <c r="K90" s="109">
        <f t="shared" si="4"/>
        <v>127076</v>
      </c>
    </row>
    <row r="91" spans="1:11" s="230" customFormat="1" ht="38.25" customHeight="1">
      <c r="A91" s="230">
        <v>3</v>
      </c>
      <c r="B91" s="214" t="s">
        <v>652</v>
      </c>
      <c r="C91" s="220" t="s">
        <v>653</v>
      </c>
      <c r="D91" s="220">
        <v>1</v>
      </c>
      <c r="E91" s="33" t="s">
        <v>79</v>
      </c>
      <c r="F91" s="33">
        <v>0</v>
      </c>
      <c r="G91" s="33">
        <v>0</v>
      </c>
      <c r="H91" s="109">
        <v>230000</v>
      </c>
      <c r="I91" s="109">
        <v>0</v>
      </c>
      <c r="J91" s="109">
        <v>197469</v>
      </c>
      <c r="K91" s="109">
        <f t="shared" si="4"/>
        <v>427469</v>
      </c>
    </row>
    <row r="92" spans="1:11" s="230" customFormat="1" ht="23.25" customHeight="1">
      <c r="A92" s="230">
        <v>3</v>
      </c>
      <c r="B92" s="214" t="s">
        <v>654</v>
      </c>
      <c r="C92" s="220" t="s">
        <v>501</v>
      </c>
      <c r="D92" s="220">
        <v>1</v>
      </c>
      <c r="E92" s="33"/>
      <c r="F92" s="33">
        <v>0</v>
      </c>
      <c r="G92" s="33">
        <v>0</v>
      </c>
      <c r="H92" s="109"/>
      <c r="I92" s="109"/>
      <c r="J92" s="109"/>
      <c r="K92" s="109">
        <f t="shared" si="4"/>
        <v>0</v>
      </c>
    </row>
    <row r="93" spans="1:11" s="230" customFormat="1" ht="24" customHeight="1">
      <c r="B93" s="40" t="s">
        <v>655</v>
      </c>
      <c r="C93" s="148"/>
      <c r="D93" s="220">
        <v>1</v>
      </c>
      <c r="E93" s="63" t="s">
        <v>79</v>
      </c>
      <c r="F93" s="33">
        <v>0</v>
      </c>
      <c r="G93" s="33">
        <v>0</v>
      </c>
      <c r="H93" s="238">
        <v>0</v>
      </c>
      <c r="I93" s="238">
        <v>0</v>
      </c>
      <c r="J93" s="238">
        <f t="shared" ref="J93:J95" si="5">ROUNDUP(H93*12%,0)</f>
        <v>0</v>
      </c>
      <c r="K93" s="109">
        <f t="shared" si="4"/>
        <v>0</v>
      </c>
    </row>
    <row r="94" spans="1:11" s="230" customFormat="1" ht="15" customHeight="1">
      <c r="B94" s="40" t="s">
        <v>656</v>
      </c>
      <c r="C94" s="148"/>
      <c r="D94" s="220">
        <v>1</v>
      </c>
      <c r="E94" s="63" t="s">
        <v>79</v>
      </c>
      <c r="F94" s="33">
        <v>0</v>
      </c>
      <c r="G94" s="33">
        <v>0</v>
      </c>
      <c r="H94" s="238">
        <v>0</v>
      </c>
      <c r="I94" s="238">
        <v>0</v>
      </c>
      <c r="J94" s="238">
        <f t="shared" si="5"/>
        <v>0</v>
      </c>
      <c r="K94" s="109">
        <f t="shared" si="4"/>
        <v>0</v>
      </c>
    </row>
    <row r="95" spans="1:11" s="230" customFormat="1" ht="15.75" customHeight="1">
      <c r="B95" s="178" t="s">
        <v>657</v>
      </c>
      <c r="C95" s="85"/>
      <c r="D95" s="220">
        <v>1</v>
      </c>
      <c r="E95" s="63" t="s">
        <v>79</v>
      </c>
      <c r="F95" s="33">
        <v>0</v>
      </c>
      <c r="G95" s="33">
        <v>0</v>
      </c>
      <c r="H95" s="238">
        <v>0</v>
      </c>
      <c r="I95" s="238">
        <v>0</v>
      </c>
      <c r="J95" s="238">
        <f t="shared" si="5"/>
        <v>0</v>
      </c>
      <c r="K95" s="109">
        <f t="shared" si="4"/>
        <v>0</v>
      </c>
    </row>
    <row r="96" spans="1:11" s="40" customFormat="1" ht="18" customHeight="1">
      <c r="C96" s="217" t="s">
        <v>658</v>
      </c>
      <c r="D96" s="220">
        <v>1</v>
      </c>
      <c r="E96" s="33"/>
      <c r="F96" s="33">
        <v>0</v>
      </c>
      <c r="G96" s="33">
        <v>0</v>
      </c>
      <c r="H96" s="46">
        <f>SUM(H46:H95)</f>
        <v>18331287</v>
      </c>
      <c r="I96" s="46">
        <f>SUM(I46:I95)</f>
        <v>895231</v>
      </c>
      <c r="J96" s="46">
        <f>SUM(J46:J95)</f>
        <v>2369657</v>
      </c>
      <c r="K96" s="109">
        <f t="shared" si="4"/>
        <v>21596175</v>
      </c>
    </row>
    <row r="97" spans="1:11" s="228" customFormat="1" ht="13.5" customHeight="1">
      <c r="C97" s="67"/>
      <c r="D97" s="220">
        <v>1</v>
      </c>
      <c r="E97" s="33"/>
      <c r="F97" s="33">
        <v>0</v>
      </c>
      <c r="G97" s="33">
        <v>0</v>
      </c>
      <c r="H97" s="109"/>
      <c r="I97" s="109"/>
      <c r="J97" s="109"/>
      <c r="K97" s="109">
        <f t="shared" si="4"/>
        <v>0</v>
      </c>
    </row>
    <row r="98" spans="1:11" s="230" customFormat="1" ht="26.25" customHeight="1">
      <c r="A98" s="230">
        <v>2</v>
      </c>
      <c r="B98" s="214">
        <v>3.3</v>
      </c>
      <c r="C98" s="220" t="s">
        <v>506</v>
      </c>
      <c r="D98" s="220">
        <v>1</v>
      </c>
      <c r="E98" s="33"/>
      <c r="F98" s="33">
        <v>0</v>
      </c>
      <c r="G98" s="33">
        <v>0</v>
      </c>
      <c r="H98" s="109"/>
      <c r="I98" s="109"/>
      <c r="J98" s="109"/>
      <c r="K98" s="109">
        <f t="shared" si="4"/>
        <v>0</v>
      </c>
    </row>
    <row r="99" spans="1:11" s="230" customFormat="1" ht="28.5" customHeight="1">
      <c r="A99" s="230">
        <v>3</v>
      </c>
      <c r="B99" s="214" t="s">
        <v>659</v>
      </c>
      <c r="C99" s="220" t="s">
        <v>660</v>
      </c>
      <c r="D99" s="220">
        <v>1</v>
      </c>
      <c r="E99" s="33"/>
      <c r="F99" s="33">
        <v>0</v>
      </c>
      <c r="G99" s="33">
        <v>0</v>
      </c>
      <c r="H99" s="109"/>
      <c r="I99" s="109"/>
      <c r="J99" s="109"/>
      <c r="K99" s="109">
        <f t="shared" si="4"/>
        <v>0</v>
      </c>
    </row>
    <row r="100" spans="1:11" s="230" customFormat="1" ht="60.75" customHeight="1">
      <c r="A100" s="230">
        <v>4</v>
      </c>
      <c r="B100" s="40" t="s">
        <v>661</v>
      </c>
      <c r="C100" s="221" t="s">
        <v>662</v>
      </c>
      <c r="D100" s="220">
        <v>1</v>
      </c>
      <c r="E100" s="63" t="s">
        <v>79</v>
      </c>
      <c r="F100" s="33">
        <v>0</v>
      </c>
      <c r="G100" s="33">
        <v>0</v>
      </c>
      <c r="H100" s="238">
        <v>1079905</v>
      </c>
      <c r="I100" s="238">
        <v>21599</v>
      </c>
      <c r="J100" s="238">
        <f t="shared" ref="J100:J115" si="6">ROUNDUP(H100*12%,0)</f>
        <v>129589</v>
      </c>
      <c r="K100" s="109">
        <f t="shared" si="4"/>
        <v>1231093</v>
      </c>
    </row>
    <row r="101" spans="1:11" s="230" customFormat="1" ht="84.75" customHeight="1">
      <c r="A101" s="230">
        <v>4</v>
      </c>
      <c r="B101" s="40" t="s">
        <v>663</v>
      </c>
      <c r="C101" s="147" t="s">
        <v>664</v>
      </c>
      <c r="D101" s="220">
        <v>1</v>
      </c>
      <c r="E101" s="63" t="s">
        <v>79</v>
      </c>
      <c r="F101" s="33">
        <v>0</v>
      </c>
      <c r="G101" s="33">
        <v>0</v>
      </c>
      <c r="H101" s="238">
        <v>359969</v>
      </c>
      <c r="I101" s="238">
        <v>7201</v>
      </c>
      <c r="J101" s="238">
        <f t="shared" si="6"/>
        <v>43197</v>
      </c>
      <c r="K101" s="109">
        <f t="shared" si="4"/>
        <v>410367</v>
      </c>
    </row>
    <row r="102" spans="1:11" s="230" customFormat="1" ht="66.75" customHeight="1">
      <c r="A102" s="230">
        <v>4</v>
      </c>
      <c r="B102" s="40" t="s">
        <v>665</v>
      </c>
      <c r="C102" s="147" t="s">
        <v>666</v>
      </c>
      <c r="D102" s="220">
        <v>1</v>
      </c>
      <c r="E102" s="63" t="s">
        <v>79</v>
      </c>
      <c r="F102" s="33">
        <v>0</v>
      </c>
      <c r="G102" s="33">
        <v>0</v>
      </c>
      <c r="H102" s="238">
        <v>1439873</v>
      </c>
      <c r="I102" s="238">
        <v>28799</v>
      </c>
      <c r="J102" s="238">
        <v>172786</v>
      </c>
      <c r="K102" s="109">
        <f t="shared" si="4"/>
        <v>1641458</v>
      </c>
    </row>
    <row r="103" spans="1:11" s="230" customFormat="1" ht="69.75" customHeight="1">
      <c r="A103" s="230">
        <v>4</v>
      </c>
      <c r="B103" s="40" t="s">
        <v>667</v>
      </c>
      <c r="C103" s="221" t="s">
        <v>668</v>
      </c>
      <c r="D103" s="220">
        <v>1</v>
      </c>
      <c r="E103" s="63" t="s">
        <v>79</v>
      </c>
      <c r="F103" s="33">
        <v>0</v>
      </c>
      <c r="G103" s="33">
        <v>0</v>
      </c>
      <c r="H103" s="238">
        <v>431962</v>
      </c>
      <c r="I103" s="238">
        <v>8640</v>
      </c>
      <c r="J103" s="238">
        <v>51837</v>
      </c>
      <c r="K103" s="109">
        <f t="shared" si="4"/>
        <v>492439</v>
      </c>
    </row>
    <row r="104" spans="1:11" s="230" customFormat="1" ht="58.5" customHeight="1">
      <c r="A104" s="230">
        <v>4</v>
      </c>
      <c r="B104" s="40" t="s">
        <v>669</v>
      </c>
      <c r="C104" s="221" t="s">
        <v>670</v>
      </c>
      <c r="D104" s="220">
        <v>1</v>
      </c>
      <c r="E104" s="63" t="s">
        <v>79</v>
      </c>
      <c r="F104" s="33">
        <v>0</v>
      </c>
      <c r="G104" s="33">
        <v>0</v>
      </c>
      <c r="H104" s="238">
        <v>503956</v>
      </c>
      <c r="I104" s="238">
        <v>10080</v>
      </c>
      <c r="J104" s="238">
        <v>60476</v>
      </c>
      <c r="K104" s="109">
        <f t="shared" si="4"/>
        <v>574512</v>
      </c>
    </row>
    <row r="105" spans="1:11" s="230" customFormat="1" ht="69" customHeight="1">
      <c r="A105" s="230">
        <v>4</v>
      </c>
      <c r="B105" s="40" t="s">
        <v>671</v>
      </c>
      <c r="C105" s="221" t="s">
        <v>672</v>
      </c>
      <c r="D105" s="220">
        <v>1</v>
      </c>
      <c r="E105" s="63" t="s">
        <v>79</v>
      </c>
      <c r="F105" s="33">
        <v>0</v>
      </c>
      <c r="G105" s="33">
        <v>0</v>
      </c>
      <c r="H105" s="238">
        <v>215982</v>
      </c>
      <c r="I105" s="238">
        <v>4321</v>
      </c>
      <c r="J105" s="238">
        <v>25919</v>
      </c>
      <c r="K105" s="109">
        <f t="shared" si="4"/>
        <v>246222</v>
      </c>
    </row>
    <row r="106" spans="1:11" s="230" customFormat="1" ht="54.75" customHeight="1">
      <c r="A106" s="230">
        <v>4</v>
      </c>
      <c r="B106" s="40" t="s">
        <v>673</v>
      </c>
      <c r="C106" s="221" t="s">
        <v>674</v>
      </c>
      <c r="D106" s="220">
        <v>1</v>
      </c>
      <c r="E106" s="63" t="s">
        <v>79</v>
      </c>
      <c r="F106" s="33">
        <v>0</v>
      </c>
      <c r="G106" s="33">
        <v>0</v>
      </c>
      <c r="H106" s="238">
        <v>71995</v>
      </c>
      <c r="I106" s="238">
        <v>1441</v>
      </c>
      <c r="J106" s="238">
        <f t="shared" si="6"/>
        <v>8640</v>
      </c>
      <c r="K106" s="109">
        <f t="shared" si="4"/>
        <v>82076</v>
      </c>
    </row>
    <row r="107" spans="1:11" s="230" customFormat="1" ht="60.75" customHeight="1">
      <c r="A107" s="230">
        <v>4</v>
      </c>
      <c r="B107" s="40" t="s">
        <v>675</v>
      </c>
      <c r="C107" s="221" t="s">
        <v>676</v>
      </c>
      <c r="D107" s="220">
        <v>1</v>
      </c>
      <c r="E107" s="63" t="s">
        <v>79</v>
      </c>
      <c r="F107" s="33">
        <v>0</v>
      </c>
      <c r="G107" s="33">
        <v>0</v>
      </c>
      <c r="H107" s="238">
        <v>359969</v>
      </c>
      <c r="I107" s="238">
        <v>7201</v>
      </c>
      <c r="J107" s="238">
        <f t="shared" si="6"/>
        <v>43197</v>
      </c>
      <c r="K107" s="109">
        <f t="shared" si="4"/>
        <v>410367</v>
      </c>
    </row>
    <row r="108" spans="1:11" s="230" customFormat="1" ht="60.75" customHeight="1">
      <c r="A108" s="230">
        <v>4</v>
      </c>
      <c r="B108" s="40" t="s">
        <v>677</v>
      </c>
      <c r="C108" s="221" t="s">
        <v>678</v>
      </c>
      <c r="D108" s="220">
        <v>1</v>
      </c>
      <c r="E108" s="63" t="s">
        <v>79</v>
      </c>
      <c r="F108" s="33">
        <v>0</v>
      </c>
      <c r="G108" s="33">
        <v>0</v>
      </c>
      <c r="H108" s="238">
        <v>287975</v>
      </c>
      <c r="I108" s="238">
        <v>5761</v>
      </c>
      <c r="J108" s="238">
        <v>34558</v>
      </c>
      <c r="K108" s="109">
        <f t="shared" si="4"/>
        <v>328294</v>
      </c>
    </row>
    <row r="109" spans="1:11" s="230" customFormat="1" ht="58.5" customHeight="1">
      <c r="A109" s="230">
        <v>4</v>
      </c>
      <c r="B109" s="40" t="s">
        <v>679</v>
      </c>
      <c r="C109" s="221" t="s">
        <v>680</v>
      </c>
      <c r="D109" s="220">
        <v>1</v>
      </c>
      <c r="E109" s="63" t="s">
        <v>79</v>
      </c>
      <c r="F109" s="33">
        <v>0</v>
      </c>
      <c r="G109" s="33">
        <v>0</v>
      </c>
      <c r="H109" s="238">
        <v>71995</v>
      </c>
      <c r="I109" s="238">
        <v>1441</v>
      </c>
      <c r="J109" s="238">
        <f t="shared" si="6"/>
        <v>8640</v>
      </c>
      <c r="K109" s="109">
        <f t="shared" si="4"/>
        <v>82076</v>
      </c>
    </row>
    <row r="110" spans="1:11" s="230" customFormat="1" ht="21.75" customHeight="1">
      <c r="A110" s="230">
        <v>4</v>
      </c>
      <c r="B110" s="40" t="s">
        <v>681</v>
      </c>
      <c r="C110" s="189" t="s">
        <v>682</v>
      </c>
      <c r="D110" s="220">
        <v>1</v>
      </c>
      <c r="E110" s="63" t="s">
        <v>79</v>
      </c>
      <c r="F110" s="33">
        <v>0</v>
      </c>
      <c r="G110" s="33">
        <v>0</v>
      </c>
      <c r="H110" s="238">
        <v>143989</v>
      </c>
      <c r="I110" s="238">
        <v>2881</v>
      </c>
      <c r="J110" s="238">
        <f t="shared" si="6"/>
        <v>17279</v>
      </c>
      <c r="K110" s="109">
        <f t="shared" si="4"/>
        <v>164149</v>
      </c>
    </row>
    <row r="111" spans="1:11" s="230" customFormat="1" ht="18.75" customHeight="1">
      <c r="A111" s="230">
        <v>4</v>
      </c>
      <c r="B111" s="40" t="s">
        <v>683</v>
      </c>
      <c r="C111" s="189" t="s">
        <v>684</v>
      </c>
      <c r="D111" s="220">
        <v>1</v>
      </c>
      <c r="E111" s="63" t="s">
        <v>79</v>
      </c>
      <c r="F111" s="33">
        <v>0</v>
      </c>
      <c r="G111" s="33">
        <v>0</v>
      </c>
      <c r="H111" s="238">
        <v>215982</v>
      </c>
      <c r="I111" s="238">
        <v>4321</v>
      </c>
      <c r="J111" s="238">
        <v>25919</v>
      </c>
      <c r="K111" s="109">
        <f t="shared" si="4"/>
        <v>246222</v>
      </c>
    </row>
    <row r="112" spans="1:11" s="230" customFormat="1" ht="16.5" customHeight="1">
      <c r="A112" s="230">
        <v>4</v>
      </c>
      <c r="B112" s="40" t="s">
        <v>685</v>
      </c>
      <c r="C112" s="189" t="s">
        <v>686</v>
      </c>
      <c r="D112" s="220">
        <v>1</v>
      </c>
      <c r="E112" s="63" t="s">
        <v>79</v>
      </c>
      <c r="F112" s="33">
        <v>0</v>
      </c>
      <c r="G112" s="33">
        <v>0</v>
      </c>
      <c r="H112" s="238">
        <v>719937</v>
      </c>
      <c r="I112" s="238">
        <v>14400</v>
      </c>
      <c r="J112" s="238">
        <f>ROUNDUP(H112*12%,0)</f>
        <v>86393</v>
      </c>
      <c r="K112" s="109">
        <f t="shared" si="4"/>
        <v>820730</v>
      </c>
    </row>
    <row r="113" spans="1:11" s="230" customFormat="1" ht="44.25" customHeight="1">
      <c r="A113" s="230">
        <v>4</v>
      </c>
      <c r="B113" s="40" t="s">
        <v>687</v>
      </c>
      <c r="C113" s="221" t="s">
        <v>688</v>
      </c>
      <c r="D113" s="220">
        <v>1</v>
      </c>
      <c r="E113" s="63" t="s">
        <v>79</v>
      </c>
      <c r="F113" s="33">
        <v>0</v>
      </c>
      <c r="G113" s="33">
        <v>0</v>
      </c>
      <c r="H113" s="238">
        <v>575950</v>
      </c>
      <c r="I113" s="238">
        <v>11520</v>
      </c>
      <c r="J113" s="238">
        <v>69115</v>
      </c>
      <c r="K113" s="109">
        <f t="shared" si="4"/>
        <v>656585</v>
      </c>
    </row>
    <row r="114" spans="1:11" s="230" customFormat="1" ht="36.75" customHeight="1">
      <c r="A114" s="230">
        <v>4</v>
      </c>
      <c r="B114" s="40" t="s">
        <v>689</v>
      </c>
      <c r="C114" s="189" t="s">
        <v>690</v>
      </c>
      <c r="D114" s="220">
        <v>1</v>
      </c>
      <c r="E114" s="63" t="s">
        <v>79</v>
      </c>
      <c r="F114" s="33">
        <v>0</v>
      </c>
      <c r="G114" s="33">
        <v>0</v>
      </c>
      <c r="H114" s="238">
        <v>179985</v>
      </c>
      <c r="I114" s="238">
        <v>3601</v>
      </c>
      <c r="J114" s="238">
        <f>ROUNDUP(H114*12%,0)</f>
        <v>21599</v>
      </c>
      <c r="K114" s="109">
        <f t="shared" si="4"/>
        <v>205185</v>
      </c>
    </row>
    <row r="115" spans="1:11" s="230" customFormat="1" ht="28.5" customHeight="1">
      <c r="A115" s="230">
        <v>4</v>
      </c>
      <c r="B115" s="40" t="s">
        <v>691</v>
      </c>
      <c r="C115" s="189" t="s">
        <v>692</v>
      </c>
      <c r="D115" s="220">
        <v>1</v>
      </c>
      <c r="E115" s="63" t="s">
        <v>79</v>
      </c>
      <c r="F115" s="33">
        <v>0</v>
      </c>
      <c r="G115" s="33">
        <v>0</v>
      </c>
      <c r="H115" s="238">
        <v>71995</v>
      </c>
      <c r="I115" s="238">
        <v>1441</v>
      </c>
      <c r="J115" s="238">
        <f t="shared" si="6"/>
        <v>8640</v>
      </c>
      <c r="K115" s="109">
        <f t="shared" si="4"/>
        <v>82076</v>
      </c>
    </row>
    <row r="116" spans="1:11" s="230" customFormat="1" ht="17.25" customHeight="1">
      <c r="A116" s="230">
        <v>4</v>
      </c>
      <c r="B116" s="40" t="s">
        <v>693</v>
      </c>
      <c r="C116" s="189" t="s">
        <v>694</v>
      </c>
      <c r="D116" s="220">
        <v>1</v>
      </c>
      <c r="E116" s="63" t="s">
        <v>79</v>
      </c>
      <c r="F116" s="33">
        <v>0</v>
      </c>
      <c r="G116" s="33">
        <v>0</v>
      </c>
      <c r="H116" s="238">
        <v>107991</v>
      </c>
      <c r="I116" s="238">
        <v>2161</v>
      </c>
      <c r="J116" s="238">
        <v>12960</v>
      </c>
      <c r="K116" s="109">
        <f t="shared" si="4"/>
        <v>123112</v>
      </c>
    </row>
    <row r="117" spans="1:11" s="230" customFormat="1" ht="18.75" customHeight="1">
      <c r="A117" s="230">
        <v>4</v>
      </c>
      <c r="B117" s="40" t="s">
        <v>695</v>
      </c>
      <c r="C117" s="189" t="s">
        <v>696</v>
      </c>
      <c r="D117" s="220">
        <v>1</v>
      </c>
      <c r="E117" s="63" t="s">
        <v>79</v>
      </c>
      <c r="F117" s="33">
        <v>0</v>
      </c>
      <c r="G117" s="33">
        <v>0</v>
      </c>
      <c r="H117" s="238">
        <v>179985</v>
      </c>
      <c r="I117" s="238">
        <v>3601</v>
      </c>
      <c r="J117" s="238">
        <f>ROUNDUP(H117*12%,0)</f>
        <v>21599</v>
      </c>
      <c r="K117" s="109">
        <f t="shared" si="4"/>
        <v>205185</v>
      </c>
    </row>
    <row r="118" spans="1:11" s="230" customFormat="1" ht="14.25" customHeight="1">
      <c r="A118" s="230">
        <v>4</v>
      </c>
      <c r="B118" s="40" t="s">
        <v>697</v>
      </c>
      <c r="C118" s="189" t="s">
        <v>698</v>
      </c>
      <c r="D118" s="220">
        <v>1</v>
      </c>
      <c r="E118" s="63" t="s">
        <v>79</v>
      </c>
      <c r="F118" s="33">
        <v>0</v>
      </c>
      <c r="G118" s="33">
        <v>0</v>
      </c>
      <c r="H118" s="109">
        <v>35998</v>
      </c>
      <c r="I118" s="109">
        <v>722</v>
      </c>
      <c r="J118" s="109">
        <v>4321</v>
      </c>
      <c r="K118" s="109">
        <f t="shared" si="4"/>
        <v>41041</v>
      </c>
    </row>
    <row r="119" spans="1:11" s="230" customFormat="1" ht="28.5" customHeight="1">
      <c r="A119" s="230">
        <v>4</v>
      </c>
      <c r="B119" s="40" t="s">
        <v>699</v>
      </c>
      <c r="C119" s="221" t="s">
        <v>700</v>
      </c>
      <c r="D119" s="220">
        <v>1</v>
      </c>
      <c r="E119" s="63" t="s">
        <v>79</v>
      </c>
      <c r="F119" s="33">
        <v>0</v>
      </c>
      <c r="G119" s="33">
        <v>0</v>
      </c>
      <c r="H119" s="238">
        <v>143989</v>
      </c>
      <c r="I119" s="238">
        <v>2881</v>
      </c>
      <c r="J119" s="238">
        <f>ROUNDUP(H119*12%,0)</f>
        <v>17279</v>
      </c>
      <c r="K119" s="109">
        <f t="shared" si="4"/>
        <v>164149</v>
      </c>
    </row>
    <row r="120" spans="1:11" s="230" customFormat="1" ht="17.25" customHeight="1">
      <c r="A120" s="230">
        <v>3</v>
      </c>
      <c r="B120" s="111" t="s">
        <v>701</v>
      </c>
      <c r="C120" s="190" t="s">
        <v>702</v>
      </c>
      <c r="D120" s="220">
        <v>1</v>
      </c>
      <c r="E120" s="63"/>
      <c r="F120" s="33">
        <v>0</v>
      </c>
      <c r="G120" s="33">
        <v>0</v>
      </c>
      <c r="H120" s="249"/>
      <c r="I120" s="249"/>
      <c r="J120" s="249"/>
      <c r="K120" s="109">
        <f t="shared" si="4"/>
        <v>0</v>
      </c>
    </row>
    <row r="121" spans="1:11" s="230" customFormat="1" ht="18" customHeight="1">
      <c r="A121" s="230">
        <v>4</v>
      </c>
      <c r="B121" s="178" t="s">
        <v>703</v>
      </c>
      <c r="C121" s="191" t="s">
        <v>704</v>
      </c>
      <c r="D121" s="220">
        <v>1</v>
      </c>
      <c r="E121" s="63" t="s">
        <v>79</v>
      </c>
      <c r="F121" s="33">
        <v>0</v>
      </c>
      <c r="G121" s="33">
        <v>0</v>
      </c>
      <c r="H121" s="250">
        <v>331172</v>
      </c>
      <c r="I121" s="250">
        <v>6624</v>
      </c>
      <c r="J121" s="238">
        <f>ROUNDUP(H121*12%,0)</f>
        <v>39741</v>
      </c>
      <c r="K121" s="109">
        <f t="shared" si="4"/>
        <v>377537</v>
      </c>
    </row>
    <row r="122" spans="1:11" s="230" customFormat="1" ht="16.5" customHeight="1">
      <c r="A122" s="230">
        <v>4</v>
      </c>
      <c r="B122" s="40" t="s">
        <v>705</v>
      </c>
      <c r="C122" s="221" t="s">
        <v>706</v>
      </c>
      <c r="D122" s="220">
        <v>1</v>
      </c>
      <c r="E122" s="63" t="s">
        <v>79</v>
      </c>
      <c r="F122" s="33">
        <v>0</v>
      </c>
      <c r="G122" s="33">
        <v>0</v>
      </c>
      <c r="H122" s="238">
        <v>143989</v>
      </c>
      <c r="I122" s="238">
        <v>2881</v>
      </c>
      <c r="J122" s="238">
        <f t="shared" ref="J122:J151" si="7">ROUNDUP(H122*12%,0)</f>
        <v>17279</v>
      </c>
      <c r="K122" s="109">
        <f t="shared" si="4"/>
        <v>164149</v>
      </c>
    </row>
    <row r="123" spans="1:11" s="230" customFormat="1" ht="15.75" customHeight="1">
      <c r="A123" s="230">
        <v>4</v>
      </c>
      <c r="B123" s="178" t="s">
        <v>707</v>
      </c>
      <c r="C123" s="221" t="s">
        <v>708</v>
      </c>
      <c r="D123" s="220">
        <v>1</v>
      </c>
      <c r="E123" s="63" t="s">
        <v>79</v>
      </c>
      <c r="F123" s="33">
        <v>0</v>
      </c>
      <c r="G123" s="33">
        <v>0</v>
      </c>
      <c r="H123" s="238">
        <v>129589</v>
      </c>
      <c r="I123" s="238">
        <v>2593</v>
      </c>
      <c r="J123" s="238">
        <v>15552</v>
      </c>
      <c r="K123" s="109">
        <f t="shared" si="4"/>
        <v>147734</v>
      </c>
    </row>
    <row r="124" spans="1:11" s="230" customFormat="1" ht="17.25" customHeight="1">
      <c r="A124" s="230">
        <v>4</v>
      </c>
      <c r="B124" s="40" t="s">
        <v>709</v>
      </c>
      <c r="C124" s="221" t="s">
        <v>710</v>
      </c>
      <c r="D124" s="220">
        <v>1</v>
      </c>
      <c r="E124" s="63" t="s">
        <v>79</v>
      </c>
      <c r="F124" s="33">
        <v>0</v>
      </c>
      <c r="G124" s="33">
        <v>0</v>
      </c>
      <c r="H124" s="238">
        <v>215982</v>
      </c>
      <c r="I124" s="238">
        <v>4321</v>
      </c>
      <c r="J124" s="238">
        <v>25919</v>
      </c>
      <c r="K124" s="109">
        <f t="shared" si="4"/>
        <v>246222</v>
      </c>
    </row>
    <row r="125" spans="1:11" s="230" customFormat="1" ht="16.5" customHeight="1">
      <c r="A125" s="230">
        <v>4</v>
      </c>
      <c r="B125" s="178" t="s">
        <v>711</v>
      </c>
      <c r="C125" s="221" t="s">
        <v>712</v>
      </c>
      <c r="D125" s="220">
        <v>1</v>
      </c>
      <c r="E125" s="63" t="s">
        <v>79</v>
      </c>
      <c r="F125" s="33">
        <v>0</v>
      </c>
      <c r="G125" s="33">
        <v>0</v>
      </c>
      <c r="H125" s="238">
        <v>259178</v>
      </c>
      <c r="I125" s="238">
        <v>5185</v>
      </c>
      <c r="J125" s="238">
        <f t="shared" si="7"/>
        <v>31102</v>
      </c>
      <c r="K125" s="109">
        <f t="shared" si="4"/>
        <v>295465</v>
      </c>
    </row>
    <row r="126" spans="1:11" s="230" customFormat="1" ht="13.5" customHeight="1">
      <c r="A126" s="230">
        <v>4</v>
      </c>
      <c r="B126" s="40" t="s">
        <v>713</v>
      </c>
      <c r="C126" s="221" t="s">
        <v>714</v>
      </c>
      <c r="D126" s="220">
        <v>1</v>
      </c>
      <c r="E126" s="63" t="s">
        <v>79</v>
      </c>
      <c r="F126" s="33">
        <v>0</v>
      </c>
      <c r="G126" s="33">
        <v>0</v>
      </c>
      <c r="H126" s="238">
        <v>359969</v>
      </c>
      <c r="I126" s="238">
        <v>7201</v>
      </c>
      <c r="J126" s="238">
        <f t="shared" si="7"/>
        <v>43197</v>
      </c>
      <c r="K126" s="109">
        <f t="shared" si="4"/>
        <v>410367</v>
      </c>
    </row>
    <row r="127" spans="1:11" s="230" customFormat="1" ht="34.5" customHeight="1">
      <c r="A127" s="230">
        <v>3</v>
      </c>
      <c r="B127" s="111" t="s">
        <v>715</v>
      </c>
      <c r="C127" s="231" t="s">
        <v>716</v>
      </c>
      <c r="D127" s="220">
        <v>1</v>
      </c>
      <c r="E127" s="63"/>
      <c r="F127" s="33">
        <v>0</v>
      </c>
      <c r="G127" s="33">
        <v>0</v>
      </c>
      <c r="H127" s="251"/>
      <c r="I127" s="251"/>
      <c r="J127" s="251"/>
      <c r="K127" s="109">
        <f t="shared" si="4"/>
        <v>0</v>
      </c>
    </row>
    <row r="128" spans="1:11" s="230" customFormat="1" ht="19.5" customHeight="1">
      <c r="A128" s="230">
        <v>4</v>
      </c>
      <c r="B128" s="178" t="s">
        <v>717</v>
      </c>
      <c r="C128" s="232" t="s">
        <v>718</v>
      </c>
      <c r="D128" s="220">
        <v>1</v>
      </c>
      <c r="E128" s="63" t="s">
        <v>79</v>
      </c>
      <c r="F128" s="33">
        <v>0</v>
      </c>
      <c r="G128" s="33">
        <v>0</v>
      </c>
      <c r="H128" s="250">
        <v>308545</v>
      </c>
      <c r="I128" s="250">
        <v>6171</v>
      </c>
      <c r="J128" s="238">
        <f t="shared" si="7"/>
        <v>37026</v>
      </c>
      <c r="K128" s="109">
        <f t="shared" si="4"/>
        <v>351742</v>
      </c>
    </row>
    <row r="129" spans="1:11" s="230" customFormat="1" ht="60.75" customHeight="1">
      <c r="A129" s="230">
        <v>4</v>
      </c>
      <c r="B129" s="178" t="s">
        <v>719</v>
      </c>
      <c r="C129" s="192" t="s">
        <v>720</v>
      </c>
      <c r="D129" s="220">
        <v>1</v>
      </c>
      <c r="E129" s="63" t="s">
        <v>79</v>
      </c>
      <c r="F129" s="33">
        <v>0</v>
      </c>
      <c r="G129" s="33">
        <v>0</v>
      </c>
      <c r="H129" s="250">
        <v>1234177</v>
      </c>
      <c r="I129" s="250">
        <v>24684</v>
      </c>
      <c r="J129" s="238">
        <f t="shared" si="7"/>
        <v>148102</v>
      </c>
      <c r="K129" s="109">
        <f t="shared" si="4"/>
        <v>1406963</v>
      </c>
    </row>
    <row r="130" spans="1:11" s="230" customFormat="1" ht="18.75" customHeight="1">
      <c r="A130" s="230">
        <v>3</v>
      </c>
      <c r="B130" s="214" t="s">
        <v>721</v>
      </c>
      <c r="C130" s="220" t="s">
        <v>722</v>
      </c>
      <c r="D130" s="220">
        <v>1</v>
      </c>
      <c r="E130" s="63"/>
      <c r="F130" s="33">
        <v>0</v>
      </c>
      <c r="G130" s="33">
        <v>0</v>
      </c>
      <c r="H130" s="251"/>
      <c r="I130" s="251"/>
      <c r="J130" s="251"/>
      <c r="K130" s="109">
        <f t="shared" si="4"/>
        <v>0</v>
      </c>
    </row>
    <row r="131" spans="1:11" s="230" customFormat="1" ht="48" customHeight="1">
      <c r="A131" s="230">
        <v>4</v>
      </c>
      <c r="B131" s="40" t="s">
        <v>723</v>
      </c>
      <c r="C131" s="221" t="s">
        <v>724</v>
      </c>
      <c r="D131" s="220">
        <v>1</v>
      </c>
      <c r="E131" s="63" t="s">
        <v>79</v>
      </c>
      <c r="F131" s="33">
        <v>0</v>
      </c>
      <c r="G131" s="33">
        <v>0</v>
      </c>
      <c r="H131" s="250">
        <v>1193038</v>
      </c>
      <c r="I131" s="250">
        <v>23862</v>
      </c>
      <c r="J131" s="238">
        <f t="shared" si="7"/>
        <v>143165</v>
      </c>
      <c r="K131" s="109">
        <f t="shared" si="4"/>
        <v>1360065</v>
      </c>
    </row>
    <row r="132" spans="1:11" s="230" customFormat="1" ht="44.25" customHeight="1">
      <c r="A132" s="230">
        <v>4</v>
      </c>
      <c r="B132" s="40" t="s">
        <v>725</v>
      </c>
      <c r="C132" s="221" t="s">
        <v>726</v>
      </c>
      <c r="D132" s="220">
        <v>1</v>
      </c>
      <c r="E132" s="63" t="s">
        <v>79</v>
      </c>
      <c r="F132" s="33">
        <v>0</v>
      </c>
      <c r="G132" s="33">
        <v>0</v>
      </c>
      <c r="H132" s="250">
        <v>863924</v>
      </c>
      <c r="I132" s="250">
        <v>17279</v>
      </c>
      <c r="J132" s="238">
        <v>103672</v>
      </c>
      <c r="K132" s="109">
        <f t="shared" si="4"/>
        <v>984875</v>
      </c>
    </row>
    <row r="133" spans="1:11" s="230" customFormat="1" ht="108.75" customHeight="1">
      <c r="A133" s="230">
        <v>3</v>
      </c>
      <c r="B133" s="214" t="s">
        <v>727</v>
      </c>
      <c r="C133" s="221" t="s">
        <v>728</v>
      </c>
      <c r="D133" s="220">
        <v>1</v>
      </c>
      <c r="E133" s="63" t="s">
        <v>79</v>
      </c>
      <c r="F133" s="33">
        <v>0</v>
      </c>
      <c r="G133" s="33">
        <v>0</v>
      </c>
      <c r="H133" s="250">
        <v>0</v>
      </c>
      <c r="I133" s="250">
        <v>0</v>
      </c>
      <c r="J133" s="238">
        <f t="shared" si="7"/>
        <v>0</v>
      </c>
      <c r="K133" s="109">
        <f t="shared" si="4"/>
        <v>0</v>
      </c>
    </row>
    <row r="134" spans="1:11" s="230" customFormat="1" ht="20.25" customHeight="1">
      <c r="A134" s="230">
        <v>3</v>
      </c>
      <c r="B134" s="214" t="s">
        <v>729</v>
      </c>
      <c r="C134" s="233" t="s">
        <v>730</v>
      </c>
      <c r="D134" s="220">
        <v>1</v>
      </c>
      <c r="E134" s="63"/>
      <c r="F134" s="33">
        <v>0</v>
      </c>
      <c r="G134" s="33">
        <v>0</v>
      </c>
      <c r="H134" s="109"/>
      <c r="I134" s="109"/>
      <c r="J134" s="109"/>
      <c r="K134" s="109">
        <f t="shared" si="4"/>
        <v>0</v>
      </c>
    </row>
    <row r="135" spans="1:11" s="230" customFormat="1" ht="72" customHeight="1">
      <c r="A135" s="230">
        <v>4</v>
      </c>
      <c r="B135" s="40" t="s">
        <v>731</v>
      </c>
      <c r="C135" s="189" t="s">
        <v>732</v>
      </c>
      <c r="D135" s="220">
        <v>1</v>
      </c>
      <c r="E135" s="63" t="s">
        <v>79</v>
      </c>
      <c r="F135" s="33">
        <v>0</v>
      </c>
      <c r="G135" s="33">
        <v>0</v>
      </c>
      <c r="H135" s="250">
        <v>3221200</v>
      </c>
      <c r="I135" s="250">
        <v>64425</v>
      </c>
      <c r="J135" s="238">
        <v>386545</v>
      </c>
      <c r="K135" s="109">
        <f t="shared" si="4"/>
        <v>3672170</v>
      </c>
    </row>
    <row r="136" spans="1:11" s="230" customFormat="1" ht="18.75" customHeight="1">
      <c r="A136" s="230">
        <v>4</v>
      </c>
      <c r="B136" s="40" t="s">
        <v>733</v>
      </c>
      <c r="C136" s="189" t="s">
        <v>734</v>
      </c>
      <c r="D136" s="220">
        <v>1</v>
      </c>
      <c r="E136" s="63" t="s">
        <v>79</v>
      </c>
      <c r="F136" s="33">
        <v>0</v>
      </c>
      <c r="G136" s="33">
        <v>0</v>
      </c>
      <c r="H136" s="249">
        <v>715823</v>
      </c>
      <c r="I136" s="249">
        <v>14318</v>
      </c>
      <c r="J136" s="238">
        <v>85900</v>
      </c>
      <c r="K136" s="109">
        <f t="shared" si="4"/>
        <v>816041</v>
      </c>
    </row>
    <row r="137" spans="1:11" s="230" customFormat="1" ht="16.5" customHeight="1">
      <c r="A137" s="230">
        <v>4</v>
      </c>
      <c r="B137" s="40" t="s">
        <v>735</v>
      </c>
      <c r="C137" s="189" t="s">
        <v>736</v>
      </c>
      <c r="D137" s="220">
        <v>1</v>
      </c>
      <c r="E137" s="63" t="s">
        <v>79</v>
      </c>
      <c r="F137" s="33">
        <v>0</v>
      </c>
      <c r="G137" s="33">
        <v>0</v>
      </c>
      <c r="H137" s="238">
        <v>477216</v>
      </c>
      <c r="I137" s="238">
        <v>9545</v>
      </c>
      <c r="J137" s="238">
        <v>57267</v>
      </c>
      <c r="K137" s="109">
        <f t="shared" si="4"/>
        <v>544028</v>
      </c>
    </row>
    <row r="138" spans="1:11" s="230" customFormat="1" ht="18" customHeight="1">
      <c r="B138" s="40" t="s">
        <v>737</v>
      </c>
      <c r="C138" s="189" t="s">
        <v>738</v>
      </c>
      <c r="D138" s="220">
        <v>1</v>
      </c>
      <c r="E138" s="63" t="s">
        <v>79</v>
      </c>
      <c r="F138" s="33">
        <v>0</v>
      </c>
      <c r="G138" s="33">
        <v>0</v>
      </c>
      <c r="H138" s="238">
        <v>298260</v>
      </c>
      <c r="I138" s="238">
        <v>5967</v>
      </c>
      <c r="J138" s="238">
        <f t="shared" si="7"/>
        <v>35792</v>
      </c>
      <c r="K138" s="109">
        <f t="shared" si="4"/>
        <v>340019</v>
      </c>
    </row>
    <row r="139" spans="1:11" s="230" customFormat="1" ht="77.25" customHeight="1">
      <c r="A139" s="230">
        <v>4</v>
      </c>
      <c r="B139" s="40" t="s">
        <v>739</v>
      </c>
      <c r="C139" s="189" t="s">
        <v>740</v>
      </c>
      <c r="D139" s="220">
        <v>1</v>
      </c>
      <c r="E139" s="63" t="s">
        <v>79</v>
      </c>
      <c r="F139" s="33">
        <v>0</v>
      </c>
      <c r="G139" s="33">
        <v>0</v>
      </c>
      <c r="H139" s="238">
        <v>298260</v>
      </c>
      <c r="I139" s="238">
        <v>5967</v>
      </c>
      <c r="J139" s="238">
        <v>35792</v>
      </c>
      <c r="K139" s="109">
        <f t="shared" ref="K139:K162" si="8">H139+J139+I139</f>
        <v>340019</v>
      </c>
    </row>
    <row r="140" spans="1:11" s="230" customFormat="1" ht="69" customHeight="1">
      <c r="A140" s="230">
        <v>4</v>
      </c>
      <c r="B140" s="40" t="s">
        <v>741</v>
      </c>
      <c r="C140" s="189" t="s">
        <v>742</v>
      </c>
      <c r="D140" s="220">
        <v>1</v>
      </c>
      <c r="E140" s="63" t="s">
        <v>79</v>
      </c>
      <c r="F140" s="33">
        <v>0</v>
      </c>
      <c r="G140" s="33">
        <v>0</v>
      </c>
      <c r="H140" s="238">
        <v>178957</v>
      </c>
      <c r="I140" s="238">
        <v>3580</v>
      </c>
      <c r="J140" s="238">
        <v>21476</v>
      </c>
      <c r="K140" s="109">
        <f t="shared" si="8"/>
        <v>204013</v>
      </c>
    </row>
    <row r="141" spans="1:11" s="230" customFormat="1" ht="35.25" customHeight="1">
      <c r="A141" s="230">
        <v>4</v>
      </c>
      <c r="B141" s="40" t="s">
        <v>743</v>
      </c>
      <c r="C141" s="189" t="s">
        <v>744</v>
      </c>
      <c r="D141" s="220">
        <v>1</v>
      </c>
      <c r="E141" s="63" t="s">
        <v>79</v>
      </c>
      <c r="F141" s="33">
        <v>0</v>
      </c>
      <c r="G141" s="33">
        <v>0</v>
      </c>
      <c r="H141" s="238">
        <v>119305</v>
      </c>
      <c r="I141" s="238">
        <v>2387</v>
      </c>
      <c r="J141" s="238">
        <v>14318</v>
      </c>
      <c r="K141" s="109">
        <f t="shared" si="8"/>
        <v>136010</v>
      </c>
    </row>
    <row r="142" spans="1:11" s="230" customFormat="1" ht="38.25" customHeight="1">
      <c r="A142" s="230">
        <v>4</v>
      </c>
      <c r="B142" s="40" t="s">
        <v>745</v>
      </c>
      <c r="C142" s="189" t="s">
        <v>746</v>
      </c>
      <c r="D142" s="220">
        <v>1</v>
      </c>
      <c r="E142" s="63" t="s">
        <v>79</v>
      </c>
      <c r="F142" s="33">
        <v>0</v>
      </c>
      <c r="G142" s="33">
        <v>0</v>
      </c>
      <c r="H142" s="238">
        <v>238608</v>
      </c>
      <c r="I142" s="238">
        <v>4773</v>
      </c>
      <c r="J142" s="238">
        <v>28634</v>
      </c>
      <c r="K142" s="109">
        <f t="shared" si="8"/>
        <v>272015</v>
      </c>
    </row>
    <row r="143" spans="1:11" s="230" customFormat="1" ht="36" customHeight="1">
      <c r="A143" s="230">
        <v>4</v>
      </c>
      <c r="B143" s="40" t="s">
        <v>747</v>
      </c>
      <c r="C143" s="221" t="s">
        <v>748</v>
      </c>
      <c r="D143" s="220">
        <v>1</v>
      </c>
      <c r="E143" s="63" t="s">
        <v>79</v>
      </c>
      <c r="F143" s="33">
        <v>0</v>
      </c>
      <c r="G143" s="33">
        <v>0</v>
      </c>
      <c r="H143" s="238">
        <v>298260</v>
      </c>
      <c r="I143" s="238">
        <v>5967</v>
      </c>
      <c r="J143" s="238">
        <f t="shared" si="7"/>
        <v>35792</v>
      </c>
      <c r="K143" s="109">
        <f t="shared" si="8"/>
        <v>340019</v>
      </c>
    </row>
    <row r="144" spans="1:11" s="230" customFormat="1" ht="35.25" customHeight="1">
      <c r="A144" s="230">
        <v>4</v>
      </c>
      <c r="B144" s="40" t="s">
        <v>749</v>
      </c>
      <c r="C144" s="189" t="s">
        <v>750</v>
      </c>
      <c r="D144" s="220">
        <v>1</v>
      </c>
      <c r="E144" s="63" t="s">
        <v>79</v>
      </c>
      <c r="F144" s="33">
        <v>0</v>
      </c>
      <c r="G144" s="33">
        <v>0</v>
      </c>
      <c r="H144" s="238">
        <v>119305</v>
      </c>
      <c r="I144" s="238">
        <v>2387</v>
      </c>
      <c r="J144" s="238">
        <v>14318</v>
      </c>
      <c r="K144" s="109">
        <f t="shared" si="8"/>
        <v>136010</v>
      </c>
    </row>
    <row r="145" spans="1:11" s="230" customFormat="1" ht="18" customHeight="1">
      <c r="A145" s="230">
        <v>3</v>
      </c>
      <c r="B145" s="214" t="s">
        <v>751</v>
      </c>
      <c r="C145" s="233" t="s">
        <v>752</v>
      </c>
      <c r="D145" s="220">
        <v>1</v>
      </c>
      <c r="E145" s="63"/>
      <c r="F145" s="33">
        <v>0</v>
      </c>
      <c r="G145" s="33">
        <v>0</v>
      </c>
      <c r="H145" s="109"/>
      <c r="I145" s="109"/>
      <c r="J145" s="238"/>
      <c r="K145" s="109">
        <f t="shared" si="8"/>
        <v>0</v>
      </c>
    </row>
    <row r="146" spans="1:11" s="230" customFormat="1" ht="54" customHeight="1">
      <c r="A146" s="230">
        <v>4</v>
      </c>
      <c r="B146" s="40" t="s">
        <v>753</v>
      </c>
      <c r="C146" s="221" t="s">
        <v>754</v>
      </c>
      <c r="D146" s="220">
        <v>1</v>
      </c>
      <c r="E146" s="63" t="s">
        <v>79</v>
      </c>
      <c r="F146" s="33">
        <v>0</v>
      </c>
      <c r="G146" s="33">
        <v>0</v>
      </c>
      <c r="H146" s="238">
        <v>835127</v>
      </c>
      <c r="I146" s="238">
        <v>16703</v>
      </c>
      <c r="J146" s="238">
        <f t="shared" si="7"/>
        <v>100216</v>
      </c>
      <c r="K146" s="109">
        <f t="shared" si="8"/>
        <v>952046</v>
      </c>
    </row>
    <row r="147" spans="1:11" s="230" customFormat="1" ht="45.75" customHeight="1">
      <c r="A147" s="230">
        <v>4</v>
      </c>
      <c r="B147" s="40" t="s">
        <v>755</v>
      </c>
      <c r="C147" s="194" t="s">
        <v>756</v>
      </c>
      <c r="D147" s="220">
        <v>1</v>
      </c>
      <c r="E147" s="63" t="s">
        <v>79</v>
      </c>
      <c r="F147" s="33">
        <v>0</v>
      </c>
      <c r="G147" s="33">
        <v>0</v>
      </c>
      <c r="H147" s="238">
        <v>604748</v>
      </c>
      <c r="I147" s="238">
        <v>12096</v>
      </c>
      <c r="J147" s="238">
        <v>72571</v>
      </c>
      <c r="K147" s="109">
        <f t="shared" si="8"/>
        <v>689415</v>
      </c>
    </row>
    <row r="148" spans="1:11" s="230" customFormat="1" ht="18" customHeight="1">
      <c r="A148" s="230">
        <v>3</v>
      </c>
      <c r="B148" s="214" t="s">
        <v>757</v>
      </c>
      <c r="C148" s="220" t="s">
        <v>758</v>
      </c>
      <c r="D148" s="220">
        <v>1</v>
      </c>
      <c r="E148" s="63"/>
      <c r="F148" s="33">
        <v>0</v>
      </c>
      <c r="G148" s="33">
        <v>0</v>
      </c>
      <c r="H148" s="109"/>
      <c r="I148" s="109"/>
      <c r="J148" s="109"/>
      <c r="K148" s="109">
        <f t="shared" si="8"/>
        <v>0</v>
      </c>
    </row>
    <row r="149" spans="1:11" s="230" customFormat="1" ht="113.25" customHeight="1">
      <c r="A149" s="230">
        <v>4</v>
      </c>
      <c r="B149" s="40" t="s">
        <v>759</v>
      </c>
      <c r="C149" s="194" t="s">
        <v>760</v>
      </c>
      <c r="D149" s="220">
        <v>1</v>
      </c>
      <c r="E149" s="63" t="s">
        <v>79</v>
      </c>
      <c r="F149" s="33">
        <v>0</v>
      </c>
      <c r="G149" s="33">
        <v>0</v>
      </c>
      <c r="H149" s="238">
        <v>555380</v>
      </c>
      <c r="I149" s="238">
        <v>11108</v>
      </c>
      <c r="J149" s="238">
        <f t="shared" si="7"/>
        <v>66646</v>
      </c>
      <c r="K149" s="109">
        <f t="shared" si="8"/>
        <v>633134</v>
      </c>
    </row>
    <row r="150" spans="1:11" s="230" customFormat="1" ht="112.5" customHeight="1">
      <c r="A150" s="230">
        <v>4</v>
      </c>
      <c r="B150" s="40" t="s">
        <v>761</v>
      </c>
      <c r="C150" s="195" t="s">
        <v>762</v>
      </c>
      <c r="D150" s="220">
        <v>1</v>
      </c>
      <c r="E150" s="63" t="s">
        <v>79</v>
      </c>
      <c r="F150" s="33">
        <v>0</v>
      </c>
      <c r="G150" s="33">
        <v>0</v>
      </c>
      <c r="H150" s="238">
        <v>370253</v>
      </c>
      <c r="I150" s="238">
        <v>7406</v>
      </c>
      <c r="J150" s="238">
        <v>44432</v>
      </c>
      <c r="K150" s="109">
        <f t="shared" si="8"/>
        <v>422091</v>
      </c>
    </row>
    <row r="151" spans="1:11" s="230" customFormat="1" ht="87.75" customHeight="1">
      <c r="A151" s="230">
        <v>4</v>
      </c>
      <c r="B151" s="40" t="s">
        <v>763</v>
      </c>
      <c r="C151" s="196" t="s">
        <v>764</v>
      </c>
      <c r="D151" s="220">
        <v>1</v>
      </c>
      <c r="E151" s="63" t="s">
        <v>79</v>
      </c>
      <c r="F151" s="33">
        <v>0</v>
      </c>
      <c r="G151" s="33">
        <v>0</v>
      </c>
      <c r="H151" s="238">
        <v>0</v>
      </c>
      <c r="I151" s="238">
        <v>0</v>
      </c>
      <c r="J151" s="238">
        <f t="shared" si="7"/>
        <v>0</v>
      </c>
      <c r="K151" s="109">
        <f t="shared" si="8"/>
        <v>0</v>
      </c>
    </row>
    <row r="152" spans="1:11" s="230" customFormat="1" ht="33.75" customHeight="1">
      <c r="A152" s="230">
        <v>3</v>
      </c>
      <c r="B152" s="214" t="s">
        <v>765</v>
      </c>
      <c r="C152" s="220" t="s">
        <v>519</v>
      </c>
      <c r="D152" s="220">
        <v>1</v>
      </c>
      <c r="E152" s="33"/>
      <c r="F152" s="33">
        <v>0</v>
      </c>
      <c r="G152" s="33">
        <v>0</v>
      </c>
      <c r="H152" s="109"/>
      <c r="I152" s="109"/>
      <c r="J152" s="109"/>
      <c r="K152" s="109">
        <f t="shared" si="8"/>
        <v>0</v>
      </c>
    </row>
    <row r="153" spans="1:11" s="230" customFormat="1" ht="20.25" customHeight="1">
      <c r="B153" s="178" t="s">
        <v>766</v>
      </c>
      <c r="C153" s="43"/>
      <c r="D153" s="220">
        <v>1</v>
      </c>
      <c r="E153" s="63" t="s">
        <v>79</v>
      </c>
      <c r="F153" s="33">
        <v>0</v>
      </c>
      <c r="G153" s="33">
        <v>0</v>
      </c>
      <c r="H153" s="238">
        <v>0</v>
      </c>
      <c r="I153" s="238">
        <v>0</v>
      </c>
      <c r="J153" s="238">
        <v>0</v>
      </c>
      <c r="K153" s="109">
        <f t="shared" si="8"/>
        <v>0</v>
      </c>
    </row>
    <row r="154" spans="1:11" s="230" customFormat="1" ht="15" customHeight="1">
      <c r="B154" s="178" t="s">
        <v>767</v>
      </c>
      <c r="C154" s="43"/>
      <c r="D154" s="220">
        <v>1</v>
      </c>
      <c r="E154" s="63" t="s">
        <v>79</v>
      </c>
      <c r="F154" s="33">
        <v>0</v>
      </c>
      <c r="G154" s="33">
        <v>0</v>
      </c>
      <c r="H154" s="238">
        <v>0</v>
      </c>
      <c r="I154" s="238">
        <v>0</v>
      </c>
      <c r="J154" s="238">
        <v>0</v>
      </c>
      <c r="K154" s="109">
        <f t="shared" si="8"/>
        <v>0</v>
      </c>
    </row>
    <row r="155" spans="1:11" s="230" customFormat="1" ht="15.75" customHeight="1">
      <c r="B155" s="178" t="s">
        <v>768</v>
      </c>
      <c r="C155" s="43"/>
      <c r="D155" s="220">
        <v>1</v>
      </c>
      <c r="E155" s="63" t="s">
        <v>79</v>
      </c>
      <c r="F155" s="33">
        <v>0</v>
      </c>
      <c r="G155" s="33">
        <v>0</v>
      </c>
      <c r="H155" s="238">
        <v>0</v>
      </c>
      <c r="I155" s="238">
        <v>0</v>
      </c>
      <c r="J155" s="238">
        <v>0</v>
      </c>
      <c r="K155" s="109">
        <f t="shared" si="8"/>
        <v>0</v>
      </c>
    </row>
    <row r="156" spans="1:11" s="40" customFormat="1" ht="15.75" customHeight="1">
      <c r="C156" s="217" t="s">
        <v>769</v>
      </c>
      <c r="D156" s="220">
        <v>1</v>
      </c>
      <c r="E156" s="33"/>
      <c r="F156" s="33">
        <v>0</v>
      </c>
      <c r="G156" s="33">
        <v>0</v>
      </c>
      <c r="H156" s="46">
        <f>SUM(H100:H155)</f>
        <v>20569647</v>
      </c>
      <c r="I156" s="46">
        <f>SUM(I100:I155)</f>
        <v>411443</v>
      </c>
      <c r="J156" s="46">
        <f>SUM(J100:J155)</f>
        <v>2468397</v>
      </c>
      <c r="K156" s="109">
        <f t="shared" si="8"/>
        <v>23449487</v>
      </c>
    </row>
    <row r="157" spans="1:11" s="228" customFormat="1" ht="15.75" customHeight="1">
      <c r="C157" s="67"/>
      <c r="D157" s="220">
        <v>1</v>
      </c>
      <c r="E157" s="33"/>
      <c r="F157" s="33">
        <v>0</v>
      </c>
      <c r="G157" s="33">
        <v>0</v>
      </c>
      <c r="H157" s="109"/>
      <c r="I157" s="109"/>
      <c r="J157" s="109"/>
      <c r="K157" s="109">
        <f t="shared" si="8"/>
        <v>0</v>
      </c>
    </row>
    <row r="158" spans="1:11" s="230" customFormat="1" ht="23.25" customHeight="1">
      <c r="A158" s="230">
        <v>2</v>
      </c>
      <c r="B158" s="214">
        <v>3.4</v>
      </c>
      <c r="C158" s="220" t="s">
        <v>526</v>
      </c>
      <c r="D158" s="220">
        <v>1</v>
      </c>
      <c r="E158" s="33"/>
      <c r="F158" s="33">
        <v>0</v>
      </c>
      <c r="G158" s="33">
        <v>0</v>
      </c>
      <c r="H158" s="109"/>
      <c r="I158" s="109"/>
      <c r="J158" s="109"/>
      <c r="K158" s="109">
        <f t="shared" si="8"/>
        <v>0</v>
      </c>
    </row>
    <row r="159" spans="1:11" s="230" customFormat="1" ht="27.75" customHeight="1">
      <c r="A159" s="230">
        <v>3</v>
      </c>
      <c r="B159" s="40" t="s">
        <v>770</v>
      </c>
      <c r="C159" s="221" t="s">
        <v>528</v>
      </c>
      <c r="D159" s="220">
        <v>1</v>
      </c>
      <c r="E159" s="63" t="s">
        <v>79</v>
      </c>
      <c r="F159" s="33">
        <v>0</v>
      </c>
      <c r="G159" s="33">
        <v>0</v>
      </c>
      <c r="H159" s="238">
        <v>0</v>
      </c>
      <c r="I159" s="238">
        <v>0</v>
      </c>
      <c r="J159" s="238">
        <v>0</v>
      </c>
      <c r="K159" s="109">
        <f t="shared" si="8"/>
        <v>0</v>
      </c>
    </row>
    <row r="160" spans="1:11" s="230" customFormat="1" ht="18" customHeight="1">
      <c r="B160" s="40" t="s">
        <v>771</v>
      </c>
      <c r="C160" s="85"/>
      <c r="D160" s="220">
        <v>1</v>
      </c>
      <c r="E160" s="63" t="s">
        <v>79</v>
      </c>
      <c r="F160" s="33">
        <v>0</v>
      </c>
      <c r="G160" s="33">
        <v>0</v>
      </c>
      <c r="H160" s="238">
        <v>0</v>
      </c>
      <c r="I160" s="238">
        <v>0</v>
      </c>
      <c r="J160" s="238">
        <v>0</v>
      </c>
      <c r="K160" s="109">
        <f t="shared" si="8"/>
        <v>0</v>
      </c>
    </row>
    <row r="161" spans="2:11" s="230" customFormat="1" ht="19.5" customHeight="1">
      <c r="B161" s="40" t="s">
        <v>772</v>
      </c>
      <c r="C161" s="85"/>
      <c r="D161" s="220">
        <v>1</v>
      </c>
      <c r="E161" s="63" t="s">
        <v>79</v>
      </c>
      <c r="F161" s="33">
        <v>0</v>
      </c>
      <c r="G161" s="33">
        <v>0</v>
      </c>
      <c r="H161" s="238">
        <v>0</v>
      </c>
      <c r="I161" s="238">
        <v>0</v>
      </c>
      <c r="J161" s="238">
        <v>0</v>
      </c>
      <c r="K161" s="109">
        <f t="shared" si="8"/>
        <v>0</v>
      </c>
    </row>
    <row r="162" spans="2:11" s="230" customFormat="1" ht="21" customHeight="1">
      <c r="B162" s="40"/>
      <c r="C162" s="217" t="s">
        <v>773</v>
      </c>
      <c r="D162" s="217"/>
      <c r="E162" s="33"/>
      <c r="F162" s="33">
        <v>0</v>
      </c>
      <c r="G162" s="33">
        <v>0</v>
      </c>
      <c r="H162" s="46">
        <f>SUM(H159:H161)</f>
        <v>0</v>
      </c>
      <c r="I162" s="46">
        <f>SUM(I159:I161)</f>
        <v>0</v>
      </c>
      <c r="J162" s="46">
        <f>SUM(J159:J161)</f>
        <v>0</v>
      </c>
      <c r="K162" s="109">
        <f t="shared" si="8"/>
        <v>0</v>
      </c>
    </row>
    <row r="163" spans="2:11" s="228" customFormat="1" ht="16.5" customHeight="1">
      <c r="C163" s="67"/>
      <c r="D163" s="67"/>
      <c r="E163" s="33"/>
      <c r="F163" s="33">
        <v>0</v>
      </c>
      <c r="G163" s="33">
        <v>0</v>
      </c>
      <c r="H163" s="109"/>
      <c r="I163" s="109"/>
      <c r="J163" s="109"/>
      <c r="K163" s="46"/>
    </row>
    <row r="164" spans="2:11" s="230" customFormat="1" ht="30" customHeight="1">
      <c r="B164" s="321" t="s">
        <v>815</v>
      </c>
      <c r="C164" s="346"/>
      <c r="D164" s="22"/>
      <c r="E164" s="33"/>
      <c r="F164" s="33">
        <v>0</v>
      </c>
      <c r="G164" s="33">
        <v>0</v>
      </c>
      <c r="H164" s="46">
        <f>H42+H96+H156+H162</f>
        <v>155023599</v>
      </c>
      <c r="I164" s="46">
        <f>I42+I96+I156+I162</f>
        <v>6785507</v>
      </c>
      <c r="J164" s="46">
        <f>J42+J96+J156+J162</f>
        <v>18772782</v>
      </c>
      <c r="K164" s="46">
        <f>SUM(K42+K96+K156+K162)</f>
        <v>180581888</v>
      </c>
    </row>
    <row r="165" spans="2:11" s="40" customFormat="1" ht="17.25" customHeight="1">
      <c r="B165" s="234"/>
      <c r="C165" s="218" t="s">
        <v>775</v>
      </c>
      <c r="D165" s="218"/>
      <c r="E165" s="216"/>
      <c r="F165" s="216"/>
      <c r="G165" s="216"/>
      <c r="H165" s="252"/>
      <c r="I165" s="109"/>
      <c r="J165" s="109"/>
      <c r="K165" s="109"/>
    </row>
    <row r="166" spans="2:11" s="40" customFormat="1" ht="21" customHeight="1">
      <c r="B166" s="88"/>
      <c r="C166" s="88" t="s">
        <v>272</v>
      </c>
      <c r="D166" s="88"/>
      <c r="E166" s="84"/>
      <c r="F166" s="84"/>
      <c r="G166" s="84"/>
      <c r="H166" s="253"/>
      <c r="I166" s="238"/>
      <c r="J166" s="238"/>
      <c r="K166" s="238"/>
    </row>
    <row r="167" spans="2:11" s="230" customFormat="1" ht="19.5" customHeight="1">
      <c r="B167" s="235"/>
      <c r="C167" s="236"/>
      <c r="D167" s="236"/>
      <c r="E167" s="216"/>
      <c r="F167" s="216"/>
      <c r="G167" s="216"/>
      <c r="H167" s="252"/>
      <c r="I167" s="109"/>
      <c r="J167" s="109"/>
      <c r="K167" s="109"/>
    </row>
    <row r="168" spans="2:11" s="230" customFormat="1" ht="17.25" customHeight="1">
      <c r="B168" s="88"/>
      <c r="C168" s="237" t="s">
        <v>62</v>
      </c>
      <c r="D168" s="237"/>
      <c r="E168" s="84"/>
      <c r="F168" s="84"/>
      <c r="G168" s="84"/>
      <c r="H168" s="253"/>
      <c r="I168" s="238"/>
      <c r="J168" s="238"/>
      <c r="K168" s="238"/>
    </row>
    <row r="169" spans="2:11" s="230" customFormat="1" ht="18" customHeight="1">
      <c r="B169" s="88"/>
      <c r="C169" s="237" t="s">
        <v>63</v>
      </c>
      <c r="D169" s="237"/>
      <c r="E169" s="84"/>
      <c r="F169" s="84"/>
      <c r="G169" s="84"/>
      <c r="H169" s="253"/>
      <c r="I169" s="238"/>
      <c r="J169" s="238"/>
      <c r="K169" s="238"/>
    </row>
    <row r="170" spans="2:11" s="230" customFormat="1" ht="20.25" customHeight="1">
      <c r="B170" s="88"/>
      <c r="C170" s="237" t="s">
        <v>64</v>
      </c>
      <c r="D170" s="237"/>
      <c r="E170" s="84"/>
      <c r="F170" s="84"/>
      <c r="G170" s="84"/>
      <c r="H170" s="253"/>
      <c r="I170" s="238"/>
      <c r="J170" s="238"/>
      <c r="K170" s="238"/>
    </row>
    <row r="171" spans="2:11" s="63" customFormat="1" ht="14.25">
      <c r="B171" s="213"/>
      <c r="C171" s="213"/>
      <c r="D171" s="213"/>
      <c r="H171" s="109"/>
      <c r="I171" s="109"/>
      <c r="J171" s="109"/>
      <c r="K171" s="109"/>
    </row>
    <row r="172" spans="2:11" s="63" customFormat="1" ht="43.15" customHeight="1">
      <c r="B172" s="213"/>
      <c r="C172" s="213"/>
      <c r="D172" s="213"/>
      <c r="H172" s="109"/>
      <c r="I172" s="109"/>
      <c r="J172" s="109"/>
      <c r="K172" s="109"/>
    </row>
  </sheetData>
  <mergeCells count="4">
    <mergeCell ref="B1:K1"/>
    <mergeCell ref="B6:C6"/>
    <mergeCell ref="B7:C7"/>
    <mergeCell ref="B164:C16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24"/>
  <sheetViews>
    <sheetView topLeftCell="D1" workbookViewId="0">
      <selection activeCell="D1" sqref="A1:XFD1048576"/>
    </sheetView>
  </sheetViews>
  <sheetFormatPr defaultColWidth="8.7109375" defaultRowHeight="12.75"/>
  <cols>
    <col min="1" max="1" width="8.7109375" style="269"/>
    <col min="2" max="2" width="16.28515625" style="269" customWidth="1"/>
    <col min="3" max="3" width="99.28515625" style="269" customWidth="1"/>
    <col min="4" max="4" width="13.7109375" style="269" customWidth="1"/>
    <col min="5" max="5" width="21.7109375" style="269" customWidth="1"/>
    <col min="6" max="9" width="23.7109375" style="269" customWidth="1"/>
    <col min="10" max="10" width="18.28515625" style="269" customWidth="1"/>
    <col min="11" max="11" width="34.5703125" style="270" customWidth="1"/>
    <col min="12" max="16384" width="8.7109375" style="269"/>
  </cols>
  <sheetData>
    <row r="1" spans="1:11" s="110" customFormat="1" ht="25.5" customHeight="1">
      <c r="B1" s="334" t="s">
        <v>817</v>
      </c>
      <c r="C1" s="334"/>
      <c r="D1" s="334"/>
      <c r="E1" s="334"/>
      <c r="F1" s="334"/>
      <c r="G1" s="334"/>
      <c r="H1" s="334"/>
      <c r="I1" s="334"/>
      <c r="J1" s="334"/>
      <c r="K1" s="334"/>
    </row>
    <row r="2" spans="1:11" s="106" customFormat="1" ht="30" customHeight="1">
      <c r="B2" s="257"/>
      <c r="C2" s="257" t="s">
        <v>282</v>
      </c>
      <c r="D2" s="261"/>
      <c r="E2" s="317"/>
      <c r="F2" s="317"/>
      <c r="G2" s="317"/>
      <c r="H2" s="317"/>
      <c r="I2" s="317"/>
      <c r="J2" s="317"/>
      <c r="K2" s="317"/>
    </row>
    <row r="3" spans="1:11" s="110" customFormat="1" ht="40.5" customHeight="1">
      <c r="A3" s="110" t="s">
        <v>12</v>
      </c>
      <c r="B3" s="271" t="s">
        <v>2</v>
      </c>
      <c r="C3" s="256" t="s">
        <v>0</v>
      </c>
      <c r="D3" s="262" t="s">
        <v>3</v>
      </c>
      <c r="E3" s="256" t="s">
        <v>1</v>
      </c>
      <c r="F3" s="33" t="s">
        <v>818</v>
      </c>
      <c r="G3" s="33" t="s">
        <v>273</v>
      </c>
      <c r="H3" s="33" t="s">
        <v>274</v>
      </c>
      <c r="I3" s="33" t="s">
        <v>275</v>
      </c>
      <c r="J3" s="33" t="s">
        <v>779</v>
      </c>
      <c r="K3" s="46" t="s">
        <v>781</v>
      </c>
    </row>
    <row r="4" spans="1:11" s="110" customFormat="1" ht="51" customHeight="1">
      <c r="A4" s="110">
        <v>2</v>
      </c>
      <c r="B4" s="256">
        <v>4.0999999999999996</v>
      </c>
      <c r="C4" s="263" t="s">
        <v>845</v>
      </c>
      <c r="D4" s="262"/>
      <c r="E4" s="256"/>
      <c r="F4" s="63"/>
      <c r="G4" s="63"/>
      <c r="H4" s="63"/>
      <c r="I4" s="63"/>
      <c r="J4" s="63"/>
      <c r="K4" s="109"/>
    </row>
    <row r="5" spans="1:11" s="110" customFormat="1" ht="27.6" customHeight="1">
      <c r="B5" s="260"/>
      <c r="C5" s="258"/>
      <c r="D5" s="264"/>
      <c r="E5" s="260"/>
      <c r="F5" s="63"/>
      <c r="G5" s="63"/>
      <c r="H5" s="63"/>
      <c r="I5" s="63"/>
      <c r="J5" s="63"/>
      <c r="K5" s="109"/>
    </row>
    <row r="6" spans="1:11" s="110" customFormat="1" ht="27.6" customHeight="1">
      <c r="A6" s="110">
        <v>3</v>
      </c>
      <c r="B6" s="260" t="s">
        <v>819</v>
      </c>
      <c r="C6" s="259" t="s">
        <v>820</v>
      </c>
      <c r="D6" s="264">
        <v>1</v>
      </c>
      <c r="E6" s="256" t="s">
        <v>821</v>
      </c>
      <c r="F6" s="41">
        <v>50000</v>
      </c>
      <c r="G6" s="41">
        <v>0</v>
      </c>
      <c r="H6" s="41">
        <v>0</v>
      </c>
      <c r="I6" s="41">
        <v>0</v>
      </c>
      <c r="J6" s="41">
        <f>ROUNDUP(F6*12%,0)</f>
        <v>6000</v>
      </c>
      <c r="K6" s="109">
        <f xml:space="preserve"> (D6*F6)+J6</f>
        <v>56000</v>
      </c>
    </row>
    <row r="7" spans="1:11" s="110" customFormat="1" ht="27.6" customHeight="1">
      <c r="A7" s="110">
        <v>3</v>
      </c>
      <c r="B7" s="260" t="s">
        <v>822</v>
      </c>
      <c r="C7" s="259" t="s">
        <v>823</v>
      </c>
      <c r="D7" s="264">
        <v>1</v>
      </c>
      <c r="E7" s="256" t="s">
        <v>821</v>
      </c>
      <c r="F7" s="41">
        <v>10000</v>
      </c>
      <c r="G7" s="41">
        <v>0</v>
      </c>
      <c r="H7" s="41">
        <v>0</v>
      </c>
      <c r="I7" s="41">
        <v>0</v>
      </c>
      <c r="J7" s="41">
        <f t="shared" ref="J7:J16" si="0">ROUNDUP(F7*12%,0)</f>
        <v>1200</v>
      </c>
      <c r="K7" s="109">
        <f t="shared" ref="K7:K17" si="1" xml:space="preserve"> (D7*F7)+J7</f>
        <v>11200</v>
      </c>
    </row>
    <row r="8" spans="1:11" s="110" customFormat="1" ht="27.6" customHeight="1">
      <c r="A8" s="110">
        <v>3</v>
      </c>
      <c r="B8" s="260" t="s">
        <v>824</v>
      </c>
      <c r="C8" s="259" t="s">
        <v>825</v>
      </c>
      <c r="D8" s="264">
        <v>1</v>
      </c>
      <c r="E8" s="256" t="s">
        <v>821</v>
      </c>
      <c r="F8" s="41">
        <v>20000</v>
      </c>
      <c r="G8" s="41">
        <v>0</v>
      </c>
      <c r="H8" s="41">
        <v>0</v>
      </c>
      <c r="I8" s="41">
        <v>0</v>
      </c>
      <c r="J8" s="41">
        <f t="shared" si="0"/>
        <v>2400</v>
      </c>
      <c r="K8" s="109">
        <f t="shared" si="1"/>
        <v>22400</v>
      </c>
    </row>
    <row r="9" spans="1:11" s="110" customFormat="1" ht="27.6" customHeight="1">
      <c r="A9" s="110">
        <v>3</v>
      </c>
      <c r="B9" s="260" t="s">
        <v>826</v>
      </c>
      <c r="C9" s="259" t="s">
        <v>827</v>
      </c>
      <c r="D9" s="264">
        <v>1</v>
      </c>
      <c r="E9" s="256" t="s">
        <v>821</v>
      </c>
      <c r="F9" s="41">
        <v>20000</v>
      </c>
      <c r="G9" s="41">
        <v>0</v>
      </c>
      <c r="H9" s="41">
        <v>0</v>
      </c>
      <c r="I9" s="41">
        <v>0</v>
      </c>
      <c r="J9" s="41">
        <f t="shared" si="0"/>
        <v>2400</v>
      </c>
      <c r="K9" s="109">
        <f t="shared" si="1"/>
        <v>22400</v>
      </c>
    </row>
    <row r="10" spans="1:11" s="110" customFormat="1" ht="27.6" customHeight="1">
      <c r="A10" s="110">
        <v>3</v>
      </c>
      <c r="B10" s="260" t="s">
        <v>828</v>
      </c>
      <c r="C10" s="259" t="s">
        <v>829</v>
      </c>
      <c r="D10" s="264">
        <v>1</v>
      </c>
      <c r="E10" s="256" t="s">
        <v>821</v>
      </c>
      <c r="F10" s="41">
        <v>30000</v>
      </c>
      <c r="G10" s="41">
        <v>0</v>
      </c>
      <c r="H10" s="41">
        <v>0</v>
      </c>
      <c r="I10" s="41">
        <v>0</v>
      </c>
      <c r="J10" s="41">
        <f t="shared" si="0"/>
        <v>3600</v>
      </c>
      <c r="K10" s="109">
        <f t="shared" si="1"/>
        <v>33600</v>
      </c>
    </row>
    <row r="11" spans="1:11" s="110" customFormat="1" ht="27.6" customHeight="1">
      <c r="A11" s="110">
        <v>3</v>
      </c>
      <c r="B11" s="260" t="s">
        <v>830</v>
      </c>
      <c r="C11" s="259" t="s">
        <v>831</v>
      </c>
      <c r="D11" s="264">
        <v>1</v>
      </c>
      <c r="E11" s="256" t="s">
        <v>821</v>
      </c>
      <c r="F11" s="41">
        <v>7500</v>
      </c>
      <c r="G11" s="41">
        <v>0</v>
      </c>
      <c r="H11" s="41">
        <v>0</v>
      </c>
      <c r="I11" s="41">
        <v>0</v>
      </c>
      <c r="J11" s="41">
        <f t="shared" si="0"/>
        <v>900</v>
      </c>
      <c r="K11" s="109">
        <f t="shared" si="1"/>
        <v>8400</v>
      </c>
    </row>
    <row r="12" spans="1:11" s="110" customFormat="1" ht="28.5" customHeight="1">
      <c r="A12" s="110">
        <v>3</v>
      </c>
      <c r="B12" s="260" t="s">
        <v>832</v>
      </c>
      <c r="C12" s="259" t="s">
        <v>833</v>
      </c>
      <c r="D12" s="264">
        <v>1</v>
      </c>
      <c r="E12" s="256" t="s">
        <v>821</v>
      </c>
      <c r="F12" s="41">
        <v>8000</v>
      </c>
      <c r="G12" s="41">
        <v>0</v>
      </c>
      <c r="H12" s="41">
        <v>0</v>
      </c>
      <c r="I12" s="41">
        <v>0</v>
      </c>
      <c r="J12" s="41">
        <f t="shared" si="0"/>
        <v>960</v>
      </c>
      <c r="K12" s="109">
        <f t="shared" si="1"/>
        <v>8960</v>
      </c>
    </row>
    <row r="13" spans="1:11" s="110" customFormat="1" ht="114.75" customHeight="1">
      <c r="A13" s="110">
        <v>3</v>
      </c>
      <c r="B13" s="260" t="s">
        <v>834</v>
      </c>
      <c r="C13" s="265" t="s">
        <v>835</v>
      </c>
      <c r="D13" s="264">
        <v>1</v>
      </c>
      <c r="E13" s="256" t="s">
        <v>836</v>
      </c>
      <c r="F13" s="41">
        <v>100000</v>
      </c>
      <c r="G13" s="41">
        <v>0</v>
      </c>
      <c r="H13" s="41">
        <v>0</v>
      </c>
      <c r="I13" s="41">
        <v>0</v>
      </c>
      <c r="J13" s="41">
        <f t="shared" si="0"/>
        <v>12000</v>
      </c>
      <c r="K13" s="109">
        <f t="shared" si="1"/>
        <v>112000</v>
      </c>
    </row>
    <row r="14" spans="1:11" s="110" customFormat="1" ht="27.6" customHeight="1">
      <c r="A14" s="110">
        <v>3</v>
      </c>
      <c r="B14" s="260" t="s">
        <v>837</v>
      </c>
      <c r="C14" s="259" t="s">
        <v>838</v>
      </c>
      <c r="D14" s="264">
        <v>1</v>
      </c>
      <c r="E14" s="256" t="s">
        <v>821</v>
      </c>
      <c r="F14" s="41">
        <v>8000</v>
      </c>
      <c r="G14" s="41">
        <v>0</v>
      </c>
      <c r="H14" s="41">
        <v>0</v>
      </c>
      <c r="I14" s="41">
        <v>0</v>
      </c>
      <c r="J14" s="41">
        <f t="shared" si="0"/>
        <v>960</v>
      </c>
      <c r="K14" s="109">
        <f t="shared" si="1"/>
        <v>8960</v>
      </c>
    </row>
    <row r="15" spans="1:11" s="110" customFormat="1" ht="55.5" customHeight="1">
      <c r="A15" s="110">
        <v>3</v>
      </c>
      <c r="B15" s="260" t="s">
        <v>839</v>
      </c>
      <c r="C15" s="259" t="s">
        <v>840</v>
      </c>
      <c r="D15" s="264">
        <v>1</v>
      </c>
      <c r="E15" s="256" t="s">
        <v>821</v>
      </c>
      <c r="F15" s="41">
        <v>12000</v>
      </c>
      <c r="G15" s="41">
        <v>0</v>
      </c>
      <c r="H15" s="41">
        <v>0</v>
      </c>
      <c r="I15" s="41">
        <v>0</v>
      </c>
      <c r="J15" s="41">
        <f t="shared" si="0"/>
        <v>1440</v>
      </c>
      <c r="K15" s="109">
        <f t="shared" si="1"/>
        <v>13440</v>
      </c>
    </row>
    <row r="16" spans="1:11" s="113" customFormat="1" ht="55.5" customHeight="1" thickBot="1">
      <c r="A16" s="44">
        <v>3</v>
      </c>
      <c r="B16" s="260" t="s">
        <v>841</v>
      </c>
      <c r="C16" s="259" t="s">
        <v>842</v>
      </c>
      <c r="D16" s="266">
        <v>1</v>
      </c>
      <c r="E16" s="256" t="s">
        <v>843</v>
      </c>
      <c r="F16" s="245">
        <v>35000</v>
      </c>
      <c r="G16" s="41">
        <v>0</v>
      </c>
      <c r="H16" s="41">
        <v>0</v>
      </c>
      <c r="I16" s="41">
        <v>0</v>
      </c>
      <c r="J16" s="41">
        <f t="shared" si="0"/>
        <v>4200</v>
      </c>
      <c r="K16" s="109">
        <f t="shared" si="1"/>
        <v>39200</v>
      </c>
    </row>
    <row r="17" spans="2:11" s="44" customFormat="1" ht="55.5" customHeight="1">
      <c r="B17" s="321" t="s">
        <v>844</v>
      </c>
      <c r="C17" s="346"/>
      <c r="D17" s="111"/>
      <c r="E17" s="256"/>
      <c r="F17" s="46">
        <f>SUM(F6:F16)</f>
        <v>300500</v>
      </c>
      <c r="G17" s="41">
        <v>0</v>
      </c>
      <c r="H17" s="41">
        <v>0</v>
      </c>
      <c r="I17" s="41">
        <v>0</v>
      </c>
      <c r="J17" s="46">
        <f>SUM(J6:J16)</f>
        <v>36060</v>
      </c>
      <c r="K17" s="109">
        <f t="shared" si="1"/>
        <v>36060</v>
      </c>
    </row>
    <row r="18" spans="2:11" s="44" customFormat="1" ht="22.5" customHeight="1">
      <c r="B18" s="30"/>
      <c r="C18" s="31"/>
      <c r="D18" s="30"/>
      <c r="E18" s="30"/>
      <c r="F18" s="30"/>
      <c r="G18" s="30"/>
      <c r="H18" s="30"/>
      <c r="I18" s="30"/>
      <c r="J18" s="30"/>
      <c r="K18" s="162"/>
    </row>
    <row r="19" spans="2:11" s="44" customFormat="1" ht="20.25" customHeight="1">
      <c r="B19" s="161"/>
      <c r="C19" s="161" t="s">
        <v>272</v>
      </c>
      <c r="D19" s="30"/>
      <c r="E19" s="30"/>
      <c r="F19" s="30"/>
      <c r="G19" s="30"/>
      <c r="H19" s="30"/>
      <c r="I19" s="30"/>
      <c r="J19" s="30"/>
      <c r="K19" s="162"/>
    </row>
    <row r="20" spans="2:11" s="110" customFormat="1" ht="21" customHeight="1">
      <c r="B20" s="30"/>
      <c r="C20" s="30"/>
      <c r="D20" s="30"/>
      <c r="E20" s="30"/>
      <c r="F20" s="30"/>
      <c r="G20" s="30"/>
      <c r="H20" s="30"/>
      <c r="I20" s="30"/>
      <c r="J20" s="30"/>
      <c r="K20" s="162"/>
    </row>
    <row r="21" spans="2:11" s="110" customFormat="1" ht="23.25" customHeight="1">
      <c r="B21" s="30"/>
      <c r="C21" s="31" t="s">
        <v>62</v>
      </c>
      <c r="D21" s="160"/>
      <c r="E21" s="160"/>
      <c r="F21" s="30"/>
      <c r="G21" s="30"/>
      <c r="H21" s="30"/>
      <c r="I21" s="30"/>
      <c r="J21" s="30"/>
      <c r="K21" s="162"/>
    </row>
    <row r="22" spans="2:11" s="110" customFormat="1" ht="15.75" customHeight="1">
      <c r="B22" s="30"/>
      <c r="C22" s="31" t="s">
        <v>63</v>
      </c>
      <c r="D22" s="160"/>
      <c r="E22" s="160"/>
      <c r="F22" s="30"/>
      <c r="G22" s="30"/>
      <c r="H22" s="30"/>
      <c r="I22" s="30"/>
      <c r="J22" s="30"/>
      <c r="K22" s="162"/>
    </row>
    <row r="23" spans="2:11" s="110" customFormat="1" ht="20.25" customHeight="1">
      <c r="B23" s="30"/>
      <c r="C23" s="31" t="s">
        <v>64</v>
      </c>
      <c r="D23" s="160"/>
      <c r="E23" s="160"/>
      <c r="F23" s="30"/>
      <c r="G23" s="30"/>
      <c r="H23" s="30"/>
      <c r="I23" s="30"/>
      <c r="J23" s="30"/>
      <c r="K23" s="162"/>
    </row>
    <row r="24" spans="2:11" s="110" customFormat="1" ht="15">
      <c r="B24" s="267"/>
      <c r="C24" s="44"/>
      <c r="D24" s="44"/>
      <c r="E24" s="44"/>
      <c r="F24" s="44"/>
      <c r="G24" s="44"/>
      <c r="H24" s="44"/>
      <c r="I24" s="44"/>
      <c r="J24" s="44"/>
      <c r="K24" s="268"/>
    </row>
  </sheetData>
  <mergeCells count="3">
    <mergeCell ref="B1:K1"/>
    <mergeCell ref="E2:K2"/>
    <mergeCell ref="B17:C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74"/>
  <sheetViews>
    <sheetView topLeftCell="D58" workbookViewId="0">
      <selection activeCell="B3" sqref="B3"/>
    </sheetView>
  </sheetViews>
  <sheetFormatPr defaultColWidth="8.7109375" defaultRowHeight="12.75"/>
  <cols>
    <col min="1" max="2" width="8.7109375" style="269"/>
    <col min="3" max="3" width="71.7109375" style="269" customWidth="1"/>
    <col min="4" max="4" width="22" style="269" customWidth="1"/>
    <col min="5" max="5" width="12.7109375" style="269" customWidth="1"/>
    <col min="6" max="9" width="17" style="269" customWidth="1"/>
    <col min="10" max="10" width="16.42578125" style="269" customWidth="1"/>
    <col min="11" max="11" width="32.28515625" style="269" customWidth="1"/>
    <col min="12" max="16384" width="8.7109375" style="269"/>
  </cols>
  <sheetData>
    <row r="1" spans="1:11" s="110" customFormat="1" ht="20.100000000000001" customHeight="1">
      <c r="B1" s="334" t="s">
        <v>846</v>
      </c>
      <c r="C1" s="334"/>
      <c r="D1" s="334"/>
      <c r="E1" s="334"/>
      <c r="F1" s="334"/>
      <c r="G1" s="334"/>
      <c r="H1" s="334"/>
      <c r="I1" s="334"/>
      <c r="J1" s="334"/>
      <c r="K1" s="334"/>
    </row>
    <row r="2" spans="1:11" s="106" customFormat="1" ht="20.100000000000001" customHeight="1">
      <c r="B2" s="272"/>
      <c r="C2" s="272" t="s">
        <v>46</v>
      </c>
      <c r="D2" s="272"/>
      <c r="E2" s="317" t="s">
        <v>847</v>
      </c>
      <c r="F2" s="317"/>
      <c r="G2" s="317"/>
      <c r="H2" s="317"/>
      <c r="I2" s="317"/>
      <c r="J2" s="317"/>
      <c r="K2" s="317"/>
    </row>
    <row r="3" spans="1:11" s="110" customFormat="1" ht="30" customHeight="1">
      <c r="A3" s="110" t="s">
        <v>12</v>
      </c>
      <c r="B3" s="61" t="s">
        <v>2</v>
      </c>
      <c r="C3" s="61" t="s">
        <v>848</v>
      </c>
      <c r="D3" s="106" t="s">
        <v>3</v>
      </c>
      <c r="E3" s="33" t="s">
        <v>1</v>
      </c>
      <c r="F3" s="33" t="s">
        <v>818</v>
      </c>
      <c r="G3" s="33" t="s">
        <v>273</v>
      </c>
      <c r="H3" s="33" t="s">
        <v>274</v>
      </c>
      <c r="I3" s="33" t="s">
        <v>275</v>
      </c>
      <c r="J3" s="61" t="s">
        <v>779</v>
      </c>
      <c r="K3" s="33" t="s">
        <v>781</v>
      </c>
    </row>
    <row r="4" spans="1:11" s="110" customFormat="1" ht="37.5" customHeight="1">
      <c r="A4" s="110">
        <v>2</v>
      </c>
      <c r="B4" s="33">
        <v>5.0999999999999996</v>
      </c>
      <c r="C4" s="276" t="s">
        <v>849</v>
      </c>
      <c r="D4" s="108"/>
      <c r="E4" s="108"/>
      <c r="F4" s="108"/>
      <c r="G4" s="108"/>
      <c r="H4" s="108"/>
      <c r="I4" s="108"/>
      <c r="J4" s="108"/>
      <c r="K4" s="108"/>
    </row>
    <row r="5" spans="1:11" s="110" customFormat="1" ht="20.100000000000001" customHeight="1">
      <c r="A5" s="110">
        <v>3</v>
      </c>
      <c r="B5" s="277" t="s">
        <v>850</v>
      </c>
      <c r="C5" s="274" t="s">
        <v>851</v>
      </c>
      <c r="D5" s="107" t="s">
        <v>852</v>
      </c>
      <c r="E5" s="107" t="s">
        <v>821</v>
      </c>
      <c r="F5" s="286">
        <v>10448</v>
      </c>
      <c r="G5" s="286">
        <v>0</v>
      </c>
      <c r="H5" s="286">
        <v>0</v>
      </c>
      <c r="I5" s="286">
        <v>0</v>
      </c>
      <c r="J5" s="41">
        <f t="shared" ref="J5:J65" si="0">ROUNDUP(F5*12%,0)</f>
        <v>1254</v>
      </c>
      <c r="K5" s="292" t="s">
        <v>974</v>
      </c>
    </row>
    <row r="6" spans="1:11" s="110" customFormat="1" ht="20.100000000000001" customHeight="1">
      <c r="A6" s="110">
        <v>3</v>
      </c>
      <c r="B6" s="277" t="s">
        <v>853</v>
      </c>
      <c r="C6" s="274" t="s">
        <v>854</v>
      </c>
      <c r="D6" s="107" t="s">
        <v>852</v>
      </c>
      <c r="E6" s="107" t="s">
        <v>821</v>
      </c>
      <c r="F6" s="286">
        <v>59441</v>
      </c>
      <c r="G6" s="286">
        <v>0</v>
      </c>
      <c r="H6" s="286">
        <v>0</v>
      </c>
      <c r="I6" s="286">
        <v>0</v>
      </c>
      <c r="J6" s="41">
        <f t="shared" si="0"/>
        <v>7133</v>
      </c>
      <c r="K6" s="63">
        <f xml:space="preserve"> (D6*F6)+J6</f>
        <v>66574</v>
      </c>
    </row>
    <row r="7" spans="1:11" s="110" customFormat="1" ht="31.5" customHeight="1">
      <c r="A7" s="110">
        <v>3</v>
      </c>
      <c r="B7" s="277" t="s">
        <v>855</v>
      </c>
      <c r="C7" s="274" t="s">
        <v>856</v>
      </c>
      <c r="D7" s="107" t="s">
        <v>852</v>
      </c>
      <c r="E7" s="107" t="s">
        <v>821</v>
      </c>
      <c r="F7" s="286">
        <v>42510</v>
      </c>
      <c r="G7" s="286">
        <v>0</v>
      </c>
      <c r="H7" s="286">
        <v>0</v>
      </c>
      <c r="I7" s="286">
        <v>0</v>
      </c>
      <c r="J7" s="41">
        <f t="shared" si="0"/>
        <v>5102</v>
      </c>
      <c r="K7" s="63">
        <f t="shared" ref="K7:K67" si="1" xml:space="preserve"> (D7*F7)+J7</f>
        <v>47612</v>
      </c>
    </row>
    <row r="8" spans="1:11" s="110" customFormat="1" ht="20.100000000000001" customHeight="1">
      <c r="A8" s="110">
        <v>3</v>
      </c>
      <c r="B8" s="277" t="s">
        <v>857</v>
      </c>
      <c r="C8" s="274" t="s">
        <v>858</v>
      </c>
      <c r="D8" s="107" t="s">
        <v>852</v>
      </c>
      <c r="E8" s="107" t="s">
        <v>821</v>
      </c>
      <c r="F8" s="286">
        <v>157070</v>
      </c>
      <c r="G8" s="286">
        <v>0</v>
      </c>
      <c r="H8" s="286">
        <v>0</v>
      </c>
      <c r="I8" s="286">
        <v>0</v>
      </c>
      <c r="J8" s="41">
        <f t="shared" si="0"/>
        <v>18849</v>
      </c>
      <c r="K8" s="63">
        <f t="shared" si="1"/>
        <v>175919</v>
      </c>
    </row>
    <row r="9" spans="1:11" s="110" customFormat="1" ht="20.100000000000001" customHeight="1">
      <c r="A9" s="110">
        <v>3</v>
      </c>
      <c r="B9" s="277" t="s">
        <v>859</v>
      </c>
      <c r="C9" s="274" t="s">
        <v>860</v>
      </c>
      <c r="D9" s="107" t="s">
        <v>852</v>
      </c>
      <c r="E9" s="107" t="s">
        <v>821</v>
      </c>
      <c r="F9" s="286">
        <v>63116</v>
      </c>
      <c r="G9" s="286">
        <v>0</v>
      </c>
      <c r="H9" s="286">
        <v>0</v>
      </c>
      <c r="I9" s="286">
        <v>0</v>
      </c>
      <c r="J9" s="41">
        <f t="shared" si="0"/>
        <v>7574</v>
      </c>
      <c r="K9" s="63">
        <f t="shared" si="1"/>
        <v>70690</v>
      </c>
    </row>
    <row r="10" spans="1:11" s="110" customFormat="1" ht="20.100000000000001" customHeight="1">
      <c r="A10" s="110">
        <v>3</v>
      </c>
      <c r="B10" s="277" t="s">
        <v>861</v>
      </c>
      <c r="C10" s="274" t="s">
        <v>862</v>
      </c>
      <c r="D10" s="107" t="s">
        <v>852</v>
      </c>
      <c r="E10" s="107" t="s">
        <v>821</v>
      </c>
      <c r="F10" s="286">
        <v>92657</v>
      </c>
      <c r="G10" s="286">
        <v>0</v>
      </c>
      <c r="H10" s="286">
        <v>0</v>
      </c>
      <c r="I10" s="286">
        <v>0</v>
      </c>
      <c r="J10" s="41">
        <f t="shared" si="0"/>
        <v>11119</v>
      </c>
      <c r="K10" s="63">
        <f t="shared" si="1"/>
        <v>103776</v>
      </c>
    </row>
    <row r="11" spans="1:11" s="110" customFormat="1" ht="20.100000000000001" customHeight="1">
      <c r="A11" s="110">
        <v>3</v>
      </c>
      <c r="B11" s="277" t="s">
        <v>863</v>
      </c>
      <c r="C11" s="274" t="s">
        <v>864</v>
      </c>
      <c r="D11" s="107" t="s">
        <v>852</v>
      </c>
      <c r="E11" s="107" t="s">
        <v>821</v>
      </c>
      <c r="F11" s="286">
        <v>23539</v>
      </c>
      <c r="G11" s="286">
        <v>0</v>
      </c>
      <c r="H11" s="286">
        <v>0</v>
      </c>
      <c r="I11" s="286">
        <v>0</v>
      </c>
      <c r="J11" s="41">
        <f t="shared" si="0"/>
        <v>2825</v>
      </c>
      <c r="K11" s="63">
        <f t="shared" si="1"/>
        <v>26364</v>
      </c>
    </row>
    <row r="12" spans="1:11" s="110" customFormat="1" ht="20.100000000000001" customHeight="1">
      <c r="A12" s="110">
        <v>3</v>
      </c>
      <c r="B12" s="277" t="s">
        <v>865</v>
      </c>
      <c r="C12" s="274" t="s">
        <v>866</v>
      </c>
      <c r="D12" s="107" t="s">
        <v>852</v>
      </c>
      <c r="E12" s="107" t="s">
        <v>821</v>
      </c>
      <c r="F12" s="286">
        <v>25866</v>
      </c>
      <c r="G12" s="286">
        <v>0</v>
      </c>
      <c r="H12" s="286">
        <v>0</v>
      </c>
      <c r="I12" s="286">
        <v>0</v>
      </c>
      <c r="J12" s="41">
        <f t="shared" si="0"/>
        <v>3104</v>
      </c>
      <c r="K12" s="63">
        <f t="shared" si="1"/>
        <v>28970</v>
      </c>
    </row>
    <row r="13" spans="1:11" s="110" customFormat="1" ht="20.100000000000001" customHeight="1">
      <c r="A13" s="110">
        <v>3</v>
      </c>
      <c r="B13" s="277" t="s">
        <v>867</v>
      </c>
      <c r="C13" s="274" t="s">
        <v>868</v>
      </c>
      <c r="D13" s="107" t="s">
        <v>852</v>
      </c>
      <c r="E13" s="107" t="s">
        <v>821</v>
      </c>
      <c r="F13" s="286">
        <v>106346</v>
      </c>
      <c r="G13" s="286">
        <v>0</v>
      </c>
      <c r="H13" s="286">
        <v>0</v>
      </c>
      <c r="I13" s="286">
        <v>0</v>
      </c>
      <c r="J13" s="41">
        <f t="shared" si="0"/>
        <v>12762</v>
      </c>
      <c r="K13" s="63">
        <f t="shared" si="1"/>
        <v>119108</v>
      </c>
    </row>
    <row r="14" spans="1:11" s="110" customFormat="1" ht="20.100000000000001" customHeight="1">
      <c r="A14" s="110">
        <v>3</v>
      </c>
      <c r="B14" s="277" t="s">
        <v>869</v>
      </c>
      <c r="C14" s="274" t="s">
        <v>870</v>
      </c>
      <c r="D14" s="107" t="s">
        <v>871</v>
      </c>
      <c r="E14" s="107" t="s">
        <v>821</v>
      </c>
      <c r="F14" s="286">
        <v>226958</v>
      </c>
      <c r="G14" s="286">
        <v>0</v>
      </c>
      <c r="H14" s="286">
        <v>0</v>
      </c>
      <c r="I14" s="286">
        <v>0</v>
      </c>
      <c r="J14" s="41">
        <f t="shared" si="0"/>
        <v>27235</v>
      </c>
      <c r="K14" s="63">
        <f t="shared" si="1"/>
        <v>2296815</v>
      </c>
    </row>
    <row r="15" spans="1:11" s="110" customFormat="1" ht="20.100000000000001" customHeight="1">
      <c r="A15" s="110">
        <v>3</v>
      </c>
      <c r="B15" s="277" t="s">
        <v>872</v>
      </c>
      <c r="C15" s="274" t="s">
        <v>873</v>
      </c>
      <c r="D15" s="107" t="s">
        <v>852</v>
      </c>
      <c r="E15" s="107" t="s">
        <v>821</v>
      </c>
      <c r="F15" s="286">
        <v>15779</v>
      </c>
      <c r="G15" s="286">
        <v>0</v>
      </c>
      <c r="H15" s="286">
        <v>0</v>
      </c>
      <c r="I15" s="286">
        <v>0</v>
      </c>
      <c r="J15" s="41">
        <f t="shared" si="0"/>
        <v>1894</v>
      </c>
      <c r="K15" s="63">
        <f t="shared" si="1"/>
        <v>17673</v>
      </c>
    </row>
    <row r="16" spans="1:11" s="110" customFormat="1" ht="20.100000000000001" customHeight="1">
      <c r="A16" s="110">
        <v>3</v>
      </c>
      <c r="B16" s="277" t="s">
        <v>874</v>
      </c>
      <c r="C16" s="274" t="s">
        <v>875</v>
      </c>
      <c r="D16" s="107" t="s">
        <v>852</v>
      </c>
      <c r="E16" s="107" t="s">
        <v>821</v>
      </c>
      <c r="F16" s="286">
        <v>25218</v>
      </c>
      <c r="G16" s="286">
        <v>0</v>
      </c>
      <c r="H16" s="286">
        <v>0</v>
      </c>
      <c r="I16" s="286">
        <v>0</v>
      </c>
      <c r="J16" s="41">
        <f t="shared" si="0"/>
        <v>3027</v>
      </c>
      <c r="K16" s="63">
        <f t="shared" si="1"/>
        <v>28245</v>
      </c>
    </row>
    <row r="17" spans="1:11" s="110" customFormat="1" ht="20.100000000000001" customHeight="1">
      <c r="A17" s="110">
        <v>3</v>
      </c>
      <c r="B17" s="277" t="s">
        <v>876</v>
      </c>
      <c r="C17" s="274" t="s">
        <v>877</v>
      </c>
      <c r="D17" s="107" t="s">
        <v>852</v>
      </c>
      <c r="E17" s="107" t="s">
        <v>821</v>
      </c>
      <c r="F17" s="286">
        <v>32783</v>
      </c>
      <c r="G17" s="286">
        <v>0</v>
      </c>
      <c r="H17" s="286">
        <v>0</v>
      </c>
      <c r="I17" s="286">
        <v>0</v>
      </c>
      <c r="J17" s="41">
        <f t="shared" si="0"/>
        <v>3934</v>
      </c>
      <c r="K17" s="63">
        <f t="shared" si="1"/>
        <v>36717</v>
      </c>
    </row>
    <row r="18" spans="1:11" s="110" customFormat="1" ht="20.100000000000001" customHeight="1">
      <c r="A18" s="110">
        <v>3</v>
      </c>
      <c r="B18" s="277" t="s">
        <v>878</v>
      </c>
      <c r="C18" s="274" t="s">
        <v>879</v>
      </c>
      <c r="D18" s="107" t="s">
        <v>852</v>
      </c>
      <c r="E18" s="107" t="s">
        <v>821</v>
      </c>
      <c r="F18" s="286">
        <v>75599</v>
      </c>
      <c r="G18" s="286">
        <v>0</v>
      </c>
      <c r="H18" s="286">
        <v>0</v>
      </c>
      <c r="I18" s="286">
        <v>0</v>
      </c>
      <c r="J18" s="41">
        <f t="shared" si="0"/>
        <v>9072</v>
      </c>
      <c r="K18" s="63">
        <f t="shared" si="1"/>
        <v>84671</v>
      </c>
    </row>
    <row r="19" spans="1:11" s="110" customFormat="1" ht="20.100000000000001" customHeight="1">
      <c r="A19" s="110">
        <v>3</v>
      </c>
      <c r="B19" s="277" t="s">
        <v>880</v>
      </c>
      <c r="C19" s="274" t="s">
        <v>881</v>
      </c>
      <c r="D19" s="107" t="s">
        <v>852</v>
      </c>
      <c r="E19" s="107" t="s">
        <v>821</v>
      </c>
      <c r="F19" s="286">
        <v>49607</v>
      </c>
      <c r="G19" s="286">
        <v>0</v>
      </c>
      <c r="H19" s="286">
        <v>0</v>
      </c>
      <c r="I19" s="286">
        <v>0</v>
      </c>
      <c r="J19" s="41">
        <f t="shared" si="0"/>
        <v>5953</v>
      </c>
      <c r="K19" s="63">
        <f t="shared" si="1"/>
        <v>55560</v>
      </c>
    </row>
    <row r="20" spans="1:11" s="110" customFormat="1" ht="20.100000000000001" customHeight="1">
      <c r="A20" s="110">
        <v>3</v>
      </c>
      <c r="B20" s="277" t="s">
        <v>882</v>
      </c>
      <c r="C20" s="274" t="s">
        <v>883</v>
      </c>
      <c r="D20" s="107" t="s">
        <v>852</v>
      </c>
      <c r="E20" s="107" t="s">
        <v>821</v>
      </c>
      <c r="F20" s="286">
        <v>34945</v>
      </c>
      <c r="G20" s="286">
        <v>0</v>
      </c>
      <c r="H20" s="286">
        <v>0</v>
      </c>
      <c r="I20" s="286">
        <v>0</v>
      </c>
      <c r="J20" s="41">
        <f t="shared" si="0"/>
        <v>4194</v>
      </c>
      <c r="K20" s="63">
        <f t="shared" si="1"/>
        <v>39139</v>
      </c>
    </row>
    <row r="21" spans="1:11" s="110" customFormat="1" ht="20.100000000000001" customHeight="1">
      <c r="A21" s="110">
        <v>3</v>
      </c>
      <c r="B21" s="277" t="s">
        <v>884</v>
      </c>
      <c r="C21" s="274" t="s">
        <v>885</v>
      </c>
      <c r="D21" s="107" t="s">
        <v>852</v>
      </c>
      <c r="E21" s="107" t="s">
        <v>821</v>
      </c>
      <c r="F21" s="286">
        <v>6017</v>
      </c>
      <c r="G21" s="286">
        <v>0</v>
      </c>
      <c r="H21" s="286">
        <v>0</v>
      </c>
      <c r="I21" s="286">
        <v>0</v>
      </c>
      <c r="J21" s="41">
        <v>722</v>
      </c>
      <c r="K21" s="63">
        <f t="shared" si="1"/>
        <v>6739</v>
      </c>
    </row>
    <row r="22" spans="1:11" s="110" customFormat="1" ht="20.100000000000001" customHeight="1">
      <c r="A22" s="110">
        <v>3</v>
      </c>
      <c r="B22" s="277" t="s">
        <v>886</v>
      </c>
      <c r="C22" s="274" t="s">
        <v>887</v>
      </c>
      <c r="D22" s="107" t="s">
        <v>852</v>
      </c>
      <c r="E22" s="107" t="s">
        <v>821</v>
      </c>
      <c r="F22" s="286">
        <v>32639</v>
      </c>
      <c r="G22" s="286">
        <v>0</v>
      </c>
      <c r="H22" s="286">
        <v>0</v>
      </c>
      <c r="I22" s="286">
        <v>0</v>
      </c>
      <c r="J22" s="41">
        <f t="shared" si="0"/>
        <v>3917</v>
      </c>
      <c r="K22" s="63">
        <f t="shared" si="1"/>
        <v>36556</v>
      </c>
    </row>
    <row r="23" spans="1:11" s="110" customFormat="1" ht="32.25" customHeight="1">
      <c r="A23" s="110">
        <v>3</v>
      </c>
      <c r="B23" s="277" t="s">
        <v>888</v>
      </c>
      <c r="C23" s="274" t="s">
        <v>889</v>
      </c>
      <c r="D23" s="107" t="s">
        <v>852</v>
      </c>
      <c r="E23" s="107" t="s">
        <v>821</v>
      </c>
      <c r="F23" s="286">
        <v>46041</v>
      </c>
      <c r="G23" s="286">
        <v>0</v>
      </c>
      <c r="H23" s="286">
        <v>0</v>
      </c>
      <c r="I23" s="286">
        <v>0</v>
      </c>
      <c r="J23" s="41">
        <f t="shared" si="0"/>
        <v>5525</v>
      </c>
      <c r="K23" s="63">
        <f t="shared" si="1"/>
        <v>51566</v>
      </c>
    </row>
    <row r="24" spans="1:11" s="110" customFormat="1" ht="20.100000000000001" customHeight="1">
      <c r="A24" s="110">
        <v>3</v>
      </c>
      <c r="B24" s="277" t="s">
        <v>890</v>
      </c>
      <c r="C24" s="274" t="s">
        <v>891</v>
      </c>
      <c r="D24" s="107" t="s">
        <v>852</v>
      </c>
      <c r="E24" s="107" t="s">
        <v>821</v>
      </c>
      <c r="F24" s="286">
        <v>11089</v>
      </c>
      <c r="G24" s="286">
        <v>0</v>
      </c>
      <c r="H24" s="286">
        <v>0</v>
      </c>
      <c r="I24" s="286">
        <v>0</v>
      </c>
      <c r="J24" s="41">
        <f t="shared" si="0"/>
        <v>1331</v>
      </c>
      <c r="K24" s="63">
        <f t="shared" si="1"/>
        <v>12420</v>
      </c>
    </row>
    <row r="25" spans="1:11" s="110" customFormat="1" ht="20.100000000000001" customHeight="1">
      <c r="A25" s="110">
        <v>3</v>
      </c>
      <c r="B25" s="277" t="s">
        <v>892</v>
      </c>
      <c r="C25" s="274" t="s">
        <v>893</v>
      </c>
      <c r="D25" s="107" t="s">
        <v>852</v>
      </c>
      <c r="E25" s="107" t="s">
        <v>821</v>
      </c>
      <c r="F25" s="286">
        <v>18013</v>
      </c>
      <c r="G25" s="286">
        <v>0</v>
      </c>
      <c r="H25" s="286">
        <v>0</v>
      </c>
      <c r="I25" s="286">
        <v>0</v>
      </c>
      <c r="J25" s="41">
        <f t="shared" si="0"/>
        <v>2162</v>
      </c>
      <c r="K25" s="63">
        <f t="shared" si="1"/>
        <v>20175</v>
      </c>
    </row>
    <row r="26" spans="1:11" s="110" customFormat="1" ht="20.100000000000001" customHeight="1">
      <c r="A26" s="110">
        <v>3</v>
      </c>
      <c r="B26" s="277" t="s">
        <v>894</v>
      </c>
      <c r="C26" s="274" t="s">
        <v>895</v>
      </c>
      <c r="D26" s="107" t="s">
        <v>896</v>
      </c>
      <c r="E26" s="107" t="s">
        <v>821</v>
      </c>
      <c r="F26" s="286">
        <v>168597</v>
      </c>
      <c r="G26" s="286">
        <v>0</v>
      </c>
      <c r="H26" s="286">
        <v>0</v>
      </c>
      <c r="I26" s="286">
        <v>0</v>
      </c>
      <c r="J26" s="41">
        <f t="shared" si="0"/>
        <v>20232</v>
      </c>
      <c r="K26" s="63">
        <f t="shared" si="1"/>
        <v>357426</v>
      </c>
    </row>
    <row r="27" spans="1:11" s="110" customFormat="1" ht="20.100000000000001" customHeight="1">
      <c r="A27" s="110">
        <v>3</v>
      </c>
      <c r="B27" s="277" t="s">
        <v>897</v>
      </c>
      <c r="C27" s="274" t="s">
        <v>898</v>
      </c>
      <c r="D27" s="107" t="s">
        <v>896</v>
      </c>
      <c r="E27" s="107" t="s">
        <v>821</v>
      </c>
      <c r="F27" s="286">
        <v>194535</v>
      </c>
      <c r="G27" s="286">
        <v>0</v>
      </c>
      <c r="H27" s="286">
        <v>0</v>
      </c>
      <c r="I27" s="286">
        <v>0</v>
      </c>
      <c r="J27" s="41">
        <f t="shared" si="0"/>
        <v>23345</v>
      </c>
      <c r="K27" s="63">
        <f t="shared" si="1"/>
        <v>412415</v>
      </c>
    </row>
    <row r="28" spans="1:11" s="110" customFormat="1" ht="20.100000000000001" customHeight="1">
      <c r="A28" s="110">
        <v>3</v>
      </c>
      <c r="B28" s="277" t="s">
        <v>899</v>
      </c>
      <c r="C28" s="274" t="s">
        <v>900</v>
      </c>
      <c r="D28" s="107" t="s">
        <v>896</v>
      </c>
      <c r="E28" s="107" t="s">
        <v>821</v>
      </c>
      <c r="F28" s="286">
        <v>27235</v>
      </c>
      <c r="G28" s="286">
        <v>0</v>
      </c>
      <c r="H28" s="286">
        <v>0</v>
      </c>
      <c r="I28" s="286">
        <v>0</v>
      </c>
      <c r="J28" s="41">
        <f t="shared" si="0"/>
        <v>3269</v>
      </c>
      <c r="K28" s="63">
        <f t="shared" si="1"/>
        <v>57739</v>
      </c>
    </row>
    <row r="29" spans="1:11" s="110" customFormat="1" ht="33" customHeight="1">
      <c r="A29" s="110">
        <v>3</v>
      </c>
      <c r="B29" s="277" t="s">
        <v>901</v>
      </c>
      <c r="C29" s="274" t="s">
        <v>902</v>
      </c>
      <c r="D29" s="107" t="s">
        <v>852</v>
      </c>
      <c r="E29" s="107" t="s">
        <v>821</v>
      </c>
      <c r="F29" s="286">
        <v>50363</v>
      </c>
      <c r="G29" s="286">
        <v>0</v>
      </c>
      <c r="H29" s="286">
        <v>0</v>
      </c>
      <c r="I29" s="286">
        <v>0</v>
      </c>
      <c r="J29" s="41">
        <f t="shared" si="0"/>
        <v>6044</v>
      </c>
      <c r="K29" s="63">
        <f t="shared" si="1"/>
        <v>56407</v>
      </c>
    </row>
    <row r="30" spans="1:11" s="110" customFormat="1" ht="28.5">
      <c r="A30" s="110">
        <v>3</v>
      </c>
      <c r="B30" s="277" t="s">
        <v>903</v>
      </c>
      <c r="C30" s="274" t="s">
        <v>904</v>
      </c>
      <c r="D30" s="107" t="s">
        <v>852</v>
      </c>
      <c r="E30" s="107" t="s">
        <v>821</v>
      </c>
      <c r="F30" s="286">
        <v>47337</v>
      </c>
      <c r="G30" s="286">
        <v>0</v>
      </c>
      <c r="H30" s="286">
        <v>0</v>
      </c>
      <c r="I30" s="286">
        <v>0</v>
      </c>
      <c r="J30" s="41">
        <f t="shared" si="0"/>
        <v>5681</v>
      </c>
      <c r="K30" s="63">
        <f t="shared" si="1"/>
        <v>53018</v>
      </c>
    </row>
    <row r="31" spans="1:11" s="110" customFormat="1" ht="20.100000000000001" customHeight="1">
      <c r="A31" s="110">
        <v>3</v>
      </c>
      <c r="B31" s="277" t="s">
        <v>905</v>
      </c>
      <c r="C31" s="274" t="s">
        <v>906</v>
      </c>
      <c r="D31" s="107" t="s">
        <v>852</v>
      </c>
      <c r="E31" s="107" t="s">
        <v>821</v>
      </c>
      <c r="F31" s="286">
        <v>23705</v>
      </c>
      <c r="G31" s="286">
        <v>0</v>
      </c>
      <c r="H31" s="286">
        <v>0</v>
      </c>
      <c r="I31" s="286">
        <v>0</v>
      </c>
      <c r="J31" s="41">
        <f t="shared" si="0"/>
        <v>2845</v>
      </c>
      <c r="K31" s="63">
        <f t="shared" si="1"/>
        <v>26550</v>
      </c>
    </row>
    <row r="32" spans="1:11" s="110" customFormat="1" ht="20.100000000000001" customHeight="1">
      <c r="A32" s="110">
        <v>3</v>
      </c>
      <c r="B32" s="277" t="s">
        <v>907</v>
      </c>
      <c r="C32" s="274" t="s">
        <v>908</v>
      </c>
      <c r="D32" s="107" t="s">
        <v>852</v>
      </c>
      <c r="E32" s="107" t="s">
        <v>821</v>
      </c>
      <c r="F32" s="286">
        <v>10015</v>
      </c>
      <c r="G32" s="286">
        <v>0</v>
      </c>
      <c r="H32" s="286">
        <v>0</v>
      </c>
      <c r="I32" s="286">
        <v>0</v>
      </c>
      <c r="J32" s="41">
        <f t="shared" si="0"/>
        <v>1202</v>
      </c>
      <c r="K32" s="63">
        <f t="shared" si="1"/>
        <v>11217</v>
      </c>
    </row>
    <row r="33" spans="1:11" s="110" customFormat="1" ht="20.100000000000001" customHeight="1">
      <c r="A33" s="110">
        <v>3</v>
      </c>
      <c r="B33" s="277" t="s">
        <v>909</v>
      </c>
      <c r="C33" s="274" t="s">
        <v>910</v>
      </c>
      <c r="D33" s="107" t="s">
        <v>852</v>
      </c>
      <c r="E33" s="107" t="s">
        <v>821</v>
      </c>
      <c r="F33" s="286">
        <v>57497</v>
      </c>
      <c r="G33" s="286">
        <v>0</v>
      </c>
      <c r="H33" s="286">
        <v>0</v>
      </c>
      <c r="I33" s="286">
        <v>0</v>
      </c>
      <c r="J33" s="41">
        <f t="shared" si="0"/>
        <v>6900</v>
      </c>
      <c r="K33" s="63">
        <f t="shared" si="1"/>
        <v>64397</v>
      </c>
    </row>
    <row r="34" spans="1:11" s="110" customFormat="1" ht="20.100000000000001" customHeight="1">
      <c r="A34" s="110">
        <v>3</v>
      </c>
      <c r="B34" s="277" t="s">
        <v>911</v>
      </c>
      <c r="C34" s="274" t="s">
        <v>912</v>
      </c>
      <c r="D34" s="107" t="s">
        <v>852</v>
      </c>
      <c r="E34" s="107" t="s">
        <v>821</v>
      </c>
      <c r="F34" s="286">
        <v>120000</v>
      </c>
      <c r="G34" s="286">
        <v>0</v>
      </c>
      <c r="H34" s="286">
        <v>0</v>
      </c>
      <c r="I34" s="286">
        <v>0</v>
      </c>
      <c r="J34" s="41">
        <f t="shared" si="0"/>
        <v>14400</v>
      </c>
      <c r="K34" s="63">
        <f t="shared" si="1"/>
        <v>134400</v>
      </c>
    </row>
    <row r="35" spans="1:11" s="110" customFormat="1" ht="20.100000000000001" customHeight="1">
      <c r="A35" s="110">
        <v>3</v>
      </c>
      <c r="B35" s="277" t="s">
        <v>913</v>
      </c>
      <c r="C35" s="274" t="s">
        <v>914</v>
      </c>
      <c r="D35" s="107" t="s">
        <v>852</v>
      </c>
      <c r="E35" s="107" t="s">
        <v>821</v>
      </c>
      <c r="F35" s="286">
        <v>90000</v>
      </c>
      <c r="G35" s="286">
        <v>0</v>
      </c>
      <c r="H35" s="286">
        <v>0</v>
      </c>
      <c r="I35" s="286">
        <v>0</v>
      </c>
      <c r="J35" s="41">
        <f t="shared" si="0"/>
        <v>10800</v>
      </c>
      <c r="K35" s="63">
        <f t="shared" si="1"/>
        <v>100800</v>
      </c>
    </row>
    <row r="36" spans="1:11" s="110" customFormat="1" ht="20.100000000000001" customHeight="1">
      <c r="A36" s="110">
        <v>3</v>
      </c>
      <c r="B36" s="277" t="s">
        <v>915</v>
      </c>
      <c r="C36" s="274" t="s">
        <v>916</v>
      </c>
      <c r="D36" s="107" t="s">
        <v>852</v>
      </c>
      <c r="E36" s="107" t="s">
        <v>917</v>
      </c>
      <c r="F36" s="286">
        <v>210000</v>
      </c>
      <c r="G36" s="286">
        <v>0</v>
      </c>
      <c r="H36" s="286">
        <v>0</v>
      </c>
      <c r="I36" s="286">
        <v>0</v>
      </c>
      <c r="J36" s="41">
        <f t="shared" si="0"/>
        <v>25200</v>
      </c>
      <c r="K36" s="63">
        <f t="shared" si="1"/>
        <v>235200</v>
      </c>
    </row>
    <row r="37" spans="1:11" s="110" customFormat="1" ht="20.100000000000001" customHeight="1">
      <c r="A37" s="110">
        <v>2</v>
      </c>
      <c r="B37" s="271">
        <v>5.2</v>
      </c>
      <c r="C37" s="273" t="s">
        <v>918</v>
      </c>
      <c r="D37" s="107"/>
      <c r="E37" s="107"/>
      <c r="F37" s="108"/>
      <c r="G37" s="286">
        <v>0</v>
      </c>
      <c r="H37" s="286">
        <v>0</v>
      </c>
      <c r="I37" s="286">
        <v>0</v>
      </c>
      <c r="J37" s="108"/>
      <c r="K37" s="63">
        <f t="shared" si="1"/>
        <v>0</v>
      </c>
    </row>
    <row r="38" spans="1:11" s="110" customFormat="1" ht="20.100000000000001" customHeight="1">
      <c r="A38" s="110">
        <v>3</v>
      </c>
      <c r="B38" s="277" t="s">
        <v>919</v>
      </c>
      <c r="C38" s="274" t="s">
        <v>920</v>
      </c>
      <c r="D38" s="107" t="s">
        <v>852</v>
      </c>
      <c r="E38" s="107" t="s">
        <v>821</v>
      </c>
      <c r="F38" s="286">
        <v>34945</v>
      </c>
      <c r="G38" s="286">
        <v>0</v>
      </c>
      <c r="H38" s="286">
        <v>0</v>
      </c>
      <c r="I38" s="286">
        <v>0</v>
      </c>
      <c r="J38" s="41">
        <f t="shared" si="0"/>
        <v>4194</v>
      </c>
      <c r="K38" s="63">
        <f t="shared" si="1"/>
        <v>39139</v>
      </c>
    </row>
    <row r="39" spans="1:11" s="110" customFormat="1" ht="20.100000000000001" customHeight="1">
      <c r="A39" s="110">
        <v>3</v>
      </c>
      <c r="B39" s="277" t="s">
        <v>921</v>
      </c>
      <c r="C39" s="274" t="s">
        <v>922</v>
      </c>
      <c r="D39" s="107" t="s">
        <v>852</v>
      </c>
      <c r="E39" s="107" t="s">
        <v>821</v>
      </c>
      <c r="F39" s="286">
        <v>33071</v>
      </c>
      <c r="G39" s="286">
        <v>0</v>
      </c>
      <c r="H39" s="286">
        <v>0</v>
      </c>
      <c r="I39" s="286">
        <v>0</v>
      </c>
      <c r="J39" s="41">
        <f t="shared" si="0"/>
        <v>3969</v>
      </c>
      <c r="K39" s="63">
        <f t="shared" si="1"/>
        <v>37040</v>
      </c>
    </row>
    <row r="40" spans="1:11" s="110" customFormat="1" ht="20.100000000000001" customHeight="1">
      <c r="A40" s="110">
        <v>3</v>
      </c>
      <c r="B40" s="277" t="s">
        <v>923</v>
      </c>
      <c r="C40" s="274" t="s">
        <v>924</v>
      </c>
      <c r="D40" s="107" t="s">
        <v>852</v>
      </c>
      <c r="E40" s="107" t="s">
        <v>821</v>
      </c>
      <c r="F40" s="286">
        <v>75599</v>
      </c>
      <c r="G40" s="286">
        <v>0</v>
      </c>
      <c r="H40" s="286">
        <v>0</v>
      </c>
      <c r="I40" s="286">
        <v>0</v>
      </c>
      <c r="J40" s="41">
        <f t="shared" si="0"/>
        <v>9072</v>
      </c>
      <c r="K40" s="63">
        <f t="shared" si="1"/>
        <v>84671</v>
      </c>
    </row>
    <row r="41" spans="1:11" s="110" customFormat="1" ht="20.100000000000001" customHeight="1">
      <c r="A41" s="110">
        <v>3</v>
      </c>
      <c r="B41" s="277" t="s">
        <v>925</v>
      </c>
      <c r="C41" s="274" t="s">
        <v>926</v>
      </c>
      <c r="D41" s="107" t="s">
        <v>852</v>
      </c>
      <c r="E41" s="107" t="s">
        <v>821</v>
      </c>
      <c r="F41" s="286">
        <v>19814</v>
      </c>
      <c r="G41" s="286">
        <v>0</v>
      </c>
      <c r="H41" s="286">
        <v>0</v>
      </c>
      <c r="I41" s="286">
        <v>0</v>
      </c>
      <c r="J41" s="41">
        <f t="shared" si="0"/>
        <v>2378</v>
      </c>
      <c r="K41" s="63">
        <f t="shared" si="1"/>
        <v>22192</v>
      </c>
    </row>
    <row r="42" spans="1:11" s="110" customFormat="1" ht="20.100000000000001" customHeight="1">
      <c r="A42" s="110">
        <v>3</v>
      </c>
      <c r="B42" s="277" t="s">
        <v>927</v>
      </c>
      <c r="C42" s="274" t="s">
        <v>928</v>
      </c>
      <c r="D42" s="107" t="s">
        <v>852</v>
      </c>
      <c r="E42" s="107" t="s">
        <v>821</v>
      </c>
      <c r="F42" s="286">
        <v>45032</v>
      </c>
      <c r="G42" s="286">
        <v>0</v>
      </c>
      <c r="H42" s="286">
        <v>0</v>
      </c>
      <c r="I42" s="286">
        <v>0</v>
      </c>
      <c r="J42" s="41">
        <f t="shared" si="0"/>
        <v>5404</v>
      </c>
      <c r="K42" s="63">
        <f t="shared" si="1"/>
        <v>50436</v>
      </c>
    </row>
    <row r="43" spans="1:11" s="110" customFormat="1" ht="20.100000000000001" customHeight="1">
      <c r="A43" s="110">
        <v>3</v>
      </c>
      <c r="B43" s="277" t="s">
        <v>929</v>
      </c>
      <c r="C43" s="274" t="s">
        <v>930</v>
      </c>
      <c r="D43" s="107" t="s">
        <v>871</v>
      </c>
      <c r="E43" s="107" t="s">
        <v>821</v>
      </c>
      <c r="F43" s="286">
        <v>14771</v>
      </c>
      <c r="G43" s="286">
        <v>0</v>
      </c>
      <c r="H43" s="286">
        <v>0</v>
      </c>
      <c r="I43" s="286">
        <v>0</v>
      </c>
      <c r="J43" s="41">
        <f t="shared" si="0"/>
        <v>1773</v>
      </c>
      <c r="K43" s="63">
        <f t="shared" si="1"/>
        <v>149483</v>
      </c>
    </row>
    <row r="44" spans="1:11" s="110" customFormat="1" ht="20.100000000000001" customHeight="1">
      <c r="A44" s="110">
        <v>3</v>
      </c>
      <c r="B44" s="277" t="s">
        <v>931</v>
      </c>
      <c r="C44" s="274" t="s">
        <v>932</v>
      </c>
      <c r="D44" s="107" t="s">
        <v>933</v>
      </c>
      <c r="E44" s="107" t="s">
        <v>821</v>
      </c>
      <c r="F44" s="286">
        <v>56199</v>
      </c>
      <c r="G44" s="286">
        <v>0</v>
      </c>
      <c r="H44" s="286">
        <v>0</v>
      </c>
      <c r="I44" s="286">
        <v>0</v>
      </c>
      <c r="J44" s="41">
        <f t="shared" si="0"/>
        <v>6744</v>
      </c>
      <c r="K44" s="63">
        <f t="shared" si="1"/>
        <v>287739</v>
      </c>
    </row>
    <row r="45" spans="1:11" s="110" customFormat="1" ht="20.100000000000001" customHeight="1">
      <c r="A45" s="110">
        <v>3</v>
      </c>
      <c r="B45" s="277" t="s">
        <v>934</v>
      </c>
      <c r="C45" s="274" t="s">
        <v>935</v>
      </c>
      <c r="D45" s="107" t="s">
        <v>871</v>
      </c>
      <c r="E45" s="107" t="s">
        <v>821</v>
      </c>
      <c r="F45" s="286">
        <v>3243</v>
      </c>
      <c r="G45" s="286">
        <v>0</v>
      </c>
      <c r="H45" s="286">
        <v>0</v>
      </c>
      <c r="I45" s="286">
        <v>0</v>
      </c>
      <c r="J45" s="41">
        <f t="shared" si="0"/>
        <v>390</v>
      </c>
      <c r="K45" s="63">
        <f t="shared" si="1"/>
        <v>32820</v>
      </c>
    </row>
    <row r="46" spans="1:11" s="110" customFormat="1" ht="20.100000000000001" customHeight="1">
      <c r="A46" s="110">
        <v>3</v>
      </c>
      <c r="B46" s="277" t="s">
        <v>936</v>
      </c>
      <c r="C46" s="274" t="s">
        <v>937</v>
      </c>
      <c r="D46" s="107" t="s">
        <v>871</v>
      </c>
      <c r="E46" s="107" t="s">
        <v>821</v>
      </c>
      <c r="F46" s="286">
        <v>4323</v>
      </c>
      <c r="G46" s="286">
        <v>0</v>
      </c>
      <c r="H46" s="286">
        <v>0</v>
      </c>
      <c r="I46" s="286">
        <v>0</v>
      </c>
      <c r="J46" s="41">
        <f t="shared" si="0"/>
        <v>519</v>
      </c>
      <c r="K46" s="63">
        <f t="shared" si="1"/>
        <v>43749</v>
      </c>
    </row>
    <row r="47" spans="1:11" s="110" customFormat="1" ht="20.100000000000001" customHeight="1">
      <c r="A47" s="110">
        <v>3</v>
      </c>
      <c r="B47" s="277" t="s">
        <v>938</v>
      </c>
      <c r="C47" s="274" t="s">
        <v>939</v>
      </c>
      <c r="D47" s="107" t="s">
        <v>940</v>
      </c>
      <c r="E47" s="107" t="s">
        <v>821</v>
      </c>
      <c r="F47" s="286">
        <v>3848</v>
      </c>
      <c r="G47" s="286">
        <v>0</v>
      </c>
      <c r="H47" s="286">
        <v>0</v>
      </c>
      <c r="I47" s="286">
        <v>0</v>
      </c>
      <c r="J47" s="41">
        <f t="shared" si="0"/>
        <v>462</v>
      </c>
      <c r="K47" s="63">
        <f t="shared" si="1"/>
        <v>12006</v>
      </c>
    </row>
    <row r="48" spans="1:11" s="110" customFormat="1" ht="20.100000000000001" customHeight="1">
      <c r="A48" s="110">
        <v>3</v>
      </c>
      <c r="B48" s="277" t="s">
        <v>941</v>
      </c>
      <c r="C48" s="274" t="s">
        <v>942</v>
      </c>
      <c r="D48" s="107" t="s">
        <v>896</v>
      </c>
      <c r="E48" s="107" t="s">
        <v>821</v>
      </c>
      <c r="F48" s="286">
        <v>5189</v>
      </c>
      <c r="G48" s="286">
        <v>0</v>
      </c>
      <c r="H48" s="286">
        <v>0</v>
      </c>
      <c r="I48" s="286">
        <v>0</v>
      </c>
      <c r="J48" s="41">
        <f t="shared" si="0"/>
        <v>623</v>
      </c>
      <c r="K48" s="63">
        <f t="shared" si="1"/>
        <v>11001</v>
      </c>
    </row>
    <row r="49" spans="1:11" s="110" customFormat="1" ht="20.100000000000001" customHeight="1">
      <c r="A49" s="110">
        <v>3</v>
      </c>
      <c r="B49" s="277" t="s">
        <v>943</v>
      </c>
      <c r="C49" s="274" t="s">
        <v>944</v>
      </c>
      <c r="D49" s="107" t="s">
        <v>852</v>
      </c>
      <c r="E49" s="107" t="s">
        <v>821</v>
      </c>
      <c r="F49" s="286">
        <v>7350</v>
      </c>
      <c r="G49" s="286">
        <v>0</v>
      </c>
      <c r="H49" s="286">
        <v>0</v>
      </c>
      <c r="I49" s="286">
        <v>0</v>
      </c>
      <c r="J49" s="41">
        <f t="shared" si="0"/>
        <v>882</v>
      </c>
      <c r="K49" s="63">
        <f t="shared" si="1"/>
        <v>8232</v>
      </c>
    </row>
    <row r="50" spans="1:11" s="110" customFormat="1" ht="20.100000000000001" customHeight="1">
      <c r="A50" s="110">
        <v>3</v>
      </c>
      <c r="B50" s="277" t="s">
        <v>945</v>
      </c>
      <c r="C50" s="274" t="s">
        <v>946</v>
      </c>
      <c r="D50" s="107" t="s">
        <v>871</v>
      </c>
      <c r="E50" s="107" t="s">
        <v>821</v>
      </c>
      <c r="F50" s="286">
        <v>4431</v>
      </c>
      <c r="G50" s="286">
        <v>0</v>
      </c>
      <c r="H50" s="286">
        <v>0</v>
      </c>
      <c r="I50" s="286">
        <v>0</v>
      </c>
      <c r="J50" s="41">
        <f t="shared" si="0"/>
        <v>532</v>
      </c>
      <c r="K50" s="63">
        <f t="shared" si="1"/>
        <v>44842</v>
      </c>
    </row>
    <row r="51" spans="1:11" s="110" customFormat="1" ht="20.100000000000001" customHeight="1">
      <c r="A51" s="110">
        <v>3</v>
      </c>
      <c r="B51" s="277" t="s">
        <v>947</v>
      </c>
      <c r="C51" s="274" t="s">
        <v>948</v>
      </c>
      <c r="D51" s="107" t="s">
        <v>940</v>
      </c>
      <c r="E51" s="107" t="s">
        <v>821</v>
      </c>
      <c r="F51" s="286">
        <v>11889</v>
      </c>
      <c r="G51" s="286">
        <v>0</v>
      </c>
      <c r="H51" s="286">
        <v>0</v>
      </c>
      <c r="I51" s="286">
        <v>0</v>
      </c>
      <c r="J51" s="41">
        <f t="shared" si="0"/>
        <v>1427</v>
      </c>
      <c r="K51" s="63">
        <f t="shared" si="1"/>
        <v>37094</v>
      </c>
    </row>
    <row r="52" spans="1:11" s="110" customFormat="1" ht="20.100000000000001" customHeight="1">
      <c r="A52" s="110">
        <v>3</v>
      </c>
      <c r="B52" s="277" t="s">
        <v>949</v>
      </c>
      <c r="C52" s="274" t="s">
        <v>950</v>
      </c>
      <c r="D52" s="107" t="s">
        <v>852</v>
      </c>
      <c r="E52" s="107" t="s">
        <v>821</v>
      </c>
      <c r="F52" s="286">
        <v>20895</v>
      </c>
      <c r="G52" s="286">
        <v>0</v>
      </c>
      <c r="H52" s="286">
        <v>0</v>
      </c>
      <c r="I52" s="286">
        <v>0</v>
      </c>
      <c r="J52" s="41">
        <f t="shared" si="0"/>
        <v>2508</v>
      </c>
      <c r="K52" s="63">
        <f t="shared" si="1"/>
        <v>23403</v>
      </c>
    </row>
    <row r="53" spans="1:11" s="110" customFormat="1" ht="20.100000000000001" customHeight="1">
      <c r="A53" s="110">
        <v>2</v>
      </c>
      <c r="B53" s="271">
        <v>5.3</v>
      </c>
      <c r="C53" s="273" t="s">
        <v>951</v>
      </c>
      <c r="D53" s="107"/>
      <c r="E53" s="107"/>
      <c r="F53" s="108"/>
      <c r="G53" s="286">
        <v>0</v>
      </c>
      <c r="H53" s="286">
        <v>0</v>
      </c>
      <c r="I53" s="286">
        <v>0</v>
      </c>
      <c r="J53" s="108"/>
      <c r="K53" s="63">
        <f t="shared" si="1"/>
        <v>0</v>
      </c>
    </row>
    <row r="54" spans="1:11" s="110" customFormat="1" ht="20.100000000000001" customHeight="1">
      <c r="A54" s="110">
        <v>3</v>
      </c>
      <c r="B54" s="277" t="s">
        <v>952</v>
      </c>
      <c r="C54" s="274" t="s">
        <v>953</v>
      </c>
      <c r="D54" s="107" t="s">
        <v>852</v>
      </c>
      <c r="E54" s="107" t="s">
        <v>821</v>
      </c>
      <c r="F54" s="286">
        <v>1761</v>
      </c>
      <c r="G54" s="286">
        <v>0</v>
      </c>
      <c r="H54" s="286">
        <v>0</v>
      </c>
      <c r="I54" s="286">
        <v>0</v>
      </c>
      <c r="J54" s="41">
        <f t="shared" si="0"/>
        <v>212</v>
      </c>
      <c r="K54" s="63">
        <f t="shared" si="1"/>
        <v>1973</v>
      </c>
    </row>
    <row r="55" spans="1:11" s="110" customFormat="1" ht="20.100000000000001" customHeight="1">
      <c r="A55" s="110">
        <v>3</v>
      </c>
      <c r="B55" s="277" t="s">
        <v>954</v>
      </c>
      <c r="C55" s="274" t="s">
        <v>955</v>
      </c>
      <c r="D55" s="107" t="s">
        <v>852</v>
      </c>
      <c r="E55" s="107" t="s">
        <v>821</v>
      </c>
      <c r="F55" s="286">
        <v>3920</v>
      </c>
      <c r="G55" s="286">
        <v>0</v>
      </c>
      <c r="H55" s="286">
        <v>0</v>
      </c>
      <c r="I55" s="286">
        <v>0</v>
      </c>
      <c r="J55" s="41">
        <f t="shared" si="0"/>
        <v>471</v>
      </c>
      <c r="K55" s="63">
        <f t="shared" si="1"/>
        <v>4391</v>
      </c>
    </row>
    <row r="56" spans="1:11" s="110" customFormat="1" ht="20.100000000000001" customHeight="1">
      <c r="A56" s="110">
        <v>3</v>
      </c>
      <c r="B56" s="277" t="s">
        <v>956</v>
      </c>
      <c r="C56" s="274" t="s">
        <v>957</v>
      </c>
      <c r="D56" s="107" t="s">
        <v>852</v>
      </c>
      <c r="E56" s="107" t="s">
        <v>821</v>
      </c>
      <c r="F56" s="286">
        <v>3267</v>
      </c>
      <c r="G56" s="286">
        <v>0</v>
      </c>
      <c r="H56" s="286">
        <v>0</v>
      </c>
      <c r="I56" s="286">
        <v>0</v>
      </c>
      <c r="J56" s="41">
        <v>392</v>
      </c>
      <c r="K56" s="63">
        <f t="shared" si="1"/>
        <v>3659</v>
      </c>
    </row>
    <row r="57" spans="1:11" s="110" customFormat="1" ht="20.100000000000001" customHeight="1">
      <c r="A57" s="110">
        <v>3</v>
      </c>
      <c r="B57" s="277" t="s">
        <v>958</v>
      </c>
      <c r="C57" s="274" t="s">
        <v>959</v>
      </c>
      <c r="D57" s="107" t="s">
        <v>852</v>
      </c>
      <c r="E57" s="107" t="s">
        <v>821</v>
      </c>
      <c r="F57" s="286">
        <v>1665</v>
      </c>
      <c r="G57" s="286">
        <v>0</v>
      </c>
      <c r="H57" s="286">
        <v>0</v>
      </c>
      <c r="I57" s="286">
        <v>0</v>
      </c>
      <c r="J57" s="41">
        <f t="shared" si="0"/>
        <v>200</v>
      </c>
      <c r="K57" s="63">
        <f t="shared" si="1"/>
        <v>1865</v>
      </c>
    </row>
    <row r="58" spans="1:11" s="110" customFormat="1" ht="20.100000000000001" customHeight="1">
      <c r="A58" s="110">
        <v>3</v>
      </c>
      <c r="B58" s="277" t="s">
        <v>960</v>
      </c>
      <c r="C58" s="274" t="s">
        <v>961</v>
      </c>
      <c r="D58" s="107" t="s">
        <v>852</v>
      </c>
      <c r="E58" s="107" t="s">
        <v>821</v>
      </c>
      <c r="F58" s="286">
        <v>1373</v>
      </c>
      <c r="G58" s="286">
        <v>0</v>
      </c>
      <c r="H58" s="286">
        <v>0</v>
      </c>
      <c r="I58" s="286">
        <v>0</v>
      </c>
      <c r="J58" s="41">
        <f t="shared" si="0"/>
        <v>165</v>
      </c>
      <c r="K58" s="63">
        <f t="shared" si="1"/>
        <v>1538</v>
      </c>
    </row>
    <row r="59" spans="1:11" s="110" customFormat="1" ht="20.100000000000001" customHeight="1">
      <c r="A59" s="110">
        <v>3</v>
      </c>
      <c r="B59" s="277" t="s">
        <v>962</v>
      </c>
      <c r="C59" s="274" t="s">
        <v>963</v>
      </c>
      <c r="D59" s="107" t="s">
        <v>852</v>
      </c>
      <c r="E59" s="107" t="s">
        <v>821</v>
      </c>
      <c r="F59" s="286">
        <v>5880</v>
      </c>
      <c r="G59" s="286">
        <v>0</v>
      </c>
      <c r="H59" s="286">
        <v>0</v>
      </c>
      <c r="I59" s="286">
        <v>0</v>
      </c>
      <c r="J59" s="41">
        <f t="shared" si="0"/>
        <v>706</v>
      </c>
      <c r="K59" s="63">
        <f t="shared" si="1"/>
        <v>6586</v>
      </c>
    </row>
    <row r="60" spans="1:11" s="110" customFormat="1" ht="20.100000000000001" customHeight="1">
      <c r="A60" s="110">
        <v>3</v>
      </c>
      <c r="B60" s="277" t="s">
        <v>964</v>
      </c>
      <c r="C60" s="274" t="s">
        <v>965</v>
      </c>
      <c r="D60" s="107" t="s">
        <v>852</v>
      </c>
      <c r="E60" s="107" t="s">
        <v>821</v>
      </c>
      <c r="F60" s="286">
        <v>23441</v>
      </c>
      <c r="G60" s="286">
        <v>0</v>
      </c>
      <c r="H60" s="286">
        <v>0</v>
      </c>
      <c r="I60" s="286">
        <v>0</v>
      </c>
      <c r="J60" s="41">
        <f t="shared" si="0"/>
        <v>2813</v>
      </c>
      <c r="K60" s="63">
        <f t="shared" si="1"/>
        <v>26254</v>
      </c>
    </row>
    <row r="61" spans="1:11" s="110" customFormat="1" ht="29.25" customHeight="1">
      <c r="B61" s="321" t="s">
        <v>966</v>
      </c>
      <c r="C61" s="321"/>
      <c r="D61" s="178"/>
      <c r="E61" s="107" t="s">
        <v>821</v>
      </c>
      <c r="F61" s="43"/>
      <c r="G61" s="286">
        <v>0</v>
      </c>
      <c r="H61" s="286">
        <v>0</v>
      </c>
      <c r="I61" s="286">
        <v>0</v>
      </c>
      <c r="J61" s="43"/>
      <c r="K61" s="63">
        <f t="shared" si="1"/>
        <v>0</v>
      </c>
    </row>
    <row r="62" spans="1:11" s="110" customFormat="1" ht="20.100000000000001" customHeight="1">
      <c r="B62" s="287" t="s">
        <v>967</v>
      </c>
      <c r="C62" s="288"/>
      <c r="D62" s="107" t="s">
        <v>852</v>
      </c>
      <c r="E62" s="107" t="s">
        <v>821</v>
      </c>
      <c r="F62" s="288" t="s">
        <v>973</v>
      </c>
      <c r="G62" s="286">
        <v>0</v>
      </c>
      <c r="H62" s="286">
        <v>0</v>
      </c>
      <c r="I62" s="286">
        <v>0</v>
      </c>
      <c r="J62" s="41">
        <f t="shared" si="0"/>
        <v>0</v>
      </c>
      <c r="K62" s="63">
        <f t="shared" si="1"/>
        <v>0</v>
      </c>
    </row>
    <row r="63" spans="1:11" s="110" customFormat="1" ht="20.100000000000001" customHeight="1">
      <c r="B63" s="287" t="s">
        <v>968</v>
      </c>
      <c r="C63" s="288"/>
      <c r="D63" s="107" t="s">
        <v>852</v>
      </c>
      <c r="E63" s="107" t="s">
        <v>821</v>
      </c>
      <c r="F63" s="288" t="s">
        <v>973</v>
      </c>
      <c r="G63" s="286">
        <v>0</v>
      </c>
      <c r="H63" s="286">
        <v>0</v>
      </c>
      <c r="I63" s="286">
        <v>0</v>
      </c>
      <c r="J63" s="41">
        <f t="shared" si="0"/>
        <v>0</v>
      </c>
      <c r="K63" s="63">
        <f t="shared" si="1"/>
        <v>0</v>
      </c>
    </row>
    <row r="64" spans="1:11" s="110" customFormat="1" ht="20.100000000000001" customHeight="1">
      <c r="B64" s="287" t="s">
        <v>969</v>
      </c>
      <c r="C64" s="288"/>
      <c r="D64" s="107" t="s">
        <v>852</v>
      </c>
      <c r="E64" s="107" t="s">
        <v>821</v>
      </c>
      <c r="F64" s="288" t="s">
        <v>973</v>
      </c>
      <c r="G64" s="286">
        <v>0</v>
      </c>
      <c r="H64" s="286">
        <v>0</v>
      </c>
      <c r="I64" s="286">
        <v>0</v>
      </c>
      <c r="J64" s="41">
        <f t="shared" si="0"/>
        <v>0</v>
      </c>
      <c r="K64" s="63">
        <f t="shared" si="1"/>
        <v>0</v>
      </c>
    </row>
    <row r="65" spans="2:11" s="110" customFormat="1" ht="20.100000000000001" customHeight="1">
      <c r="B65" s="287" t="s">
        <v>970</v>
      </c>
      <c r="C65" s="288"/>
      <c r="D65" s="107" t="s">
        <v>852</v>
      </c>
      <c r="E65" s="107" t="s">
        <v>821</v>
      </c>
      <c r="F65" s="288" t="s">
        <v>973</v>
      </c>
      <c r="G65" s="286">
        <v>0</v>
      </c>
      <c r="H65" s="286">
        <v>0</v>
      </c>
      <c r="I65" s="286">
        <v>0</v>
      </c>
      <c r="J65" s="41">
        <f t="shared" si="0"/>
        <v>0</v>
      </c>
      <c r="K65" s="63">
        <f t="shared" si="1"/>
        <v>0</v>
      </c>
    </row>
    <row r="66" spans="2:11" s="110" customFormat="1" ht="20.100000000000001" customHeight="1">
      <c r="B66" s="107"/>
      <c r="C66" s="107" t="s">
        <v>971</v>
      </c>
      <c r="D66" s="107"/>
      <c r="E66" s="107"/>
      <c r="F66" s="108"/>
      <c r="G66" s="286">
        <v>0</v>
      </c>
      <c r="H66" s="286">
        <v>0</v>
      </c>
      <c r="I66" s="286">
        <v>0</v>
      </c>
      <c r="J66" s="108"/>
      <c r="K66" s="63">
        <f t="shared" si="1"/>
        <v>0</v>
      </c>
    </row>
    <row r="67" spans="2:11" s="166" customFormat="1" ht="20.100000000000001" customHeight="1">
      <c r="B67" s="289"/>
      <c r="C67" s="289"/>
      <c r="D67" s="289"/>
      <c r="E67" s="289"/>
      <c r="F67" s="108"/>
      <c r="G67" s="286">
        <v>0</v>
      </c>
      <c r="H67" s="286">
        <v>0</v>
      </c>
      <c r="I67" s="286">
        <v>0</v>
      </c>
      <c r="J67" s="108"/>
      <c r="K67" s="63">
        <f t="shared" si="1"/>
        <v>0</v>
      </c>
    </row>
    <row r="68" spans="2:11" s="291" customFormat="1" ht="30" customHeight="1">
      <c r="B68" s="275"/>
      <c r="C68" s="290" t="s">
        <v>972</v>
      </c>
      <c r="D68" s="122"/>
      <c r="E68" s="122"/>
      <c r="F68" s="117"/>
      <c r="G68" s="286">
        <v>0</v>
      </c>
      <c r="H68" s="286">
        <v>0</v>
      </c>
      <c r="I68" s="286">
        <v>0</v>
      </c>
      <c r="J68" s="117">
        <f>SUM(J5:J65)</f>
        <v>304442</v>
      </c>
      <c r="K68" s="176">
        <f>SUM(K5:K65)</f>
        <v>5764971</v>
      </c>
    </row>
    <row r="69" spans="2:11" s="291" customFormat="1" ht="21" customHeight="1">
      <c r="B69" s="30"/>
      <c r="C69" s="161" t="s">
        <v>272</v>
      </c>
      <c r="D69" s="30"/>
      <c r="E69" s="30"/>
      <c r="F69" s="30"/>
      <c r="G69" s="30"/>
      <c r="H69" s="30"/>
      <c r="I69" s="30"/>
      <c r="J69" s="30"/>
      <c r="K69" s="30"/>
    </row>
    <row r="70" spans="2:11" s="110" customFormat="1" ht="21" customHeight="1">
      <c r="B70" s="44"/>
      <c r="C70" s="205"/>
      <c r="D70" s="44"/>
      <c r="E70" s="44"/>
      <c r="F70" s="44"/>
      <c r="G70" s="44"/>
      <c r="H70" s="44"/>
      <c r="I70" s="44"/>
      <c r="J70" s="44"/>
      <c r="K70" s="44"/>
    </row>
    <row r="71" spans="2:11" s="110" customFormat="1" ht="18" customHeight="1">
      <c r="B71" s="44"/>
      <c r="C71" s="29" t="s">
        <v>62</v>
      </c>
      <c r="D71" s="44"/>
      <c r="E71" s="44"/>
      <c r="F71" s="44"/>
      <c r="G71" s="44"/>
      <c r="H71" s="44"/>
      <c r="I71" s="44"/>
      <c r="J71" s="44"/>
      <c r="K71" s="44"/>
    </row>
    <row r="72" spans="2:11" s="110" customFormat="1" ht="23.25" customHeight="1">
      <c r="B72" s="44"/>
      <c r="C72" s="29" t="s">
        <v>63</v>
      </c>
      <c r="D72" s="44"/>
      <c r="E72" s="44"/>
      <c r="F72" s="44"/>
      <c r="G72" s="44"/>
      <c r="H72" s="44"/>
      <c r="I72" s="44"/>
      <c r="J72" s="44"/>
      <c r="K72" s="44"/>
    </row>
    <row r="73" spans="2:11" s="110" customFormat="1" ht="20.25" customHeight="1">
      <c r="B73" s="44"/>
      <c r="C73" s="29" t="s">
        <v>64</v>
      </c>
      <c r="D73" s="44"/>
      <c r="E73" s="44"/>
      <c r="F73" s="44"/>
      <c r="G73" s="44"/>
      <c r="H73" s="44"/>
      <c r="I73" s="44"/>
      <c r="J73" s="44"/>
      <c r="K73" s="44"/>
    </row>
    <row r="74" spans="2:11" s="110" customFormat="1" ht="48" customHeight="1">
      <c r="B74" s="44"/>
      <c r="C74" s="44"/>
      <c r="D74" s="44"/>
      <c r="E74" s="44"/>
      <c r="F74" s="44"/>
      <c r="G74" s="44"/>
      <c r="H74" s="44"/>
      <c r="I74" s="44"/>
      <c r="J74" s="44"/>
      <c r="K74" s="44"/>
    </row>
  </sheetData>
  <mergeCells count="3">
    <mergeCell ref="B1:K1"/>
    <mergeCell ref="E2:K2"/>
    <mergeCell ref="B61:C6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37"/>
  <sheetViews>
    <sheetView tabSelected="1" topLeftCell="A16" workbookViewId="0">
      <selection activeCell="C23" sqref="C23"/>
    </sheetView>
  </sheetViews>
  <sheetFormatPr defaultColWidth="8.7109375" defaultRowHeight="20.100000000000001" customHeight="1"/>
  <cols>
    <col min="1" max="2" width="8.7109375" style="269"/>
    <col min="3" max="3" width="63" style="269" customWidth="1"/>
    <col min="4" max="4" width="17.5703125" style="269" customWidth="1"/>
    <col min="5" max="5" width="19.7109375" style="269" customWidth="1"/>
    <col min="6" max="9" width="17.42578125" style="269" customWidth="1"/>
    <col min="10" max="10" width="16.85546875" style="269" customWidth="1"/>
    <col min="11" max="11" width="31.7109375" style="270" customWidth="1"/>
    <col min="12" max="16384" width="8.7109375" style="269"/>
  </cols>
  <sheetData>
    <row r="1" spans="1:11" s="106" customFormat="1" ht="19.899999999999999" customHeight="1">
      <c r="B1" s="334" t="s">
        <v>975</v>
      </c>
      <c r="C1" s="334"/>
      <c r="D1" s="334"/>
      <c r="E1" s="334"/>
      <c r="F1" s="334"/>
      <c r="G1" s="334"/>
      <c r="H1" s="334"/>
      <c r="I1" s="334"/>
      <c r="J1" s="334"/>
      <c r="K1" s="334"/>
    </row>
    <row r="2" spans="1:11" s="106" customFormat="1" ht="19.899999999999999" customHeight="1">
      <c r="B2" s="278"/>
      <c r="C2" s="278" t="s">
        <v>46</v>
      </c>
      <c r="D2" s="278"/>
      <c r="E2" s="317" t="s">
        <v>847</v>
      </c>
      <c r="F2" s="317"/>
      <c r="G2" s="317"/>
      <c r="H2" s="317"/>
      <c r="I2" s="317"/>
      <c r="J2" s="317"/>
      <c r="K2" s="317"/>
    </row>
    <row r="3" spans="1:11" s="110" customFormat="1" ht="36.75" customHeight="1">
      <c r="A3" s="110" t="s">
        <v>12</v>
      </c>
      <c r="B3" s="63" t="s">
        <v>2</v>
      </c>
      <c r="C3" s="33" t="s">
        <v>0</v>
      </c>
      <c r="D3" s="33" t="s">
        <v>3</v>
      </c>
      <c r="E3" s="33" t="s">
        <v>1</v>
      </c>
      <c r="F3" s="33" t="s">
        <v>976</v>
      </c>
      <c r="G3" s="33" t="s">
        <v>273</v>
      </c>
      <c r="H3" s="33" t="s">
        <v>274</v>
      </c>
      <c r="I3" s="33" t="s">
        <v>275</v>
      </c>
      <c r="J3" s="33" t="s">
        <v>73</v>
      </c>
      <c r="K3" s="46" t="s">
        <v>781</v>
      </c>
    </row>
    <row r="4" spans="1:11" s="110" customFormat="1" ht="19.899999999999999" customHeight="1">
      <c r="A4" s="110">
        <v>2</v>
      </c>
      <c r="B4" s="279">
        <v>6.1</v>
      </c>
      <c r="C4" s="281" t="s">
        <v>977</v>
      </c>
      <c r="D4" s="285"/>
      <c r="E4" s="285"/>
      <c r="F4" s="63"/>
      <c r="G4" s="63"/>
      <c r="H4" s="63"/>
      <c r="I4" s="63"/>
      <c r="J4" s="63"/>
      <c r="K4" s="109"/>
    </row>
    <row r="5" spans="1:11" s="110" customFormat="1" ht="19.899999999999999" customHeight="1">
      <c r="A5" s="110">
        <v>3</v>
      </c>
      <c r="B5" s="279" t="s">
        <v>978</v>
      </c>
      <c r="C5" s="281" t="s">
        <v>979</v>
      </c>
      <c r="D5" s="285">
        <v>1</v>
      </c>
      <c r="E5" s="285" t="s">
        <v>980</v>
      </c>
      <c r="F5" s="41">
        <v>2873108</v>
      </c>
      <c r="G5" s="41">
        <v>0</v>
      </c>
      <c r="H5" s="41">
        <v>0</v>
      </c>
      <c r="I5" s="41">
        <v>0</v>
      </c>
      <c r="J5" s="41">
        <v>344773</v>
      </c>
      <c r="K5" s="109">
        <f xml:space="preserve"> (D5*F5)+J5</f>
        <v>3217881</v>
      </c>
    </row>
    <row r="6" spans="1:11" s="110" customFormat="1" ht="19.899999999999999" customHeight="1">
      <c r="A6" s="110">
        <v>3</v>
      </c>
      <c r="B6" s="279" t="s">
        <v>981</v>
      </c>
      <c r="C6" s="281" t="s">
        <v>982</v>
      </c>
      <c r="D6" s="178"/>
      <c r="E6" s="282"/>
      <c r="F6" s="63"/>
      <c r="G6" s="41">
        <v>0</v>
      </c>
      <c r="H6" s="41">
        <v>0</v>
      </c>
      <c r="I6" s="41">
        <v>0</v>
      </c>
      <c r="J6" s="63"/>
      <c r="K6" s="109">
        <f t="shared" ref="K6:K22" si="0" xml:space="preserve"> (D6*F6)+J6</f>
        <v>0</v>
      </c>
    </row>
    <row r="7" spans="1:11" s="110" customFormat="1" ht="42.75" customHeight="1">
      <c r="A7" s="110">
        <v>4</v>
      </c>
      <c r="B7" s="285" t="s">
        <v>983</v>
      </c>
      <c r="C7" s="147" t="s">
        <v>984</v>
      </c>
      <c r="D7" s="293">
        <v>8.9</v>
      </c>
      <c r="E7" s="285" t="s">
        <v>985</v>
      </c>
      <c r="F7" s="41">
        <v>11000</v>
      </c>
      <c r="G7" s="41">
        <v>0</v>
      </c>
      <c r="H7" s="41">
        <v>0</v>
      </c>
      <c r="I7" s="41">
        <v>0</v>
      </c>
      <c r="J7" s="41">
        <v>11748</v>
      </c>
      <c r="K7" s="109">
        <f t="shared" si="0"/>
        <v>109648</v>
      </c>
    </row>
    <row r="8" spans="1:11" s="110" customFormat="1" ht="46.5" customHeight="1">
      <c r="A8" s="110">
        <v>4</v>
      </c>
      <c r="B8" s="285" t="s">
        <v>986</v>
      </c>
      <c r="C8" s="147" t="s">
        <v>987</v>
      </c>
      <c r="D8" s="293">
        <v>1.1100000000000001</v>
      </c>
      <c r="E8" s="285" t="s">
        <v>985</v>
      </c>
      <c r="F8" s="41">
        <v>270000</v>
      </c>
      <c r="G8" s="41">
        <v>0</v>
      </c>
      <c r="H8" s="41">
        <v>0</v>
      </c>
      <c r="I8" s="41">
        <v>0</v>
      </c>
      <c r="J8" s="41">
        <v>35964</v>
      </c>
      <c r="K8" s="109">
        <f t="shared" si="0"/>
        <v>335664</v>
      </c>
    </row>
    <row r="9" spans="1:11" s="110" customFormat="1" ht="39.75" customHeight="1">
      <c r="A9" s="110">
        <v>4</v>
      </c>
      <c r="B9" s="285" t="s">
        <v>988</v>
      </c>
      <c r="C9" s="147" t="s">
        <v>989</v>
      </c>
      <c r="D9" s="293">
        <v>0</v>
      </c>
      <c r="E9" s="285" t="s">
        <v>985</v>
      </c>
      <c r="F9" s="41">
        <v>12000</v>
      </c>
      <c r="G9" s="41">
        <v>0</v>
      </c>
      <c r="H9" s="41">
        <v>0</v>
      </c>
      <c r="I9" s="41">
        <v>0</v>
      </c>
      <c r="J9" s="41"/>
      <c r="K9" s="109">
        <f t="shared" si="0"/>
        <v>0</v>
      </c>
    </row>
    <row r="10" spans="1:11" s="110" customFormat="1" ht="34.5" customHeight="1">
      <c r="A10" s="110">
        <v>4</v>
      </c>
      <c r="B10" s="285" t="s">
        <v>990</v>
      </c>
      <c r="C10" s="282" t="s">
        <v>991</v>
      </c>
      <c r="D10" s="285">
        <v>1</v>
      </c>
      <c r="E10" s="285" t="s">
        <v>79</v>
      </c>
      <c r="F10" s="41">
        <v>405794</v>
      </c>
      <c r="G10" s="41">
        <v>0</v>
      </c>
      <c r="H10" s="41">
        <v>0</v>
      </c>
      <c r="I10" s="41">
        <v>0</v>
      </c>
      <c r="J10" s="41">
        <v>48696</v>
      </c>
      <c r="K10" s="109">
        <f t="shared" si="0"/>
        <v>454490</v>
      </c>
    </row>
    <row r="11" spans="1:11" s="110" customFormat="1" ht="27.75" customHeight="1">
      <c r="A11" s="110">
        <v>4</v>
      </c>
      <c r="B11" s="285" t="s">
        <v>992</v>
      </c>
      <c r="C11" s="282" t="s">
        <v>993</v>
      </c>
      <c r="D11" s="285">
        <v>1</v>
      </c>
      <c r="E11" s="285" t="s">
        <v>79</v>
      </c>
      <c r="F11" s="41">
        <v>270529</v>
      </c>
      <c r="G11" s="41">
        <v>0</v>
      </c>
      <c r="H11" s="41">
        <v>0</v>
      </c>
      <c r="I11" s="41">
        <v>0</v>
      </c>
      <c r="J11" s="41">
        <v>32464</v>
      </c>
      <c r="K11" s="109">
        <f t="shared" si="0"/>
        <v>302993</v>
      </c>
    </row>
    <row r="12" spans="1:11" s="110" customFormat="1" ht="39" customHeight="1">
      <c r="A12" s="110">
        <v>4</v>
      </c>
      <c r="B12" s="285" t="s">
        <v>994</v>
      </c>
      <c r="C12" s="294" t="s">
        <v>995</v>
      </c>
      <c r="D12" s="285">
        <v>1</v>
      </c>
      <c r="E12" s="285" t="s">
        <v>79</v>
      </c>
      <c r="F12" s="41">
        <v>985597</v>
      </c>
      <c r="G12" s="41">
        <v>0</v>
      </c>
      <c r="H12" s="41">
        <v>0</v>
      </c>
      <c r="I12" s="41">
        <v>0</v>
      </c>
      <c r="J12" s="41">
        <v>118272</v>
      </c>
      <c r="K12" s="109">
        <f t="shared" si="0"/>
        <v>1103869</v>
      </c>
    </row>
    <row r="13" spans="1:11" s="110" customFormat="1" ht="161.25" customHeight="1">
      <c r="A13" s="110">
        <v>3</v>
      </c>
      <c r="B13" s="279" t="s">
        <v>996</v>
      </c>
      <c r="C13" s="280" t="s">
        <v>997</v>
      </c>
      <c r="D13" s="285">
        <v>1</v>
      </c>
      <c r="E13" s="285" t="s">
        <v>79</v>
      </c>
      <c r="F13" s="41">
        <v>456763</v>
      </c>
      <c r="G13" s="41">
        <v>0</v>
      </c>
      <c r="H13" s="41">
        <v>0</v>
      </c>
      <c r="I13" s="41">
        <v>0</v>
      </c>
      <c r="J13" s="41">
        <v>54812</v>
      </c>
      <c r="K13" s="109">
        <f t="shared" si="0"/>
        <v>511575</v>
      </c>
    </row>
    <row r="14" spans="1:11" s="110" customFormat="1" ht="29.25" customHeight="1">
      <c r="A14" s="110">
        <v>3</v>
      </c>
      <c r="B14" s="279" t="s">
        <v>998</v>
      </c>
      <c r="C14" s="281" t="s">
        <v>999</v>
      </c>
      <c r="D14" s="285">
        <v>1</v>
      </c>
      <c r="E14" s="285" t="s">
        <v>79</v>
      </c>
      <c r="F14" s="41">
        <v>1210111</v>
      </c>
      <c r="G14" s="41">
        <v>0</v>
      </c>
      <c r="H14" s="41">
        <v>0</v>
      </c>
      <c r="I14" s="41">
        <v>0</v>
      </c>
      <c r="J14" s="41">
        <v>145214</v>
      </c>
      <c r="K14" s="109">
        <f t="shared" si="0"/>
        <v>1355325</v>
      </c>
    </row>
    <row r="15" spans="1:11" s="110" customFormat="1" ht="27.75" customHeight="1">
      <c r="A15" s="110">
        <v>3</v>
      </c>
      <c r="B15" s="279" t="s">
        <v>1000</v>
      </c>
      <c r="C15" s="281" t="s">
        <v>1001</v>
      </c>
      <c r="D15" s="285">
        <v>1</v>
      </c>
      <c r="E15" s="285" t="s">
        <v>79</v>
      </c>
      <c r="F15" s="41">
        <v>208375</v>
      </c>
      <c r="G15" s="41">
        <v>0</v>
      </c>
      <c r="H15" s="41">
        <v>0</v>
      </c>
      <c r="I15" s="41">
        <v>0</v>
      </c>
      <c r="J15" s="41">
        <v>25005</v>
      </c>
      <c r="K15" s="109">
        <f t="shared" si="0"/>
        <v>233380</v>
      </c>
    </row>
    <row r="16" spans="1:11" s="110" customFormat="1" ht="27.75" customHeight="1">
      <c r="A16" s="110">
        <v>3</v>
      </c>
      <c r="B16" s="279" t="s">
        <v>1002</v>
      </c>
      <c r="C16" s="281" t="s">
        <v>1003</v>
      </c>
      <c r="D16" s="285">
        <v>1</v>
      </c>
      <c r="E16" s="285" t="s">
        <v>79</v>
      </c>
      <c r="F16" s="41"/>
      <c r="G16" s="41">
        <v>0</v>
      </c>
      <c r="H16" s="41">
        <v>0</v>
      </c>
      <c r="I16" s="41">
        <v>0</v>
      </c>
      <c r="J16" s="41"/>
      <c r="K16" s="109">
        <f t="shared" si="0"/>
        <v>0</v>
      </c>
    </row>
    <row r="17" spans="1:11" s="110" customFormat="1" ht="19.899999999999999" customHeight="1">
      <c r="B17" s="285" t="s">
        <v>1004</v>
      </c>
      <c r="C17" s="295"/>
      <c r="D17" s="285">
        <v>1</v>
      </c>
      <c r="E17" s="285" t="s">
        <v>79</v>
      </c>
      <c r="F17" s="41"/>
      <c r="G17" s="41">
        <v>0</v>
      </c>
      <c r="H17" s="41">
        <v>0</v>
      </c>
      <c r="I17" s="41">
        <v>0</v>
      </c>
      <c r="J17" s="41"/>
      <c r="K17" s="109">
        <f t="shared" si="0"/>
        <v>0</v>
      </c>
    </row>
    <row r="18" spans="1:11" s="110" customFormat="1" ht="19.899999999999999" customHeight="1">
      <c r="B18" s="285" t="s">
        <v>1005</v>
      </c>
      <c r="C18" s="295"/>
      <c r="D18" s="285">
        <v>1</v>
      </c>
      <c r="E18" s="285" t="s">
        <v>79</v>
      </c>
      <c r="F18" s="41"/>
      <c r="G18" s="41">
        <v>0</v>
      </c>
      <c r="H18" s="41">
        <v>0</v>
      </c>
      <c r="I18" s="41">
        <v>0</v>
      </c>
      <c r="J18" s="41"/>
      <c r="K18" s="109">
        <f t="shared" si="0"/>
        <v>0</v>
      </c>
    </row>
    <row r="19" spans="1:11" s="110" customFormat="1" ht="19.899999999999999" customHeight="1">
      <c r="B19" s="285" t="s">
        <v>1006</v>
      </c>
      <c r="C19" s="296"/>
      <c r="D19" s="285">
        <v>1</v>
      </c>
      <c r="E19" s="285" t="s">
        <v>79</v>
      </c>
      <c r="F19" s="297"/>
      <c r="G19" s="41">
        <v>0</v>
      </c>
      <c r="H19" s="41">
        <v>0</v>
      </c>
      <c r="I19" s="41">
        <v>0</v>
      </c>
      <c r="J19" s="297"/>
      <c r="K19" s="109">
        <f t="shared" si="0"/>
        <v>0</v>
      </c>
    </row>
    <row r="20" spans="1:11" s="299" customFormat="1" ht="19.899999999999999" customHeight="1" thickBot="1">
      <c r="A20" s="299">
        <v>2</v>
      </c>
      <c r="B20" s="179">
        <v>6.2</v>
      </c>
      <c r="C20" s="179" t="s">
        <v>1007</v>
      </c>
      <c r="D20" s="136"/>
      <c r="E20" s="298"/>
      <c r="F20" s="149"/>
      <c r="G20" s="41">
        <v>0</v>
      </c>
      <c r="H20" s="41">
        <v>0</v>
      </c>
      <c r="I20" s="41">
        <v>0</v>
      </c>
      <c r="J20" s="149">
        <f>SUM(J4:J19)</f>
        <v>816948</v>
      </c>
      <c r="K20" s="109">
        <f xml:space="preserve"> SUM(K5:K19)</f>
        <v>7624825</v>
      </c>
    </row>
    <row r="21" spans="1:11" s="158" customFormat="1" ht="19.899999999999999" customHeight="1" thickBot="1">
      <c r="A21" s="158">
        <v>2</v>
      </c>
      <c r="B21" s="300">
        <v>6.3</v>
      </c>
      <c r="C21" s="301" t="s">
        <v>1008</v>
      </c>
      <c r="D21" s="303">
        <v>7</v>
      </c>
      <c r="E21" s="302" t="s">
        <v>1009</v>
      </c>
      <c r="F21" s="304"/>
      <c r="G21" s="304"/>
      <c r="H21" s="41">
        <v>0</v>
      </c>
      <c r="I21" s="304"/>
      <c r="J21" s="304">
        <f>J20*7</f>
        <v>5718636</v>
      </c>
      <c r="K21" s="109">
        <f xml:space="preserve"> K20*7</f>
        <v>53373775</v>
      </c>
    </row>
    <row r="22" spans="1:11" s="110" customFormat="1" ht="36" customHeight="1">
      <c r="A22" s="110">
        <v>2</v>
      </c>
      <c r="B22" s="283">
        <v>6.4</v>
      </c>
      <c r="C22" s="144" t="s">
        <v>1010</v>
      </c>
      <c r="D22" s="284">
        <v>1</v>
      </c>
      <c r="E22" s="284" t="s">
        <v>843</v>
      </c>
      <c r="F22" s="156"/>
      <c r="G22" s="156"/>
      <c r="H22" s="156"/>
      <c r="I22" s="156"/>
      <c r="J22" s="156"/>
      <c r="K22" s="109">
        <f t="shared" si="0"/>
        <v>0</v>
      </c>
    </row>
    <row r="23" spans="1:11" s="291" customFormat="1" ht="54" customHeight="1">
      <c r="B23" s="283">
        <v>6.5</v>
      </c>
      <c r="C23" s="283" t="s">
        <v>1011</v>
      </c>
      <c r="D23" s="284">
        <v>1</v>
      </c>
      <c r="E23" s="283"/>
      <c r="F23" s="118"/>
      <c r="G23" s="118"/>
      <c r="H23" s="118"/>
      <c r="I23" s="118"/>
      <c r="J23" s="118"/>
      <c r="K23" s="109">
        <f>K22+K21</f>
        <v>53373775</v>
      </c>
    </row>
    <row r="24" spans="1:11" s="291" customFormat="1" ht="20.100000000000001" customHeight="1">
      <c r="B24" s="305"/>
      <c r="C24" s="305"/>
      <c r="D24" s="158"/>
      <c r="E24" s="305"/>
      <c r="F24" s="158"/>
      <c r="G24" s="158"/>
      <c r="H24" s="158"/>
      <c r="I24" s="158"/>
      <c r="J24" s="158"/>
      <c r="K24" s="159"/>
    </row>
    <row r="25" spans="1:11" s="291" customFormat="1" ht="20.100000000000001" customHeight="1">
      <c r="B25" s="158"/>
      <c r="C25" s="306" t="s">
        <v>1012</v>
      </c>
      <c r="D25" s="158"/>
      <c r="E25" s="158"/>
      <c r="F25" s="158"/>
      <c r="G25" s="158"/>
      <c r="H25" s="158"/>
      <c r="I25" s="158"/>
      <c r="J25" s="158"/>
      <c r="K25" s="159"/>
    </row>
    <row r="26" spans="1:11" s="291" customFormat="1" ht="20.100000000000001" customHeight="1">
      <c r="B26" s="158"/>
      <c r="C26" s="347" t="s">
        <v>1013</v>
      </c>
      <c r="D26" s="347"/>
      <c r="E26" s="347"/>
      <c r="F26" s="158"/>
      <c r="G26" s="158"/>
      <c r="H26" s="158"/>
      <c r="I26" s="158"/>
      <c r="J26" s="158"/>
      <c r="K26" s="159"/>
    </row>
    <row r="27" spans="1:11" s="291" customFormat="1" ht="20.100000000000001" customHeight="1">
      <c r="B27" s="158"/>
      <c r="C27" s="347" t="s">
        <v>1014</v>
      </c>
      <c r="D27" s="347"/>
      <c r="E27" s="347"/>
      <c r="F27" s="158"/>
      <c r="G27" s="158"/>
      <c r="H27" s="158"/>
      <c r="I27" s="158"/>
      <c r="J27" s="158"/>
      <c r="K27" s="159"/>
    </row>
    <row r="28" spans="1:11" s="291" customFormat="1" ht="20.100000000000001" customHeight="1">
      <c r="B28" s="158"/>
      <c r="C28" s="347" t="s">
        <v>1015</v>
      </c>
      <c r="D28" s="347"/>
      <c r="E28" s="347"/>
      <c r="F28" s="158"/>
      <c r="G28" s="158"/>
      <c r="H28" s="158"/>
      <c r="I28" s="158"/>
      <c r="J28" s="158"/>
      <c r="K28" s="159"/>
    </row>
    <row r="29" spans="1:11" s="110" customFormat="1" ht="38.25" customHeight="1">
      <c r="B29" s="44"/>
      <c r="C29" s="348" t="s">
        <v>1016</v>
      </c>
      <c r="D29" s="348"/>
      <c r="E29" s="348"/>
      <c r="F29" s="44"/>
      <c r="G29" s="44"/>
      <c r="H29" s="44"/>
      <c r="I29" s="44"/>
      <c r="J29" s="44"/>
      <c r="K29" s="268"/>
    </row>
    <row r="30" spans="1:11" s="110" customFormat="1" ht="20.100000000000001" customHeight="1">
      <c r="B30" s="44"/>
      <c r="C30" s="29"/>
      <c r="D30" s="44"/>
      <c r="E30" s="44"/>
      <c r="F30" s="44"/>
      <c r="G30" s="44"/>
      <c r="H30" s="44"/>
      <c r="I30" s="44"/>
      <c r="J30" s="44"/>
      <c r="K30" s="268"/>
    </row>
    <row r="31" spans="1:11" s="110" customFormat="1" ht="20.100000000000001" customHeight="1">
      <c r="B31" s="44"/>
      <c r="C31" s="348"/>
      <c r="D31" s="348"/>
      <c r="E31" s="348"/>
      <c r="F31" s="44"/>
      <c r="G31" s="44"/>
      <c r="H31" s="44"/>
      <c r="I31" s="44"/>
      <c r="J31" s="44"/>
      <c r="K31" s="268"/>
    </row>
    <row r="32" spans="1:11" s="110" customFormat="1" ht="20.100000000000001" customHeight="1">
      <c r="B32" s="30"/>
      <c r="C32" s="31" t="s">
        <v>62</v>
      </c>
      <c r="D32" s="30"/>
      <c r="E32" s="30"/>
      <c r="F32" s="30"/>
      <c r="G32" s="30"/>
      <c r="H32" s="30"/>
      <c r="I32" s="30"/>
      <c r="J32" s="30"/>
      <c r="K32" s="162"/>
    </row>
    <row r="33" spans="2:11" s="110" customFormat="1" ht="20.100000000000001" customHeight="1">
      <c r="B33" s="30"/>
      <c r="C33" s="31" t="s">
        <v>63</v>
      </c>
      <c r="D33" s="30"/>
      <c r="E33" s="30"/>
      <c r="F33" s="30"/>
      <c r="G33" s="30"/>
      <c r="H33" s="30"/>
      <c r="I33" s="30"/>
      <c r="J33" s="30"/>
      <c r="K33" s="162"/>
    </row>
    <row r="34" spans="2:11" s="110" customFormat="1" ht="20.100000000000001" customHeight="1">
      <c r="B34" s="30"/>
      <c r="C34" s="31" t="s">
        <v>64</v>
      </c>
      <c r="D34" s="30"/>
      <c r="E34" s="30"/>
      <c r="F34" s="30"/>
      <c r="G34" s="30"/>
      <c r="H34" s="30"/>
      <c r="I34" s="30"/>
      <c r="J34" s="30"/>
      <c r="K34" s="162"/>
    </row>
    <row r="35" spans="2:11" s="110" customFormat="1" ht="20.100000000000001" customHeight="1">
      <c r="B35" s="30"/>
      <c r="C35" s="307"/>
      <c r="D35" s="30"/>
      <c r="E35" s="30"/>
      <c r="F35" s="30"/>
      <c r="G35" s="30"/>
      <c r="H35" s="30"/>
      <c r="I35" s="30"/>
      <c r="J35" s="30"/>
      <c r="K35" s="162"/>
    </row>
    <row r="36" spans="2:11" s="110" customFormat="1" ht="20.100000000000001" customHeight="1">
      <c r="B36" s="44"/>
      <c r="D36" s="44"/>
      <c r="E36" s="44"/>
      <c r="F36" s="44"/>
      <c r="G36" s="44"/>
      <c r="H36" s="44"/>
      <c r="I36" s="44"/>
      <c r="J36" s="44"/>
      <c r="K36" s="268"/>
    </row>
    <row r="37" spans="2:11" s="110" customFormat="1" ht="20.100000000000001" customHeight="1">
      <c r="B37" s="44"/>
      <c r="D37" s="44"/>
      <c r="E37" s="44"/>
      <c r="F37" s="44"/>
      <c r="G37" s="44"/>
      <c r="H37" s="44"/>
      <c r="I37" s="44"/>
      <c r="J37" s="44"/>
      <c r="K37" s="268"/>
    </row>
  </sheetData>
  <mergeCells count="7">
    <mergeCell ref="C27:E27"/>
    <mergeCell ref="C28:E28"/>
    <mergeCell ref="C29:E29"/>
    <mergeCell ref="C31:E31"/>
    <mergeCell ref="B1:K1"/>
    <mergeCell ref="E2:K2"/>
    <mergeCell ref="C26:E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Grand Summary</vt:lpstr>
      <vt:lpstr>Grand Summary_old</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2021-10-07T14:26:52Z</dcterms:modified>
</cp:coreProperties>
</file>