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2"/>
  </bookViews>
  <sheets>
    <sheet name="Grand Summary" sheetId="95" r:id="rId1"/>
    <sheet name="Schedul1 ISPS" sheetId="1" r:id="rId2"/>
    <sheet name="Schedule 2 ISPS" sheetId="83" r:id="rId3"/>
    <sheet name="Schedule 3A ISPS"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'Schedul1 ISPS'!$AA$1:$AE$20</definedName>
    <definedName name="_xlnm.Print_Area">#REF!</definedName>
    <definedName name="_xlnm.Print_Titles" localSheetId="1">'Schedul1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'Schedul1 ISPS'!#REF!</definedName>
    <definedName name="Z_53C20C87_9586_4DC0_9554_7E86BC372B26_.wvu.PrintArea" localSheetId="1" hidden="1">'Schedul1 ISPS'!#REF!</definedName>
    <definedName name="Z_53C20C87_9586_4DC0_9554_7E86BC372B26_.wvu.PrintTitles" localSheetId="1" hidden="1">'Schedul1 ISPS'!#REF!</definedName>
    <definedName name="Z_53C20C87_9586_4DC0_9554_7E86BC372B26_.wvu.Rows" localSheetId="1" hidden="1">'Schedul1 ISPS'!#REF!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5" i="88"/>
  <c r="J14"/>
  <c r="F14"/>
  <c r="F15" s="1"/>
  <c r="K15" s="1"/>
  <c r="K16" s="1"/>
  <c r="K13"/>
  <c r="K12"/>
  <c r="K11"/>
  <c r="K9"/>
  <c r="K8"/>
  <c r="K7"/>
  <c r="K6"/>
  <c r="J14" i="87"/>
  <c r="F14"/>
  <c r="K13"/>
  <c r="K12"/>
  <c r="K11"/>
  <c r="K10"/>
  <c r="K9"/>
  <c r="K8"/>
  <c r="K7"/>
  <c r="K14" s="1"/>
  <c r="K9" i="86"/>
  <c r="K10"/>
  <c r="K11"/>
  <c r="K12"/>
  <c r="K13"/>
  <c r="K14"/>
  <c r="K15"/>
  <c r="K16"/>
  <c r="K17"/>
  <c r="K18"/>
  <c r="K19"/>
  <c r="K20"/>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7"/>
  <c r="K68"/>
  <c r="K69"/>
  <c r="K70"/>
  <c r="K71"/>
  <c r="K72"/>
  <c r="K73"/>
  <c r="K74"/>
  <c r="K75"/>
  <c r="K76"/>
  <c r="K77"/>
  <c r="K78"/>
  <c r="K79"/>
  <c r="K80"/>
  <c r="K81"/>
  <c r="K82"/>
  <c r="K83"/>
  <c r="K84"/>
  <c r="K85"/>
  <c r="K86"/>
  <c r="K87"/>
  <c r="K88"/>
  <c r="K89"/>
  <c r="K90"/>
  <c r="K91"/>
  <c r="K92"/>
  <c r="K93"/>
  <c r="K94"/>
  <c r="K95"/>
  <c r="K96"/>
  <c r="K97"/>
  <c r="K98"/>
  <c r="K99"/>
  <c r="K100"/>
  <c r="K101"/>
  <c r="K102"/>
  <c r="K104"/>
  <c r="K105"/>
  <c r="K106"/>
  <c r="K107"/>
  <c r="K108"/>
  <c r="K8"/>
  <c r="I109"/>
  <c r="I103"/>
  <c r="I66"/>
  <c r="I21"/>
  <c r="H109"/>
  <c r="K109" s="1"/>
  <c r="H103"/>
  <c r="K103" s="1"/>
  <c r="H66"/>
  <c r="K66" s="1"/>
  <c r="H21"/>
  <c r="K21" s="1"/>
  <c r="K106" i="84"/>
  <c r="K105"/>
  <c r="K104"/>
  <c r="K100"/>
  <c r="K99"/>
  <c r="K97"/>
  <c r="K96"/>
  <c r="K95"/>
  <c r="K94"/>
  <c r="K93"/>
  <c r="K92"/>
  <c r="K91"/>
  <c r="K89"/>
  <c r="K88"/>
  <c r="K86"/>
  <c r="K85"/>
  <c r="K83"/>
  <c r="K82"/>
  <c r="K81"/>
  <c r="K80"/>
  <c r="K79"/>
  <c r="K78"/>
  <c r="K77"/>
  <c r="K76"/>
  <c r="K75"/>
  <c r="K74"/>
  <c r="K73"/>
  <c r="K72"/>
  <c r="K71"/>
  <c r="K70"/>
  <c r="K65"/>
  <c r="K64"/>
  <c r="K62"/>
  <c r="K61"/>
  <c r="K60"/>
  <c r="K59"/>
  <c r="K58"/>
  <c r="K57"/>
  <c r="K56"/>
  <c r="K54"/>
  <c r="K53"/>
  <c r="K52"/>
  <c r="K51"/>
  <c r="K49"/>
  <c r="K48"/>
  <c r="K47"/>
  <c r="K46"/>
  <c r="K45"/>
  <c r="K43"/>
  <c r="K42"/>
  <c r="K41"/>
  <c r="K40"/>
  <c r="K39"/>
  <c r="K38"/>
  <c r="K37"/>
  <c r="K36"/>
  <c r="K35"/>
  <c r="K34"/>
  <c r="K33"/>
  <c r="K31"/>
  <c r="K30"/>
  <c r="K29"/>
  <c r="K28"/>
  <c r="K27"/>
  <c r="K26"/>
  <c r="K25"/>
  <c r="K20"/>
  <c r="K19"/>
  <c r="K18"/>
  <c r="K17"/>
  <c r="K15"/>
  <c r="K14"/>
  <c r="K13"/>
  <c r="K12"/>
  <c r="K11"/>
  <c r="K10"/>
  <c r="K9"/>
  <c r="J116" i="83"/>
  <c r="F115"/>
  <c r="J115" s="1"/>
  <c r="J114"/>
  <c r="K114" s="1"/>
  <c r="K115" s="1"/>
  <c r="J113"/>
  <c r="F112"/>
  <c r="J112" s="1"/>
  <c r="J111"/>
  <c r="K111" s="1"/>
  <c r="J110"/>
  <c r="K110" s="1"/>
  <c r="K109"/>
  <c r="K112" s="1"/>
  <c r="J109"/>
  <c r="J108"/>
  <c r="J107"/>
  <c r="F106"/>
  <c r="J106" s="1"/>
  <c r="J105"/>
  <c r="K105" s="1"/>
  <c r="J104"/>
  <c r="K104" s="1"/>
  <c r="J103"/>
  <c r="J102"/>
  <c r="K102" s="1"/>
  <c r="J101"/>
  <c r="K101" s="1"/>
  <c r="J100"/>
  <c r="K100" s="1"/>
  <c r="J99"/>
  <c r="K99" s="1"/>
  <c r="J98"/>
  <c r="K98" s="1"/>
  <c r="J97"/>
  <c r="K97" s="1"/>
  <c r="J96"/>
  <c r="K96" s="1"/>
  <c r="J95"/>
  <c r="K95" s="1"/>
  <c r="J94"/>
  <c r="J93"/>
  <c r="J92"/>
  <c r="F91"/>
  <c r="J91" s="1"/>
  <c r="J90"/>
  <c r="K90" s="1"/>
  <c r="S89"/>
  <c r="R89"/>
  <c r="J89"/>
  <c r="S88"/>
  <c r="R88"/>
  <c r="J88"/>
  <c r="S87"/>
  <c r="R87"/>
  <c r="J87"/>
  <c r="Q87" s="1"/>
  <c r="S86"/>
  <c r="R86"/>
  <c r="J86"/>
  <c r="K86" s="1"/>
  <c r="S85"/>
  <c r="R85"/>
  <c r="J85"/>
  <c r="S84"/>
  <c r="R84"/>
  <c r="J84"/>
  <c r="S83"/>
  <c r="R83"/>
  <c r="J83"/>
  <c r="S82"/>
  <c r="R82"/>
  <c r="J82"/>
  <c r="K82" s="1"/>
  <c r="Q82" s="1"/>
  <c r="S81"/>
  <c r="R81"/>
  <c r="J81"/>
  <c r="S80"/>
  <c r="R80"/>
  <c r="J80"/>
  <c r="J79"/>
  <c r="J78"/>
  <c r="K78" s="1"/>
  <c r="S77"/>
  <c r="R77"/>
  <c r="J77"/>
  <c r="S76"/>
  <c r="R76"/>
  <c r="J76"/>
  <c r="K76" s="1"/>
  <c r="S75"/>
  <c r="R75"/>
  <c r="J75"/>
  <c r="S74"/>
  <c r="R74"/>
  <c r="J74"/>
  <c r="Q74" s="1"/>
  <c r="S73"/>
  <c r="R73"/>
  <c r="J73"/>
  <c r="S72"/>
  <c r="R72"/>
  <c r="J72"/>
  <c r="S71"/>
  <c r="R71"/>
  <c r="K71"/>
  <c r="Q71" s="1"/>
  <c r="J71"/>
  <c r="S70"/>
  <c r="R70"/>
  <c r="J70"/>
  <c r="K70" s="1"/>
  <c r="S69"/>
  <c r="R69"/>
  <c r="J69"/>
  <c r="S68"/>
  <c r="R68"/>
  <c r="J68"/>
  <c r="Q68" s="1"/>
  <c r="K67"/>
  <c r="J67"/>
  <c r="J66"/>
  <c r="K66" s="1"/>
  <c r="S65"/>
  <c r="R65"/>
  <c r="K65"/>
  <c r="J65"/>
  <c r="S64"/>
  <c r="R64"/>
  <c r="J64"/>
  <c r="S63"/>
  <c r="R63"/>
  <c r="J63"/>
  <c r="K63" s="1"/>
  <c r="Q63" s="1"/>
  <c r="S62"/>
  <c r="R62"/>
  <c r="J62"/>
  <c r="S61"/>
  <c r="R61"/>
  <c r="J61"/>
  <c r="S60"/>
  <c r="R60"/>
  <c r="J60"/>
  <c r="K60" s="1"/>
  <c r="Q60" s="1"/>
  <c r="S59"/>
  <c r="R59"/>
  <c r="J59"/>
  <c r="S58"/>
  <c r="R58"/>
  <c r="J58"/>
  <c r="S57"/>
  <c r="R57"/>
  <c r="K57"/>
  <c r="J57"/>
  <c r="S56"/>
  <c r="R56"/>
  <c r="J56"/>
  <c r="Q56" s="1"/>
  <c r="S55"/>
  <c r="R55"/>
  <c r="K55"/>
  <c r="Q55" s="1"/>
  <c r="J55"/>
  <c r="J54"/>
  <c r="K54" s="1"/>
  <c r="S53"/>
  <c r="R53"/>
  <c r="K53"/>
  <c r="J53"/>
  <c r="S52"/>
  <c r="R52"/>
  <c r="J52"/>
  <c r="S51"/>
  <c r="R51"/>
  <c r="J51"/>
  <c r="K51" s="1"/>
  <c r="Q51" s="1"/>
  <c r="S50"/>
  <c r="R50"/>
  <c r="J50"/>
  <c r="S49"/>
  <c r="R49"/>
  <c r="J49"/>
  <c r="S48"/>
  <c r="R48"/>
  <c r="Q48"/>
  <c r="J48"/>
  <c r="S47"/>
  <c r="R47"/>
  <c r="J47"/>
  <c r="Q47" s="1"/>
  <c r="J46"/>
  <c r="F45"/>
  <c r="J45" s="1"/>
  <c r="J44"/>
  <c r="K44" s="1"/>
  <c r="J43"/>
  <c r="K43" s="1"/>
  <c r="J42"/>
  <c r="K42" s="1"/>
  <c r="K41"/>
  <c r="J41"/>
  <c r="J40"/>
  <c r="J39"/>
  <c r="K39" s="1"/>
  <c r="J38"/>
  <c r="K38" s="1"/>
  <c r="J37"/>
  <c r="K37" s="1"/>
  <c r="J36"/>
  <c r="K36" s="1"/>
  <c r="J35"/>
  <c r="K35" s="1"/>
  <c r="J34"/>
  <c r="K34" s="1"/>
  <c r="J33"/>
  <c r="J32"/>
  <c r="J31"/>
  <c r="F30"/>
  <c r="J29"/>
  <c r="K29" s="1"/>
  <c r="J28"/>
  <c r="K28" s="1"/>
  <c r="K27"/>
  <c r="J27"/>
  <c r="J26"/>
  <c r="K26" s="1"/>
  <c r="J25"/>
  <c r="K25" s="1"/>
  <c r="J24"/>
  <c r="J23"/>
  <c r="J22"/>
  <c r="K22" s="1"/>
  <c r="J21"/>
  <c r="K21" s="1"/>
  <c r="J20"/>
  <c r="K20" s="1"/>
  <c r="J19"/>
  <c r="K19" s="1"/>
  <c r="J18"/>
  <c r="K18" s="1"/>
  <c r="J17"/>
  <c r="K17" s="1"/>
  <c r="J16"/>
  <c r="K16" s="1"/>
  <c r="J15"/>
  <c r="K15" s="1"/>
  <c r="K14"/>
  <c r="J14"/>
  <c r="J13"/>
  <c r="K13" s="1"/>
  <c r="J12"/>
  <c r="K12" s="1"/>
  <c r="J11"/>
  <c r="K11" s="1"/>
  <c r="K10"/>
  <c r="J10"/>
  <c r="J9"/>
  <c r="J8"/>
  <c r="K8" s="1"/>
  <c r="J66" i="1"/>
  <c r="F66"/>
  <c r="K65"/>
  <c r="K66" s="1"/>
  <c r="F63"/>
  <c r="K63" s="1"/>
  <c r="J62"/>
  <c r="K62" s="1"/>
  <c r="J61"/>
  <c r="K61" s="1"/>
  <c r="J60"/>
  <c r="K60" s="1"/>
  <c r="J59"/>
  <c r="K59" s="1"/>
  <c r="J58"/>
  <c r="K58" s="1"/>
  <c r="J57"/>
  <c r="K57" s="1"/>
  <c r="J56"/>
  <c r="K56" s="1"/>
  <c r="F54"/>
  <c r="J53"/>
  <c r="K53" s="1"/>
  <c r="J52"/>
  <c r="K52" s="1"/>
  <c r="J51"/>
  <c r="K51" s="1"/>
  <c r="J50"/>
  <c r="K50" s="1"/>
  <c r="J49"/>
  <c r="K49" s="1"/>
  <c r="J47"/>
  <c r="F47"/>
  <c r="K46"/>
  <c r="K47" s="1"/>
  <c r="J44"/>
  <c r="F44"/>
  <c r="K43"/>
  <c r="K44" s="1"/>
  <c r="F41"/>
  <c r="J40"/>
  <c r="K40" s="1"/>
  <c r="K41" s="1"/>
  <c r="J39"/>
  <c r="F38"/>
  <c r="J38" s="1"/>
  <c r="J37"/>
  <c r="K37" s="1"/>
  <c r="K38" s="1"/>
  <c r="J36"/>
  <c r="F35"/>
  <c r="J34"/>
  <c r="K34" s="1"/>
  <c r="J33"/>
  <c r="K33" s="1"/>
  <c r="J32"/>
  <c r="K32" s="1"/>
  <c r="J31"/>
  <c r="K31" s="1"/>
  <c r="J30"/>
  <c r="K30" s="1"/>
  <c r="F28"/>
  <c r="J27"/>
  <c r="K27" s="1"/>
  <c r="J26"/>
  <c r="K26" s="1"/>
  <c r="J25"/>
  <c r="K25" s="1"/>
  <c r="J24"/>
  <c r="K24" s="1"/>
  <c r="J23"/>
  <c r="K23" s="1"/>
  <c r="J22"/>
  <c r="K22" s="1"/>
  <c r="J21"/>
  <c r="K21" s="1"/>
  <c r="J20"/>
  <c r="K20" s="1"/>
  <c r="J19"/>
  <c r="K19" s="1"/>
  <c r="J18"/>
  <c r="J17"/>
  <c r="K17" s="1"/>
  <c r="J16"/>
  <c r="K16" s="1"/>
  <c r="J15"/>
  <c r="K15" s="1"/>
  <c r="J14"/>
  <c r="J13"/>
  <c r="F10"/>
  <c r="J9"/>
  <c r="K9" s="1"/>
  <c r="J8"/>
  <c r="K8" s="1"/>
  <c r="J7"/>
  <c r="K7" s="1"/>
  <c r="J6"/>
  <c r="K6" s="1"/>
  <c r="J5"/>
  <c r="D11" i="95"/>
  <c r="D9"/>
  <c r="D8"/>
  <c r="D7"/>
  <c r="D6"/>
  <c r="D5"/>
  <c r="K14" i="88" l="1"/>
  <c r="I111" i="86"/>
  <c r="H111"/>
  <c r="K107" i="84"/>
  <c r="K101"/>
  <c r="K21"/>
  <c r="K66"/>
  <c r="Q53" i="83"/>
  <c r="Q65"/>
  <c r="K84"/>
  <c r="Q84" s="1"/>
  <c r="F117"/>
  <c r="J117" s="1"/>
  <c r="Q89"/>
  <c r="Q76"/>
  <c r="Q86"/>
  <c r="K89"/>
  <c r="K45"/>
  <c r="Q57"/>
  <c r="Q77"/>
  <c r="K30"/>
  <c r="Q64"/>
  <c r="K106"/>
  <c r="K50"/>
  <c r="Q50" s="1"/>
  <c r="K62"/>
  <c r="Q62" s="1"/>
  <c r="K73"/>
  <c r="Q73" s="1"/>
  <c r="K81"/>
  <c r="Q81" s="1"/>
  <c r="K59"/>
  <c r="Q59" s="1"/>
  <c r="K52"/>
  <c r="Q52" s="1"/>
  <c r="K64"/>
  <c r="Q70"/>
  <c r="K88"/>
  <c r="Q88" s="1"/>
  <c r="K72"/>
  <c r="Q72" s="1"/>
  <c r="K75"/>
  <c r="Q75" s="1"/>
  <c r="K83"/>
  <c r="Q83" s="1"/>
  <c r="K49"/>
  <c r="Q49" s="1"/>
  <c r="K61"/>
  <c r="Q61" s="1"/>
  <c r="K77"/>
  <c r="K80"/>
  <c r="Q80" s="1"/>
  <c r="J30"/>
  <c r="K58"/>
  <c r="Q58" s="1"/>
  <c r="K69"/>
  <c r="Q69" s="1"/>
  <c r="K85"/>
  <c r="Q85" s="1"/>
  <c r="J10" i="1"/>
  <c r="F67"/>
  <c r="K54"/>
  <c r="J41"/>
  <c r="J28"/>
  <c r="J54"/>
  <c r="K5"/>
  <c r="K10" s="1"/>
  <c r="K13"/>
  <c r="K28" s="1"/>
  <c r="J35"/>
  <c r="K35" s="1"/>
  <c r="D12" i="95"/>
  <c r="K111" i="86" l="1"/>
  <c r="K109" i="84"/>
  <c r="K91" i="83"/>
  <c r="K117" s="1"/>
  <c r="J67" i="1"/>
  <c r="K67"/>
</calcChain>
</file>

<file path=xl/sharedStrings.xml><?xml version="1.0" encoding="utf-8"?>
<sst xmlns="http://schemas.openxmlformats.org/spreadsheetml/2006/main" count="1115" uniqueCount="528">
  <si>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</si>
  <si>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</si>
  <si>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</si>
  <si>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</si>
  <si>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</si>
  <si>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</si>
  <si>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</si>
  <si>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</si>
  <si>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</si>
  <si>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</si>
  <si>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</si>
  <si>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</si>
  <si>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</si>
  <si>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</si>
  <si>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</si>
  <si>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</si>
  <si>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</si>
  <si>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Price (INR)</t>
  </si>
  <si>
    <t>1.1.1</t>
  </si>
  <si>
    <t>LS</t>
  </si>
  <si>
    <t>1.1.2</t>
  </si>
  <si>
    <t>1.1.3</t>
  </si>
  <si>
    <t xml:space="preserve">Single Line diagrams and Electrical drawings complete </t>
  </si>
  <si>
    <t>1.1.4</t>
  </si>
  <si>
    <t>1.1.5</t>
  </si>
  <si>
    <t>Sub Total of 1.1</t>
  </si>
  <si>
    <t>1.2.1</t>
  </si>
  <si>
    <t>1.2.2</t>
  </si>
  <si>
    <t>1.2.3</t>
  </si>
  <si>
    <t>1.2.4</t>
  </si>
  <si>
    <t>1.2.5</t>
  </si>
  <si>
    <t>1.2.6</t>
  </si>
  <si>
    <t>1.2.7</t>
  </si>
  <si>
    <t>1.2.8</t>
  </si>
  <si>
    <t>1.2.9</t>
  </si>
  <si>
    <t>1.2.10</t>
  </si>
  <si>
    <t>1.2.11</t>
  </si>
  <si>
    <t>1.2.12</t>
  </si>
  <si>
    <t>1.2.13</t>
  </si>
  <si>
    <t>Switch gear room, Electrical Sub station</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</si>
  <si>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</si>
  <si>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</si>
  <si>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</si>
  <si>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</si>
  <si>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</si>
  <si>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</si>
  <si>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</si>
  <si>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</si>
  <si>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</si>
  <si>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</si>
  <si>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</si>
  <si>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</si>
  <si>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</si>
  <si>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</si>
  <si>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</si>
  <si>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</si>
  <si>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</si>
  <si>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</si>
  <si>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</si>
  <si>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</si>
  <si>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</si>
  <si>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</si>
  <si>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</si>
  <si>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</si>
  <si>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</si>
  <si>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</si>
  <si>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</si>
  <si>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</si>
  <si>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</si>
  <si>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</si>
  <si>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</si>
  <si>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</si>
  <si>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</si>
  <si>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</si>
  <si>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</si>
  <si>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</si>
  <si>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</si>
  <si>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</si>
  <si>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</si>
  <si>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As Built Drawings</t>
  </si>
  <si>
    <t>Price( INR)</t>
  </si>
  <si>
    <t>Total Price in INR</t>
  </si>
  <si>
    <t>(1)</t>
  </si>
  <si>
    <t>(2)</t>
  </si>
  <si>
    <t>(3)</t>
  </si>
  <si>
    <t>(4)=(2)+(3)</t>
  </si>
  <si>
    <t>2.1.1</t>
  </si>
  <si>
    <t>2.1.2</t>
  </si>
  <si>
    <t>2.1.3</t>
  </si>
  <si>
    <t>2.1.4</t>
  </si>
  <si>
    <t>2.1.5</t>
  </si>
  <si>
    <t>Parking Shed</t>
  </si>
  <si>
    <t>The bidder shall list here details of any additional items (all area of the works) required for a complete installation</t>
  </si>
  <si>
    <t>Sub Total of 2.1</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</si>
  <si>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</si>
  <si>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</si>
  <si>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</si>
  <si>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</si>
  <si>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</si>
  <si>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</si>
  <si>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</si>
  <si>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</si>
  <si>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</si>
  <si>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</si>
  <si>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</si>
  <si>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</si>
  <si>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</si>
  <si>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</si>
  <si>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</si>
  <si>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</si>
  <si>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</si>
  <si>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</si>
  <si>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</si>
  <si>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</si>
  <si>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</si>
  <si>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</si>
  <si>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</si>
  <si>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</si>
  <si>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</si>
  <si>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</si>
  <si>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</si>
  <si>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</si>
  <si>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</si>
  <si>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</si>
  <si>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</si>
  <si>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</si>
  <si>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</si>
  <si>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</si>
  <si>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</si>
  <si>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</si>
  <si>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</si>
  <si>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</si>
  <si>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</si>
  <si>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</si>
  <si>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</si>
  <si>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</si>
  <si>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</si>
  <si>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</si>
  <si>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</si>
  <si>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</si>
  <si>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</si>
  <si>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</si>
  <si>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</si>
  <si>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</si>
  <si>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</si>
  <si>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</si>
  <si>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</si>
  <si>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</si>
  <si>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</si>
  <si>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</si>
  <si>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</si>
  <si>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</si>
  <si>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</si>
  <si>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</si>
  <si>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</si>
  <si>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</si>
  <si>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</si>
  <si>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</si>
  <si>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</si>
  <si>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</si>
  <si>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</si>
  <si>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</si>
  <si>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</si>
  <si>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</si>
  <si>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</si>
  <si>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</si>
  <si>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</si>
  <si>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</si>
  <si>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</si>
  <si>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Sub Total of 2.5</t>
  </si>
  <si>
    <t>Sub Total of 2.6</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</si>
  <si>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</si>
  <si>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</si>
  <si>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</si>
  <si>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</si>
  <si>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</si>
  <si>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</si>
  <si>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</si>
  <si>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</si>
  <si>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</si>
  <si>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</si>
  <si>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</si>
  <si>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</si>
  <si>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</si>
  <si>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</si>
  <si>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</si>
  <si>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</si>
  <si>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</si>
  <si>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</si>
  <si>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</si>
  <si>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</si>
  <si>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</si>
  <si>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</si>
  <si>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</si>
  <si>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</si>
  <si>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</si>
  <si>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</si>
  <si>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</si>
  <si>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</si>
  <si>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</si>
  <si>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</si>
  <si>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</si>
  <si>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</si>
  <si>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</si>
  <si>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</si>
  <si>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</si>
  <si>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</si>
  <si>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</si>
  <si>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</si>
  <si>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</si>
  <si>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</si>
  <si>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</si>
  <si>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</si>
  <si>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</si>
  <si>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</si>
  <si>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</si>
  <si>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</si>
  <si>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</si>
  <si>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</si>
  <si>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</si>
  <si>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</si>
  <si>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</si>
  <si>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</si>
  <si>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</si>
  <si>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</si>
  <si>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</si>
  <si>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</si>
  <si>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</si>
  <si>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</si>
  <si>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</si>
  <si>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</si>
  <si>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</si>
  <si>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</si>
  <si>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</si>
  <si>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</si>
  <si>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</si>
  <si>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</si>
  <si>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</si>
  <si>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Control &amp; Automation System</t>
  </si>
  <si>
    <t xml:space="preserve"> Sub Total of 3.3</t>
  </si>
  <si>
    <t>3.4.1</t>
  </si>
  <si>
    <t>3.4.2</t>
  </si>
  <si>
    <t>3.4.3</t>
  </si>
  <si>
    <t xml:space="preserve"> Sub Total of 3.4</t>
  </si>
  <si>
    <t>GST (INR)</t>
  </si>
  <si>
    <t>Local Transport (INR)</t>
  </si>
  <si>
    <t>Total Price (INR)</t>
  </si>
  <si>
    <t>(4)</t>
  </si>
  <si>
    <t>(6)</t>
  </si>
  <si>
    <t>(7) =(4) +(5) + (6)</t>
  </si>
  <si>
    <t xml:space="preserve">Diesel Generator Set complete  with AMF Control Panel </t>
  </si>
  <si>
    <t>11kV / 0.433kV Transformers</t>
  </si>
  <si>
    <t>Earthing Conductors for outdoor equipments  and Junction Boxes</t>
  </si>
  <si>
    <t>Unit Rate (INR)</t>
  </si>
  <si>
    <t>4.1.1</t>
  </si>
  <si>
    <t>4.1.2</t>
  </si>
  <si>
    <t>4.1.3</t>
  </si>
  <si>
    <t>4.1.4</t>
  </si>
  <si>
    <t>4.1.5</t>
  </si>
  <si>
    <t>4.1.6</t>
  </si>
  <si>
    <t>4.1.7</t>
  </si>
  <si>
    <t>Unit rate (INR)</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</si>
  <si>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</si>
  <si>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</si>
  <si>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</si>
  <si>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</si>
  <si>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</si>
  <si>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</si>
  <si>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</si>
  <si>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</si>
  <si>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</si>
  <si>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</si>
  <si>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</si>
  <si>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</si>
  <si>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</si>
  <si>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Tests on Completion of Design-Build as defined in Volume 2 of Bidding Document</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</si>
  <si>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</si>
  <si>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</si>
  <si>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( 3)</t>
  </si>
  <si>
    <t>(7)=(4) X(5) + (6)</t>
  </si>
  <si>
    <t xml:space="preserve"> (3 )</t>
  </si>
  <si>
    <t>(4 )</t>
  </si>
  <si>
    <t xml:space="preserve">( 5) </t>
  </si>
  <si>
    <t>( 6 )</t>
  </si>
  <si>
    <t>(7 )=(4 ) X ( 5 )+ (6)</t>
  </si>
  <si>
    <t>Local Currency  (INR)</t>
  </si>
  <si>
    <t>Bidder shall list here details of additional items required</t>
  </si>
  <si>
    <t>3.2.1.6</t>
  </si>
  <si>
    <t>3.2.1.7</t>
  </si>
  <si>
    <t>Ex. Works ( INR)</t>
  </si>
  <si>
    <t>(5</t>
  </si>
  <si>
    <t>Other Documentation</t>
  </si>
  <si>
    <t>1.10</t>
  </si>
  <si>
    <t>Total Price including GST in INR</t>
  </si>
  <si>
    <t>Price in INR</t>
  </si>
  <si>
    <t>1 ISPS</t>
  </si>
  <si>
    <t>2 ISPS</t>
  </si>
  <si>
    <t>3A ISPS</t>
  </si>
  <si>
    <t>3B ISPS</t>
  </si>
  <si>
    <t>Requirement of  Office of   the   Engineer   (Furniture's, Equipment and Furnishing)   for ISPS</t>
  </si>
  <si>
    <t>Nill</t>
  </si>
  <si>
    <t>Operation &amp; Maintenance   for  ISPS</t>
  </si>
  <si>
    <t>Price</t>
  </si>
  <si>
    <t>Schedul1 ISPS</t>
  </si>
  <si>
    <t>Schedule 2 ISPS</t>
  </si>
  <si>
    <t>Schedule 3A ISPS</t>
  </si>
  <si>
    <t>Schedule 3B ISPS</t>
  </si>
  <si>
    <t>Schedule 4 ISPS</t>
  </si>
  <si>
    <t>Schedule 6 ISPS</t>
  </si>
  <si>
    <t>Schedule 1 ISPS: Design, Drawings and Documentation</t>
  </si>
  <si>
    <t xml:space="preserve"> Flow charts and process design, Hydraulic Flow diagram, P &amp; IDs, Pumping main LS up to battery limit</t>
  </si>
  <si>
    <t xml:space="preserve">Site Layout Plan, Borehole location plan for entire plant, Civil &amp; Mechanical General Arrangement drawings, Geotechnical survey, Pumping main alignment survey and L-section drawings, Topographical Survey, Electrical resistivity test report </t>
  </si>
  <si>
    <t xml:space="preserve">Instrumentation, Control &amp; Automation systems, Functional design specifications,System Architecture drawings complete </t>
  </si>
  <si>
    <t>Any other necessary document which Bidder feels necessary for project completion needs to be added including all essential Investigation, Model Study (if required), etc. required to complete the Works</t>
  </si>
  <si>
    <t>ISPS</t>
  </si>
  <si>
    <t xml:space="preserve">Inlet manhole &amp; chamber, Coarse Screen channels, Effluent chamber, Overflow chamber, Wetwell with superstructure, Valve &amp; Flowmeter chambers, Thrust blocks, nalla crossing, Pipe Bridges, Pipe culverts, Anchor blocks, Compound wall etc. </t>
  </si>
  <si>
    <t>Roads &amp; drains / Internal roads and landscaping, culverts</t>
  </si>
  <si>
    <t>Approach Road</t>
  </si>
  <si>
    <t xml:space="preserve">Ground Improvement Plan, Site grading and Piling arrangement , grouting </t>
  </si>
  <si>
    <t xml:space="preserve">Gabion wall, Site retaining structure and pile foundation, elctrical cable trenches  </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</si>
  <si>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</si>
  <si>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</si>
  <si>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Wet well with superstructure &amp;  Pumping system with necessary capacity of Submersible pumps with suitable valves and piping arrangements and Hardware and all allied works complete</t>
  </si>
  <si>
    <t>Miscellaneous works such as flushing arrangements, dewatering and ventilation system including Hardware and all allied works complete</t>
  </si>
  <si>
    <t>Fire Fighting system for the entire ISPS (inclusive of fire alarm,fire detection,fire extinguishing system), Tools Kit, Airconditioning system  for SCADA control room &amp; Administration and Laboratory Building  and all allied works complete.</t>
  </si>
  <si>
    <t>sub total of 1.3</t>
  </si>
  <si>
    <t>Electrical System Design, Drawings &amp; Documentation as per General Requirements</t>
  </si>
  <si>
    <t>sub total of 1.4</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</si>
  <si>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</si>
  <si>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</si>
  <si>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</si>
  <si>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</si>
  <si>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</si>
  <si>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Sub total  of 1.8</t>
  </si>
  <si>
    <t>Design Report of ISPS</t>
  </si>
  <si>
    <t>Surge analysis of Pumping Main if Required</t>
  </si>
  <si>
    <t>Fault level calculations and Load flow studies</t>
  </si>
  <si>
    <t>Sub total of 1.9</t>
  </si>
  <si>
    <t>1.10.1</t>
  </si>
  <si>
    <t>Sub total of 1.10</t>
  </si>
  <si>
    <t>(a): Local and Foreign Currencies shall be in accordance with the Instruction to Bidders (Clause no.15.1)</t>
  </si>
  <si>
    <t>Goods and Service Tax</t>
  </si>
  <si>
    <t>Mechanical, Designs, Drawings and Documentation as defined in Volume 2 of Bidding Document</t>
  </si>
  <si>
    <t>Schedule 2 ISPS : Civil Works, Installations and other services for ISPS</t>
  </si>
  <si>
    <t>Total Cost for Construction of the following:</t>
  </si>
  <si>
    <t xml:space="preserve">Inlet manhole &amp; chamber, Coarse Screen channels, Effluent chamber, Overflow chamber, Wetwell with superstructure, Valve &amp; Flowmeter chambers, Thrust blocks, nalla crossing, Pipe Bridges,Pipe culverts, Anchor blocks Compound wall etc. </t>
  </si>
  <si>
    <t>UTILITY BUILDING</t>
  </si>
  <si>
    <t>Switch gear room, Electrical Sub station, DG Room</t>
  </si>
  <si>
    <t>2.1.4.1</t>
  </si>
  <si>
    <t>2.1.4.2</t>
  </si>
  <si>
    <t>2.1.4.3</t>
  </si>
  <si>
    <t>2.1.4.4</t>
  </si>
  <si>
    <t>2.1.4.5</t>
  </si>
  <si>
    <t>2.1.4.6</t>
  </si>
  <si>
    <t>2.1.4.7</t>
  </si>
  <si>
    <t>2.1.4.8</t>
  </si>
  <si>
    <t>2.1.4.9</t>
  </si>
  <si>
    <t>2.1.5.1</t>
  </si>
  <si>
    <t>2.1.5.2</t>
  </si>
  <si>
    <t>2.1.5.3</t>
  </si>
  <si>
    <t>2.1.5.4</t>
  </si>
  <si>
    <t>2.1.5.5</t>
  </si>
  <si>
    <t>Mechanical Works</t>
  </si>
  <si>
    <t>Complete Installation,Testing &amp; Commissioning of Plant (except Electrical, Control and Instrumentation systems) to provide the following systems as per the Bid specifications</t>
  </si>
  <si>
    <t>Fire Fighting system for the entire ISPS (inclusive of fire alarm,fire detection,fire extinguishing system ), Tools Kit, Airconditioning system  for SCADA control room &amp; Administration and Laboratory Building  and all allied works complete.</t>
  </si>
  <si>
    <t>2.2.7.1</t>
  </si>
  <si>
    <t>2.2.7.2</t>
  </si>
  <si>
    <t>2.2.7.3</t>
  </si>
  <si>
    <t>2.2.7.4</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</si>
  <si>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</si>
  <si>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</si>
  <si>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</si>
  <si>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</si>
  <si>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</si>
  <si>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</si>
  <si>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</si>
  <si>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</si>
  <si>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</si>
  <si>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</si>
  <si>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</si>
  <si>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</si>
  <si>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</si>
  <si>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</si>
  <si>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</si>
  <si>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</si>
  <si>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</si>
  <si>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</si>
  <si>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</si>
  <si>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</si>
  <si>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</si>
  <si>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</si>
  <si>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</si>
  <si>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</si>
  <si>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</si>
  <si>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</si>
  <si>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</si>
  <si>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</si>
  <si>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</si>
  <si>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</si>
  <si>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2.3.7.3</t>
  </si>
  <si>
    <t>Instrumentation Control &amp; Automation(IC&amp;A) ,  Installation,Testing and Comissioning</t>
  </si>
  <si>
    <t>2.4.2</t>
  </si>
  <si>
    <t>2.4.3</t>
  </si>
  <si>
    <t>2.4.4</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</si>
  <si>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</si>
  <si>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</si>
  <si>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</si>
  <si>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2.4.6.1</t>
  </si>
  <si>
    <t>2.4.6.2</t>
  </si>
  <si>
    <t>Sub Total  of 2.4</t>
  </si>
  <si>
    <t>2.5.3</t>
  </si>
  <si>
    <t xml:space="preserve">Integrated Testing and Commissioning of the Entire System </t>
  </si>
  <si>
    <t>Civil and Building Works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</si>
  <si>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</si>
  <si>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</si>
  <si>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</si>
  <si>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</si>
  <si>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</si>
  <si>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</si>
  <si>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</si>
  <si>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</si>
  <si>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</si>
  <si>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</si>
  <si>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</si>
  <si>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</si>
  <si>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</si>
  <si>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</si>
  <si>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</si>
  <si>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</si>
  <si>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</si>
  <si>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</si>
  <si>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</si>
  <si>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</si>
  <si>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</si>
  <si>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</si>
  <si>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</si>
  <si>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</si>
  <si>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</si>
  <si>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</si>
  <si>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</si>
  <si>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</si>
  <si>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</si>
  <si>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</si>
  <si>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</si>
  <si>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</si>
  <si>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</si>
  <si>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</si>
  <si>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</si>
  <si>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</si>
  <si>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</si>
  <si>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</si>
  <si>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</si>
  <si>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</si>
  <si>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</si>
  <si>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</si>
  <si>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</si>
  <si>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</si>
  <si>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</si>
  <si>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</si>
  <si>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</si>
  <si>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</si>
  <si>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</si>
  <si>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</si>
  <si>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</si>
  <si>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</si>
  <si>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</si>
  <si>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</si>
  <si>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</si>
  <si>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</si>
  <si>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</si>
  <si>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</si>
  <si>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</si>
  <si>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</si>
  <si>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r>
      <t xml:space="preserve">2. </t>
    </r>
    <r>
      <rPr>
        <b/>
        <vertAlign val="superscript"/>
        <sz val="11"/>
        <rFont val="Arial"/>
        <family val="2"/>
      </rPr>
      <t>(a)</t>
    </r>
    <r>
      <rPr>
        <b/>
        <sz val="11"/>
        <rFont val="Arial"/>
        <family val="2"/>
      </rPr>
      <t>: Local and Foreign Currencies shall be in accordance with the Instruction to Bidders (Clause no.15.1)</t>
    </r>
  </si>
  <si>
    <t>Schedule 3B ISPS : Plant and Equipment, Supplied from Within Employer’s Country</t>
  </si>
  <si>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</si>
  <si>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</si>
  <si>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3.1.7.5</t>
  </si>
  <si>
    <t>3.1.7.6</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</si>
  <si>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</si>
  <si>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</si>
  <si>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</si>
  <si>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</si>
  <si>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3.2.7.1</t>
  </si>
  <si>
    <t>3.2.7.2</t>
  </si>
  <si>
    <t>3.3.1.15.1</t>
  </si>
  <si>
    <t>3.3.1.15.2</t>
  </si>
  <si>
    <t>3.3.3.4.4</t>
  </si>
  <si>
    <t>3.3.3.4.5</t>
  </si>
  <si>
    <t>Sub Total  of 3.3</t>
  </si>
  <si>
    <t xml:space="preserve">Building Services including domestic water systems The bidder shall list here details of any additional items required for a complete installation </t>
  </si>
  <si>
    <t>Schedule 4 ISPS: Requirement of Office of the Engineer for ISPS</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</si>
  <si>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</si>
  <si>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</si>
  <si>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</si>
  <si>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</si>
  <si>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</si>
  <si>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</si>
  <si>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</si>
  <si>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</si>
  <si>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</si>
  <si>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Schedule 6 ISPS: Operation and Maintenance of ISPS</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</si>
  <si>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</si>
  <si>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</si>
  <si>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</si>
  <si>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</si>
  <si>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</si>
  <si>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</si>
  <si>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</si>
  <si>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</si>
  <si>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</si>
  <si>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</si>
  <si>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Electrical Design, Drawings and Documentation as defined in Volume 2 of Bidding Document</t>
  </si>
  <si>
    <t>Tests prior to Contract Completion as defined in Volume 2 of Bidding Document</t>
  </si>
  <si>
    <t>Schedule 7 ISPS: Grand Summary of Doddabidarakallu ISPS</t>
  </si>
  <si>
    <t>Name of ISPS : Doddabidarakallu</t>
  </si>
  <si>
    <t>Grand Total  to be carry forwarded to Schedule No. ISPS4 of Grand Summary for CP 27</t>
  </si>
  <si>
    <t>5=(1)+(4)</t>
  </si>
  <si>
    <t xml:space="preserve">Total of Schedule 1 ISPS (Sub 1.1+1.2+1.3+1.4+1.5+1.6+1.7+1.8+1.9+1.10) Total Carried to Schedule 7 ISPS, Grand Summary of Doddabidarakallu ISPS </t>
  </si>
  <si>
    <t xml:space="preserve"> Process Design and drawings as defined in Volume 2 of Bidding Document</t>
  </si>
  <si>
    <t>Civil, Architectural &amp; Structural Designs and Drawings as defined in Volume 2 of Bidding Document</t>
  </si>
  <si>
    <t xml:space="preserve"> Instrumentation, Control, and Automation Design, Drawings and Documentation as defined in Volume 2 of Bidding Document</t>
  </si>
  <si>
    <t>Name of ISPS: Doddabidarakallu</t>
  </si>
  <si>
    <t xml:space="preserve">Total of Schedule 2 ISPS(Sub Total 2.1+Sub Total 2.2+Sub Total 2.3+Sub Total 2.4+Sub Total 2.5+Sub Total 2.6)  Total Carried to Schedule 7 ISPS, Grand Summary of Doddabidarakallu ISPS </t>
  </si>
  <si>
    <t xml:space="preserve">Total of Schedule 3A ISPS  (Sub Total 3.1+Sub Total 3.2+Sub Total 3.3+Sub Total 3.4)  Total Carried to Schedule 7 ISPS, Grand Summary of Doddabidarakallu ISPS </t>
  </si>
  <si>
    <t xml:space="preserve">Total of Schedule 3B ISPS(Sub Total 3.1+Sub Total 3.2+Sub Total 3.3+Sub Total 3.4)  Total Carried to Schedule 7 ISPS, Grand Summary of Doddabidarakallu ISPS </t>
  </si>
  <si>
    <t xml:space="preserve">Total Carried to Schedule 7 ISPS, Grand Summary of Doddabidarakallu ISPS </t>
  </si>
  <si>
    <t xml:space="preserve">Total of Schedule 6 ISPS(Sub Total 6.2+Sub Total 6.3)  Total Carried to Schedule 7 ISPS, Grand Summary of Doddabidarakallu ISPS </t>
  </si>
</sst>
</file>

<file path=xl/styles.xml><?xml version="1.0" encoding="utf-8"?>
<styleSheet xmlns="http://schemas.openxmlformats.org/spreadsheetml/2006/main">
  <numFmts count="5">
    <numFmt numFmtId="43" formatCode="_(* #,##0.00_);_(* \(#,##0.00\);_(* &quot;-&quot;??_);_(@_)"/>
    <numFmt numFmtId="164" formatCode="_ * #,##0.00_ ;_ * \-#,##0.00_ ;_ * &quot;-&quot;??_ ;_ @_ "/>
    <numFmt numFmtId="165" formatCode="&quot;Rs&quot;#,##0_);\(&quot;Rs&quot;#,##0\)"/>
    <numFmt numFmtId="166" formatCode="_-* #,##0.00_-;\-* #,##0.00_-;_-* &quot;-&quot;??_-;_-@_-"/>
    <numFmt numFmtId="167" formatCode="0_);\(0\)"/>
  </numFmts>
  <fonts count="14">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sz val="11"/>
      <name val="Times New Roman"/>
      <family val="1"/>
    </font>
    <font>
      <b/>
      <sz val="11"/>
      <name val="Times New Roman"/>
      <family val="1"/>
    </font>
    <font>
      <sz val="11"/>
      <color rgb="FF9C0006"/>
      <name val="Calibri"/>
      <family val="2"/>
      <scheme val="minor"/>
    </font>
    <font>
      <b/>
      <sz val="11"/>
      <color theme="1"/>
      <name val="Calibri"/>
      <family val="2"/>
      <scheme val="minor"/>
    </font>
    <font>
      <b/>
      <vertAlign val="superscript"/>
      <sz val="11"/>
      <name val="Arial"/>
      <family val="2"/>
    </font>
    <font>
      <b/>
      <sz val="12"/>
      <name val="Times New Roman"/>
      <family val="1"/>
    </font>
    <font>
      <vertAlign val="subscript"/>
      <sz val="11"/>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7CE"/>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97">
    <xf numFmtId="0" fontId="0" fillId="0" borderId="0"/>
    <xf numFmtId="0" fontId="1" fillId="2" borderId="0" applyNumberFormat="0" applyFont="0" applyBorder="0" applyAlignment="0" applyProtection="0"/>
    <xf numFmtId="0" fontId="1" fillId="0" borderId="0"/>
    <xf numFmtId="165"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xf numFmtId="164" fontId="3" fillId="0" borderId="0" applyFont="0" applyFill="0" applyBorder="0" applyAlignment="0" applyProtection="0"/>
    <xf numFmtId="0" fontId="9" fillId="7" borderId="0" applyNumberFormat="0" applyBorder="0" applyAlignment="0" applyProtection="0"/>
  </cellStyleXfs>
  <cellXfs count="255">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0" fontId="6" fillId="5" borderId="1" xfId="0" applyFont="1" applyFill="1" applyBorder="1" applyAlignment="1" applyProtection="1">
      <alignment vertical="top"/>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1" fillId="0" borderId="0" xfId="0" applyFont="1" applyFill="1" applyProtection="1"/>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5" fillId="5"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2" fontId="5" fillId="6"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horizontal="center" vertical="center"/>
    </xf>
    <xf numFmtId="164" fontId="5" fillId="0" borderId="1" xfId="295" applyFont="1" applyFill="1" applyBorder="1" applyAlignment="1" applyProtection="1">
      <alignment horizontal="right" vertical="center" wrapText="1"/>
    </xf>
    <xf numFmtId="0" fontId="6" fillId="8"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0" fontId="5" fillId="6" borderId="0" xfId="0" applyFont="1" applyFill="1" applyAlignment="1" applyProtection="1">
      <alignment horizontal="center" vertical="center" wrapText="1"/>
    </xf>
    <xf numFmtId="0" fontId="5" fillId="6" borderId="4" xfId="0" applyFont="1" applyFill="1" applyBorder="1" applyAlignment="1" applyProtection="1">
      <alignment vertical="center"/>
    </xf>
    <xf numFmtId="0" fontId="5" fillId="6" borderId="2" xfId="0" applyFont="1" applyFill="1" applyBorder="1" applyAlignment="1" applyProtection="1">
      <alignment vertical="center"/>
    </xf>
    <xf numFmtId="0" fontId="5" fillId="6" borderId="0" xfId="0" applyFont="1" applyFill="1" applyAlignment="1" applyProtection="1">
      <alignment horizontal="center" vertical="center"/>
    </xf>
    <xf numFmtId="0" fontId="5" fillId="6" borderId="1" xfId="0" applyFont="1" applyFill="1" applyBorder="1" applyAlignment="1" applyProtection="1">
      <alignment horizontal="center" vertical="center" wrapText="1"/>
    </xf>
    <xf numFmtId="164" fontId="5" fillId="6" borderId="1" xfId="295" applyFont="1" applyFill="1" applyBorder="1" applyAlignment="1" applyProtection="1">
      <alignment horizontal="center" vertical="center" wrapText="1"/>
    </xf>
    <xf numFmtId="164" fontId="6" fillId="6" borderId="1" xfId="295"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4" fontId="6" fillId="6" borderId="1"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0" fontId="6" fillId="6" borderId="7" xfId="0" applyFont="1" applyFill="1" applyBorder="1" applyAlignment="1" applyProtection="1">
      <alignment horizontal="center" vertical="center" wrapText="1"/>
    </xf>
    <xf numFmtId="0" fontId="1" fillId="0" borderId="0" xfId="0" applyFont="1" applyFill="1" applyBorder="1" applyProtection="1"/>
    <xf numFmtId="0" fontId="6" fillId="0" borderId="7" xfId="0"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4" fontId="5" fillId="5" borderId="1" xfId="0" applyNumberFormat="1" applyFont="1" applyFill="1" applyBorder="1" applyAlignment="1" applyProtection="1">
      <alignment horizontal="center" vertical="center" shrinkToFit="1"/>
    </xf>
    <xf numFmtId="0" fontId="6" fillId="6" borderId="5"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5" fillId="6" borderId="1" xfId="0" applyFont="1" applyFill="1" applyBorder="1" applyAlignment="1" applyProtection="1">
      <alignment horizontal="justify" vertical="center" wrapText="1"/>
      <protection locked="0"/>
    </xf>
    <xf numFmtId="0" fontId="5" fillId="6" borderId="0" xfId="0" applyFont="1" applyFill="1" applyBorder="1" applyAlignment="1" applyProtection="1">
      <alignment horizontal="left" vertical="center"/>
    </xf>
    <xf numFmtId="0" fontId="5" fillId="0" borderId="0" xfId="0" applyFont="1" applyFill="1" applyBorder="1" applyAlignment="1" applyProtection="1">
      <alignment vertical="center"/>
    </xf>
    <xf numFmtId="0" fontId="5" fillId="6" borderId="0" xfId="0" applyFont="1" applyFill="1" applyBorder="1" applyAlignment="1" applyProtection="1">
      <alignment horizontal="center" vertical="center" wrapText="1"/>
    </xf>
    <xf numFmtId="164" fontId="6" fillId="6" borderId="0" xfId="295"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6" borderId="0" xfId="0" applyFont="1" applyFill="1" applyBorder="1" applyAlignment="1" applyProtection="1">
      <alignment horizontal="center" vertical="center"/>
    </xf>
    <xf numFmtId="0" fontId="5" fillId="6" borderId="0" xfId="0" applyFont="1" applyFill="1" applyBorder="1" applyAlignment="1" applyProtection="1">
      <alignment horizontal="left" vertical="center" wrapText="1"/>
    </xf>
    <xf numFmtId="0" fontId="6" fillId="6" borderId="0" xfId="0" applyFont="1" applyFill="1" applyBorder="1" applyAlignment="1" applyProtection="1">
      <alignment horizontal="center" vertical="center"/>
    </xf>
    <xf numFmtId="164" fontId="6" fillId="6" borderId="0" xfId="295" applyFont="1" applyFill="1" applyAlignment="1" applyProtection="1">
      <alignment horizontal="center" vertical="center" wrapText="1"/>
    </xf>
    <xf numFmtId="2" fontId="5" fillId="6" borderId="0" xfId="0" applyNumberFormat="1" applyFont="1" applyFill="1" applyAlignment="1" applyProtection="1">
      <alignment horizontal="center" vertical="center" wrapText="1"/>
    </xf>
    <xf numFmtId="2" fontId="5" fillId="6" borderId="1" xfId="295"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center" vertical="center" wrapText="1"/>
    </xf>
    <xf numFmtId="2" fontId="6" fillId="6" borderId="0" xfId="295" applyNumberFormat="1" applyFont="1" applyFill="1" applyBorder="1" applyAlignment="1" applyProtection="1">
      <alignment horizontal="center" vertical="center" wrapText="1"/>
    </xf>
    <xf numFmtId="2" fontId="6" fillId="6" borderId="0" xfId="295" applyNumberFormat="1" applyFont="1" applyFill="1" applyAlignment="1" applyProtection="1">
      <alignment horizontal="center" vertical="center" wrapText="1"/>
    </xf>
    <xf numFmtId="2" fontId="6" fillId="6" borderId="0" xfId="0" applyNumberFormat="1" applyFont="1" applyFill="1" applyBorder="1" applyAlignment="1" applyProtection="1">
      <alignment horizontal="center" vertical="center" wrapText="1"/>
    </xf>
    <xf numFmtId="2" fontId="6" fillId="6" borderId="0" xfId="0" applyNumberFormat="1" applyFont="1" applyFill="1" applyAlignment="1" applyProtection="1">
      <alignment horizontal="center" vertical="center" wrapText="1"/>
    </xf>
    <xf numFmtId="0" fontId="6" fillId="6" borderId="0" xfId="0" applyFont="1" applyFill="1" applyAlignment="1" applyProtection="1">
      <alignment horizontal="center" vertical="center"/>
    </xf>
    <xf numFmtId="164" fontId="6" fillId="6" borderId="1" xfId="295" applyFont="1" applyFill="1" applyBorder="1" applyAlignment="1" applyProtection="1">
      <alignment horizontal="center" vertical="center"/>
    </xf>
    <xf numFmtId="4" fontId="5" fillId="5" borderId="1" xfId="0" applyNumberFormat="1" applyFont="1" applyFill="1" applyBorder="1" applyAlignment="1" applyProtection="1">
      <alignment horizontal="center" vertical="center"/>
    </xf>
    <xf numFmtId="0" fontId="6" fillId="6" borderId="1" xfId="0" applyFont="1" applyFill="1" applyBorder="1" applyAlignment="1" applyProtection="1">
      <alignment horizontal="center" vertical="center"/>
      <protection locked="0"/>
    </xf>
    <xf numFmtId="0" fontId="6" fillId="6" borderId="5" xfId="0" applyFont="1" applyFill="1" applyBorder="1" applyAlignment="1" applyProtection="1">
      <alignment horizontal="center" vertical="center"/>
    </xf>
    <xf numFmtId="4" fontId="6" fillId="5" borderId="1" xfId="0" applyNumberFormat="1" applyFont="1" applyFill="1" applyBorder="1" applyAlignment="1" applyProtection="1">
      <alignment horizontal="center" vertical="center"/>
    </xf>
    <xf numFmtId="4" fontId="6" fillId="6" borderId="1" xfId="0" applyNumberFormat="1" applyFont="1" applyFill="1" applyBorder="1" applyAlignment="1" applyProtection="1">
      <alignment horizontal="center" vertical="center"/>
      <protection locked="0"/>
    </xf>
    <xf numFmtId="4" fontId="6" fillId="6" borderId="6" xfId="0" applyNumberFormat="1" applyFont="1" applyFill="1" applyBorder="1" applyAlignment="1" applyProtection="1">
      <alignment horizontal="center" vertical="center" wrapText="1"/>
    </xf>
    <xf numFmtId="4" fontId="5" fillId="6" borderId="6" xfId="0" applyNumberFormat="1" applyFont="1" applyFill="1" applyBorder="1" applyAlignment="1" applyProtection="1">
      <alignment horizontal="center" vertical="center" wrapText="1"/>
    </xf>
    <xf numFmtId="0" fontId="6" fillId="6" borderId="6"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justify" vertical="center" wrapText="1"/>
      <protection locked="0"/>
    </xf>
    <xf numFmtId="164" fontId="6" fillId="6" borderId="0" xfId="295" applyFont="1" applyFill="1" applyBorder="1" applyAlignment="1" applyProtection="1">
      <alignment horizontal="center" vertical="center"/>
    </xf>
    <xf numFmtId="164" fontId="6" fillId="6" borderId="0" xfId="295" applyFont="1" applyFill="1" applyBorder="1" applyAlignment="1" applyProtection="1">
      <alignment horizontal="justify" vertical="center" wrapText="1"/>
    </xf>
    <xf numFmtId="164" fontId="6" fillId="6" borderId="0" xfId="295" applyFont="1" applyFill="1" applyAlignment="1" applyProtection="1">
      <alignment horizontal="center" vertical="center"/>
    </xf>
    <xf numFmtId="2" fontId="6" fillId="6" borderId="0" xfId="0" applyNumberFormat="1" applyFont="1" applyFill="1" applyAlignment="1" applyProtection="1">
      <alignment horizontal="center" vertical="center"/>
    </xf>
    <xf numFmtId="2" fontId="6" fillId="6" borderId="0" xfId="0" applyNumberFormat="1" applyFont="1" applyFill="1" applyBorder="1" applyAlignment="1" applyProtection="1">
      <alignment horizontal="center" vertical="center"/>
    </xf>
    <xf numFmtId="2" fontId="6" fillId="6" borderId="1" xfId="295" applyNumberFormat="1" applyFont="1" applyFill="1" applyBorder="1" applyAlignment="1" applyProtection="1">
      <alignment horizontal="center" vertical="center"/>
    </xf>
    <xf numFmtId="2" fontId="6" fillId="6" borderId="0" xfId="295" applyNumberFormat="1" applyFont="1" applyFill="1" applyBorder="1" applyAlignment="1" applyProtection="1">
      <alignment horizontal="justify" vertical="center" wrapText="1"/>
    </xf>
    <xf numFmtId="2" fontId="6" fillId="6" borderId="0" xfId="295" applyNumberFormat="1" applyFont="1" applyFill="1" applyBorder="1" applyAlignment="1" applyProtection="1">
      <alignment horizontal="center" vertical="center"/>
    </xf>
    <xf numFmtId="2" fontId="6" fillId="6" borderId="0" xfId="295" applyNumberFormat="1" applyFont="1" applyFill="1" applyAlignment="1" applyProtection="1">
      <alignment horizontal="center" vertical="center"/>
    </xf>
    <xf numFmtId="2" fontId="6" fillId="6" borderId="1" xfId="0" applyNumberFormat="1" applyFont="1" applyFill="1" applyBorder="1" applyAlignment="1" applyProtection="1">
      <alignment horizontal="center" vertical="center"/>
    </xf>
    <xf numFmtId="49" fontId="5" fillId="5"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horizontal="right" vertical="center" wrapText="1"/>
    </xf>
    <xf numFmtId="4" fontId="5"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xf>
    <xf numFmtId="0" fontId="6" fillId="0" borderId="1" xfId="0" applyFont="1" applyFill="1" applyBorder="1" applyAlignment="1" applyProtection="1">
      <alignment horizontal="center"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0" fontId="9" fillId="7" borderId="1" xfId="296" applyBorder="1" applyAlignment="1" applyProtection="1">
      <alignment horizontal="center" vertical="center"/>
    </xf>
    <xf numFmtId="0" fontId="8" fillId="0" borderId="0" xfId="0" applyFont="1" applyFill="1" applyAlignment="1" applyProtection="1">
      <alignment horizontal="center" vertical="center" wrapText="1"/>
    </xf>
    <xf numFmtId="0" fontId="8" fillId="5" borderId="1" xfId="0" quotePrefix="1" applyFont="1" applyFill="1" applyBorder="1" applyAlignment="1" applyProtection="1">
      <alignment horizontal="center" vertical="center" wrapText="1"/>
    </xf>
    <xf numFmtId="0" fontId="7" fillId="0" borderId="0" xfId="0" applyFont="1" applyFill="1" applyAlignment="1" applyProtection="1">
      <alignment horizontal="center" vertical="center" wrapText="1"/>
    </xf>
    <xf numFmtId="4" fontId="8" fillId="5" borderId="1" xfId="0" applyNumberFormat="1" applyFont="1" applyFill="1" applyBorder="1" applyAlignment="1" applyProtection="1">
      <alignment horizontal="center" vertical="center" wrapText="1"/>
    </xf>
    <xf numFmtId="0" fontId="7" fillId="5" borderId="1" xfId="0" applyFont="1" applyFill="1" applyBorder="1" applyAlignment="1" applyProtection="1">
      <alignment horizontal="center" vertical="center"/>
    </xf>
    <xf numFmtId="0" fontId="7" fillId="5" borderId="1" xfId="0" applyFont="1" applyFill="1" applyBorder="1" applyAlignment="1" applyProtection="1">
      <alignment horizontal="justify" vertical="center"/>
    </xf>
    <xf numFmtId="4" fontId="7" fillId="5" borderId="1" xfId="0" applyNumberFormat="1" applyFont="1" applyFill="1" applyBorder="1" applyAlignment="1" applyProtection="1">
      <alignment horizontal="center" vertical="center" wrapText="1"/>
    </xf>
    <xf numFmtId="0" fontId="8" fillId="5" borderId="1" xfId="0" applyFont="1" applyFill="1" applyBorder="1" applyAlignment="1" applyProtection="1">
      <alignment vertical="center" wrapText="1"/>
    </xf>
    <xf numFmtId="4" fontId="7" fillId="0" borderId="1" xfId="0" applyNumberFormat="1"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8" fillId="5" borderId="1" xfId="0" applyFont="1" applyFill="1" applyBorder="1" applyAlignment="1" applyProtection="1">
      <alignment horizontal="left" vertical="center" wrapText="1"/>
    </xf>
    <xf numFmtId="164" fontId="6" fillId="0" borderId="1" xfId="295" applyFont="1" applyFill="1" applyBorder="1" applyAlignment="1" applyProtection="1">
      <alignment horizontal="right" vertical="center" wrapText="1"/>
      <protection locked="0"/>
    </xf>
    <xf numFmtId="164" fontId="6" fillId="0" borderId="1" xfId="295" applyFont="1" applyFill="1" applyBorder="1" applyAlignment="1" applyProtection="1">
      <alignment horizontal="right" vertical="center" wrapText="1"/>
    </xf>
    <xf numFmtId="0" fontId="7" fillId="0" borderId="1" xfId="0" applyFont="1" applyFill="1" applyBorder="1" applyAlignment="1" applyProtection="1">
      <alignment horizontal="justify" vertical="center" wrapText="1"/>
      <protection locked="0"/>
    </xf>
    <xf numFmtId="0" fontId="8"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left" vertical="center" wrapText="1"/>
    </xf>
    <xf numFmtId="2" fontId="8" fillId="0" borderId="1" xfId="295" applyNumberFormat="1" applyFont="1" applyFill="1" applyBorder="1" applyAlignment="1" applyProtection="1">
      <alignment horizontal="center" vertical="center" wrapText="1"/>
    </xf>
    <xf numFmtId="2" fontId="8" fillId="0" borderId="1" xfId="295" quotePrefix="1"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right" vertical="center" wrapText="1"/>
      <protection locked="0"/>
    </xf>
    <xf numFmtId="2" fontId="7"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xf>
    <xf numFmtId="2" fontId="6" fillId="0" borderId="1" xfId="295" applyNumberFormat="1" applyFont="1" applyFill="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protection locked="0"/>
    </xf>
    <xf numFmtId="2" fontId="6"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protection locked="0"/>
    </xf>
    <xf numFmtId="2" fontId="7" fillId="0" borderId="0" xfId="295" applyNumberFormat="1" applyFont="1" applyFill="1" applyBorder="1" applyAlignment="1" applyProtection="1">
      <alignment horizontal="center" vertical="center" wrapText="1"/>
    </xf>
    <xf numFmtId="2" fontId="7" fillId="0" borderId="0" xfId="295" applyNumberFormat="1" applyFont="1" applyFill="1" applyAlignment="1" applyProtection="1">
      <alignment horizontal="center" vertical="center" wrapText="1"/>
    </xf>
    <xf numFmtId="2" fontId="8" fillId="0" borderId="1" xfId="0" applyNumberFormat="1" applyFont="1" applyFill="1" applyBorder="1" applyAlignment="1" applyProtection="1">
      <alignment horizontal="center" vertical="center" wrapText="1"/>
    </xf>
    <xf numFmtId="2" fontId="8" fillId="0" borderId="1" xfId="0" quotePrefix="1" applyNumberFormat="1" applyFont="1" applyFill="1" applyBorder="1" applyAlignment="1" applyProtection="1">
      <alignment horizontal="center" vertical="center" wrapText="1"/>
    </xf>
    <xf numFmtId="2" fontId="7" fillId="0" borderId="1" xfId="0" applyNumberFormat="1" applyFont="1" applyFill="1" applyBorder="1" applyAlignment="1" applyProtection="1">
      <alignment horizontal="center" vertical="center" wrapText="1"/>
    </xf>
    <xf numFmtId="2" fontId="7" fillId="0" borderId="0" xfId="0" applyNumberFormat="1" applyFont="1" applyFill="1" applyBorder="1" applyAlignment="1" applyProtection="1">
      <alignment horizontal="center" vertical="center" wrapText="1"/>
    </xf>
    <xf numFmtId="2" fontId="7" fillId="0" borderId="0" xfId="0" applyNumberFormat="1" applyFont="1" applyFill="1" applyAlignment="1" applyProtection="1">
      <alignment horizontal="center" vertical="center" wrapText="1"/>
    </xf>
    <xf numFmtId="0" fontId="5" fillId="6" borderId="0" xfId="0" applyFont="1" applyFill="1" applyBorder="1" applyAlignment="1" applyProtection="1">
      <alignment horizontal="left" vertical="top"/>
    </xf>
    <xf numFmtId="0" fontId="5" fillId="6" borderId="0" xfId="0" applyFont="1" applyFill="1" applyBorder="1" applyAlignment="1" applyProtection="1">
      <alignment horizontal="left" vertical="top" wrapText="1"/>
    </xf>
    <xf numFmtId="164" fontId="6" fillId="6" borderId="1" xfId="295" applyFont="1" applyFill="1" applyBorder="1" applyAlignment="1" applyProtection="1">
      <alignment horizontal="right" vertical="center" wrapText="1"/>
      <protection locked="0"/>
    </xf>
    <xf numFmtId="164" fontId="6" fillId="6" borderId="1" xfId="295" applyFont="1" applyFill="1" applyBorder="1" applyAlignment="1" applyProtection="1">
      <alignment horizontal="right" vertical="center" wrapText="1"/>
    </xf>
    <xf numFmtId="164" fontId="5" fillId="6" borderId="1" xfId="295" applyFont="1" applyFill="1" applyBorder="1" applyAlignment="1" applyProtection="1">
      <alignment horizontal="right" vertical="center" wrapText="1"/>
    </xf>
    <xf numFmtId="2" fontId="6" fillId="6" borderId="1" xfId="295" applyNumberFormat="1" applyFont="1" applyFill="1" applyBorder="1" applyAlignment="1" applyProtection="1">
      <alignment horizontal="right" vertical="center" wrapText="1"/>
      <protection locked="0"/>
    </xf>
    <xf numFmtId="2" fontId="6" fillId="6" borderId="1" xfId="295" applyNumberFormat="1" applyFont="1" applyFill="1" applyBorder="1" applyAlignment="1" applyProtection="1">
      <alignment horizontal="right" vertical="center" wrapText="1"/>
    </xf>
    <xf numFmtId="2" fontId="5" fillId="6" borderId="1" xfId="295" applyNumberFormat="1" applyFont="1" applyFill="1" applyBorder="1" applyAlignment="1" applyProtection="1">
      <alignment horizontal="righ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6" borderId="1" xfId="0" applyFont="1" applyFill="1" applyBorder="1" applyAlignment="1" applyProtection="1">
      <alignment horizontal="center" vertical="center"/>
    </xf>
    <xf numFmtId="0" fontId="5" fillId="6" borderId="0" xfId="0" applyFont="1" applyFill="1" applyBorder="1" applyAlignment="1" applyProtection="1">
      <alignment horizontal="justify" vertical="center"/>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5" fillId="0" borderId="1" xfId="0" applyFont="1" applyFill="1" applyBorder="1" applyAlignment="1" applyProtection="1">
      <alignment horizontal="center" vertical="center"/>
    </xf>
    <xf numFmtId="0" fontId="6" fillId="5"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justify" vertical="center" wrapText="1"/>
    </xf>
    <xf numFmtId="0" fontId="8" fillId="5"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6" fillId="6" borderId="0" xfId="0" applyFont="1" applyFill="1" applyBorder="1" applyAlignment="1" applyProtection="1">
      <alignment horizontal="left" vertical="center" wrapText="1"/>
    </xf>
    <xf numFmtId="0" fontId="6" fillId="6" borderId="0" xfId="0" applyFont="1" applyFill="1" applyBorder="1" applyAlignment="1" applyProtection="1">
      <alignment horizontal="left" vertical="top" wrapText="1"/>
    </xf>
    <xf numFmtId="4" fontId="5" fillId="0" borderId="1" xfId="0" applyNumberFormat="1" applyFont="1" applyFill="1" applyBorder="1" applyAlignment="1" applyProtection="1">
      <alignment horizontal="center" vertical="center" wrapText="1"/>
    </xf>
    <xf numFmtId="0" fontId="10" fillId="5" borderId="0" xfId="0" applyFont="1" applyFill="1" applyAlignment="1"/>
    <xf numFmtId="0" fontId="0" fillId="5" borderId="0" xfId="0" applyFill="1" applyAlignment="1"/>
    <xf numFmtId="164" fontId="6" fillId="6" borderId="1" xfId="295" applyFont="1" applyFill="1" applyBorder="1" applyAlignment="1" applyProtection="1">
      <alignment horizontal="right" vertical="center"/>
    </xf>
    <xf numFmtId="164" fontId="5" fillId="6" borderId="1" xfId="295" applyFont="1" applyFill="1" applyBorder="1" applyAlignment="1" applyProtection="1">
      <alignment horizontal="right" vertical="center"/>
    </xf>
    <xf numFmtId="164" fontId="6" fillId="0" borderId="1" xfId="295" applyFont="1" applyFill="1" applyBorder="1" applyAlignment="1" applyProtection="1">
      <alignment horizontal="right" vertical="center"/>
    </xf>
    <xf numFmtId="164" fontId="6" fillId="6" borderId="1" xfId="295" applyFont="1" applyFill="1" applyBorder="1" applyAlignment="1" applyProtection="1">
      <alignment horizontal="right" vertical="center"/>
      <protection locked="0"/>
    </xf>
    <xf numFmtId="2" fontId="5" fillId="6" borderId="1" xfId="295" applyNumberFormat="1" applyFont="1" applyFill="1" applyBorder="1" applyAlignment="1" applyProtection="1">
      <alignment horizontal="right" vertical="center"/>
    </xf>
    <xf numFmtId="2" fontId="6" fillId="0" borderId="1" xfId="295" applyNumberFormat="1" applyFont="1" applyFill="1" applyBorder="1" applyAlignment="1" applyProtection="1">
      <alignment horizontal="right" vertical="center"/>
    </xf>
    <xf numFmtId="2" fontId="6" fillId="6" borderId="1" xfId="295" applyNumberFormat="1" applyFont="1" applyFill="1" applyBorder="1" applyAlignment="1" applyProtection="1">
      <alignment horizontal="right" vertical="center"/>
      <protection locked="0"/>
    </xf>
    <xf numFmtId="2" fontId="6" fillId="6" borderId="1" xfId="295" applyNumberFormat="1" applyFont="1" applyFill="1" applyBorder="1" applyAlignment="1" applyProtection="1">
      <alignment horizontal="right" vertical="center"/>
    </xf>
    <xf numFmtId="2" fontId="5" fillId="6" borderId="1" xfId="295" applyNumberFormat="1" applyFont="1" applyFill="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4" fontId="5"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xf>
    <xf numFmtId="49" fontId="5" fillId="6" borderId="1" xfId="0" applyNumberFormat="1" applyFont="1" applyFill="1" applyBorder="1" applyAlignment="1" applyProtection="1">
      <alignment horizontal="center" vertical="center" wrapText="1"/>
    </xf>
    <xf numFmtId="164" fontId="6" fillId="6" borderId="1" xfId="295" applyFont="1" applyFill="1" applyBorder="1" applyAlignment="1" applyProtection="1">
      <alignment horizontal="right" vertical="center" shrinkToFit="1"/>
      <protection locked="0"/>
    </xf>
    <xf numFmtId="164" fontId="5" fillId="6" borderId="1" xfId="295" applyFont="1" applyFill="1" applyBorder="1" applyAlignment="1" applyProtection="1">
      <alignment horizontal="right" vertical="center" shrinkToFit="1"/>
    </xf>
    <xf numFmtId="164" fontId="6" fillId="0" borderId="1" xfId="295" applyFont="1" applyFill="1" applyBorder="1" applyAlignment="1" applyProtection="1">
      <alignment horizontal="right" vertical="center" shrinkToFit="1"/>
    </xf>
    <xf numFmtId="164" fontId="1" fillId="0" borderId="1" xfId="295" applyFont="1" applyBorder="1" applyAlignment="1" applyProtection="1">
      <alignment horizontal="right" vertical="center" wrapText="1"/>
      <protection locked="0"/>
    </xf>
    <xf numFmtId="2" fontId="6" fillId="6" borderId="1" xfId="295" applyNumberFormat="1" applyFont="1" applyFill="1" applyBorder="1" applyAlignment="1" applyProtection="1">
      <alignment horizontal="right" vertical="center" shrinkToFit="1"/>
      <protection locked="0"/>
    </xf>
    <xf numFmtId="2" fontId="5" fillId="6" borderId="1" xfId="295" applyNumberFormat="1" applyFont="1" applyFill="1" applyBorder="1" applyAlignment="1" applyProtection="1">
      <alignment horizontal="right" vertical="center" shrinkToFit="1"/>
    </xf>
    <xf numFmtId="2" fontId="6" fillId="6" borderId="1" xfId="295" applyNumberFormat="1" applyFont="1" applyFill="1" applyBorder="1" applyAlignment="1" applyProtection="1">
      <alignment horizontal="right" vertical="center" shrinkToFit="1"/>
    </xf>
    <xf numFmtId="2" fontId="6" fillId="0" borderId="1" xfId="295" applyNumberFormat="1" applyFont="1" applyFill="1" applyBorder="1" applyAlignment="1" applyProtection="1">
      <alignment horizontal="right" vertical="center" shrinkToFit="1"/>
    </xf>
    <xf numFmtId="2" fontId="1" fillId="0" borderId="1" xfId="295" applyNumberFormat="1" applyFont="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shrinkToFit="1"/>
    </xf>
    <xf numFmtId="49" fontId="6"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vertical="center"/>
    </xf>
    <xf numFmtId="167" fontId="5" fillId="5" borderId="1" xfId="0" applyNumberFormat="1" applyFont="1" applyFill="1" applyBorder="1" applyAlignment="1" applyProtection="1">
      <alignment horizontal="center" vertical="center" wrapText="1"/>
    </xf>
    <xf numFmtId="167" fontId="5" fillId="6"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center" vertical="center" wrapText="1"/>
      <protection locked="0"/>
    </xf>
    <xf numFmtId="2" fontId="6" fillId="0" borderId="1" xfId="0" applyNumberFormat="1" applyFont="1" applyFill="1" applyBorder="1" applyAlignment="1" applyProtection="1">
      <alignment horizontal="center" vertical="center" wrapText="1"/>
      <protection locked="0"/>
    </xf>
    <xf numFmtId="0" fontId="0" fillId="0" borderId="0" xfId="0" applyAlignment="1">
      <alignment horizontal="center" vertical="center"/>
    </xf>
    <xf numFmtId="0" fontId="8"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6" borderId="0" xfId="0" applyFont="1" applyFill="1" applyBorder="1" applyAlignment="1" applyProtection="1">
      <alignment horizontal="justify" vertical="center"/>
    </xf>
    <xf numFmtId="0" fontId="4" fillId="6"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8" fillId="0" borderId="0" xfId="0" applyFont="1" applyFill="1" applyBorder="1" applyAlignment="1" applyProtection="1">
      <alignment horizontal="justify" vertical="center" wrapText="1"/>
    </xf>
    <xf numFmtId="0" fontId="8"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justify" vertical="center" wrapText="1"/>
    </xf>
    <xf numFmtId="0" fontId="6" fillId="6" borderId="0" xfId="0" applyFont="1" applyFill="1" applyBorder="1" applyAlignment="1" applyProtection="1">
      <alignment horizontal="left" vertical="center" wrapText="1"/>
    </xf>
    <xf numFmtId="0" fontId="6" fillId="6" borderId="0" xfId="0" applyFont="1" applyFill="1" applyBorder="1" applyAlignment="1" applyProtection="1">
      <alignment horizontal="left" vertical="top" wrapText="1"/>
    </xf>
  </cellXfs>
  <cellStyles count="297">
    <cellStyle name="Bad" xfId="296" builtinId="27"/>
    <cellStyle name="Comma" xfId="295" builtinId="3"/>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11.CP-27-Price%20Schedule%20ISPS%20Doddabidarakallu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24991411.199999999</v>
          </cell>
        </row>
      </sheetData>
      <sheetData sheetId="2">
        <row r="110">
          <cell r="N110">
            <v>0</v>
          </cell>
        </row>
      </sheetData>
      <sheetData sheetId="3">
        <row r="112">
          <cell r="G112">
            <v>36297576.480000004</v>
          </cell>
        </row>
      </sheetData>
      <sheetData sheetId="4">
        <row r="14">
          <cell r="G14">
            <v>171880</v>
          </cell>
        </row>
      </sheetData>
      <sheetData sheetId="5">
        <row r="16">
          <cell r="G16">
            <v>28750560</v>
          </cell>
        </row>
      </sheetData>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7"/>
  <sheetViews>
    <sheetView workbookViewId="0">
      <selection activeCell="C20" sqref="C20"/>
    </sheetView>
  </sheetViews>
  <sheetFormatPr defaultColWidth="8.7109375" defaultRowHeight="12.75"/>
  <cols>
    <col min="1" max="1" width="21" style="55" customWidth="1"/>
    <col min="2" max="2" width="15.7109375" style="52" customWidth="1"/>
    <col min="3" max="3" width="91.42578125" style="52" customWidth="1"/>
    <col min="4" max="4" width="49.7109375" style="54" customWidth="1"/>
    <col min="5" max="16384" width="8.7109375" style="52"/>
  </cols>
  <sheetData>
    <row r="1" spans="1:7" s="2" customFormat="1" ht="15.75">
      <c r="A1" s="56"/>
      <c r="B1" s="226" t="s">
        <v>514</v>
      </c>
      <c r="C1" s="226"/>
      <c r="D1" s="226"/>
      <c r="E1" s="33"/>
      <c r="F1" s="33"/>
      <c r="G1" s="33"/>
    </row>
    <row r="2" spans="1:7" s="1" customFormat="1" ht="15.75">
      <c r="A2" s="57"/>
      <c r="B2" s="44"/>
      <c r="C2" s="44" t="s">
        <v>515</v>
      </c>
      <c r="D2" s="34"/>
      <c r="E2" s="32"/>
      <c r="F2" s="32"/>
      <c r="G2" s="32"/>
    </row>
    <row r="3" spans="1:7" s="2" customFormat="1" ht="15">
      <c r="A3" s="56"/>
      <c r="B3" s="227"/>
      <c r="C3" s="227"/>
      <c r="D3" s="30"/>
      <c r="E3" s="33"/>
      <c r="F3" s="33"/>
      <c r="G3" s="33"/>
    </row>
    <row r="4" spans="1:7" s="2" customFormat="1" ht="15">
      <c r="A4" s="56" t="s">
        <v>4</v>
      </c>
      <c r="B4" s="177" t="s">
        <v>6</v>
      </c>
      <c r="C4" s="177" t="s">
        <v>0</v>
      </c>
      <c r="D4" s="28" t="s">
        <v>7</v>
      </c>
      <c r="E4" s="33" t="s">
        <v>8</v>
      </c>
      <c r="F4" s="33" t="s">
        <v>302</v>
      </c>
      <c r="G4" s="33"/>
    </row>
    <row r="5" spans="1:7" s="2" customFormat="1" ht="15">
      <c r="A5" s="56" t="s">
        <v>303</v>
      </c>
      <c r="B5" s="181" t="s">
        <v>295</v>
      </c>
      <c r="C5" s="175" t="s">
        <v>9</v>
      </c>
      <c r="D5" s="53">
        <f>'[14]Schedul1 ISPS'!H78</f>
        <v>272160</v>
      </c>
      <c r="E5" s="2">
        <v>0</v>
      </c>
      <c r="F5" s="2">
        <v>0</v>
      </c>
      <c r="G5" s="33"/>
    </row>
    <row r="6" spans="1:7" s="2" customFormat="1" ht="15">
      <c r="A6" s="56" t="s">
        <v>304</v>
      </c>
      <c r="B6" s="181" t="s">
        <v>296</v>
      </c>
      <c r="C6" s="175" t="s">
        <v>10</v>
      </c>
      <c r="D6" s="53">
        <f>'[14]Schedule 2 ISPS'!F117</f>
        <v>24991411.199999999</v>
      </c>
      <c r="E6" s="2">
        <v>0</v>
      </c>
      <c r="F6" s="2">
        <v>0</v>
      </c>
      <c r="G6" s="33"/>
    </row>
    <row r="7" spans="1:7" s="2" customFormat="1" ht="15">
      <c r="A7" s="56" t="s">
        <v>305</v>
      </c>
      <c r="B7" s="181" t="s">
        <v>297</v>
      </c>
      <c r="C7" s="175" t="s">
        <v>11</v>
      </c>
      <c r="D7" s="53">
        <f>'[14]Schedule 3A ISPS'!N110</f>
        <v>0</v>
      </c>
      <c r="E7" s="2">
        <v>0</v>
      </c>
      <c r="F7" s="2">
        <v>0</v>
      </c>
    </row>
    <row r="8" spans="1:7" s="2" customFormat="1" ht="15">
      <c r="A8" s="56" t="s">
        <v>306</v>
      </c>
      <c r="B8" s="181" t="s">
        <v>298</v>
      </c>
      <c r="C8" s="175" t="s">
        <v>12</v>
      </c>
      <c r="D8" s="53">
        <f>'[14]Schedule 3B ISPS'!G112</f>
        <v>36297576.480000004</v>
      </c>
      <c r="E8" s="2">
        <v>0</v>
      </c>
      <c r="F8" s="2">
        <v>0</v>
      </c>
    </row>
    <row r="9" spans="1:7" s="50" customFormat="1" ht="15">
      <c r="A9" s="191" t="s">
        <v>307</v>
      </c>
      <c r="B9" s="181">
        <v>4</v>
      </c>
      <c r="C9" s="175" t="s">
        <v>299</v>
      </c>
      <c r="D9" s="53">
        <f>'[14]Schedule 4 ISPS'!G14</f>
        <v>171880</v>
      </c>
      <c r="E9" s="2">
        <v>0</v>
      </c>
      <c r="F9" s="2">
        <v>0</v>
      </c>
    </row>
    <row r="10" spans="1:7" s="50" customFormat="1" ht="15">
      <c r="A10" s="192"/>
      <c r="B10" s="181">
        <v>5</v>
      </c>
      <c r="C10" s="175" t="s">
        <v>300</v>
      </c>
      <c r="D10" s="53"/>
      <c r="E10" s="2">
        <v>0</v>
      </c>
      <c r="F10" s="2">
        <v>0</v>
      </c>
    </row>
    <row r="11" spans="1:7" s="2" customFormat="1" ht="15">
      <c r="A11" s="56" t="s">
        <v>308</v>
      </c>
      <c r="B11" s="181">
        <v>6</v>
      </c>
      <c r="C11" s="175" t="s">
        <v>301</v>
      </c>
      <c r="D11" s="53">
        <f>'[14]Schedule 6 ISPS'!G16</f>
        <v>28750560</v>
      </c>
      <c r="E11" s="2">
        <v>0</v>
      </c>
      <c r="F11" s="2">
        <v>0</v>
      </c>
    </row>
    <row r="12" spans="1:7" s="2" customFormat="1" ht="15">
      <c r="A12" s="56"/>
      <c r="B12" s="181">
        <v>7</v>
      </c>
      <c r="C12" s="3" t="s">
        <v>516</v>
      </c>
      <c r="D12" s="53">
        <f>SUM(D5:D11)</f>
        <v>90483587.680000007</v>
      </c>
      <c r="E12" s="2">
        <v>0</v>
      </c>
      <c r="F12" s="2">
        <v>0</v>
      </c>
    </row>
    <row r="13" spans="1:7" s="2" customFormat="1" ht="15">
      <c r="A13" s="56"/>
      <c r="B13" s="4"/>
      <c r="C13" s="4"/>
      <c r="D13" s="35"/>
    </row>
    <row r="14" spans="1:7" s="2" customFormat="1" ht="14.25">
      <c r="A14" s="56"/>
      <c r="B14" s="7"/>
      <c r="C14" s="7"/>
      <c r="D14" s="37"/>
    </row>
    <row r="15" spans="1:7" s="2" customFormat="1" ht="15">
      <c r="A15" s="56"/>
      <c r="B15" s="7"/>
      <c r="C15" s="5" t="s">
        <v>13</v>
      </c>
      <c r="D15" s="37"/>
    </row>
    <row r="16" spans="1:7" s="2" customFormat="1" ht="15">
      <c r="A16" s="56"/>
      <c r="B16" s="7"/>
      <c r="C16" s="5" t="s">
        <v>14</v>
      </c>
      <c r="D16" s="37"/>
    </row>
    <row r="17" spans="1:4" s="2" customFormat="1" ht="15">
      <c r="A17" s="56"/>
      <c r="B17" s="7"/>
      <c r="C17" s="5" t="s">
        <v>15</v>
      </c>
      <c r="D17" s="37"/>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HL94"/>
  <sheetViews>
    <sheetView view="pageBreakPreview" topLeftCell="A61" zoomScale="70" zoomScaleNormal="77" zoomScaleSheetLayoutView="70" zoomScalePageLayoutView="96" workbookViewId="0">
      <selection activeCell="A65" sqref="A65"/>
    </sheetView>
  </sheetViews>
  <sheetFormatPr defaultColWidth="10.42578125" defaultRowHeight="20.100000000000001" customHeight="1"/>
  <cols>
    <col min="1" max="1" width="10.42578125" style="65"/>
    <col min="2" max="2" width="13" style="65" customWidth="1"/>
    <col min="3" max="3" width="115.28515625" style="65" customWidth="1"/>
    <col min="4" max="4" width="16.28515625" style="88" customWidth="1"/>
    <col min="5" max="5" width="16.28515625" style="58" customWidth="1"/>
    <col min="6" max="6" width="18.7109375" style="92" customWidth="1"/>
    <col min="7" max="9" width="18.7109375" style="87" customWidth="1"/>
    <col min="10" max="10" width="15.7109375" style="94" customWidth="1"/>
    <col min="11" max="11" width="17" style="94" customWidth="1"/>
    <col min="12" max="16384" width="10.42578125" style="65"/>
  </cols>
  <sheetData>
    <row r="1" spans="1:34" s="58" customFormat="1" ht="20.100000000000001" customHeight="1">
      <c r="B1" s="230" t="s">
        <v>309</v>
      </c>
      <c r="C1" s="230"/>
      <c r="D1" s="230"/>
      <c r="E1" s="230"/>
      <c r="F1" s="230"/>
      <c r="G1" s="230"/>
      <c r="H1" s="230"/>
      <c r="I1" s="230"/>
      <c r="J1" s="230"/>
      <c r="K1" s="230"/>
    </row>
    <row r="2" spans="1:34" s="61" customFormat="1" ht="20.100000000000001" customHeight="1">
      <c r="B2" s="171"/>
      <c r="C2" s="173" t="s">
        <v>515</v>
      </c>
      <c r="D2" s="231"/>
      <c r="E2" s="231"/>
      <c r="F2" s="231"/>
      <c r="G2" s="231"/>
      <c r="H2" s="231"/>
      <c r="I2" s="231"/>
      <c r="J2" s="231"/>
      <c r="K2" s="231"/>
      <c r="L2" s="59"/>
      <c r="M2" s="59"/>
      <c r="N2" s="59"/>
      <c r="O2" s="59"/>
      <c r="P2" s="59"/>
      <c r="Q2" s="60"/>
    </row>
    <row r="3" spans="1:34" s="58" customFormat="1" ht="44.45" customHeight="1">
      <c r="A3" s="58" t="s">
        <v>5</v>
      </c>
      <c r="B3" s="176" t="s">
        <v>2</v>
      </c>
      <c r="C3" s="177" t="s">
        <v>0</v>
      </c>
      <c r="D3" s="28" t="s">
        <v>3</v>
      </c>
      <c r="E3" s="177" t="s">
        <v>1</v>
      </c>
      <c r="F3" s="89" t="s">
        <v>80</v>
      </c>
      <c r="G3" s="63" t="s">
        <v>76</v>
      </c>
      <c r="H3" s="63" t="s">
        <v>77</v>
      </c>
      <c r="I3" s="63" t="s">
        <v>78</v>
      </c>
      <c r="J3" s="67" t="s">
        <v>16</v>
      </c>
      <c r="K3" s="67" t="s">
        <v>293</v>
      </c>
    </row>
    <row r="4" spans="1:34" s="58" customFormat="1" ht="30" customHeight="1">
      <c r="A4" s="58">
        <v>2</v>
      </c>
      <c r="B4" s="176">
        <v>1.1000000000000001</v>
      </c>
      <c r="C4" s="170" t="s">
        <v>519</v>
      </c>
      <c r="D4" s="28"/>
      <c r="E4" s="177"/>
      <c r="F4" s="89" t="s">
        <v>82</v>
      </c>
      <c r="G4" s="63"/>
      <c r="H4" s="63"/>
      <c r="I4" s="63"/>
      <c r="J4" s="67" t="s">
        <v>247</v>
      </c>
      <c r="K4" s="67" t="s">
        <v>517</v>
      </c>
    </row>
    <row r="5" spans="1:34" ht="31.9" customHeight="1">
      <c r="A5" s="65">
        <v>3</v>
      </c>
      <c r="B5" s="6" t="s">
        <v>18</v>
      </c>
      <c r="C5" s="175" t="s">
        <v>310</v>
      </c>
      <c r="D5" s="47">
        <v>1</v>
      </c>
      <c r="E5" s="6" t="s">
        <v>19</v>
      </c>
      <c r="F5" s="166">
        <v>10000</v>
      </c>
      <c r="G5" s="163"/>
      <c r="H5" s="163"/>
      <c r="I5" s="163"/>
      <c r="J5" s="166">
        <f>F5*12%</f>
        <v>1200</v>
      </c>
      <c r="K5" s="167">
        <f>F5+J5</f>
        <v>11200</v>
      </c>
    </row>
    <row r="6" spans="1:34" ht="12.75" customHeight="1">
      <c r="A6" s="65">
        <v>3</v>
      </c>
      <c r="B6" s="6" t="s">
        <v>20</v>
      </c>
      <c r="C6" s="175" t="s">
        <v>311</v>
      </c>
      <c r="D6" s="47">
        <v>1</v>
      </c>
      <c r="E6" s="6" t="s">
        <v>19</v>
      </c>
      <c r="F6" s="166">
        <v>10000</v>
      </c>
      <c r="G6" s="163"/>
      <c r="H6" s="163"/>
      <c r="I6" s="163"/>
      <c r="J6" s="166">
        <f>F6*12%</f>
        <v>1200</v>
      </c>
      <c r="K6" s="167">
        <f>F6+J6</f>
        <v>11200</v>
      </c>
    </row>
    <row r="7" spans="1:34" ht="27.75" customHeight="1">
      <c r="A7" s="65">
        <v>3</v>
      </c>
      <c r="B7" s="6" t="s">
        <v>21</v>
      </c>
      <c r="C7" s="175" t="s">
        <v>22</v>
      </c>
      <c r="D7" s="47">
        <v>1</v>
      </c>
      <c r="E7" s="6" t="s">
        <v>19</v>
      </c>
      <c r="F7" s="166">
        <v>10000</v>
      </c>
      <c r="G7" s="163"/>
      <c r="H7" s="163"/>
      <c r="I7" s="163"/>
      <c r="J7" s="166">
        <f>F7*12%</f>
        <v>1200</v>
      </c>
      <c r="K7" s="167">
        <f>F7+J7</f>
        <v>11200</v>
      </c>
    </row>
    <row r="8" spans="1:34" ht="31.5" customHeight="1">
      <c r="A8" s="65">
        <v>3</v>
      </c>
      <c r="B8" s="6" t="s">
        <v>23</v>
      </c>
      <c r="C8" s="175" t="s">
        <v>312</v>
      </c>
      <c r="D8" s="47">
        <v>1</v>
      </c>
      <c r="E8" s="6" t="s">
        <v>19</v>
      </c>
      <c r="F8" s="166">
        <v>10000</v>
      </c>
      <c r="G8" s="163"/>
      <c r="H8" s="163"/>
      <c r="I8" s="163"/>
      <c r="J8" s="166">
        <f>F8*12%</f>
        <v>1200</v>
      </c>
      <c r="K8" s="167">
        <f>F8+J8</f>
        <v>11200</v>
      </c>
    </row>
    <row r="9" spans="1:34" ht="38.450000000000003" customHeight="1">
      <c r="A9" s="65">
        <v>3</v>
      </c>
      <c r="B9" s="6" t="s">
        <v>24</v>
      </c>
      <c r="C9" s="175" t="s">
        <v>313</v>
      </c>
      <c r="D9" s="47">
        <v>1</v>
      </c>
      <c r="E9" s="6" t="s">
        <v>19</v>
      </c>
      <c r="F9" s="166"/>
      <c r="G9" s="163"/>
      <c r="H9" s="163"/>
      <c r="I9" s="163"/>
      <c r="J9" s="166">
        <f>F9*12%</f>
        <v>0</v>
      </c>
      <c r="K9" s="167">
        <f>F9+J9</f>
        <v>0</v>
      </c>
    </row>
    <row r="10" spans="1:34" s="70" customFormat="1" ht="28.5" customHeight="1">
      <c r="B10" s="176"/>
      <c r="C10" s="176" t="s">
        <v>25</v>
      </c>
      <c r="D10" s="47">
        <v>1</v>
      </c>
      <c r="E10" s="31"/>
      <c r="F10" s="168">
        <f>SUM(F5:F9)</f>
        <v>40000</v>
      </c>
      <c r="G10" s="165"/>
      <c r="H10" s="165"/>
      <c r="I10" s="165"/>
      <c r="J10" s="168">
        <f>SUM(J5:J9)</f>
        <v>4800</v>
      </c>
      <c r="K10" s="168">
        <f>SUM(K5:K9)</f>
        <v>44800</v>
      </c>
      <c r="L10" s="69"/>
      <c r="M10" s="69"/>
      <c r="N10" s="69"/>
      <c r="O10" s="69"/>
      <c r="P10" s="69"/>
      <c r="Q10" s="69"/>
      <c r="R10" s="69"/>
      <c r="S10" s="69"/>
      <c r="T10" s="69"/>
      <c r="U10" s="69"/>
      <c r="V10" s="69"/>
      <c r="W10" s="69"/>
      <c r="X10" s="69"/>
      <c r="Y10" s="69"/>
      <c r="Z10" s="69"/>
      <c r="AA10" s="69"/>
      <c r="AB10" s="69"/>
      <c r="AC10" s="69"/>
      <c r="AD10" s="69"/>
      <c r="AE10" s="69"/>
    </row>
    <row r="11" spans="1:34" s="72" customFormat="1" ht="28.5" customHeight="1">
      <c r="A11" s="72">
        <v>2</v>
      </c>
      <c r="B11" s="176">
        <v>1.2</v>
      </c>
      <c r="C11" s="43" t="s">
        <v>520</v>
      </c>
      <c r="D11" s="47">
        <v>1</v>
      </c>
      <c r="E11" s="31"/>
      <c r="F11" s="53"/>
      <c r="G11" s="49"/>
      <c r="H11" s="49"/>
      <c r="I11" s="49"/>
      <c r="J11" s="53"/>
      <c r="K11" s="53"/>
      <c r="L11" s="71"/>
      <c r="M11" s="71"/>
      <c r="N11" s="71"/>
      <c r="O11" s="71"/>
      <c r="P11" s="71"/>
      <c r="Q11" s="71"/>
      <c r="R11" s="71"/>
      <c r="S11" s="71"/>
      <c r="T11" s="71"/>
      <c r="U11" s="71"/>
      <c r="V11" s="71"/>
      <c r="W11" s="71"/>
      <c r="X11" s="71"/>
      <c r="Y11" s="71"/>
      <c r="Z11" s="71"/>
      <c r="AA11" s="71"/>
      <c r="AB11" s="71"/>
      <c r="AC11" s="71"/>
      <c r="AD11" s="71"/>
      <c r="AE11" s="71"/>
      <c r="AF11" s="23"/>
      <c r="AG11" s="23"/>
      <c r="AH11" s="23"/>
    </row>
    <row r="12" spans="1:34" ht="15">
      <c r="B12" s="177"/>
      <c r="C12" s="174" t="s">
        <v>314</v>
      </c>
      <c r="D12" s="47">
        <v>1</v>
      </c>
      <c r="E12" s="19"/>
      <c r="F12" s="167"/>
      <c r="G12" s="164"/>
      <c r="H12" s="164"/>
      <c r="I12" s="164"/>
      <c r="J12" s="167"/>
      <c r="K12" s="167"/>
    </row>
    <row r="13" spans="1:34" ht="20.100000000000001" customHeight="1">
      <c r="A13" s="65">
        <v>3</v>
      </c>
      <c r="B13" s="181" t="s">
        <v>26</v>
      </c>
      <c r="C13" s="8" t="s">
        <v>315</v>
      </c>
      <c r="D13" s="47">
        <v>1</v>
      </c>
      <c r="E13" s="6" t="s">
        <v>19</v>
      </c>
      <c r="F13" s="166">
        <v>50000</v>
      </c>
      <c r="G13" s="163"/>
      <c r="H13" s="163"/>
      <c r="I13" s="163"/>
      <c r="J13" s="166">
        <f t="shared" ref="J13:J27" si="0">F13*12%</f>
        <v>6000</v>
      </c>
      <c r="K13" s="167">
        <f>F13+J13</f>
        <v>56000</v>
      </c>
    </row>
    <row r="14" spans="1:34" ht="20.100000000000001" customHeight="1">
      <c r="B14" s="181"/>
      <c r="C14" s="174" t="s">
        <v>41</v>
      </c>
      <c r="D14" s="47">
        <v>1</v>
      </c>
      <c r="E14" s="19"/>
      <c r="F14" s="166"/>
      <c r="G14" s="163"/>
      <c r="H14" s="163"/>
      <c r="I14" s="163"/>
      <c r="J14" s="166">
        <f t="shared" si="0"/>
        <v>0</v>
      </c>
      <c r="K14" s="167"/>
    </row>
    <row r="15" spans="1:34" ht="20.100000000000001" customHeight="1">
      <c r="A15" s="65">
        <v>3</v>
      </c>
      <c r="B15" s="181" t="s">
        <v>27</v>
      </c>
      <c r="C15" s="175" t="s">
        <v>42</v>
      </c>
      <c r="D15" s="47">
        <v>1</v>
      </c>
      <c r="E15" s="6" t="s">
        <v>19</v>
      </c>
      <c r="F15" s="166">
        <v>2500</v>
      </c>
      <c r="G15" s="163"/>
      <c r="H15" s="163"/>
      <c r="I15" s="163"/>
      <c r="J15" s="166">
        <f t="shared" si="0"/>
        <v>300</v>
      </c>
      <c r="K15" s="167">
        <f>F15+J15</f>
        <v>2800</v>
      </c>
    </row>
    <row r="16" spans="1:34" ht="28.5" customHeight="1">
      <c r="A16" s="65">
        <v>3</v>
      </c>
      <c r="B16" s="181" t="s">
        <v>28</v>
      </c>
      <c r="C16" s="175" t="s">
        <v>39</v>
      </c>
      <c r="D16" s="47">
        <v>1</v>
      </c>
      <c r="E16" s="6" t="s">
        <v>19</v>
      </c>
      <c r="F16" s="166">
        <v>2500</v>
      </c>
      <c r="G16" s="163"/>
      <c r="H16" s="163"/>
      <c r="I16" s="163"/>
      <c r="J16" s="166">
        <f t="shared" si="0"/>
        <v>300</v>
      </c>
      <c r="K16" s="167">
        <f>F16+J16</f>
        <v>2800</v>
      </c>
    </row>
    <row r="17" spans="1:20" ht="20.100000000000001" customHeight="1">
      <c r="A17" s="65">
        <v>3</v>
      </c>
      <c r="B17" s="181" t="s">
        <v>29</v>
      </c>
      <c r="C17" s="175" t="s">
        <v>40</v>
      </c>
      <c r="D17" s="47">
        <v>1</v>
      </c>
      <c r="E17" s="6" t="s">
        <v>19</v>
      </c>
      <c r="F17" s="166">
        <v>2500</v>
      </c>
      <c r="G17" s="163"/>
      <c r="H17" s="163"/>
      <c r="I17" s="163"/>
      <c r="J17" s="166">
        <f t="shared" si="0"/>
        <v>300</v>
      </c>
      <c r="K17" s="167">
        <f>F17+J17</f>
        <v>2800</v>
      </c>
    </row>
    <row r="18" spans="1:20" ht="20.100000000000001" customHeight="1">
      <c r="B18" s="181"/>
      <c r="C18" s="174" t="s">
        <v>43</v>
      </c>
      <c r="D18" s="47">
        <v>1</v>
      </c>
      <c r="E18" s="19"/>
      <c r="F18" s="167"/>
      <c r="G18" s="164"/>
      <c r="H18" s="164"/>
      <c r="I18" s="164"/>
      <c r="J18" s="166">
        <f t="shared" si="0"/>
        <v>0</v>
      </c>
      <c r="K18" s="167"/>
    </row>
    <row r="19" spans="1:20" ht="28.5" customHeight="1">
      <c r="A19" s="65">
        <v>3</v>
      </c>
      <c r="B19" s="181" t="s">
        <v>30</v>
      </c>
      <c r="C19" s="175" t="s">
        <v>316</v>
      </c>
      <c r="D19" s="47">
        <v>1</v>
      </c>
      <c r="E19" s="6" t="s">
        <v>19</v>
      </c>
      <c r="F19" s="166">
        <v>2000</v>
      </c>
      <c r="G19" s="163"/>
      <c r="H19" s="163"/>
      <c r="I19" s="163"/>
      <c r="J19" s="166">
        <f t="shared" si="0"/>
        <v>240</v>
      </c>
      <c r="K19" s="167">
        <f t="shared" ref="K19:K27" si="1">F19+J19</f>
        <v>2240</v>
      </c>
    </row>
    <row r="20" spans="1:20" ht="28.5" customHeight="1">
      <c r="A20" s="65">
        <v>3</v>
      </c>
      <c r="B20" s="181" t="s">
        <v>31</v>
      </c>
      <c r="C20" s="175" t="s">
        <v>317</v>
      </c>
      <c r="D20" s="47">
        <v>1</v>
      </c>
      <c r="E20" s="6" t="s">
        <v>19</v>
      </c>
      <c r="F20" s="166">
        <v>2000</v>
      </c>
      <c r="G20" s="163"/>
      <c r="H20" s="163"/>
      <c r="I20" s="163"/>
      <c r="J20" s="166">
        <f t="shared" si="0"/>
        <v>240</v>
      </c>
      <c r="K20" s="167">
        <f t="shared" si="1"/>
        <v>2240</v>
      </c>
    </row>
    <row r="21" spans="1:20" ht="19.5" customHeight="1">
      <c r="A21" s="65">
        <v>3</v>
      </c>
      <c r="B21" s="9" t="s">
        <v>32</v>
      </c>
      <c r="C21" s="175" t="s">
        <v>91</v>
      </c>
      <c r="D21" s="47">
        <v>1</v>
      </c>
      <c r="E21" s="6" t="s">
        <v>19</v>
      </c>
      <c r="F21" s="166">
        <v>2000</v>
      </c>
      <c r="G21" s="163"/>
      <c r="H21" s="163"/>
      <c r="I21" s="163"/>
      <c r="J21" s="166">
        <f t="shared" si="0"/>
        <v>240</v>
      </c>
      <c r="K21" s="167">
        <f t="shared" si="1"/>
        <v>2240</v>
      </c>
    </row>
    <row r="22" spans="1:20" ht="20.100000000000001" customHeight="1">
      <c r="A22" s="65">
        <v>3</v>
      </c>
      <c r="B22" s="9" t="s">
        <v>33</v>
      </c>
      <c r="C22" s="175" t="s">
        <v>276</v>
      </c>
      <c r="D22" s="47">
        <v>1</v>
      </c>
      <c r="E22" s="6" t="s">
        <v>19</v>
      </c>
      <c r="F22" s="166">
        <v>2000</v>
      </c>
      <c r="G22" s="163"/>
      <c r="H22" s="163"/>
      <c r="I22" s="163"/>
      <c r="J22" s="166">
        <f t="shared" si="0"/>
        <v>240</v>
      </c>
      <c r="K22" s="167">
        <f t="shared" si="1"/>
        <v>2240</v>
      </c>
    </row>
    <row r="23" spans="1:20" ht="28.5" customHeight="1">
      <c r="A23" s="65">
        <v>3</v>
      </c>
      <c r="B23" s="181" t="s">
        <v>34</v>
      </c>
      <c r="C23" s="175" t="s">
        <v>318</v>
      </c>
      <c r="D23" s="47">
        <v>1</v>
      </c>
      <c r="E23" s="6" t="s">
        <v>19</v>
      </c>
      <c r="F23" s="166">
        <v>2000</v>
      </c>
      <c r="G23" s="163"/>
      <c r="H23" s="163"/>
      <c r="I23" s="163"/>
      <c r="J23" s="166">
        <f t="shared" si="0"/>
        <v>240</v>
      </c>
      <c r="K23" s="167">
        <f t="shared" si="1"/>
        <v>2240</v>
      </c>
    </row>
    <row r="24" spans="1:20" ht="20.100000000000001" customHeight="1">
      <c r="A24" s="65">
        <v>3</v>
      </c>
      <c r="B24" s="181" t="s">
        <v>35</v>
      </c>
      <c r="C24" s="175" t="s">
        <v>44</v>
      </c>
      <c r="D24" s="47">
        <v>1</v>
      </c>
      <c r="E24" s="6" t="s">
        <v>19</v>
      </c>
      <c r="F24" s="166">
        <v>2000</v>
      </c>
      <c r="G24" s="163"/>
      <c r="H24" s="163"/>
      <c r="I24" s="163"/>
      <c r="J24" s="166">
        <f t="shared" si="0"/>
        <v>240</v>
      </c>
      <c r="K24" s="167">
        <f t="shared" si="1"/>
        <v>2240</v>
      </c>
    </row>
    <row r="25" spans="1:20" ht="20.100000000000001" customHeight="1">
      <c r="A25" s="65">
        <v>3</v>
      </c>
      <c r="B25" s="181" t="s">
        <v>36</v>
      </c>
      <c r="C25" s="175" t="s">
        <v>319</v>
      </c>
      <c r="D25" s="47">
        <v>1</v>
      </c>
      <c r="E25" s="6" t="s">
        <v>19</v>
      </c>
      <c r="F25" s="166">
        <v>2000</v>
      </c>
      <c r="G25" s="163"/>
      <c r="H25" s="163"/>
      <c r="I25" s="163"/>
      <c r="J25" s="166">
        <f t="shared" si="0"/>
        <v>240</v>
      </c>
      <c r="K25" s="167">
        <f t="shared" si="1"/>
        <v>2240</v>
      </c>
    </row>
    <row r="26" spans="1:20" ht="20.100000000000001" customHeight="1">
      <c r="A26" s="65">
        <v>3</v>
      </c>
      <c r="B26" s="181" t="s">
        <v>37</v>
      </c>
      <c r="C26" s="175" t="s">
        <v>45</v>
      </c>
      <c r="D26" s="47">
        <v>1</v>
      </c>
      <c r="E26" s="6" t="s">
        <v>19</v>
      </c>
      <c r="F26" s="166">
        <v>2000</v>
      </c>
      <c r="G26" s="163"/>
      <c r="H26" s="163"/>
      <c r="I26" s="163"/>
      <c r="J26" s="166">
        <f t="shared" si="0"/>
        <v>240</v>
      </c>
      <c r="K26" s="167">
        <f t="shared" si="1"/>
        <v>2240</v>
      </c>
    </row>
    <row r="27" spans="1:20" ht="20.100000000000001" customHeight="1">
      <c r="A27" s="65">
        <v>3</v>
      </c>
      <c r="B27" s="181" t="s">
        <v>38</v>
      </c>
      <c r="C27" s="175" t="s">
        <v>46</v>
      </c>
      <c r="D27" s="47">
        <v>1</v>
      </c>
      <c r="E27" s="6" t="s">
        <v>19</v>
      </c>
      <c r="F27" s="166">
        <v>2000</v>
      </c>
      <c r="G27" s="163"/>
      <c r="H27" s="163"/>
      <c r="I27" s="163"/>
      <c r="J27" s="166">
        <f t="shared" si="0"/>
        <v>240</v>
      </c>
      <c r="K27" s="167">
        <f t="shared" si="1"/>
        <v>2240</v>
      </c>
    </row>
    <row r="28" spans="1:20" s="69" customFormat="1" ht="20.100000000000001" customHeight="1">
      <c r="B28" s="181"/>
      <c r="C28" s="177" t="s">
        <v>320</v>
      </c>
      <c r="D28" s="47">
        <v>1</v>
      </c>
      <c r="E28" s="19"/>
      <c r="F28" s="168">
        <f>SUM(F13:F27)</f>
        <v>75500</v>
      </c>
      <c r="G28" s="165"/>
      <c r="H28" s="165"/>
      <c r="I28" s="165"/>
      <c r="J28" s="168">
        <f>SUM(J13:J27)</f>
        <v>9060</v>
      </c>
      <c r="K28" s="168">
        <f xml:space="preserve"> SUM(K13:K27)</f>
        <v>84560</v>
      </c>
    </row>
    <row r="29" spans="1:20" s="74" customFormat="1" ht="20.100000000000001" customHeight="1">
      <c r="A29" s="74">
        <v>2</v>
      </c>
      <c r="B29" s="181">
        <v>1.3</v>
      </c>
      <c r="C29" s="170" t="s">
        <v>342</v>
      </c>
      <c r="D29" s="47">
        <v>1</v>
      </c>
      <c r="E29" s="19"/>
      <c r="F29" s="152"/>
      <c r="G29" s="140"/>
      <c r="H29" s="140"/>
      <c r="I29" s="140"/>
      <c r="J29" s="152"/>
      <c r="K29" s="53"/>
      <c r="L29" s="7"/>
      <c r="M29" s="7"/>
      <c r="N29" s="7"/>
      <c r="O29" s="7"/>
      <c r="P29" s="7"/>
      <c r="Q29" s="7"/>
      <c r="R29" s="7"/>
      <c r="S29" s="7"/>
      <c r="T29" s="7"/>
    </row>
    <row r="30" spans="1:20" ht="54.6" customHeight="1">
      <c r="A30" s="65">
        <v>3</v>
      </c>
      <c r="B30" s="6" t="s">
        <v>47</v>
      </c>
      <c r="C30" s="11" t="s">
        <v>321</v>
      </c>
      <c r="D30" s="47">
        <v>1</v>
      </c>
      <c r="E30" s="6" t="s">
        <v>19</v>
      </c>
      <c r="F30" s="166">
        <v>10000</v>
      </c>
      <c r="G30" s="163"/>
      <c r="H30" s="163"/>
      <c r="I30" s="163"/>
      <c r="J30" s="166">
        <f t="shared" ref="J30:J40" si="2">F30*12%</f>
        <v>1200</v>
      </c>
      <c r="K30" s="167">
        <f t="shared" ref="K30:K35" si="3">F30+J30</f>
        <v>11200</v>
      </c>
    </row>
    <row r="31" spans="1:20" ht="29.45" customHeight="1">
      <c r="A31" s="65">
        <v>3</v>
      </c>
      <c r="B31" s="6" t="s">
        <v>48</v>
      </c>
      <c r="C31" s="11" t="s">
        <v>322</v>
      </c>
      <c r="D31" s="47">
        <v>1</v>
      </c>
      <c r="E31" s="6" t="s">
        <v>19</v>
      </c>
      <c r="F31" s="166">
        <v>10000</v>
      </c>
      <c r="G31" s="163"/>
      <c r="H31" s="163"/>
      <c r="I31" s="163"/>
      <c r="J31" s="166">
        <f t="shared" si="2"/>
        <v>1200</v>
      </c>
      <c r="K31" s="167">
        <f t="shared" si="3"/>
        <v>11200</v>
      </c>
    </row>
    <row r="32" spans="1:20" ht="37.15" customHeight="1">
      <c r="A32" s="65">
        <v>3</v>
      </c>
      <c r="B32" s="6" t="s">
        <v>49</v>
      </c>
      <c r="C32" s="11" t="s">
        <v>97</v>
      </c>
      <c r="D32" s="47">
        <v>1</v>
      </c>
      <c r="E32" s="6" t="s">
        <v>19</v>
      </c>
      <c r="F32" s="166">
        <v>10000</v>
      </c>
      <c r="G32" s="163"/>
      <c r="H32" s="163"/>
      <c r="I32" s="163"/>
      <c r="J32" s="166">
        <f t="shared" si="2"/>
        <v>1200</v>
      </c>
      <c r="K32" s="167">
        <f t="shared" si="3"/>
        <v>11200</v>
      </c>
    </row>
    <row r="33" spans="1:220" ht="20.100000000000001" customHeight="1">
      <c r="A33" s="65">
        <v>3</v>
      </c>
      <c r="B33" s="6" t="s">
        <v>50</v>
      </c>
      <c r="C33" s="11" t="s">
        <v>323</v>
      </c>
      <c r="D33" s="47">
        <v>1</v>
      </c>
      <c r="E33" s="6" t="s">
        <v>19</v>
      </c>
      <c r="F33" s="212"/>
      <c r="G33" s="208"/>
      <c r="H33" s="208"/>
      <c r="I33" s="208"/>
      <c r="J33" s="166">
        <f t="shared" si="2"/>
        <v>0</v>
      </c>
      <c r="K33" s="167">
        <f t="shared" si="3"/>
        <v>0</v>
      </c>
    </row>
    <row r="34" spans="1:220" ht="20.100000000000001" customHeight="1">
      <c r="A34" s="65">
        <v>3</v>
      </c>
      <c r="B34" s="6" t="s">
        <v>51</v>
      </c>
      <c r="C34" s="175" t="s">
        <v>324</v>
      </c>
      <c r="D34" s="47">
        <v>1</v>
      </c>
      <c r="E34" s="6" t="s">
        <v>19</v>
      </c>
      <c r="F34" s="212">
        <v>1500</v>
      </c>
      <c r="G34" s="208"/>
      <c r="H34" s="208"/>
      <c r="I34" s="208"/>
      <c r="J34" s="166">
        <f t="shared" si="2"/>
        <v>180</v>
      </c>
      <c r="K34" s="167">
        <f t="shared" si="3"/>
        <v>1680</v>
      </c>
    </row>
    <row r="35" spans="1:220" s="69" customFormat="1" ht="37.9" customHeight="1">
      <c r="B35" s="181"/>
      <c r="C35" s="177" t="s">
        <v>325</v>
      </c>
      <c r="D35" s="47">
        <v>1</v>
      </c>
      <c r="E35" s="75"/>
      <c r="F35" s="213">
        <f>SUM(F30:F34)</f>
        <v>31500</v>
      </c>
      <c r="G35" s="209"/>
      <c r="H35" s="209"/>
      <c r="I35" s="209"/>
      <c r="J35" s="166">
        <f t="shared" si="2"/>
        <v>3780</v>
      </c>
      <c r="K35" s="168">
        <f t="shared" si="3"/>
        <v>35280</v>
      </c>
    </row>
    <row r="36" spans="1:220" s="74" customFormat="1" ht="48" customHeight="1">
      <c r="A36" s="74">
        <v>2</v>
      </c>
      <c r="B36" s="181">
        <v>1.4</v>
      </c>
      <c r="C36" s="170" t="s">
        <v>512</v>
      </c>
      <c r="D36" s="47">
        <v>1</v>
      </c>
      <c r="E36" s="177"/>
      <c r="F36" s="152"/>
      <c r="G36" s="140"/>
      <c r="H36" s="140"/>
      <c r="I36" s="140"/>
      <c r="J36" s="166">
        <f t="shared" si="2"/>
        <v>0</v>
      </c>
      <c r="K36" s="53"/>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spans="1:220" ht="20.100000000000001" customHeight="1">
      <c r="A37" s="65">
        <v>3</v>
      </c>
      <c r="B37" s="181" t="s">
        <v>52</v>
      </c>
      <c r="C37" s="175" t="s">
        <v>326</v>
      </c>
      <c r="D37" s="47">
        <v>1</v>
      </c>
      <c r="E37" s="6" t="s">
        <v>19</v>
      </c>
      <c r="F37" s="212">
        <v>15000</v>
      </c>
      <c r="G37" s="208"/>
      <c r="H37" s="208"/>
      <c r="I37" s="208"/>
      <c r="J37" s="166">
        <f t="shared" si="2"/>
        <v>1800</v>
      </c>
      <c r="K37" s="214">
        <f>F37+J37</f>
        <v>16800</v>
      </c>
    </row>
    <row r="38" spans="1:220" s="76" customFormat="1" ht="20.100000000000001" customHeight="1" thickBot="1">
      <c r="A38" s="69"/>
      <c r="B38" s="181"/>
      <c r="C38" s="177" t="s">
        <v>327</v>
      </c>
      <c r="D38" s="47">
        <v>1</v>
      </c>
      <c r="E38" s="75"/>
      <c r="F38" s="213">
        <f>F37</f>
        <v>15000</v>
      </c>
      <c r="G38" s="209"/>
      <c r="H38" s="209"/>
      <c r="I38" s="209"/>
      <c r="J38" s="166">
        <f t="shared" si="2"/>
        <v>1800</v>
      </c>
      <c r="K38" s="213">
        <f>K37</f>
        <v>16800</v>
      </c>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row>
    <row r="39" spans="1:220" s="7" customFormat="1" ht="39.6" customHeight="1">
      <c r="A39" s="7">
        <v>2</v>
      </c>
      <c r="B39" s="181">
        <v>1.5</v>
      </c>
      <c r="C39" s="170" t="s">
        <v>521</v>
      </c>
      <c r="D39" s="47">
        <v>1</v>
      </c>
      <c r="E39" s="75"/>
      <c r="F39" s="215"/>
      <c r="G39" s="210"/>
      <c r="H39" s="210"/>
      <c r="I39" s="210"/>
      <c r="J39" s="166">
        <f t="shared" si="2"/>
        <v>0</v>
      </c>
      <c r="K39" s="217"/>
    </row>
    <row r="40" spans="1:220" ht="45.6" customHeight="1">
      <c r="A40" s="65">
        <v>3</v>
      </c>
      <c r="B40" s="181" t="s">
        <v>53</v>
      </c>
      <c r="C40" s="175" t="s">
        <v>328</v>
      </c>
      <c r="D40" s="47">
        <v>1</v>
      </c>
      <c r="E40" s="6" t="s">
        <v>19</v>
      </c>
      <c r="F40" s="212">
        <v>15000</v>
      </c>
      <c r="G40" s="208"/>
      <c r="H40" s="208"/>
      <c r="I40" s="208"/>
      <c r="J40" s="166">
        <f t="shared" si="2"/>
        <v>1800</v>
      </c>
      <c r="K40" s="214">
        <f>F40+J40</f>
        <v>16800</v>
      </c>
    </row>
    <row r="41" spans="1:220" s="69" customFormat="1" ht="20.100000000000001" customHeight="1">
      <c r="B41" s="181"/>
      <c r="C41" s="177" t="s">
        <v>329</v>
      </c>
      <c r="D41" s="47">
        <v>1</v>
      </c>
      <c r="E41" s="75"/>
      <c r="F41" s="213">
        <f>F40</f>
        <v>15000</v>
      </c>
      <c r="G41" s="209"/>
      <c r="H41" s="209"/>
      <c r="I41" s="209"/>
      <c r="J41" s="213">
        <f>J40</f>
        <v>1800</v>
      </c>
      <c r="K41" s="213">
        <f>K40</f>
        <v>16800</v>
      </c>
    </row>
    <row r="42" spans="1:220" s="77" customFormat="1" ht="20.100000000000001" customHeight="1">
      <c r="A42" s="77">
        <v>2</v>
      </c>
      <c r="B42" s="181">
        <v>1.6</v>
      </c>
      <c r="C42" s="170" t="s">
        <v>275</v>
      </c>
      <c r="D42" s="47">
        <v>1</v>
      </c>
      <c r="E42" s="75"/>
      <c r="F42" s="215"/>
      <c r="G42" s="210"/>
      <c r="H42" s="210"/>
      <c r="I42" s="210"/>
      <c r="J42" s="215"/>
      <c r="K42" s="21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row>
    <row r="43" spans="1:220" ht="20.100000000000001" customHeight="1">
      <c r="A43" s="65">
        <v>3</v>
      </c>
      <c r="B43" s="181" t="s">
        <v>54</v>
      </c>
      <c r="C43" s="175" t="s">
        <v>330</v>
      </c>
      <c r="D43" s="47">
        <v>1</v>
      </c>
      <c r="E43" s="6" t="s">
        <v>19</v>
      </c>
      <c r="F43" s="216">
        <v>25000</v>
      </c>
      <c r="G43" s="211"/>
      <c r="H43" s="211"/>
      <c r="I43" s="211"/>
      <c r="J43" s="216">
        <v>3000</v>
      </c>
      <c r="K43" s="167">
        <f>F43+J43</f>
        <v>28000</v>
      </c>
    </row>
    <row r="44" spans="1:220" s="69" customFormat="1" ht="19.5" customHeight="1">
      <c r="B44" s="181"/>
      <c r="C44" s="177" t="s">
        <v>331</v>
      </c>
      <c r="D44" s="47">
        <v>1</v>
      </c>
      <c r="E44" s="19"/>
      <c r="F44" s="168">
        <f>F43</f>
        <v>25000</v>
      </c>
      <c r="G44" s="165"/>
      <c r="H44" s="165"/>
      <c r="I44" s="165"/>
      <c r="J44" s="168">
        <f>J43</f>
        <v>3000</v>
      </c>
      <c r="K44" s="168">
        <f>K43</f>
        <v>28000</v>
      </c>
    </row>
    <row r="45" spans="1:220" s="77" customFormat="1" ht="19.5" customHeight="1">
      <c r="A45" s="77">
        <v>2</v>
      </c>
      <c r="B45" s="181">
        <v>1.7</v>
      </c>
      <c r="C45" s="170" t="s">
        <v>513</v>
      </c>
      <c r="D45" s="47">
        <v>1</v>
      </c>
      <c r="E45" s="19"/>
      <c r="F45" s="152"/>
      <c r="G45" s="140"/>
      <c r="H45" s="140"/>
      <c r="I45" s="140"/>
      <c r="J45" s="152"/>
      <c r="K45" s="53"/>
    </row>
    <row r="46" spans="1:220" ht="20.100000000000001" customHeight="1">
      <c r="A46" s="65">
        <v>3</v>
      </c>
      <c r="B46" s="181" t="s">
        <v>55</v>
      </c>
      <c r="C46" s="175" t="s">
        <v>330</v>
      </c>
      <c r="D46" s="47">
        <v>1</v>
      </c>
      <c r="E46" s="6" t="s">
        <v>19</v>
      </c>
      <c r="F46" s="166">
        <v>25000</v>
      </c>
      <c r="G46" s="163"/>
      <c r="H46" s="163"/>
      <c r="I46" s="163"/>
      <c r="J46" s="166">
        <v>3000</v>
      </c>
      <c r="K46" s="167">
        <f>F46+J46</f>
        <v>28000</v>
      </c>
    </row>
    <row r="47" spans="1:220" s="76" customFormat="1" ht="20.100000000000001" customHeight="1" thickBot="1">
      <c r="A47" s="69"/>
      <c r="B47" s="181"/>
      <c r="C47" s="177" t="s">
        <v>332</v>
      </c>
      <c r="D47" s="47">
        <v>1</v>
      </c>
      <c r="E47" s="19"/>
      <c r="F47" s="168">
        <f>F46</f>
        <v>25000</v>
      </c>
      <c r="G47" s="165"/>
      <c r="H47" s="165"/>
      <c r="I47" s="165"/>
      <c r="J47" s="168">
        <f>J46</f>
        <v>3000</v>
      </c>
      <c r="K47" s="168">
        <f>K46</f>
        <v>28000</v>
      </c>
    </row>
    <row r="48" spans="1:220" s="7" customFormat="1" ht="20.100000000000001" customHeight="1">
      <c r="A48" s="7">
        <v>2</v>
      </c>
      <c r="B48" s="181">
        <v>1.8</v>
      </c>
      <c r="C48" s="170" t="s">
        <v>79</v>
      </c>
      <c r="D48" s="47">
        <v>1</v>
      </c>
      <c r="E48" s="19"/>
      <c r="F48" s="152"/>
      <c r="G48" s="140"/>
      <c r="H48" s="140"/>
      <c r="I48" s="140"/>
      <c r="J48" s="152"/>
      <c r="K48" s="53"/>
    </row>
    <row r="49" spans="1:20" ht="20.100000000000001" customHeight="1">
      <c r="A49" s="65">
        <v>3</v>
      </c>
      <c r="B49" s="181" t="s">
        <v>56</v>
      </c>
      <c r="C49" s="12" t="s">
        <v>57</v>
      </c>
      <c r="D49" s="47">
        <v>1</v>
      </c>
      <c r="E49" s="6" t="s">
        <v>19</v>
      </c>
      <c r="F49" s="166">
        <v>2000</v>
      </c>
      <c r="G49" s="163"/>
      <c r="H49" s="163"/>
      <c r="I49" s="163"/>
      <c r="J49" s="166">
        <f>F49*12%</f>
        <v>240</v>
      </c>
      <c r="K49" s="167">
        <f>F49+J49</f>
        <v>2240</v>
      </c>
    </row>
    <row r="50" spans="1:20" ht="20.100000000000001" customHeight="1">
      <c r="A50" s="65">
        <v>3</v>
      </c>
      <c r="B50" s="181" t="s">
        <v>58</v>
      </c>
      <c r="C50" s="12" t="s">
        <v>59</v>
      </c>
      <c r="D50" s="47">
        <v>1</v>
      </c>
      <c r="E50" s="6" t="s">
        <v>19</v>
      </c>
      <c r="F50" s="166">
        <v>2000</v>
      </c>
      <c r="G50" s="163"/>
      <c r="H50" s="163"/>
      <c r="I50" s="163"/>
      <c r="J50" s="166">
        <f t="shared" ref="J50:J53" si="4">F50*12%</f>
        <v>240</v>
      </c>
      <c r="K50" s="167">
        <f>F50+J50</f>
        <v>2240</v>
      </c>
    </row>
    <row r="51" spans="1:20" ht="20.100000000000001" customHeight="1">
      <c r="A51" s="65">
        <v>3</v>
      </c>
      <c r="B51" s="181" t="s">
        <v>60</v>
      </c>
      <c r="C51" s="12" t="s">
        <v>61</v>
      </c>
      <c r="D51" s="47">
        <v>1</v>
      </c>
      <c r="E51" s="6" t="s">
        <v>19</v>
      </c>
      <c r="F51" s="166">
        <v>1000</v>
      </c>
      <c r="G51" s="163"/>
      <c r="H51" s="163"/>
      <c r="I51" s="163"/>
      <c r="J51" s="166">
        <f t="shared" si="4"/>
        <v>120</v>
      </c>
      <c r="K51" s="167">
        <f>F51+J51</f>
        <v>1120</v>
      </c>
    </row>
    <row r="52" spans="1:20" ht="20.100000000000001" customHeight="1">
      <c r="A52" s="65">
        <v>3</v>
      </c>
      <c r="B52" s="181" t="s">
        <v>62</v>
      </c>
      <c r="C52" s="12" t="s">
        <v>63</v>
      </c>
      <c r="D52" s="47">
        <v>1</v>
      </c>
      <c r="E52" s="6" t="s">
        <v>19</v>
      </c>
      <c r="F52" s="166">
        <v>1000</v>
      </c>
      <c r="G52" s="163"/>
      <c r="H52" s="163"/>
      <c r="I52" s="163"/>
      <c r="J52" s="166">
        <f t="shared" si="4"/>
        <v>120</v>
      </c>
      <c r="K52" s="167">
        <f>F52+J52</f>
        <v>1120</v>
      </c>
    </row>
    <row r="53" spans="1:20" ht="20.100000000000001" customHeight="1">
      <c r="A53" s="65">
        <v>3</v>
      </c>
      <c r="B53" s="181" t="s">
        <v>64</v>
      </c>
      <c r="C53" s="12" t="s">
        <v>238</v>
      </c>
      <c r="D53" s="47">
        <v>1</v>
      </c>
      <c r="E53" s="6" t="s">
        <v>19</v>
      </c>
      <c r="F53" s="166">
        <v>1000</v>
      </c>
      <c r="G53" s="163"/>
      <c r="H53" s="163"/>
      <c r="I53" s="163"/>
      <c r="J53" s="166">
        <f t="shared" si="4"/>
        <v>120</v>
      </c>
      <c r="K53" s="167">
        <f>F53+J53</f>
        <v>1120</v>
      </c>
    </row>
    <row r="54" spans="1:20" s="76" customFormat="1" ht="20.100000000000001" customHeight="1" thickBot="1">
      <c r="A54" s="69"/>
      <c r="B54" s="181"/>
      <c r="C54" s="177" t="s">
        <v>333</v>
      </c>
      <c r="D54" s="47">
        <v>1</v>
      </c>
      <c r="E54" s="19"/>
      <c r="F54" s="168">
        <f>SUM(F49:F53)</f>
        <v>7000</v>
      </c>
      <c r="G54" s="165"/>
      <c r="H54" s="165"/>
      <c r="I54" s="165"/>
      <c r="J54" s="168">
        <f>SUM(J49:J53)</f>
        <v>840</v>
      </c>
      <c r="K54" s="168">
        <f>SUM(K49:K53)</f>
        <v>7840</v>
      </c>
    </row>
    <row r="55" spans="1:20" s="7" customFormat="1" ht="20.100000000000001" customHeight="1">
      <c r="A55" s="7">
        <v>2</v>
      </c>
      <c r="B55" s="181">
        <v>1.9</v>
      </c>
      <c r="C55" s="170" t="s">
        <v>291</v>
      </c>
      <c r="D55" s="47">
        <v>1</v>
      </c>
      <c r="E55" s="19"/>
      <c r="F55" s="152"/>
      <c r="G55" s="140"/>
      <c r="H55" s="140"/>
      <c r="I55" s="140"/>
      <c r="J55" s="152"/>
      <c r="K55" s="53"/>
    </row>
    <row r="56" spans="1:20" ht="54" customHeight="1">
      <c r="A56" s="65">
        <v>3</v>
      </c>
      <c r="B56" s="181" t="s">
        <v>65</v>
      </c>
      <c r="C56" s="11" t="s">
        <v>334</v>
      </c>
      <c r="D56" s="47">
        <v>1</v>
      </c>
      <c r="E56" s="6" t="s">
        <v>19</v>
      </c>
      <c r="F56" s="166">
        <v>2000</v>
      </c>
      <c r="G56" s="163"/>
      <c r="H56" s="163"/>
      <c r="I56" s="163"/>
      <c r="J56" s="166">
        <f>F56*12%</f>
        <v>240</v>
      </c>
      <c r="K56" s="167">
        <f t="shared" ref="K56:K63" si="5">F56+J56</f>
        <v>2240</v>
      </c>
    </row>
    <row r="57" spans="1:20" ht="30" customHeight="1">
      <c r="A57" s="65">
        <v>3</v>
      </c>
      <c r="B57" s="181" t="s">
        <v>66</v>
      </c>
      <c r="C57" s="11" t="s">
        <v>335</v>
      </c>
      <c r="D57" s="47">
        <v>1</v>
      </c>
      <c r="E57" s="6" t="s">
        <v>19</v>
      </c>
      <c r="F57" s="166">
        <v>2000</v>
      </c>
      <c r="G57" s="163"/>
      <c r="H57" s="163"/>
      <c r="I57" s="163"/>
      <c r="J57" s="166">
        <f t="shared" ref="J57:J62" si="6">F57*12%</f>
        <v>240</v>
      </c>
      <c r="K57" s="167">
        <f t="shared" si="5"/>
        <v>2240</v>
      </c>
    </row>
    <row r="58" spans="1:20" ht="31.5" customHeight="1">
      <c r="A58" s="65">
        <v>3</v>
      </c>
      <c r="B58" s="181" t="s">
        <v>67</v>
      </c>
      <c r="C58" s="11" t="s">
        <v>68</v>
      </c>
      <c r="D58" s="47">
        <v>1</v>
      </c>
      <c r="E58" s="6" t="s">
        <v>19</v>
      </c>
      <c r="F58" s="166">
        <v>1000</v>
      </c>
      <c r="G58" s="163"/>
      <c r="H58" s="163"/>
      <c r="I58" s="163"/>
      <c r="J58" s="166">
        <f t="shared" si="6"/>
        <v>120</v>
      </c>
      <c r="K58" s="167">
        <f t="shared" si="5"/>
        <v>1120</v>
      </c>
    </row>
    <row r="59" spans="1:20" ht="20.100000000000001" customHeight="1">
      <c r="A59" s="65">
        <v>3</v>
      </c>
      <c r="B59" s="181" t="s">
        <v>69</v>
      </c>
      <c r="C59" s="11" t="s">
        <v>336</v>
      </c>
      <c r="D59" s="47">
        <v>1</v>
      </c>
      <c r="E59" s="6" t="s">
        <v>19</v>
      </c>
      <c r="F59" s="166">
        <v>1000</v>
      </c>
      <c r="G59" s="163"/>
      <c r="H59" s="163"/>
      <c r="I59" s="163"/>
      <c r="J59" s="166">
        <f t="shared" si="6"/>
        <v>120</v>
      </c>
      <c r="K59" s="167">
        <f t="shared" si="5"/>
        <v>1120</v>
      </c>
    </row>
    <row r="60" spans="1:20" ht="183" customHeight="1">
      <c r="A60" s="65">
        <v>3</v>
      </c>
      <c r="B60" s="181" t="s">
        <v>70</v>
      </c>
      <c r="C60" s="175" t="s">
        <v>71</v>
      </c>
      <c r="D60" s="47">
        <v>1</v>
      </c>
      <c r="E60" s="6" t="s">
        <v>19</v>
      </c>
      <c r="F60" s="166">
        <v>1000</v>
      </c>
      <c r="G60" s="163"/>
      <c r="H60" s="163"/>
      <c r="I60" s="163"/>
      <c r="J60" s="166">
        <f t="shared" si="6"/>
        <v>120</v>
      </c>
      <c r="K60" s="167">
        <f t="shared" si="5"/>
        <v>1120</v>
      </c>
    </row>
    <row r="61" spans="1:20" ht="30.75" customHeight="1">
      <c r="A61" s="65">
        <v>3</v>
      </c>
      <c r="B61" s="181" t="s">
        <v>72</v>
      </c>
      <c r="C61" s="175" t="s">
        <v>73</v>
      </c>
      <c r="D61" s="47">
        <v>1</v>
      </c>
      <c r="E61" s="6" t="s">
        <v>19</v>
      </c>
      <c r="F61" s="166">
        <v>1000</v>
      </c>
      <c r="G61" s="163"/>
      <c r="H61" s="163"/>
      <c r="I61" s="163"/>
      <c r="J61" s="166">
        <f t="shared" si="6"/>
        <v>120</v>
      </c>
      <c r="K61" s="167">
        <f t="shared" si="5"/>
        <v>1120</v>
      </c>
    </row>
    <row r="62" spans="1:20" ht="36" customHeight="1">
      <c r="A62" s="65">
        <v>3</v>
      </c>
      <c r="B62" s="181" t="s">
        <v>74</v>
      </c>
      <c r="C62" s="175" t="s">
        <v>75</v>
      </c>
      <c r="D62" s="47">
        <v>1</v>
      </c>
      <c r="E62" s="6" t="s">
        <v>19</v>
      </c>
      <c r="F62" s="166">
        <v>1000</v>
      </c>
      <c r="G62" s="163"/>
      <c r="H62" s="163"/>
      <c r="I62" s="163"/>
      <c r="J62" s="166">
        <f t="shared" si="6"/>
        <v>120</v>
      </c>
      <c r="K62" s="167">
        <f t="shared" si="5"/>
        <v>1120</v>
      </c>
    </row>
    <row r="63" spans="1:20" s="76" customFormat="1" ht="72.75" customHeight="1" thickBot="1">
      <c r="A63" s="69"/>
      <c r="B63" s="181"/>
      <c r="C63" s="177" t="s">
        <v>337</v>
      </c>
      <c r="D63" s="47">
        <v>1</v>
      </c>
      <c r="E63" s="19"/>
      <c r="F63" s="168">
        <f>SUM(F56:F62)</f>
        <v>9000</v>
      </c>
      <c r="G63" s="165"/>
      <c r="H63" s="165"/>
      <c r="I63" s="165"/>
      <c r="J63" s="168">
        <v>1080</v>
      </c>
      <c r="K63" s="168">
        <f t="shared" si="5"/>
        <v>10080</v>
      </c>
      <c r="L63" s="70"/>
      <c r="M63" s="70"/>
      <c r="N63" s="70"/>
      <c r="O63" s="70"/>
      <c r="P63" s="70"/>
      <c r="Q63" s="70"/>
      <c r="R63" s="70"/>
      <c r="S63" s="70"/>
      <c r="T63" s="70"/>
    </row>
    <row r="64" spans="1:20" s="7" customFormat="1" ht="72.75" customHeight="1">
      <c r="B64" s="218" t="s">
        <v>292</v>
      </c>
      <c r="C64" s="170" t="s">
        <v>286</v>
      </c>
      <c r="D64" s="47">
        <v>1</v>
      </c>
      <c r="E64" s="19"/>
      <c r="F64" s="152"/>
      <c r="G64" s="140"/>
      <c r="H64" s="140"/>
      <c r="I64" s="140"/>
      <c r="J64" s="152"/>
      <c r="K64" s="53"/>
    </row>
    <row r="65" spans="1:11" ht="20.100000000000001" customHeight="1">
      <c r="B65" s="181" t="s">
        <v>338</v>
      </c>
      <c r="C65" s="78"/>
      <c r="D65" s="47">
        <v>1</v>
      </c>
      <c r="E65" s="6" t="s">
        <v>19</v>
      </c>
      <c r="F65" s="166"/>
      <c r="G65" s="163"/>
      <c r="H65" s="163"/>
      <c r="I65" s="163"/>
      <c r="J65" s="166"/>
      <c r="K65" s="167">
        <f>F65+J65</f>
        <v>0</v>
      </c>
    </row>
    <row r="66" spans="1:11" ht="20.100000000000001" customHeight="1">
      <c r="B66" s="24"/>
      <c r="C66" s="177" t="s">
        <v>339</v>
      </c>
      <c r="D66" s="28"/>
      <c r="E66" s="19"/>
      <c r="F66" s="168">
        <f>F65</f>
        <v>0</v>
      </c>
      <c r="G66" s="165"/>
      <c r="H66" s="165"/>
      <c r="I66" s="165"/>
      <c r="J66" s="168">
        <f>J65</f>
        <v>0</v>
      </c>
      <c r="K66" s="168">
        <f>K65</f>
        <v>0</v>
      </c>
    </row>
    <row r="67" spans="1:11" s="76" customFormat="1" ht="37.15" customHeight="1" thickBot="1">
      <c r="A67" s="69"/>
      <c r="B67" s="228" t="s">
        <v>518</v>
      </c>
      <c r="C67" s="228"/>
      <c r="D67" s="28"/>
      <c r="E67" s="19"/>
      <c r="F67" s="168">
        <f>F10+F28+F35+F38+F41+F44+F47+F54+F63+F66</f>
        <v>243000</v>
      </c>
      <c r="G67" s="165"/>
      <c r="H67" s="165"/>
      <c r="I67" s="165"/>
      <c r="J67" s="168">
        <f>J10+J28+J35+J38+J41+J44+J47+J54+J63+J66</f>
        <v>29160</v>
      </c>
      <c r="K67" s="168">
        <f>K10+K28+K35+K38+K41+K44+K47+K54+K63+K66</f>
        <v>272160</v>
      </c>
    </row>
    <row r="68" spans="1:11" ht="20.100000000000001" customHeight="1">
      <c r="B68" s="79"/>
      <c r="C68" s="80"/>
      <c r="D68" s="46"/>
      <c r="E68" s="81"/>
      <c r="F68" s="91"/>
      <c r="G68" s="82"/>
      <c r="H68" s="82"/>
      <c r="I68" s="82"/>
      <c r="J68" s="93"/>
      <c r="K68" s="93"/>
    </row>
    <row r="69" spans="1:11" ht="20.100000000000001" customHeight="1">
      <c r="B69" s="229" t="s">
        <v>340</v>
      </c>
      <c r="C69" s="229"/>
      <c r="D69" s="229"/>
      <c r="E69" s="229"/>
      <c r="F69" s="229"/>
      <c r="G69" s="172"/>
      <c r="H69" s="172"/>
      <c r="I69" s="172"/>
      <c r="J69" s="93"/>
      <c r="K69" s="93"/>
    </row>
    <row r="70" spans="1:11" ht="20.100000000000001" customHeight="1">
      <c r="B70" s="83" t="s">
        <v>8</v>
      </c>
      <c r="C70" s="83" t="s">
        <v>341</v>
      </c>
      <c r="D70" s="46"/>
      <c r="E70" s="81"/>
      <c r="F70" s="91"/>
      <c r="G70" s="82"/>
      <c r="H70" s="82"/>
      <c r="I70" s="82"/>
      <c r="J70" s="93"/>
      <c r="K70" s="93"/>
    </row>
    <row r="71" spans="1:11" ht="20.100000000000001" customHeight="1">
      <c r="B71" s="84"/>
      <c r="C71" s="81"/>
      <c r="D71" s="46"/>
      <c r="E71" s="81"/>
      <c r="F71" s="91"/>
      <c r="G71" s="82"/>
      <c r="H71" s="82"/>
      <c r="I71" s="82"/>
      <c r="J71" s="93"/>
      <c r="K71" s="93"/>
    </row>
    <row r="72" spans="1:11" ht="20.100000000000001" customHeight="1">
      <c r="B72" s="84"/>
      <c r="C72" s="85" t="s">
        <v>13</v>
      </c>
      <c r="D72" s="46"/>
      <c r="E72" s="81"/>
      <c r="F72" s="91"/>
      <c r="G72" s="82"/>
      <c r="H72" s="82"/>
      <c r="I72" s="82"/>
      <c r="J72" s="93"/>
      <c r="K72" s="93"/>
    </row>
    <row r="73" spans="1:11" ht="20.100000000000001" customHeight="1">
      <c r="B73" s="84"/>
      <c r="C73" s="85" t="s">
        <v>14</v>
      </c>
      <c r="D73" s="46"/>
      <c r="E73" s="81"/>
      <c r="F73" s="91"/>
      <c r="G73" s="82"/>
      <c r="H73" s="82"/>
      <c r="I73" s="82"/>
      <c r="J73" s="93"/>
      <c r="K73" s="93"/>
    </row>
    <row r="74" spans="1:11" ht="20.100000000000001" customHeight="1">
      <c r="B74" s="84"/>
      <c r="C74" s="85" t="s">
        <v>15</v>
      </c>
      <c r="D74" s="46"/>
      <c r="E74" s="81"/>
      <c r="F74" s="91"/>
      <c r="G74" s="82"/>
      <c r="H74" s="82"/>
      <c r="I74" s="82"/>
      <c r="J74" s="93"/>
      <c r="K74" s="93"/>
    </row>
    <row r="75" spans="1:11" ht="20.100000000000001" customHeight="1">
      <c r="B75" s="86"/>
      <c r="C75" s="69"/>
      <c r="D75" s="46"/>
      <c r="E75" s="81"/>
      <c r="F75" s="91"/>
      <c r="G75" s="82"/>
      <c r="H75" s="82"/>
      <c r="I75" s="82"/>
      <c r="J75" s="93"/>
      <c r="K75" s="93"/>
    </row>
    <row r="76" spans="1:11" ht="20.100000000000001" customHeight="1">
      <c r="B76" s="86"/>
      <c r="C76" s="69"/>
      <c r="D76" s="46"/>
      <c r="E76" s="81"/>
      <c r="F76" s="91"/>
      <c r="G76" s="82"/>
      <c r="H76" s="82"/>
      <c r="I76" s="82"/>
      <c r="J76" s="93"/>
      <c r="K76" s="93"/>
    </row>
    <row r="93" ht="28.5" customHeight="1"/>
    <row r="94" ht="30.75" customHeight="1"/>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4">
    <mergeCell ref="B67:C67"/>
    <mergeCell ref="B69:F69"/>
    <mergeCell ref="B1:K1"/>
    <mergeCell ref="D2:K2"/>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S179"/>
  <sheetViews>
    <sheetView tabSelected="1" topLeftCell="A118" zoomScale="70" zoomScaleNormal="70" workbookViewId="0">
      <selection activeCell="C15" sqref="C15"/>
    </sheetView>
  </sheetViews>
  <sheetFormatPr defaultColWidth="10.42578125" defaultRowHeight="14.25"/>
  <cols>
    <col min="1" max="1" width="10.42578125" style="95"/>
    <col min="2" max="2" width="12.7109375" style="95" customWidth="1"/>
    <col min="3" max="3" width="105" style="95" customWidth="1"/>
    <col min="4" max="4" width="21.7109375" style="111" customWidth="1"/>
    <col min="5" max="5" width="21.7109375" style="95" customWidth="1"/>
    <col min="6" max="6" width="18.7109375" style="116" customWidth="1"/>
    <col min="7" max="9" width="18.7109375" style="110" customWidth="1"/>
    <col min="10" max="10" width="19.28515625" style="116" customWidth="1"/>
    <col min="11" max="11" width="19.42578125" style="111" customWidth="1"/>
    <col min="12" max="16384" width="10.42578125" style="95"/>
  </cols>
  <sheetData>
    <row r="1" spans="1:19" s="61" customFormat="1" ht="20.100000000000001" customHeight="1">
      <c r="B1" s="234" t="s">
        <v>343</v>
      </c>
      <c r="C1" s="234"/>
      <c r="D1" s="234"/>
      <c r="E1" s="234"/>
      <c r="F1" s="234"/>
      <c r="G1" s="234"/>
      <c r="H1" s="234"/>
      <c r="I1" s="234"/>
      <c r="J1" s="234"/>
      <c r="K1" s="234"/>
    </row>
    <row r="2" spans="1:19" s="61" customFormat="1" ht="20.100000000000001" customHeight="1">
      <c r="B2" s="171"/>
      <c r="C2" s="173" t="s">
        <v>522</v>
      </c>
      <c r="D2" s="231"/>
      <c r="E2" s="231"/>
      <c r="F2" s="231"/>
      <c r="G2" s="231"/>
      <c r="H2" s="231"/>
      <c r="I2" s="231"/>
      <c r="J2" s="231"/>
      <c r="K2" s="231"/>
      <c r="L2" s="59"/>
      <c r="M2" s="59"/>
      <c r="N2" s="59"/>
      <c r="O2" s="59"/>
      <c r="P2" s="59"/>
      <c r="Q2" s="59"/>
      <c r="R2" s="59"/>
      <c r="S2" s="60"/>
    </row>
    <row r="3" spans="1:19" s="61" customFormat="1" ht="20.100000000000001" customHeight="1">
      <c r="A3" s="61" t="s">
        <v>5</v>
      </c>
      <c r="B3" s="176" t="s">
        <v>2</v>
      </c>
      <c r="C3" s="177" t="s">
        <v>0</v>
      </c>
      <c r="D3" s="28" t="s">
        <v>3</v>
      </c>
      <c r="E3" s="177" t="s">
        <v>1</v>
      </c>
      <c r="F3" s="90" t="s">
        <v>17</v>
      </c>
      <c r="G3" s="64" t="s">
        <v>76</v>
      </c>
      <c r="H3" s="64" t="s">
        <v>77</v>
      </c>
      <c r="I3" s="64" t="s">
        <v>78</v>
      </c>
      <c r="J3" s="90" t="s">
        <v>16</v>
      </c>
      <c r="K3" s="67" t="s">
        <v>81</v>
      </c>
    </row>
    <row r="4" spans="1:19" s="61" customFormat="1" ht="20.100000000000001" customHeight="1">
      <c r="B4" s="176"/>
      <c r="C4" s="177"/>
      <c r="D4" s="28" t="s">
        <v>82</v>
      </c>
      <c r="E4" s="16" t="s">
        <v>82</v>
      </c>
      <c r="F4" s="90" t="s">
        <v>83</v>
      </c>
      <c r="G4" s="64"/>
      <c r="H4" s="64"/>
      <c r="I4" s="64"/>
      <c r="J4" s="90" t="s">
        <v>84</v>
      </c>
      <c r="K4" s="67" t="s">
        <v>85</v>
      </c>
    </row>
    <row r="5" spans="1:19" s="61" customFormat="1" ht="20.100000000000001" customHeight="1">
      <c r="A5" s="61">
        <v>2</v>
      </c>
      <c r="B5" s="176">
        <v>2.1</v>
      </c>
      <c r="C5" s="170" t="s">
        <v>412</v>
      </c>
      <c r="D5" s="28"/>
      <c r="E5" s="16"/>
      <c r="F5" s="90"/>
      <c r="G5" s="64"/>
      <c r="H5" s="64"/>
      <c r="I5" s="64"/>
      <c r="J5" s="90"/>
      <c r="K5" s="67"/>
    </row>
    <row r="6" spans="1:19" ht="20.100000000000001" customHeight="1">
      <c r="B6" s="235" t="s">
        <v>344</v>
      </c>
      <c r="C6" s="236"/>
      <c r="D6" s="47"/>
      <c r="E6" s="6"/>
      <c r="F6" s="113"/>
      <c r="G6" s="96"/>
      <c r="H6" s="96"/>
      <c r="I6" s="96"/>
      <c r="J6" s="113"/>
      <c r="K6" s="117"/>
    </row>
    <row r="7" spans="1:19" ht="20.100000000000001" customHeight="1">
      <c r="B7" s="177"/>
      <c r="C7" s="174" t="s">
        <v>314</v>
      </c>
      <c r="D7" s="36"/>
      <c r="E7" s="24"/>
      <c r="F7" s="90"/>
      <c r="G7" s="64"/>
      <c r="H7" s="64"/>
      <c r="I7" s="64"/>
      <c r="J7" s="90"/>
      <c r="K7" s="117"/>
    </row>
    <row r="8" spans="1:19" ht="42.75" customHeight="1">
      <c r="A8" s="95">
        <v>3</v>
      </c>
      <c r="B8" s="181" t="s">
        <v>86</v>
      </c>
      <c r="C8" s="8" t="s">
        <v>345</v>
      </c>
      <c r="D8" s="47">
        <v>1</v>
      </c>
      <c r="E8" s="6" t="s">
        <v>19</v>
      </c>
      <c r="F8" s="166">
        <v>7270950</v>
      </c>
      <c r="G8" s="163"/>
      <c r="H8" s="163"/>
      <c r="I8" s="163"/>
      <c r="J8" s="166">
        <f>F8*12%</f>
        <v>872514</v>
      </c>
      <c r="K8" s="200">
        <f>F8+J8</f>
        <v>8143464</v>
      </c>
    </row>
    <row r="9" spans="1:19" ht="20.100000000000001" customHeight="1">
      <c r="B9" s="181"/>
      <c r="C9" s="174" t="s">
        <v>346</v>
      </c>
      <c r="D9" s="47">
        <v>1</v>
      </c>
      <c r="E9" s="24"/>
      <c r="F9" s="167"/>
      <c r="G9" s="164"/>
      <c r="H9" s="164"/>
      <c r="I9" s="164"/>
      <c r="J9" s="166">
        <f t="shared" ref="J9:J72" si="0">F9*12%</f>
        <v>0</v>
      </c>
      <c r="K9" s="200"/>
    </row>
    <row r="10" spans="1:19" ht="20.100000000000001" customHeight="1">
      <c r="A10" s="95">
        <v>3</v>
      </c>
      <c r="B10" s="181" t="s">
        <v>87</v>
      </c>
      <c r="C10" s="175" t="s">
        <v>347</v>
      </c>
      <c r="D10" s="47">
        <v>1</v>
      </c>
      <c r="E10" s="6" t="s">
        <v>19</v>
      </c>
      <c r="F10" s="166">
        <v>2212560</v>
      </c>
      <c r="G10" s="163"/>
      <c r="H10" s="163"/>
      <c r="I10" s="163"/>
      <c r="J10" s="166">
        <f t="shared" si="0"/>
        <v>265507.20000000001</v>
      </c>
      <c r="K10" s="200">
        <f t="shared" ref="K10:K73" si="1">F10+J10</f>
        <v>2478067.2000000002</v>
      </c>
    </row>
    <row r="11" spans="1:19" ht="20.100000000000001" customHeight="1">
      <c r="A11" s="95">
        <v>3</v>
      </c>
      <c r="B11" s="181" t="s">
        <v>88</v>
      </c>
      <c r="C11" s="175" t="s">
        <v>40</v>
      </c>
      <c r="D11" s="47">
        <v>1</v>
      </c>
      <c r="E11" s="6" t="s">
        <v>19</v>
      </c>
      <c r="F11" s="166">
        <v>335750</v>
      </c>
      <c r="G11" s="163"/>
      <c r="H11" s="163"/>
      <c r="I11" s="163"/>
      <c r="J11" s="166">
        <f t="shared" si="0"/>
        <v>40290</v>
      </c>
      <c r="K11" s="200">
        <f t="shared" si="1"/>
        <v>376040</v>
      </c>
    </row>
    <row r="12" spans="1:19" ht="20.100000000000001" customHeight="1">
      <c r="B12" s="181"/>
      <c r="C12" s="175"/>
      <c r="D12" s="47">
        <v>1</v>
      </c>
      <c r="E12" s="24"/>
      <c r="F12" s="167"/>
      <c r="G12" s="164"/>
      <c r="H12" s="164"/>
      <c r="I12" s="164"/>
      <c r="J12" s="166">
        <f t="shared" si="0"/>
        <v>0</v>
      </c>
      <c r="K12" s="200">
        <f t="shared" si="1"/>
        <v>0</v>
      </c>
    </row>
    <row r="13" spans="1:19" ht="20.100000000000001" customHeight="1">
      <c r="A13" s="95">
        <v>3</v>
      </c>
      <c r="B13" s="6" t="s">
        <v>89</v>
      </c>
      <c r="C13" s="174" t="s">
        <v>43</v>
      </c>
      <c r="D13" s="47">
        <v>1</v>
      </c>
      <c r="E13" s="24"/>
      <c r="F13" s="167"/>
      <c r="G13" s="164"/>
      <c r="H13" s="164"/>
      <c r="I13" s="164"/>
      <c r="J13" s="166">
        <f t="shared" si="0"/>
        <v>0</v>
      </c>
      <c r="K13" s="200">
        <f t="shared" si="1"/>
        <v>0</v>
      </c>
    </row>
    <row r="14" spans="1:19" ht="20.100000000000001" customHeight="1">
      <c r="A14" s="95">
        <v>4</v>
      </c>
      <c r="B14" s="6" t="s">
        <v>348</v>
      </c>
      <c r="C14" s="175" t="s">
        <v>316</v>
      </c>
      <c r="D14" s="47">
        <v>1</v>
      </c>
      <c r="E14" s="6" t="s">
        <v>19</v>
      </c>
      <c r="F14" s="166">
        <v>1074100</v>
      </c>
      <c r="G14" s="163"/>
      <c r="H14" s="163"/>
      <c r="I14" s="163"/>
      <c r="J14" s="166">
        <f t="shared" si="0"/>
        <v>128892</v>
      </c>
      <c r="K14" s="200">
        <f t="shared" si="1"/>
        <v>1202992</v>
      </c>
      <c r="M14" s="42"/>
    </row>
    <row r="15" spans="1:19" ht="20.100000000000001" customHeight="1">
      <c r="A15" s="95">
        <v>4</v>
      </c>
      <c r="B15" s="6" t="s">
        <v>349</v>
      </c>
      <c r="C15" s="175" t="s">
        <v>317</v>
      </c>
      <c r="D15" s="47">
        <v>1</v>
      </c>
      <c r="E15" s="6" t="s">
        <v>19</v>
      </c>
      <c r="F15" s="166">
        <v>978100</v>
      </c>
      <c r="G15" s="163"/>
      <c r="H15" s="163"/>
      <c r="I15" s="163"/>
      <c r="J15" s="166">
        <f t="shared" si="0"/>
        <v>117372</v>
      </c>
      <c r="K15" s="200">
        <f t="shared" si="1"/>
        <v>1095472</v>
      </c>
    </row>
    <row r="16" spans="1:19" ht="20.100000000000001" customHeight="1">
      <c r="A16" s="95">
        <v>4</v>
      </c>
      <c r="B16" s="6" t="s">
        <v>350</v>
      </c>
      <c r="C16" s="175" t="s">
        <v>91</v>
      </c>
      <c r="D16" s="47">
        <v>1</v>
      </c>
      <c r="E16" s="6" t="s">
        <v>19</v>
      </c>
      <c r="F16" s="166">
        <v>155500</v>
      </c>
      <c r="G16" s="163"/>
      <c r="H16" s="163"/>
      <c r="I16" s="163"/>
      <c r="J16" s="166">
        <f t="shared" si="0"/>
        <v>18660</v>
      </c>
      <c r="K16" s="200">
        <f t="shared" si="1"/>
        <v>174160</v>
      </c>
    </row>
    <row r="17" spans="1:11" ht="16.5" customHeight="1">
      <c r="A17" s="95">
        <v>4</v>
      </c>
      <c r="B17" s="6" t="s">
        <v>351</v>
      </c>
      <c r="C17" s="175" t="s">
        <v>276</v>
      </c>
      <c r="D17" s="47">
        <v>1</v>
      </c>
      <c r="E17" s="6" t="s">
        <v>19</v>
      </c>
      <c r="F17" s="166">
        <v>378000</v>
      </c>
      <c r="G17" s="163"/>
      <c r="H17" s="163"/>
      <c r="I17" s="163"/>
      <c r="J17" s="166">
        <f t="shared" si="0"/>
        <v>45360</v>
      </c>
      <c r="K17" s="200">
        <f t="shared" si="1"/>
        <v>423360</v>
      </c>
    </row>
    <row r="18" spans="1:11" ht="16.5" customHeight="1">
      <c r="A18" s="95">
        <v>4</v>
      </c>
      <c r="B18" s="6" t="s">
        <v>352</v>
      </c>
      <c r="C18" s="175" t="s">
        <v>318</v>
      </c>
      <c r="D18" s="47">
        <v>1</v>
      </c>
      <c r="E18" s="6" t="s">
        <v>19</v>
      </c>
      <c r="F18" s="166">
        <v>919800</v>
      </c>
      <c r="G18" s="163"/>
      <c r="H18" s="163"/>
      <c r="I18" s="163"/>
      <c r="J18" s="166">
        <f t="shared" si="0"/>
        <v>110376</v>
      </c>
      <c r="K18" s="200">
        <f t="shared" si="1"/>
        <v>1030176</v>
      </c>
    </row>
    <row r="19" spans="1:11" ht="28.15" customHeight="1">
      <c r="A19" s="95">
        <v>4</v>
      </c>
      <c r="B19" s="6" t="s">
        <v>353</v>
      </c>
      <c r="C19" s="175" t="s">
        <v>44</v>
      </c>
      <c r="D19" s="47">
        <v>1</v>
      </c>
      <c r="E19" s="6" t="s">
        <v>19</v>
      </c>
      <c r="F19" s="166"/>
      <c r="G19" s="163"/>
      <c r="H19" s="163"/>
      <c r="I19" s="163"/>
      <c r="J19" s="166">
        <f t="shared" si="0"/>
        <v>0</v>
      </c>
      <c r="K19" s="200">
        <f t="shared" si="1"/>
        <v>0</v>
      </c>
    </row>
    <row r="20" spans="1:11" ht="28.15" customHeight="1">
      <c r="A20" s="95">
        <v>4</v>
      </c>
      <c r="B20" s="6" t="s">
        <v>354</v>
      </c>
      <c r="C20" s="175" t="s">
        <v>319</v>
      </c>
      <c r="D20" s="47">
        <v>1</v>
      </c>
      <c r="E20" s="6" t="s">
        <v>19</v>
      </c>
      <c r="F20" s="166">
        <v>6472000</v>
      </c>
      <c r="G20" s="163"/>
      <c r="H20" s="163"/>
      <c r="I20" s="163"/>
      <c r="J20" s="166">
        <f t="shared" si="0"/>
        <v>776640</v>
      </c>
      <c r="K20" s="200">
        <f t="shared" si="1"/>
        <v>7248640</v>
      </c>
    </row>
    <row r="21" spans="1:11" ht="17.25" customHeight="1">
      <c r="A21" s="95">
        <v>4</v>
      </c>
      <c r="B21" s="6" t="s">
        <v>355</v>
      </c>
      <c r="C21" s="175" t="s">
        <v>45</v>
      </c>
      <c r="D21" s="47">
        <v>1</v>
      </c>
      <c r="E21" s="6" t="s">
        <v>19</v>
      </c>
      <c r="F21" s="166">
        <v>127000</v>
      </c>
      <c r="G21" s="163"/>
      <c r="H21" s="163"/>
      <c r="I21" s="163"/>
      <c r="J21" s="166">
        <f t="shared" si="0"/>
        <v>15240</v>
      </c>
      <c r="K21" s="200">
        <f t="shared" si="1"/>
        <v>142240</v>
      </c>
    </row>
    <row r="22" spans="1:11" ht="15.75" customHeight="1">
      <c r="A22" s="95">
        <v>4</v>
      </c>
      <c r="B22" s="6" t="s">
        <v>356</v>
      </c>
      <c r="C22" s="175" t="s">
        <v>46</v>
      </c>
      <c r="D22" s="47">
        <v>1</v>
      </c>
      <c r="E22" s="6" t="s">
        <v>19</v>
      </c>
      <c r="F22" s="166">
        <v>75000</v>
      </c>
      <c r="G22" s="163"/>
      <c r="H22" s="163"/>
      <c r="I22" s="163"/>
      <c r="J22" s="166">
        <f t="shared" si="0"/>
        <v>9000</v>
      </c>
      <c r="K22" s="200">
        <f t="shared" si="1"/>
        <v>84000</v>
      </c>
    </row>
    <row r="23" spans="1:11" ht="28.15" customHeight="1">
      <c r="B23" s="6"/>
      <c r="C23" s="175"/>
      <c r="D23" s="47">
        <v>1</v>
      </c>
      <c r="E23" s="24"/>
      <c r="F23" s="167"/>
      <c r="G23" s="164"/>
      <c r="H23" s="164"/>
      <c r="I23" s="164"/>
      <c r="J23" s="166">
        <f t="shared" si="0"/>
        <v>0</v>
      </c>
      <c r="K23" s="200"/>
    </row>
    <row r="24" spans="1:11" ht="40.15" customHeight="1">
      <c r="B24" s="176" t="s">
        <v>90</v>
      </c>
      <c r="C24" s="3" t="s">
        <v>92</v>
      </c>
      <c r="D24" s="47">
        <v>1</v>
      </c>
      <c r="E24" s="97"/>
      <c r="F24" s="167"/>
      <c r="G24" s="164"/>
      <c r="H24" s="164"/>
      <c r="I24" s="164"/>
      <c r="J24" s="166">
        <f t="shared" si="0"/>
        <v>0</v>
      </c>
      <c r="K24" s="200"/>
    </row>
    <row r="25" spans="1:11" ht="21" customHeight="1">
      <c r="B25" s="6" t="s">
        <v>357</v>
      </c>
      <c r="C25" s="98"/>
      <c r="D25" s="47">
        <v>1</v>
      </c>
      <c r="E25" s="6" t="s">
        <v>19</v>
      </c>
      <c r="F25" s="166"/>
      <c r="G25" s="163"/>
      <c r="H25" s="163"/>
      <c r="I25" s="163"/>
      <c r="J25" s="166">
        <f t="shared" si="0"/>
        <v>0</v>
      </c>
      <c r="K25" s="200">
        <f t="shared" si="1"/>
        <v>0</v>
      </c>
    </row>
    <row r="26" spans="1:11" ht="15" customHeight="1">
      <c r="B26" s="6" t="s">
        <v>358</v>
      </c>
      <c r="C26" s="98"/>
      <c r="D26" s="47">
        <v>1</v>
      </c>
      <c r="E26" s="6" t="s">
        <v>19</v>
      </c>
      <c r="F26" s="166"/>
      <c r="G26" s="163"/>
      <c r="H26" s="163"/>
      <c r="I26" s="163"/>
      <c r="J26" s="166">
        <f t="shared" si="0"/>
        <v>0</v>
      </c>
      <c r="K26" s="200">
        <f t="shared" si="1"/>
        <v>0</v>
      </c>
    </row>
    <row r="27" spans="1:11" ht="16.5" customHeight="1">
      <c r="B27" s="6" t="s">
        <v>359</v>
      </c>
      <c r="C27" s="98"/>
      <c r="D27" s="47">
        <v>1</v>
      </c>
      <c r="E27" s="6" t="s">
        <v>19</v>
      </c>
      <c r="F27" s="166"/>
      <c r="G27" s="163"/>
      <c r="H27" s="163"/>
      <c r="I27" s="163"/>
      <c r="J27" s="166">
        <f t="shared" si="0"/>
        <v>0</v>
      </c>
      <c r="K27" s="200">
        <f t="shared" si="1"/>
        <v>0</v>
      </c>
    </row>
    <row r="28" spans="1:11" ht="16.5" customHeight="1">
      <c r="B28" s="6" t="s">
        <v>360</v>
      </c>
      <c r="C28" s="98"/>
      <c r="D28" s="47">
        <v>1</v>
      </c>
      <c r="E28" s="6" t="s">
        <v>19</v>
      </c>
      <c r="F28" s="166"/>
      <c r="G28" s="163"/>
      <c r="H28" s="163"/>
      <c r="I28" s="163"/>
      <c r="J28" s="166">
        <f t="shared" si="0"/>
        <v>0</v>
      </c>
      <c r="K28" s="200">
        <f t="shared" si="1"/>
        <v>0</v>
      </c>
    </row>
    <row r="29" spans="1:11" ht="20.25" customHeight="1">
      <c r="B29" s="6" t="s">
        <v>361</v>
      </c>
      <c r="C29" s="98"/>
      <c r="D29" s="47">
        <v>1</v>
      </c>
      <c r="E29" s="6" t="s">
        <v>19</v>
      </c>
      <c r="F29" s="166"/>
      <c r="G29" s="163"/>
      <c r="H29" s="163"/>
      <c r="I29" s="163"/>
      <c r="J29" s="166">
        <f t="shared" si="0"/>
        <v>0</v>
      </c>
      <c r="K29" s="200">
        <f t="shared" si="1"/>
        <v>0</v>
      </c>
    </row>
    <row r="30" spans="1:11" s="99" customFormat="1" ht="21" customHeight="1" thickBot="1">
      <c r="A30" s="86"/>
      <c r="B30" s="181"/>
      <c r="C30" s="176" t="s">
        <v>93</v>
      </c>
      <c r="D30" s="47">
        <v>1</v>
      </c>
      <c r="E30" s="97"/>
      <c r="F30" s="197">
        <f>SUM(F8:F29)</f>
        <v>19998760</v>
      </c>
      <c r="G30" s="194"/>
      <c r="H30" s="194"/>
      <c r="I30" s="194"/>
      <c r="J30" s="201">
        <f t="shared" si="0"/>
        <v>2399851.1999999997</v>
      </c>
      <c r="K30" s="197">
        <f>SUM(K8:K29)</f>
        <v>22398611.199999999</v>
      </c>
    </row>
    <row r="31" spans="1:11" s="14" customFormat="1" ht="18" customHeight="1">
      <c r="B31" s="181"/>
      <c r="C31" s="176"/>
      <c r="D31" s="47">
        <v>1</v>
      </c>
      <c r="E31" s="97"/>
      <c r="F31" s="198"/>
      <c r="G31" s="195"/>
      <c r="H31" s="195"/>
      <c r="I31" s="195"/>
      <c r="J31" s="166">
        <f t="shared" si="0"/>
        <v>0</v>
      </c>
      <c r="K31" s="202"/>
    </row>
    <row r="32" spans="1:11" ht="31.5" customHeight="1">
      <c r="B32" s="237">
        <v>2.2000000000000002</v>
      </c>
      <c r="C32" s="174" t="s">
        <v>362</v>
      </c>
      <c r="D32" s="47">
        <v>1</v>
      </c>
      <c r="E32" s="24"/>
      <c r="F32" s="167"/>
      <c r="G32" s="164"/>
      <c r="H32" s="164"/>
      <c r="I32" s="164"/>
      <c r="J32" s="166">
        <f t="shared" si="0"/>
        <v>0</v>
      </c>
      <c r="K32" s="200"/>
    </row>
    <row r="33" spans="1:19" ht="31.5" customHeight="1">
      <c r="A33" s="95">
        <v>2</v>
      </c>
      <c r="B33" s="237"/>
      <c r="C33" s="25" t="s">
        <v>363</v>
      </c>
      <c r="D33" s="47">
        <v>1</v>
      </c>
      <c r="E33" s="19"/>
      <c r="F33" s="167"/>
      <c r="G33" s="164"/>
      <c r="H33" s="164"/>
      <c r="I33" s="164"/>
      <c r="J33" s="166">
        <f t="shared" si="0"/>
        <v>0</v>
      </c>
      <c r="K33" s="200"/>
    </row>
    <row r="34" spans="1:19" ht="46.5" customHeight="1">
      <c r="A34" s="95">
        <v>3</v>
      </c>
      <c r="B34" s="6" t="s">
        <v>94</v>
      </c>
      <c r="C34" s="11" t="s">
        <v>277</v>
      </c>
      <c r="D34" s="47">
        <v>1</v>
      </c>
      <c r="E34" s="6" t="s">
        <v>19</v>
      </c>
      <c r="F34" s="199">
        <v>200000</v>
      </c>
      <c r="G34" s="196"/>
      <c r="H34" s="196"/>
      <c r="I34" s="196"/>
      <c r="J34" s="166">
        <f t="shared" si="0"/>
        <v>24000</v>
      </c>
      <c r="K34" s="200">
        <f t="shared" si="1"/>
        <v>224000</v>
      </c>
    </row>
    <row r="35" spans="1:19" ht="33.75" customHeight="1">
      <c r="A35" s="95">
        <v>3</v>
      </c>
      <c r="B35" s="6" t="s">
        <v>95</v>
      </c>
      <c r="C35" s="11" t="s">
        <v>322</v>
      </c>
      <c r="D35" s="47">
        <v>1</v>
      </c>
      <c r="E35" s="6" t="s">
        <v>19</v>
      </c>
      <c r="F35" s="199">
        <v>200000</v>
      </c>
      <c r="G35" s="196"/>
      <c r="H35" s="196"/>
      <c r="I35" s="196"/>
      <c r="J35" s="166">
        <f t="shared" si="0"/>
        <v>24000</v>
      </c>
      <c r="K35" s="200">
        <f t="shared" si="1"/>
        <v>224000</v>
      </c>
    </row>
    <row r="36" spans="1:19" ht="31.5" customHeight="1">
      <c r="A36" s="95">
        <v>3</v>
      </c>
      <c r="B36" s="6" t="s">
        <v>96</v>
      </c>
      <c r="C36" s="11" t="s">
        <v>97</v>
      </c>
      <c r="D36" s="47">
        <v>1</v>
      </c>
      <c r="E36" s="6" t="s">
        <v>19</v>
      </c>
      <c r="F36" s="199">
        <v>100000</v>
      </c>
      <c r="G36" s="196"/>
      <c r="H36" s="196"/>
      <c r="I36" s="196"/>
      <c r="J36" s="166">
        <f t="shared" si="0"/>
        <v>12000</v>
      </c>
      <c r="K36" s="200">
        <f t="shared" si="1"/>
        <v>112000</v>
      </c>
    </row>
    <row r="37" spans="1:19" ht="29.25" customHeight="1">
      <c r="A37" s="95">
        <v>3</v>
      </c>
      <c r="B37" s="6" t="s">
        <v>98</v>
      </c>
      <c r="C37" s="11" t="s">
        <v>177</v>
      </c>
      <c r="D37" s="47">
        <v>1</v>
      </c>
      <c r="E37" s="6" t="s">
        <v>19</v>
      </c>
      <c r="F37" s="199">
        <v>50000</v>
      </c>
      <c r="G37" s="196"/>
      <c r="H37" s="196"/>
      <c r="I37" s="196"/>
      <c r="J37" s="166">
        <f t="shared" si="0"/>
        <v>6000</v>
      </c>
      <c r="K37" s="200">
        <f t="shared" si="1"/>
        <v>56000</v>
      </c>
    </row>
    <row r="38" spans="1:19" ht="25.5" customHeight="1">
      <c r="A38" s="95">
        <v>3</v>
      </c>
      <c r="B38" s="6" t="s">
        <v>99</v>
      </c>
      <c r="C38" s="175" t="s">
        <v>102</v>
      </c>
      <c r="D38" s="47">
        <v>1</v>
      </c>
      <c r="E38" s="6" t="s">
        <v>19</v>
      </c>
      <c r="F38" s="199">
        <v>20000</v>
      </c>
      <c r="G38" s="196"/>
      <c r="H38" s="196"/>
      <c r="I38" s="196"/>
      <c r="J38" s="166">
        <f t="shared" si="0"/>
        <v>2400</v>
      </c>
      <c r="K38" s="200">
        <f t="shared" si="1"/>
        <v>22400</v>
      </c>
    </row>
    <row r="39" spans="1:19" ht="47.25" customHeight="1">
      <c r="A39" s="95">
        <v>3</v>
      </c>
      <c r="B39" s="6" t="s">
        <v>100</v>
      </c>
      <c r="C39" s="175" t="s">
        <v>364</v>
      </c>
      <c r="D39" s="47">
        <v>1</v>
      </c>
      <c r="E39" s="6" t="s">
        <v>19</v>
      </c>
      <c r="F39" s="199">
        <v>25000</v>
      </c>
      <c r="G39" s="196"/>
      <c r="H39" s="196"/>
      <c r="I39" s="196"/>
      <c r="J39" s="166">
        <f t="shared" si="0"/>
        <v>3000</v>
      </c>
      <c r="K39" s="200">
        <f t="shared" si="1"/>
        <v>28000</v>
      </c>
    </row>
    <row r="40" spans="1:19" ht="29.25" customHeight="1">
      <c r="B40" s="6" t="s">
        <v>101</v>
      </c>
      <c r="C40" s="3" t="s">
        <v>103</v>
      </c>
      <c r="D40" s="47">
        <v>1</v>
      </c>
      <c r="E40" s="175"/>
      <c r="F40" s="200"/>
      <c r="G40" s="193"/>
      <c r="H40" s="193"/>
      <c r="I40" s="193"/>
      <c r="J40" s="166">
        <f t="shared" si="0"/>
        <v>0</v>
      </c>
      <c r="K40" s="200"/>
    </row>
    <row r="41" spans="1:19" ht="20.100000000000001" customHeight="1">
      <c r="B41" s="100" t="s">
        <v>365</v>
      </c>
      <c r="C41" s="98"/>
      <c r="D41" s="47">
        <v>1</v>
      </c>
      <c r="E41" s="6" t="s">
        <v>19</v>
      </c>
      <c r="F41" s="199"/>
      <c r="G41" s="196"/>
      <c r="H41" s="196"/>
      <c r="I41" s="196"/>
      <c r="J41" s="166">
        <f t="shared" si="0"/>
        <v>0</v>
      </c>
      <c r="K41" s="200">
        <f t="shared" si="1"/>
        <v>0</v>
      </c>
    </row>
    <row r="42" spans="1:19" ht="20.100000000000001" customHeight="1">
      <c r="B42" s="100" t="s">
        <v>366</v>
      </c>
      <c r="C42" s="101"/>
      <c r="D42" s="47">
        <v>1</v>
      </c>
      <c r="E42" s="6" t="s">
        <v>19</v>
      </c>
      <c r="F42" s="199"/>
      <c r="G42" s="196"/>
      <c r="H42" s="196"/>
      <c r="I42" s="196"/>
      <c r="J42" s="166">
        <f t="shared" si="0"/>
        <v>0</v>
      </c>
      <c r="K42" s="200">
        <f t="shared" si="1"/>
        <v>0</v>
      </c>
    </row>
    <row r="43" spans="1:19" ht="20.100000000000001" customHeight="1">
      <c r="B43" s="100" t="s">
        <v>367</v>
      </c>
      <c r="C43" s="101"/>
      <c r="D43" s="47">
        <v>1</v>
      </c>
      <c r="E43" s="6" t="s">
        <v>19</v>
      </c>
      <c r="F43" s="199"/>
      <c r="G43" s="196"/>
      <c r="H43" s="196"/>
      <c r="I43" s="196"/>
      <c r="J43" s="166">
        <f t="shared" si="0"/>
        <v>0</v>
      </c>
      <c r="K43" s="200">
        <f t="shared" si="1"/>
        <v>0</v>
      </c>
    </row>
    <row r="44" spans="1:19" ht="20.100000000000001" customHeight="1">
      <c r="B44" s="100" t="s">
        <v>368</v>
      </c>
      <c r="C44" s="101"/>
      <c r="D44" s="47">
        <v>1</v>
      </c>
      <c r="E44" s="6" t="s">
        <v>19</v>
      </c>
      <c r="F44" s="199"/>
      <c r="G44" s="196"/>
      <c r="H44" s="196"/>
      <c r="I44" s="196"/>
      <c r="J44" s="166">
        <f t="shared" si="0"/>
        <v>0</v>
      </c>
      <c r="K44" s="200">
        <f t="shared" si="1"/>
        <v>0</v>
      </c>
    </row>
    <row r="45" spans="1:19" s="99" customFormat="1" ht="20.100000000000001" customHeight="1" thickBot="1">
      <c r="A45" s="86"/>
      <c r="B45" s="6"/>
      <c r="C45" s="177" t="s">
        <v>104</v>
      </c>
      <c r="D45" s="47">
        <v>1</v>
      </c>
      <c r="E45" s="97"/>
      <c r="F45" s="197">
        <f>SUM(F34:F44)</f>
        <v>595000</v>
      </c>
      <c r="G45" s="194"/>
      <c r="H45" s="194"/>
      <c r="I45" s="194"/>
      <c r="J45" s="166">
        <f t="shared" si="0"/>
        <v>71400</v>
      </c>
      <c r="K45" s="197">
        <f>SUM(K34:K44)</f>
        <v>666400</v>
      </c>
    </row>
    <row r="46" spans="1:19" s="14" customFormat="1" ht="13.5" customHeight="1">
      <c r="B46" s="6"/>
      <c r="C46" s="177"/>
      <c r="D46" s="47">
        <v>1</v>
      </c>
      <c r="E46" s="97"/>
      <c r="F46" s="198"/>
      <c r="G46" s="195"/>
      <c r="H46" s="195"/>
      <c r="I46" s="195"/>
      <c r="J46" s="166">
        <f t="shared" si="0"/>
        <v>0</v>
      </c>
      <c r="K46" s="202"/>
    </row>
    <row r="47" spans="1:19" s="65" customFormat="1" ht="20.100000000000001" customHeight="1">
      <c r="A47" s="65">
        <v>2</v>
      </c>
      <c r="B47" s="176">
        <v>2.2999999999999998</v>
      </c>
      <c r="C47" s="170" t="s">
        <v>179</v>
      </c>
      <c r="D47" s="47">
        <v>1</v>
      </c>
      <c r="E47" s="19"/>
      <c r="F47" s="167"/>
      <c r="G47" s="164"/>
      <c r="H47" s="164"/>
      <c r="I47" s="164"/>
      <c r="J47" s="166">
        <f t="shared" si="0"/>
        <v>0</v>
      </c>
      <c r="K47" s="200"/>
      <c r="L47" s="102"/>
      <c r="M47" s="103"/>
      <c r="N47" s="103"/>
      <c r="O47" s="103"/>
      <c r="P47" s="104"/>
      <c r="Q47" s="102">
        <f t="shared" ref="Q47:Q89" si="2">J47+K47</f>
        <v>0</v>
      </c>
      <c r="R47" s="102">
        <f t="shared" ref="R47:R89" si="3">L47+M47</f>
        <v>0</v>
      </c>
      <c r="S47" s="102">
        <f t="shared" ref="S47:S89" si="4">N47+O47+P47</f>
        <v>0</v>
      </c>
    </row>
    <row r="48" spans="1:19" s="65" customFormat="1" ht="31.5" customHeight="1">
      <c r="A48" s="65">
        <v>3</v>
      </c>
      <c r="B48" s="176" t="s">
        <v>105</v>
      </c>
      <c r="C48" s="170" t="s">
        <v>106</v>
      </c>
      <c r="D48" s="47">
        <v>1</v>
      </c>
      <c r="E48" s="24"/>
      <c r="F48" s="167"/>
      <c r="G48" s="164"/>
      <c r="H48" s="164"/>
      <c r="I48" s="164"/>
      <c r="J48" s="166">
        <f t="shared" si="0"/>
        <v>0</v>
      </c>
      <c r="K48" s="200"/>
      <c r="L48" s="66"/>
      <c r="M48" s="68"/>
      <c r="N48" s="68"/>
      <c r="O48" s="68"/>
      <c r="P48" s="29"/>
      <c r="Q48" s="66">
        <f t="shared" si="2"/>
        <v>0</v>
      </c>
      <c r="R48" s="66">
        <f t="shared" si="3"/>
        <v>0</v>
      </c>
      <c r="S48" s="66">
        <f t="shared" si="4"/>
        <v>0</v>
      </c>
    </row>
    <row r="49" spans="1:19" s="65" customFormat="1" ht="19.5" customHeight="1">
      <c r="A49" s="65">
        <v>4</v>
      </c>
      <c r="B49" s="6" t="s">
        <v>107</v>
      </c>
      <c r="C49" s="175" t="s">
        <v>369</v>
      </c>
      <c r="D49" s="47">
        <v>1</v>
      </c>
      <c r="E49" s="6" t="s">
        <v>19</v>
      </c>
      <c r="F49" s="166">
        <v>25000</v>
      </c>
      <c r="G49" s="163"/>
      <c r="H49" s="163"/>
      <c r="I49" s="163"/>
      <c r="J49" s="166">
        <f t="shared" si="0"/>
        <v>3000</v>
      </c>
      <c r="K49" s="200">
        <f t="shared" si="1"/>
        <v>28000</v>
      </c>
      <c r="L49" s="68"/>
      <c r="M49" s="68"/>
      <c r="N49" s="68"/>
      <c r="O49" s="68"/>
      <c r="P49" s="29"/>
      <c r="Q49" s="66">
        <f t="shared" si="2"/>
        <v>31000</v>
      </c>
      <c r="R49" s="66">
        <f t="shared" si="3"/>
        <v>0</v>
      </c>
      <c r="S49" s="66">
        <f t="shared" si="4"/>
        <v>0</v>
      </c>
    </row>
    <row r="50" spans="1:19" s="65" customFormat="1" ht="30.75" customHeight="1">
      <c r="A50" s="65">
        <v>4</v>
      </c>
      <c r="B50" s="6" t="s">
        <v>108</v>
      </c>
      <c r="C50" s="175" t="s">
        <v>370</v>
      </c>
      <c r="D50" s="47">
        <v>1</v>
      </c>
      <c r="E50" s="6" t="s">
        <v>19</v>
      </c>
      <c r="F50" s="166">
        <v>5000</v>
      </c>
      <c r="G50" s="163"/>
      <c r="H50" s="163"/>
      <c r="I50" s="163"/>
      <c r="J50" s="166">
        <f t="shared" si="0"/>
        <v>600</v>
      </c>
      <c r="K50" s="200">
        <f t="shared" si="1"/>
        <v>5600</v>
      </c>
      <c r="L50" s="68"/>
      <c r="M50" s="68"/>
      <c r="N50" s="68"/>
      <c r="O50" s="68"/>
      <c r="P50" s="29"/>
      <c r="Q50" s="66">
        <f t="shared" si="2"/>
        <v>6200</v>
      </c>
      <c r="R50" s="66">
        <f t="shared" si="3"/>
        <v>0</v>
      </c>
      <c r="S50" s="66">
        <f t="shared" si="4"/>
        <v>0</v>
      </c>
    </row>
    <row r="51" spans="1:19" s="65" customFormat="1" ht="29.25" customHeight="1">
      <c r="A51" s="65">
        <v>4</v>
      </c>
      <c r="B51" s="6" t="s">
        <v>109</v>
      </c>
      <c r="C51" s="175" t="s">
        <v>371</v>
      </c>
      <c r="D51" s="47">
        <v>1</v>
      </c>
      <c r="E51" s="6" t="s">
        <v>19</v>
      </c>
      <c r="F51" s="166">
        <v>5000</v>
      </c>
      <c r="G51" s="163"/>
      <c r="H51" s="163"/>
      <c r="I51" s="163"/>
      <c r="J51" s="166">
        <f t="shared" si="0"/>
        <v>600</v>
      </c>
      <c r="K51" s="200">
        <f t="shared" si="1"/>
        <v>5600</v>
      </c>
      <c r="L51" s="68"/>
      <c r="M51" s="68"/>
      <c r="N51" s="68"/>
      <c r="O51" s="68"/>
      <c r="P51" s="29"/>
      <c r="Q51" s="66">
        <f t="shared" si="2"/>
        <v>6200</v>
      </c>
      <c r="R51" s="66">
        <f t="shared" si="3"/>
        <v>0</v>
      </c>
      <c r="S51" s="66">
        <f t="shared" si="4"/>
        <v>0</v>
      </c>
    </row>
    <row r="52" spans="1:19" s="65" customFormat="1" ht="30" customHeight="1">
      <c r="A52" s="65">
        <v>4</v>
      </c>
      <c r="B52" s="6" t="s">
        <v>110</v>
      </c>
      <c r="C52" s="175" t="s">
        <v>372</v>
      </c>
      <c r="D52" s="47">
        <v>1</v>
      </c>
      <c r="E52" s="6" t="s">
        <v>19</v>
      </c>
      <c r="F52" s="166">
        <v>100000</v>
      </c>
      <c r="G52" s="163"/>
      <c r="H52" s="163"/>
      <c r="I52" s="163"/>
      <c r="J52" s="166">
        <f t="shared" si="0"/>
        <v>12000</v>
      </c>
      <c r="K52" s="200">
        <f t="shared" si="1"/>
        <v>112000</v>
      </c>
      <c r="L52" s="68"/>
      <c r="M52" s="68"/>
      <c r="N52" s="68"/>
      <c r="O52" s="68"/>
      <c r="P52" s="29"/>
      <c r="Q52" s="66">
        <f t="shared" si="2"/>
        <v>124000</v>
      </c>
      <c r="R52" s="66">
        <f t="shared" si="3"/>
        <v>0</v>
      </c>
      <c r="S52" s="66">
        <f t="shared" si="4"/>
        <v>0</v>
      </c>
    </row>
    <row r="53" spans="1:19" s="65" customFormat="1" ht="29.25" customHeight="1">
      <c r="A53" s="65">
        <v>4</v>
      </c>
      <c r="B53" s="6" t="s">
        <v>111</v>
      </c>
      <c r="C53" s="175" t="s">
        <v>373</v>
      </c>
      <c r="D53" s="47">
        <v>1</v>
      </c>
      <c r="E53" s="6" t="s">
        <v>19</v>
      </c>
      <c r="F53" s="166">
        <v>100000</v>
      </c>
      <c r="G53" s="163"/>
      <c r="H53" s="163"/>
      <c r="I53" s="163"/>
      <c r="J53" s="166">
        <f t="shared" si="0"/>
        <v>12000</v>
      </c>
      <c r="K53" s="200">
        <f t="shared" si="1"/>
        <v>112000</v>
      </c>
      <c r="L53" s="68"/>
      <c r="M53" s="68"/>
      <c r="N53" s="68"/>
      <c r="O53" s="68"/>
      <c r="P53" s="29"/>
      <c r="Q53" s="66">
        <f t="shared" si="2"/>
        <v>124000</v>
      </c>
      <c r="R53" s="66">
        <f t="shared" si="3"/>
        <v>0</v>
      </c>
      <c r="S53" s="66">
        <f t="shared" si="4"/>
        <v>0</v>
      </c>
    </row>
    <row r="54" spans="1:19" s="65" customFormat="1" ht="35.25" customHeight="1">
      <c r="A54" s="65">
        <v>4</v>
      </c>
      <c r="B54" s="6" t="s">
        <v>112</v>
      </c>
      <c r="C54" s="175" t="s">
        <v>374</v>
      </c>
      <c r="D54" s="47">
        <v>1</v>
      </c>
      <c r="E54" s="6" t="s">
        <v>19</v>
      </c>
      <c r="F54" s="166">
        <v>50000</v>
      </c>
      <c r="G54" s="163"/>
      <c r="H54" s="163"/>
      <c r="I54" s="163"/>
      <c r="J54" s="166">
        <f t="shared" si="0"/>
        <v>6000</v>
      </c>
      <c r="K54" s="200">
        <f t="shared" si="1"/>
        <v>56000</v>
      </c>
      <c r="L54" s="68"/>
      <c r="M54" s="68"/>
      <c r="N54" s="68"/>
      <c r="O54" s="68"/>
      <c r="P54" s="29"/>
      <c r="Q54" s="66"/>
      <c r="R54" s="66"/>
      <c r="S54" s="66"/>
    </row>
    <row r="55" spans="1:19" s="65" customFormat="1" ht="24.75" customHeight="1">
      <c r="A55" s="65">
        <v>4</v>
      </c>
      <c r="B55" s="6" t="s">
        <v>113</v>
      </c>
      <c r="C55" s="175" t="s">
        <v>375</v>
      </c>
      <c r="D55" s="47">
        <v>1</v>
      </c>
      <c r="E55" s="6" t="s">
        <v>19</v>
      </c>
      <c r="F55" s="166">
        <v>10000</v>
      </c>
      <c r="G55" s="163"/>
      <c r="H55" s="163"/>
      <c r="I55" s="163"/>
      <c r="J55" s="166">
        <f t="shared" si="0"/>
        <v>1200</v>
      </c>
      <c r="K55" s="200">
        <f t="shared" si="1"/>
        <v>11200</v>
      </c>
      <c r="L55" s="68"/>
      <c r="M55" s="68"/>
      <c r="N55" s="68"/>
      <c r="O55" s="68"/>
      <c r="P55" s="29"/>
      <c r="Q55" s="66">
        <f t="shared" si="2"/>
        <v>12400</v>
      </c>
      <c r="R55" s="66">
        <f t="shared" si="3"/>
        <v>0</v>
      </c>
      <c r="S55" s="66">
        <f t="shared" si="4"/>
        <v>0</v>
      </c>
    </row>
    <row r="56" spans="1:19" s="65" customFormat="1" ht="36.75" customHeight="1">
      <c r="A56" s="65">
        <v>3</v>
      </c>
      <c r="B56" s="176" t="s">
        <v>114</v>
      </c>
      <c r="C56" s="174" t="s">
        <v>376</v>
      </c>
      <c r="D56" s="47">
        <v>1</v>
      </c>
      <c r="E56" s="19"/>
      <c r="F56" s="167"/>
      <c r="G56" s="164"/>
      <c r="H56" s="164"/>
      <c r="I56" s="164"/>
      <c r="J56" s="166">
        <f t="shared" si="0"/>
        <v>0</v>
      </c>
      <c r="K56" s="200"/>
      <c r="L56" s="68"/>
      <c r="M56" s="68"/>
      <c r="N56" s="68"/>
      <c r="O56" s="68"/>
      <c r="P56" s="29"/>
      <c r="Q56" s="66">
        <f t="shared" si="2"/>
        <v>0</v>
      </c>
      <c r="R56" s="66">
        <f t="shared" si="3"/>
        <v>0</v>
      </c>
      <c r="S56" s="66">
        <f t="shared" si="4"/>
        <v>0</v>
      </c>
    </row>
    <row r="57" spans="1:19" s="65" customFormat="1" ht="20.100000000000001" customHeight="1">
      <c r="A57" s="65">
        <v>4</v>
      </c>
      <c r="B57" s="6" t="s">
        <v>115</v>
      </c>
      <c r="C57" s="175" t="s">
        <v>377</v>
      </c>
      <c r="D57" s="47">
        <v>1</v>
      </c>
      <c r="E57" s="6" t="s">
        <v>19</v>
      </c>
      <c r="F57" s="166">
        <v>25000</v>
      </c>
      <c r="G57" s="163"/>
      <c r="H57" s="163"/>
      <c r="I57" s="163"/>
      <c r="J57" s="166">
        <f t="shared" si="0"/>
        <v>3000</v>
      </c>
      <c r="K57" s="200">
        <f t="shared" si="1"/>
        <v>28000</v>
      </c>
      <c r="L57" s="68"/>
      <c r="M57" s="68"/>
      <c r="N57" s="68"/>
      <c r="O57" s="68"/>
      <c r="P57" s="29"/>
      <c r="Q57" s="66">
        <f t="shared" si="2"/>
        <v>31000</v>
      </c>
      <c r="R57" s="66">
        <f t="shared" si="3"/>
        <v>0</v>
      </c>
      <c r="S57" s="66">
        <f t="shared" si="4"/>
        <v>0</v>
      </c>
    </row>
    <row r="58" spans="1:19" s="65" customFormat="1" ht="20.100000000000001" customHeight="1">
      <c r="A58" s="65">
        <v>4</v>
      </c>
      <c r="B58" s="6" t="s">
        <v>116</v>
      </c>
      <c r="C58" s="175" t="s">
        <v>250</v>
      </c>
      <c r="D58" s="47">
        <v>1</v>
      </c>
      <c r="E58" s="6" t="s">
        <v>19</v>
      </c>
      <c r="F58" s="166">
        <v>25000</v>
      </c>
      <c r="G58" s="163"/>
      <c r="H58" s="163"/>
      <c r="I58" s="163"/>
      <c r="J58" s="166">
        <f t="shared" si="0"/>
        <v>3000</v>
      </c>
      <c r="K58" s="200">
        <f t="shared" si="1"/>
        <v>28000</v>
      </c>
      <c r="L58" s="68"/>
      <c r="M58" s="68"/>
      <c r="N58" s="68"/>
      <c r="O58" s="68"/>
      <c r="P58" s="29"/>
      <c r="Q58" s="66">
        <f t="shared" si="2"/>
        <v>31000</v>
      </c>
      <c r="R58" s="66">
        <f t="shared" si="3"/>
        <v>0</v>
      </c>
      <c r="S58" s="66">
        <f t="shared" si="4"/>
        <v>0</v>
      </c>
    </row>
    <row r="59" spans="1:19" s="65" customFormat="1" ht="20.100000000000001" customHeight="1">
      <c r="A59" s="65">
        <v>4</v>
      </c>
      <c r="B59" s="6" t="s">
        <v>117</v>
      </c>
      <c r="C59" s="175" t="s">
        <v>378</v>
      </c>
      <c r="D59" s="47">
        <v>1</v>
      </c>
      <c r="E59" s="6" t="s">
        <v>19</v>
      </c>
      <c r="F59" s="166">
        <v>15000</v>
      </c>
      <c r="G59" s="163"/>
      <c r="H59" s="163"/>
      <c r="I59" s="163"/>
      <c r="J59" s="166">
        <f t="shared" si="0"/>
        <v>1800</v>
      </c>
      <c r="K59" s="200">
        <f t="shared" si="1"/>
        <v>16800</v>
      </c>
      <c r="L59" s="68"/>
      <c r="M59" s="68"/>
      <c r="N59" s="68"/>
      <c r="O59" s="68"/>
      <c r="P59" s="29"/>
      <c r="Q59" s="66">
        <f t="shared" si="2"/>
        <v>18600</v>
      </c>
      <c r="R59" s="66">
        <f t="shared" si="3"/>
        <v>0</v>
      </c>
      <c r="S59" s="66">
        <f t="shared" si="4"/>
        <v>0</v>
      </c>
    </row>
    <row r="60" spans="1:19" s="65" customFormat="1" ht="20.100000000000001" customHeight="1">
      <c r="A60" s="65">
        <v>4</v>
      </c>
      <c r="B60" s="6" t="s">
        <v>118</v>
      </c>
      <c r="C60" s="175" t="s">
        <v>379</v>
      </c>
      <c r="D60" s="47">
        <v>1</v>
      </c>
      <c r="E60" s="6" t="s">
        <v>19</v>
      </c>
      <c r="F60" s="166">
        <v>25000</v>
      </c>
      <c r="G60" s="163"/>
      <c r="H60" s="163"/>
      <c r="I60" s="163"/>
      <c r="J60" s="166">
        <f t="shared" si="0"/>
        <v>3000</v>
      </c>
      <c r="K60" s="200">
        <f t="shared" si="1"/>
        <v>28000</v>
      </c>
      <c r="L60" s="68"/>
      <c r="M60" s="68"/>
      <c r="N60" s="68"/>
      <c r="O60" s="68"/>
      <c r="P60" s="29"/>
      <c r="Q60" s="66">
        <f t="shared" si="2"/>
        <v>31000</v>
      </c>
      <c r="R60" s="66">
        <f t="shared" si="3"/>
        <v>0</v>
      </c>
      <c r="S60" s="66">
        <f t="shared" si="4"/>
        <v>0</v>
      </c>
    </row>
    <row r="61" spans="1:19" s="65" customFormat="1" ht="20.100000000000001" customHeight="1">
      <c r="A61" s="65">
        <v>4</v>
      </c>
      <c r="B61" s="6" t="s">
        <v>119</v>
      </c>
      <c r="C61" s="175" t="s">
        <v>380</v>
      </c>
      <c r="D61" s="47">
        <v>1</v>
      </c>
      <c r="E61" s="6" t="s">
        <v>19</v>
      </c>
      <c r="F61" s="166">
        <v>15000</v>
      </c>
      <c r="G61" s="163"/>
      <c r="H61" s="163"/>
      <c r="I61" s="163"/>
      <c r="J61" s="166">
        <f t="shared" si="0"/>
        <v>1800</v>
      </c>
      <c r="K61" s="200">
        <f t="shared" si="1"/>
        <v>16800</v>
      </c>
      <c r="L61" s="68"/>
      <c r="M61" s="68"/>
      <c r="N61" s="68"/>
      <c r="O61" s="68"/>
      <c r="P61" s="29"/>
      <c r="Q61" s="66">
        <f t="shared" si="2"/>
        <v>18600</v>
      </c>
      <c r="R61" s="66">
        <f t="shared" si="3"/>
        <v>0</v>
      </c>
      <c r="S61" s="66">
        <f t="shared" si="4"/>
        <v>0</v>
      </c>
    </row>
    <row r="62" spans="1:19" s="65" customFormat="1" ht="20.100000000000001" customHeight="1">
      <c r="A62" s="65">
        <v>4</v>
      </c>
      <c r="B62" s="6" t="s">
        <v>120</v>
      </c>
      <c r="C62" s="175" t="s">
        <v>381</v>
      </c>
      <c r="D62" s="47">
        <v>1</v>
      </c>
      <c r="E62" s="6" t="s">
        <v>19</v>
      </c>
      <c r="F62" s="166">
        <v>25000</v>
      </c>
      <c r="G62" s="163"/>
      <c r="H62" s="163"/>
      <c r="I62" s="163"/>
      <c r="J62" s="166">
        <f t="shared" si="0"/>
        <v>3000</v>
      </c>
      <c r="K62" s="200">
        <f t="shared" si="1"/>
        <v>28000</v>
      </c>
      <c r="L62" s="68"/>
      <c r="M62" s="68"/>
      <c r="N62" s="68"/>
      <c r="O62" s="68"/>
      <c r="P62" s="29"/>
      <c r="Q62" s="66">
        <f t="shared" si="2"/>
        <v>31000</v>
      </c>
      <c r="R62" s="66">
        <f t="shared" si="3"/>
        <v>0</v>
      </c>
      <c r="S62" s="66">
        <f t="shared" si="4"/>
        <v>0</v>
      </c>
    </row>
    <row r="63" spans="1:19" s="65" customFormat="1" ht="20.100000000000001" customHeight="1">
      <c r="A63" s="65">
        <v>4</v>
      </c>
      <c r="B63" s="6" t="s">
        <v>121</v>
      </c>
      <c r="C63" s="175" t="s">
        <v>382</v>
      </c>
      <c r="D63" s="47">
        <v>1</v>
      </c>
      <c r="E63" s="6" t="s">
        <v>19</v>
      </c>
      <c r="F63" s="166">
        <v>20000</v>
      </c>
      <c r="G63" s="163"/>
      <c r="H63" s="163"/>
      <c r="I63" s="163"/>
      <c r="J63" s="166">
        <f t="shared" si="0"/>
        <v>2400</v>
      </c>
      <c r="K63" s="200">
        <f t="shared" si="1"/>
        <v>22400</v>
      </c>
      <c r="L63" s="68"/>
      <c r="M63" s="68"/>
      <c r="N63" s="68"/>
      <c r="O63" s="68"/>
      <c r="P63" s="29"/>
      <c r="Q63" s="66">
        <f t="shared" si="2"/>
        <v>24800</v>
      </c>
      <c r="R63" s="66">
        <f t="shared" si="3"/>
        <v>0</v>
      </c>
      <c r="S63" s="66">
        <f t="shared" si="4"/>
        <v>0</v>
      </c>
    </row>
    <row r="64" spans="1:19" s="65" customFormat="1" ht="20.100000000000001" customHeight="1">
      <c r="A64" s="65">
        <v>4</v>
      </c>
      <c r="B64" s="6" t="s">
        <v>383</v>
      </c>
      <c r="C64" s="175" t="s">
        <v>128</v>
      </c>
      <c r="D64" s="47">
        <v>1</v>
      </c>
      <c r="E64" s="6" t="s">
        <v>19</v>
      </c>
      <c r="F64" s="166">
        <v>15000</v>
      </c>
      <c r="G64" s="163"/>
      <c r="H64" s="163"/>
      <c r="I64" s="163"/>
      <c r="J64" s="166">
        <f t="shared" si="0"/>
        <v>1800</v>
      </c>
      <c r="K64" s="200">
        <f t="shared" si="1"/>
        <v>16800</v>
      </c>
      <c r="L64" s="68"/>
      <c r="M64" s="68"/>
      <c r="N64" s="68"/>
      <c r="O64" s="68"/>
      <c r="P64" s="29"/>
      <c r="Q64" s="66">
        <f t="shared" si="2"/>
        <v>18600</v>
      </c>
      <c r="R64" s="66">
        <f t="shared" si="3"/>
        <v>0</v>
      </c>
      <c r="S64" s="66">
        <f t="shared" si="4"/>
        <v>0</v>
      </c>
    </row>
    <row r="65" spans="1:19" s="65" customFormat="1" ht="20.100000000000001" customHeight="1">
      <c r="A65" s="65">
        <v>4</v>
      </c>
      <c r="B65" s="6" t="s">
        <v>384</v>
      </c>
      <c r="C65" s="175" t="s">
        <v>130</v>
      </c>
      <c r="D65" s="47">
        <v>1</v>
      </c>
      <c r="E65" s="6" t="s">
        <v>19</v>
      </c>
      <c r="F65" s="166">
        <v>15000</v>
      </c>
      <c r="G65" s="163"/>
      <c r="H65" s="163"/>
      <c r="I65" s="163"/>
      <c r="J65" s="166">
        <f t="shared" si="0"/>
        <v>1800</v>
      </c>
      <c r="K65" s="200">
        <f t="shared" si="1"/>
        <v>16800</v>
      </c>
      <c r="L65" s="68"/>
      <c r="M65" s="68"/>
      <c r="N65" s="68"/>
      <c r="O65" s="68"/>
      <c r="P65" s="29"/>
      <c r="Q65" s="66">
        <f t="shared" si="2"/>
        <v>18600</v>
      </c>
      <c r="R65" s="66">
        <f t="shared" si="3"/>
        <v>0</v>
      </c>
      <c r="S65" s="66">
        <f t="shared" si="4"/>
        <v>0</v>
      </c>
    </row>
    <row r="66" spans="1:19" s="65" customFormat="1" ht="20.100000000000001" customHeight="1">
      <c r="A66" s="65">
        <v>4</v>
      </c>
      <c r="B66" s="6" t="s">
        <v>385</v>
      </c>
      <c r="C66" s="175" t="s">
        <v>129</v>
      </c>
      <c r="D66" s="47">
        <v>1</v>
      </c>
      <c r="E66" s="6" t="s">
        <v>19</v>
      </c>
      <c r="F66" s="166"/>
      <c r="G66" s="163"/>
      <c r="H66" s="163"/>
      <c r="I66" s="163"/>
      <c r="J66" s="166">
        <f t="shared" si="0"/>
        <v>0</v>
      </c>
      <c r="K66" s="200">
        <f t="shared" si="1"/>
        <v>0</v>
      </c>
      <c r="L66" s="68"/>
      <c r="M66" s="68"/>
      <c r="N66" s="68"/>
      <c r="O66" s="68"/>
      <c r="P66" s="29"/>
      <c r="Q66" s="66"/>
      <c r="R66" s="66"/>
      <c r="S66" s="66"/>
    </row>
    <row r="67" spans="1:19" s="65" customFormat="1" ht="20.100000000000001" customHeight="1">
      <c r="A67" s="65">
        <v>4</v>
      </c>
      <c r="B67" s="6" t="s">
        <v>386</v>
      </c>
      <c r="C67" s="175" t="s">
        <v>131</v>
      </c>
      <c r="D67" s="47">
        <v>1</v>
      </c>
      <c r="E67" s="6" t="s">
        <v>19</v>
      </c>
      <c r="F67" s="166"/>
      <c r="G67" s="163"/>
      <c r="H67" s="163"/>
      <c r="I67" s="163"/>
      <c r="J67" s="166">
        <f t="shared" si="0"/>
        <v>0</v>
      </c>
      <c r="K67" s="200">
        <f t="shared" si="1"/>
        <v>0</v>
      </c>
      <c r="L67" s="68"/>
      <c r="M67" s="68"/>
      <c r="N67" s="68"/>
      <c r="O67" s="68"/>
      <c r="P67" s="29"/>
      <c r="Q67" s="66"/>
      <c r="R67" s="66"/>
      <c r="S67" s="66"/>
    </row>
    <row r="68" spans="1:19" s="65" customFormat="1" ht="38.25" customHeight="1">
      <c r="A68" s="65">
        <v>3</v>
      </c>
      <c r="B68" s="176" t="s">
        <v>122</v>
      </c>
      <c r="C68" s="174" t="s">
        <v>387</v>
      </c>
      <c r="D68" s="47">
        <v>1</v>
      </c>
      <c r="E68" s="24"/>
      <c r="F68" s="167"/>
      <c r="G68" s="164"/>
      <c r="H68" s="164"/>
      <c r="I68" s="164"/>
      <c r="J68" s="166">
        <f t="shared" si="0"/>
        <v>0</v>
      </c>
      <c r="K68" s="200"/>
      <c r="L68" s="66"/>
      <c r="M68" s="68"/>
      <c r="N68" s="68"/>
      <c r="O68" s="68"/>
      <c r="P68" s="29"/>
      <c r="Q68" s="66">
        <f t="shared" si="2"/>
        <v>0</v>
      </c>
      <c r="R68" s="66">
        <f t="shared" si="3"/>
        <v>0</v>
      </c>
      <c r="S68" s="66">
        <f t="shared" si="4"/>
        <v>0</v>
      </c>
    </row>
    <row r="69" spans="1:19" s="65" customFormat="1" ht="20.100000000000001" customHeight="1">
      <c r="A69" s="65">
        <v>4</v>
      </c>
      <c r="B69" s="6" t="s">
        <v>123</v>
      </c>
      <c r="C69" s="21" t="s">
        <v>134</v>
      </c>
      <c r="D69" s="47">
        <v>1</v>
      </c>
      <c r="E69" s="6" t="s">
        <v>19</v>
      </c>
      <c r="F69" s="166">
        <v>10000</v>
      </c>
      <c r="G69" s="163"/>
      <c r="H69" s="163"/>
      <c r="I69" s="163"/>
      <c r="J69" s="166">
        <f t="shared" si="0"/>
        <v>1200</v>
      </c>
      <c r="K69" s="200">
        <f t="shared" si="1"/>
        <v>11200</v>
      </c>
      <c r="L69" s="68"/>
      <c r="M69" s="68"/>
      <c r="N69" s="68"/>
      <c r="O69" s="68"/>
      <c r="P69" s="29"/>
      <c r="Q69" s="66">
        <f t="shared" si="2"/>
        <v>12400</v>
      </c>
      <c r="R69" s="66">
        <f t="shared" si="3"/>
        <v>0</v>
      </c>
      <c r="S69" s="66">
        <f t="shared" si="4"/>
        <v>0</v>
      </c>
    </row>
    <row r="70" spans="1:19" s="65" customFormat="1" ht="20.100000000000001" customHeight="1">
      <c r="A70" s="65">
        <v>4</v>
      </c>
      <c r="B70" s="6" t="s">
        <v>124</v>
      </c>
      <c r="C70" s="21" t="s">
        <v>136</v>
      </c>
      <c r="D70" s="47">
        <v>1</v>
      </c>
      <c r="E70" s="6" t="s">
        <v>19</v>
      </c>
      <c r="F70" s="166">
        <v>10000</v>
      </c>
      <c r="G70" s="163"/>
      <c r="H70" s="163"/>
      <c r="I70" s="163"/>
      <c r="J70" s="166">
        <f t="shared" si="0"/>
        <v>1200</v>
      </c>
      <c r="K70" s="200">
        <f t="shared" si="1"/>
        <v>11200</v>
      </c>
      <c r="L70" s="68"/>
      <c r="M70" s="68"/>
      <c r="N70" s="68"/>
      <c r="O70" s="68"/>
      <c r="P70" s="29"/>
      <c r="Q70" s="66">
        <f t="shared" si="2"/>
        <v>12400</v>
      </c>
      <c r="R70" s="66">
        <f t="shared" si="3"/>
        <v>0</v>
      </c>
      <c r="S70" s="66">
        <f t="shared" si="4"/>
        <v>0</v>
      </c>
    </row>
    <row r="71" spans="1:19" s="65" customFormat="1" ht="20.100000000000001" customHeight="1">
      <c r="A71" s="65">
        <v>4</v>
      </c>
      <c r="B71" s="6" t="s">
        <v>125</v>
      </c>
      <c r="C71" s="21" t="s">
        <v>388</v>
      </c>
      <c r="D71" s="47">
        <v>1</v>
      </c>
      <c r="E71" s="6" t="s">
        <v>19</v>
      </c>
      <c r="F71" s="166">
        <v>10000</v>
      </c>
      <c r="G71" s="163"/>
      <c r="H71" s="163"/>
      <c r="I71" s="163"/>
      <c r="J71" s="166">
        <f t="shared" si="0"/>
        <v>1200</v>
      </c>
      <c r="K71" s="200">
        <f t="shared" si="1"/>
        <v>11200</v>
      </c>
      <c r="L71" s="68"/>
      <c r="M71" s="68"/>
      <c r="N71" s="68"/>
      <c r="O71" s="68"/>
      <c r="P71" s="29"/>
      <c r="Q71" s="66">
        <f t="shared" si="2"/>
        <v>12400</v>
      </c>
      <c r="R71" s="66">
        <f t="shared" si="3"/>
        <v>0</v>
      </c>
      <c r="S71" s="66">
        <f t="shared" si="4"/>
        <v>0</v>
      </c>
    </row>
    <row r="72" spans="1:19" s="65" customFormat="1" ht="27" customHeight="1">
      <c r="A72" s="65">
        <v>4</v>
      </c>
      <c r="B72" s="6" t="s">
        <v>126</v>
      </c>
      <c r="C72" s="21" t="s">
        <v>389</v>
      </c>
      <c r="D72" s="47">
        <v>1</v>
      </c>
      <c r="E72" s="6" t="s">
        <v>19</v>
      </c>
      <c r="F72" s="166">
        <v>10000</v>
      </c>
      <c r="G72" s="163"/>
      <c r="H72" s="163"/>
      <c r="I72" s="163"/>
      <c r="J72" s="166">
        <f t="shared" si="0"/>
        <v>1200</v>
      </c>
      <c r="K72" s="200">
        <f t="shared" si="1"/>
        <v>11200</v>
      </c>
      <c r="L72" s="68"/>
      <c r="M72" s="68"/>
      <c r="N72" s="68"/>
      <c r="O72" s="68"/>
      <c r="P72" s="29"/>
      <c r="Q72" s="66">
        <f t="shared" si="2"/>
        <v>12400</v>
      </c>
      <c r="R72" s="66">
        <f t="shared" si="3"/>
        <v>0</v>
      </c>
      <c r="S72" s="66">
        <f t="shared" si="4"/>
        <v>0</v>
      </c>
    </row>
    <row r="73" spans="1:19" s="65" customFormat="1" ht="20.100000000000001" customHeight="1">
      <c r="A73" s="65">
        <v>4</v>
      </c>
      <c r="B73" s="6" t="s">
        <v>127</v>
      </c>
      <c r="C73" s="21" t="s">
        <v>139</v>
      </c>
      <c r="D73" s="47">
        <v>1</v>
      </c>
      <c r="E73" s="6" t="s">
        <v>19</v>
      </c>
      <c r="F73" s="166">
        <v>30000</v>
      </c>
      <c r="G73" s="163"/>
      <c r="H73" s="163"/>
      <c r="I73" s="163"/>
      <c r="J73" s="166">
        <f t="shared" ref="J73:J117" si="5">F73*12%</f>
        <v>3600</v>
      </c>
      <c r="K73" s="200">
        <f t="shared" si="1"/>
        <v>33600</v>
      </c>
      <c r="L73" s="68"/>
      <c r="M73" s="68"/>
      <c r="N73" s="68"/>
      <c r="O73" s="68"/>
      <c r="P73" s="29"/>
      <c r="Q73" s="66">
        <f t="shared" si="2"/>
        <v>37200</v>
      </c>
      <c r="R73" s="66">
        <f t="shared" si="3"/>
        <v>0</v>
      </c>
      <c r="S73" s="66">
        <f t="shared" si="4"/>
        <v>0</v>
      </c>
    </row>
    <row r="74" spans="1:19" s="58" customFormat="1" ht="37.5" customHeight="1">
      <c r="A74" s="58">
        <v>3</v>
      </c>
      <c r="B74" s="176" t="s">
        <v>132</v>
      </c>
      <c r="C74" s="174" t="s">
        <v>390</v>
      </c>
      <c r="D74" s="47">
        <v>1</v>
      </c>
      <c r="E74" s="19"/>
      <c r="F74" s="167"/>
      <c r="G74" s="164"/>
      <c r="H74" s="164"/>
      <c r="I74" s="164"/>
      <c r="J74" s="166">
        <f t="shared" si="5"/>
        <v>0</v>
      </c>
      <c r="K74" s="200"/>
      <c r="L74" s="68"/>
      <c r="M74" s="68"/>
      <c r="N74" s="68"/>
      <c r="O74" s="68"/>
      <c r="P74" s="62"/>
      <c r="Q74" s="68">
        <f t="shared" si="2"/>
        <v>0</v>
      </c>
      <c r="R74" s="68">
        <f t="shared" si="3"/>
        <v>0</v>
      </c>
      <c r="S74" s="68">
        <f t="shared" si="4"/>
        <v>0</v>
      </c>
    </row>
    <row r="75" spans="1:19" s="65" customFormat="1" ht="20.100000000000001" customHeight="1">
      <c r="A75" s="65">
        <v>4</v>
      </c>
      <c r="B75" s="6" t="s">
        <v>133</v>
      </c>
      <c r="C75" s="21" t="s">
        <v>142</v>
      </c>
      <c r="D75" s="47">
        <v>1</v>
      </c>
      <c r="E75" s="6" t="s">
        <v>19</v>
      </c>
      <c r="F75" s="166">
        <v>50000</v>
      </c>
      <c r="G75" s="163"/>
      <c r="H75" s="163"/>
      <c r="I75" s="163"/>
      <c r="J75" s="166">
        <f t="shared" si="5"/>
        <v>6000</v>
      </c>
      <c r="K75" s="200">
        <f t="shared" ref="K75:K114" si="6">F75+J75</f>
        <v>56000</v>
      </c>
      <c r="L75" s="68"/>
      <c r="M75" s="68"/>
      <c r="N75" s="68"/>
      <c r="O75" s="68"/>
      <c r="P75" s="29"/>
      <c r="Q75" s="66">
        <f t="shared" si="2"/>
        <v>62000</v>
      </c>
      <c r="R75" s="66">
        <f t="shared" si="3"/>
        <v>0</v>
      </c>
      <c r="S75" s="66">
        <f t="shared" si="4"/>
        <v>0</v>
      </c>
    </row>
    <row r="76" spans="1:19" s="65" customFormat="1" ht="20.100000000000001" customHeight="1">
      <c r="A76" s="65">
        <v>4</v>
      </c>
      <c r="B76" s="6" t="s">
        <v>135</v>
      </c>
      <c r="C76" s="21" t="s">
        <v>144</v>
      </c>
      <c r="D76" s="47">
        <v>1</v>
      </c>
      <c r="E76" s="6" t="s">
        <v>19</v>
      </c>
      <c r="F76" s="166">
        <v>10000</v>
      </c>
      <c r="G76" s="163"/>
      <c r="H76" s="163"/>
      <c r="I76" s="163"/>
      <c r="J76" s="166">
        <f t="shared" si="5"/>
        <v>1200</v>
      </c>
      <c r="K76" s="200">
        <f t="shared" si="6"/>
        <v>11200</v>
      </c>
      <c r="L76" s="68"/>
      <c r="M76" s="68"/>
      <c r="N76" s="68"/>
      <c r="O76" s="68"/>
      <c r="P76" s="29"/>
      <c r="Q76" s="66">
        <f t="shared" si="2"/>
        <v>12400</v>
      </c>
      <c r="R76" s="66">
        <f t="shared" si="3"/>
        <v>0</v>
      </c>
      <c r="S76" s="66">
        <f t="shared" si="4"/>
        <v>0</v>
      </c>
    </row>
    <row r="77" spans="1:19" s="65" customFormat="1" ht="20.100000000000001" customHeight="1">
      <c r="A77" s="65">
        <v>4</v>
      </c>
      <c r="B77" s="6" t="s">
        <v>137</v>
      </c>
      <c r="C77" s="21" t="s">
        <v>391</v>
      </c>
      <c r="D77" s="47">
        <v>1</v>
      </c>
      <c r="E77" s="6" t="s">
        <v>19</v>
      </c>
      <c r="F77" s="166">
        <v>30000</v>
      </c>
      <c r="G77" s="163"/>
      <c r="H77" s="163"/>
      <c r="I77" s="163"/>
      <c r="J77" s="166">
        <f t="shared" si="5"/>
        <v>3600</v>
      </c>
      <c r="K77" s="200">
        <f>F77+J77</f>
        <v>33600</v>
      </c>
      <c r="L77" s="68"/>
      <c r="M77" s="68"/>
      <c r="N77" s="68"/>
      <c r="O77" s="68"/>
      <c r="P77" s="29"/>
      <c r="Q77" s="66">
        <f t="shared" si="2"/>
        <v>37200</v>
      </c>
      <c r="R77" s="66">
        <f t="shared" si="3"/>
        <v>0</v>
      </c>
      <c r="S77" s="66">
        <f t="shared" si="4"/>
        <v>0</v>
      </c>
    </row>
    <row r="78" spans="1:19" s="65" customFormat="1" ht="20.100000000000001" customHeight="1">
      <c r="A78" s="65">
        <v>4</v>
      </c>
      <c r="B78" s="6" t="s">
        <v>138</v>
      </c>
      <c r="C78" s="21" t="s">
        <v>147</v>
      </c>
      <c r="D78" s="47">
        <v>1</v>
      </c>
      <c r="E78" s="6" t="s">
        <v>19</v>
      </c>
      <c r="F78" s="166"/>
      <c r="G78" s="163"/>
      <c r="H78" s="163"/>
      <c r="I78" s="163"/>
      <c r="J78" s="166">
        <f t="shared" si="5"/>
        <v>0</v>
      </c>
      <c r="K78" s="200">
        <f>F78+J78</f>
        <v>0</v>
      </c>
      <c r="L78" s="68"/>
      <c r="M78" s="68"/>
      <c r="N78" s="68"/>
      <c r="O78" s="68"/>
      <c r="P78" s="29"/>
      <c r="Q78" s="66"/>
      <c r="R78" s="66"/>
      <c r="S78" s="66"/>
    </row>
    <row r="79" spans="1:19" s="65" customFormat="1" ht="33" customHeight="1">
      <c r="A79" s="65">
        <v>3</v>
      </c>
      <c r="B79" s="176" t="s">
        <v>140</v>
      </c>
      <c r="C79" s="174" t="s">
        <v>392</v>
      </c>
      <c r="D79" s="47">
        <v>1</v>
      </c>
      <c r="E79" s="19"/>
      <c r="F79" s="167"/>
      <c r="G79" s="164"/>
      <c r="H79" s="164"/>
      <c r="I79" s="164"/>
      <c r="J79" s="166">
        <f t="shared" si="5"/>
        <v>0</v>
      </c>
      <c r="K79" s="200"/>
      <c r="L79" s="68"/>
      <c r="M79" s="68"/>
      <c r="N79" s="68"/>
      <c r="O79" s="68"/>
      <c r="P79" s="29"/>
      <c r="Q79" s="66"/>
      <c r="R79" s="66"/>
      <c r="S79" s="66"/>
    </row>
    <row r="80" spans="1:19" s="65" customFormat="1" ht="20.100000000000001" customHeight="1">
      <c r="A80" s="65">
        <v>4</v>
      </c>
      <c r="B80" s="6" t="s">
        <v>141</v>
      </c>
      <c r="C80" s="21" t="s">
        <v>149</v>
      </c>
      <c r="D80" s="47">
        <v>1</v>
      </c>
      <c r="E80" s="6" t="s">
        <v>19</v>
      </c>
      <c r="F80" s="166">
        <v>20000</v>
      </c>
      <c r="G80" s="163"/>
      <c r="H80" s="163"/>
      <c r="I80" s="163"/>
      <c r="J80" s="166">
        <f t="shared" si="5"/>
        <v>2400</v>
      </c>
      <c r="K80" s="200">
        <f t="shared" si="6"/>
        <v>22400</v>
      </c>
      <c r="L80" s="66"/>
      <c r="M80" s="68"/>
      <c r="N80" s="68"/>
      <c r="O80" s="68"/>
      <c r="P80" s="29"/>
      <c r="Q80" s="66">
        <f t="shared" si="2"/>
        <v>24800</v>
      </c>
      <c r="R80" s="66">
        <f t="shared" si="3"/>
        <v>0</v>
      </c>
      <c r="S80" s="66">
        <f t="shared" si="4"/>
        <v>0</v>
      </c>
    </row>
    <row r="81" spans="1:19" s="65" customFormat="1" ht="20.100000000000001" customHeight="1">
      <c r="A81" s="65">
        <v>4</v>
      </c>
      <c r="B81" s="6" t="s">
        <v>143</v>
      </c>
      <c r="C81" s="21" t="s">
        <v>150</v>
      </c>
      <c r="D81" s="47">
        <v>1</v>
      </c>
      <c r="E81" s="6" t="s">
        <v>19</v>
      </c>
      <c r="F81" s="166">
        <v>20000</v>
      </c>
      <c r="G81" s="163"/>
      <c r="H81" s="163"/>
      <c r="I81" s="163"/>
      <c r="J81" s="166">
        <f t="shared" si="5"/>
        <v>2400</v>
      </c>
      <c r="K81" s="200">
        <f t="shared" si="6"/>
        <v>22400</v>
      </c>
      <c r="L81" s="66"/>
      <c r="M81" s="68"/>
      <c r="N81" s="68"/>
      <c r="O81" s="68"/>
      <c r="P81" s="29"/>
      <c r="Q81" s="66">
        <f t="shared" si="2"/>
        <v>24800</v>
      </c>
      <c r="R81" s="66">
        <f t="shared" si="3"/>
        <v>0</v>
      </c>
      <c r="S81" s="66">
        <f t="shared" si="4"/>
        <v>0</v>
      </c>
    </row>
    <row r="82" spans="1:19" s="65" customFormat="1" ht="20.100000000000001" customHeight="1">
      <c r="A82" s="65">
        <v>4</v>
      </c>
      <c r="B82" s="6" t="s">
        <v>145</v>
      </c>
      <c r="C82" s="21" t="s">
        <v>151</v>
      </c>
      <c r="D82" s="47">
        <v>1</v>
      </c>
      <c r="E82" s="6" t="s">
        <v>19</v>
      </c>
      <c r="F82" s="166">
        <v>20000</v>
      </c>
      <c r="G82" s="163"/>
      <c r="H82" s="163"/>
      <c r="I82" s="163"/>
      <c r="J82" s="166">
        <f t="shared" si="5"/>
        <v>2400</v>
      </c>
      <c r="K82" s="200">
        <f t="shared" si="6"/>
        <v>22400</v>
      </c>
      <c r="L82" s="66"/>
      <c r="M82" s="68"/>
      <c r="N82" s="68"/>
      <c r="O82" s="68"/>
      <c r="P82" s="29"/>
      <c r="Q82" s="66">
        <f t="shared" si="2"/>
        <v>24800</v>
      </c>
      <c r="R82" s="66">
        <f t="shared" si="3"/>
        <v>0</v>
      </c>
      <c r="S82" s="66">
        <f t="shared" si="4"/>
        <v>0</v>
      </c>
    </row>
    <row r="83" spans="1:19" s="65" customFormat="1" ht="20.100000000000001" customHeight="1">
      <c r="A83" s="65">
        <v>4</v>
      </c>
      <c r="B83" s="6" t="s">
        <v>146</v>
      </c>
      <c r="C83" s="21" t="s">
        <v>393</v>
      </c>
      <c r="D83" s="47">
        <v>1</v>
      </c>
      <c r="E83" s="6" t="s">
        <v>19</v>
      </c>
      <c r="F83" s="166">
        <v>10000</v>
      </c>
      <c r="G83" s="163"/>
      <c r="H83" s="163"/>
      <c r="I83" s="163"/>
      <c r="J83" s="166">
        <f t="shared" si="5"/>
        <v>1200</v>
      </c>
      <c r="K83" s="200">
        <f t="shared" si="6"/>
        <v>11200</v>
      </c>
      <c r="L83" s="66"/>
      <c r="M83" s="68"/>
      <c r="N83" s="68"/>
      <c r="O83" s="68"/>
      <c r="P83" s="29"/>
      <c r="Q83" s="66">
        <f t="shared" si="2"/>
        <v>12400</v>
      </c>
      <c r="R83" s="66">
        <f t="shared" si="3"/>
        <v>0</v>
      </c>
      <c r="S83" s="66">
        <f t="shared" si="4"/>
        <v>0</v>
      </c>
    </row>
    <row r="84" spans="1:19" s="65" customFormat="1" ht="20.100000000000001" customHeight="1">
      <c r="A84" s="65">
        <v>4</v>
      </c>
      <c r="B84" s="6" t="s">
        <v>394</v>
      </c>
      <c r="C84" s="21" t="s">
        <v>152</v>
      </c>
      <c r="D84" s="47">
        <v>1</v>
      </c>
      <c r="E84" s="6" t="s">
        <v>19</v>
      </c>
      <c r="F84" s="166">
        <v>10000</v>
      </c>
      <c r="G84" s="163"/>
      <c r="H84" s="163"/>
      <c r="I84" s="163"/>
      <c r="J84" s="166">
        <f t="shared" si="5"/>
        <v>1200</v>
      </c>
      <c r="K84" s="200">
        <f t="shared" si="6"/>
        <v>11200</v>
      </c>
      <c r="L84" s="66"/>
      <c r="M84" s="68"/>
      <c r="N84" s="68"/>
      <c r="O84" s="68"/>
      <c r="P84" s="29"/>
      <c r="Q84" s="66">
        <f t="shared" si="2"/>
        <v>12400</v>
      </c>
      <c r="R84" s="66">
        <f t="shared" si="3"/>
        <v>0</v>
      </c>
      <c r="S84" s="66">
        <f t="shared" si="4"/>
        <v>0</v>
      </c>
    </row>
    <row r="85" spans="1:19" s="65" customFormat="1" ht="20.100000000000001" customHeight="1">
      <c r="A85" s="65">
        <v>4</v>
      </c>
      <c r="B85" s="6" t="s">
        <v>395</v>
      </c>
      <c r="C85" s="21" t="s">
        <v>153</v>
      </c>
      <c r="D85" s="47">
        <v>1</v>
      </c>
      <c r="E85" s="6" t="s">
        <v>19</v>
      </c>
      <c r="F85" s="166">
        <v>10000</v>
      </c>
      <c r="G85" s="163"/>
      <c r="H85" s="163"/>
      <c r="I85" s="163"/>
      <c r="J85" s="166">
        <f t="shared" si="5"/>
        <v>1200</v>
      </c>
      <c r="K85" s="200">
        <f t="shared" si="6"/>
        <v>11200</v>
      </c>
      <c r="L85" s="66"/>
      <c r="M85" s="68"/>
      <c r="N85" s="68"/>
      <c r="O85" s="68"/>
      <c r="P85" s="29"/>
      <c r="Q85" s="66">
        <f t="shared" si="2"/>
        <v>12400</v>
      </c>
      <c r="R85" s="66">
        <f t="shared" si="3"/>
        <v>0</v>
      </c>
      <c r="S85" s="66">
        <f t="shared" si="4"/>
        <v>0</v>
      </c>
    </row>
    <row r="86" spans="1:19" s="58" customFormat="1" ht="35.25" customHeight="1">
      <c r="A86" s="58">
        <v>3</v>
      </c>
      <c r="B86" s="176" t="s">
        <v>148</v>
      </c>
      <c r="C86" s="174" t="s">
        <v>396</v>
      </c>
      <c r="D86" s="47">
        <v>1</v>
      </c>
      <c r="E86" s="6" t="s">
        <v>19</v>
      </c>
      <c r="F86" s="166">
        <v>30000</v>
      </c>
      <c r="G86" s="163"/>
      <c r="H86" s="163"/>
      <c r="I86" s="163"/>
      <c r="J86" s="166">
        <f t="shared" si="5"/>
        <v>3600</v>
      </c>
      <c r="K86" s="200">
        <f t="shared" si="6"/>
        <v>33600</v>
      </c>
      <c r="L86" s="68"/>
      <c r="M86" s="68"/>
      <c r="N86" s="68"/>
      <c r="O86" s="68"/>
      <c r="P86" s="62"/>
      <c r="Q86" s="68">
        <f t="shared" si="2"/>
        <v>37200</v>
      </c>
      <c r="R86" s="68">
        <f t="shared" si="3"/>
        <v>0</v>
      </c>
      <c r="S86" s="68">
        <f t="shared" si="4"/>
        <v>0</v>
      </c>
    </row>
    <row r="87" spans="1:19" s="65" customFormat="1" ht="20.100000000000001" customHeight="1">
      <c r="B87" s="176" t="s">
        <v>154</v>
      </c>
      <c r="C87" s="174" t="s">
        <v>155</v>
      </c>
      <c r="D87" s="47">
        <v>1</v>
      </c>
      <c r="E87" s="24"/>
      <c r="F87" s="167"/>
      <c r="G87" s="164"/>
      <c r="H87" s="164"/>
      <c r="I87" s="164"/>
      <c r="J87" s="166">
        <f t="shared" si="5"/>
        <v>0</v>
      </c>
      <c r="K87" s="200"/>
      <c r="L87" s="66"/>
      <c r="M87" s="68"/>
      <c r="N87" s="68"/>
      <c r="O87" s="68"/>
      <c r="P87" s="29"/>
      <c r="Q87" s="66">
        <f t="shared" si="2"/>
        <v>0</v>
      </c>
      <c r="R87" s="66">
        <f t="shared" si="3"/>
        <v>0</v>
      </c>
      <c r="S87" s="66">
        <f t="shared" si="4"/>
        <v>0</v>
      </c>
    </row>
    <row r="88" spans="1:19" s="65" customFormat="1" ht="20.100000000000001" customHeight="1">
      <c r="B88" s="6" t="s">
        <v>397</v>
      </c>
      <c r="C88" s="105"/>
      <c r="D88" s="47">
        <v>1</v>
      </c>
      <c r="E88" s="6" t="s">
        <v>19</v>
      </c>
      <c r="F88" s="166"/>
      <c r="G88" s="163"/>
      <c r="H88" s="163"/>
      <c r="I88" s="163"/>
      <c r="J88" s="166">
        <f t="shared" si="5"/>
        <v>0</v>
      </c>
      <c r="K88" s="200">
        <f t="shared" si="6"/>
        <v>0</v>
      </c>
      <c r="L88" s="66"/>
      <c r="M88" s="68"/>
      <c r="N88" s="68"/>
      <c r="O88" s="68"/>
      <c r="P88" s="29"/>
      <c r="Q88" s="66">
        <f t="shared" si="2"/>
        <v>0</v>
      </c>
      <c r="R88" s="66">
        <f t="shared" si="3"/>
        <v>0</v>
      </c>
      <c r="S88" s="66">
        <f t="shared" si="4"/>
        <v>0</v>
      </c>
    </row>
    <row r="89" spans="1:19" s="65" customFormat="1" ht="20.100000000000001" customHeight="1">
      <c r="B89" s="6" t="s">
        <v>398</v>
      </c>
      <c r="C89" s="105"/>
      <c r="D89" s="47">
        <v>1</v>
      </c>
      <c r="E89" s="6" t="s">
        <v>19</v>
      </c>
      <c r="F89" s="166"/>
      <c r="G89" s="163"/>
      <c r="H89" s="163"/>
      <c r="I89" s="163"/>
      <c r="J89" s="166">
        <f t="shared" si="5"/>
        <v>0</v>
      </c>
      <c r="K89" s="200">
        <f t="shared" si="6"/>
        <v>0</v>
      </c>
      <c r="L89" s="66"/>
      <c r="M89" s="68"/>
      <c r="N89" s="68"/>
      <c r="O89" s="68"/>
      <c r="P89" s="29"/>
      <c r="Q89" s="66">
        <f t="shared" si="2"/>
        <v>0</v>
      </c>
      <c r="R89" s="66">
        <f t="shared" si="3"/>
        <v>0</v>
      </c>
      <c r="S89" s="66">
        <f t="shared" si="4"/>
        <v>0</v>
      </c>
    </row>
    <row r="90" spans="1:19" ht="20.100000000000001" customHeight="1">
      <c r="B90" s="6" t="s">
        <v>399</v>
      </c>
      <c r="C90" s="98"/>
      <c r="D90" s="47">
        <v>1</v>
      </c>
      <c r="E90" s="6" t="s">
        <v>19</v>
      </c>
      <c r="F90" s="166"/>
      <c r="G90" s="163"/>
      <c r="H90" s="163"/>
      <c r="I90" s="163"/>
      <c r="J90" s="166">
        <f t="shared" si="5"/>
        <v>0</v>
      </c>
      <c r="K90" s="200">
        <f t="shared" si="6"/>
        <v>0</v>
      </c>
    </row>
    <row r="91" spans="1:19" s="99" customFormat="1" ht="20.100000000000001" customHeight="1" thickBot="1">
      <c r="A91" s="86"/>
      <c r="B91" s="6"/>
      <c r="C91" s="176" t="s">
        <v>156</v>
      </c>
      <c r="D91" s="47">
        <v>1</v>
      </c>
      <c r="E91" s="6"/>
      <c r="F91" s="197">
        <f>SUM(F49:F90)</f>
        <v>755000</v>
      </c>
      <c r="G91" s="194"/>
      <c r="H91" s="194"/>
      <c r="I91" s="194"/>
      <c r="J91" s="166">
        <f t="shared" si="5"/>
        <v>90600</v>
      </c>
      <c r="K91" s="197">
        <f>SUM(K49:K90)</f>
        <v>845600</v>
      </c>
    </row>
    <row r="92" spans="1:19" s="14" customFormat="1" ht="14.25" customHeight="1">
      <c r="B92" s="6"/>
      <c r="C92" s="176"/>
      <c r="D92" s="47">
        <v>1</v>
      </c>
      <c r="E92" s="6"/>
      <c r="F92" s="198"/>
      <c r="G92" s="195"/>
      <c r="H92" s="195"/>
      <c r="I92" s="195"/>
      <c r="J92" s="166">
        <f t="shared" si="5"/>
        <v>0</v>
      </c>
      <c r="K92" s="202"/>
    </row>
    <row r="93" spans="1:19" ht="20.100000000000001" customHeight="1">
      <c r="A93" s="95">
        <v>2</v>
      </c>
      <c r="B93" s="177">
        <v>2.4</v>
      </c>
      <c r="C93" s="170" t="s">
        <v>400</v>
      </c>
      <c r="D93" s="47">
        <v>1</v>
      </c>
      <c r="E93" s="100"/>
      <c r="F93" s="200"/>
      <c r="G93" s="193"/>
      <c r="H93" s="193"/>
      <c r="I93" s="193"/>
      <c r="J93" s="166">
        <f t="shared" si="5"/>
        <v>0</v>
      </c>
      <c r="K93" s="200"/>
    </row>
    <row r="94" spans="1:19" ht="34.5" customHeight="1">
      <c r="B94" s="177"/>
      <c r="C94" s="174"/>
      <c r="D94" s="47">
        <v>1</v>
      </c>
      <c r="E94" s="100"/>
      <c r="F94" s="200"/>
      <c r="G94" s="193"/>
      <c r="H94" s="193"/>
      <c r="I94" s="193"/>
      <c r="J94" s="166">
        <f t="shared" si="5"/>
        <v>0</v>
      </c>
      <c r="K94" s="200"/>
    </row>
    <row r="95" spans="1:19" ht="34.5" customHeight="1">
      <c r="A95" s="95">
        <v>3</v>
      </c>
      <c r="B95" s="6" t="s">
        <v>163</v>
      </c>
      <c r="C95" s="21" t="s">
        <v>158</v>
      </c>
      <c r="D95" s="47">
        <v>1</v>
      </c>
      <c r="E95" s="6" t="s">
        <v>19</v>
      </c>
      <c r="F95" s="199">
        <v>100000</v>
      </c>
      <c r="G95" s="196"/>
      <c r="H95" s="196"/>
      <c r="I95" s="196"/>
      <c r="J95" s="166">
        <f t="shared" si="5"/>
        <v>12000</v>
      </c>
      <c r="K95" s="200">
        <f t="shared" si="6"/>
        <v>112000</v>
      </c>
    </row>
    <row r="96" spans="1:19" ht="34.5" customHeight="1">
      <c r="A96" s="95">
        <v>3</v>
      </c>
      <c r="B96" s="6" t="s">
        <v>401</v>
      </c>
      <c r="C96" s="21" t="s">
        <v>159</v>
      </c>
      <c r="D96" s="47">
        <v>1</v>
      </c>
      <c r="E96" s="6" t="s">
        <v>19</v>
      </c>
      <c r="F96" s="199">
        <v>100000</v>
      </c>
      <c r="G96" s="196"/>
      <c r="H96" s="196"/>
      <c r="I96" s="196"/>
      <c r="J96" s="166">
        <f t="shared" si="5"/>
        <v>12000</v>
      </c>
      <c r="K96" s="200">
        <f t="shared" si="6"/>
        <v>112000</v>
      </c>
    </row>
    <row r="97" spans="1:11" ht="20.25" customHeight="1">
      <c r="A97" s="95">
        <v>3</v>
      </c>
      <c r="B97" s="6" t="s">
        <v>402</v>
      </c>
      <c r="C97" s="21" t="s">
        <v>160</v>
      </c>
      <c r="D97" s="47">
        <v>1</v>
      </c>
      <c r="E97" s="6" t="s">
        <v>19</v>
      </c>
      <c r="F97" s="199"/>
      <c r="G97" s="196"/>
      <c r="H97" s="196"/>
      <c r="I97" s="196"/>
      <c r="J97" s="166">
        <f t="shared" si="5"/>
        <v>0</v>
      </c>
      <c r="K97" s="200">
        <f t="shared" si="6"/>
        <v>0</v>
      </c>
    </row>
    <row r="98" spans="1:11" ht="27.75" customHeight="1">
      <c r="A98" s="95">
        <v>3</v>
      </c>
      <c r="B98" s="6" t="s">
        <v>403</v>
      </c>
      <c r="C98" s="21" t="s">
        <v>161</v>
      </c>
      <c r="D98" s="47">
        <v>1</v>
      </c>
      <c r="E98" s="6" t="s">
        <v>19</v>
      </c>
      <c r="F98" s="199">
        <v>250000</v>
      </c>
      <c r="G98" s="196"/>
      <c r="H98" s="196"/>
      <c r="I98" s="196"/>
      <c r="J98" s="166">
        <f t="shared" si="5"/>
        <v>30000</v>
      </c>
      <c r="K98" s="200">
        <f t="shared" si="6"/>
        <v>280000</v>
      </c>
    </row>
    <row r="99" spans="1:11" ht="49.9" customHeight="1">
      <c r="A99" s="95">
        <v>3</v>
      </c>
      <c r="B99" s="6" t="s">
        <v>404</v>
      </c>
      <c r="C99" s="21" t="s">
        <v>405</v>
      </c>
      <c r="D99" s="47">
        <v>1</v>
      </c>
      <c r="E99" s="6" t="s">
        <v>19</v>
      </c>
      <c r="F99" s="199">
        <v>500000</v>
      </c>
      <c r="G99" s="196"/>
      <c r="H99" s="196"/>
      <c r="I99" s="196"/>
      <c r="J99" s="166">
        <f t="shared" si="5"/>
        <v>60000</v>
      </c>
      <c r="K99" s="200">
        <f t="shared" si="6"/>
        <v>560000</v>
      </c>
    </row>
    <row r="100" spans="1:11" ht="28.15" customHeight="1">
      <c r="B100" s="106"/>
      <c r="C100" s="107"/>
      <c r="D100" s="47">
        <v>1</v>
      </c>
      <c r="E100" s="6" t="s">
        <v>19</v>
      </c>
      <c r="F100" s="199"/>
      <c r="G100" s="196"/>
      <c r="H100" s="196"/>
      <c r="I100" s="196"/>
      <c r="J100" s="166">
        <f t="shared" si="5"/>
        <v>0</v>
      </c>
      <c r="K100" s="200">
        <f t="shared" si="6"/>
        <v>0</v>
      </c>
    </row>
    <row r="101" spans="1:11" ht="34.5" customHeight="1">
      <c r="B101" s="106"/>
      <c r="C101" s="107"/>
      <c r="D101" s="47">
        <v>1</v>
      </c>
      <c r="E101" s="6" t="s">
        <v>19</v>
      </c>
      <c r="F101" s="199"/>
      <c r="G101" s="196"/>
      <c r="H101" s="196"/>
      <c r="I101" s="196"/>
      <c r="J101" s="166">
        <f t="shared" si="5"/>
        <v>0</v>
      </c>
      <c r="K101" s="200">
        <f t="shared" si="6"/>
        <v>0</v>
      </c>
    </row>
    <row r="102" spans="1:11" ht="31.5" customHeight="1">
      <c r="B102" s="106"/>
      <c r="C102" s="107"/>
      <c r="D102" s="47">
        <v>1</v>
      </c>
      <c r="E102" s="6" t="s">
        <v>19</v>
      </c>
      <c r="F102" s="199"/>
      <c r="G102" s="196"/>
      <c r="H102" s="196"/>
      <c r="I102" s="196"/>
      <c r="J102" s="166">
        <f t="shared" si="5"/>
        <v>0</v>
      </c>
      <c r="K102" s="200">
        <f t="shared" si="6"/>
        <v>0</v>
      </c>
    </row>
    <row r="103" spans="1:11" ht="39" customHeight="1">
      <c r="B103" s="176" t="s">
        <v>406</v>
      </c>
      <c r="C103" s="174" t="s">
        <v>162</v>
      </c>
      <c r="D103" s="47">
        <v>1</v>
      </c>
      <c r="E103" s="100"/>
      <c r="F103" s="200"/>
      <c r="G103" s="193"/>
      <c r="H103" s="193"/>
      <c r="I103" s="193"/>
      <c r="J103" s="166">
        <f t="shared" si="5"/>
        <v>0</v>
      </c>
      <c r="K103" s="200"/>
    </row>
    <row r="104" spans="1:11" ht="19.5" customHeight="1">
      <c r="B104" s="6" t="s">
        <v>407</v>
      </c>
      <c r="C104" s="98"/>
      <c r="D104" s="47">
        <v>1</v>
      </c>
      <c r="E104" s="6" t="s">
        <v>19</v>
      </c>
      <c r="F104" s="199"/>
      <c r="G104" s="196"/>
      <c r="H104" s="196"/>
      <c r="I104" s="196"/>
      <c r="J104" s="166">
        <f t="shared" si="5"/>
        <v>0</v>
      </c>
      <c r="K104" s="200">
        <f t="shared" si="6"/>
        <v>0</v>
      </c>
    </row>
    <row r="105" spans="1:11" ht="49.5" customHeight="1">
      <c r="B105" s="6" t="s">
        <v>408</v>
      </c>
      <c r="C105" s="98"/>
      <c r="D105" s="47">
        <v>1</v>
      </c>
      <c r="E105" s="6" t="s">
        <v>19</v>
      </c>
      <c r="F105" s="199"/>
      <c r="G105" s="196"/>
      <c r="H105" s="196"/>
      <c r="I105" s="196"/>
      <c r="J105" s="166">
        <f t="shared" si="5"/>
        <v>0</v>
      </c>
      <c r="K105" s="200">
        <f t="shared" si="6"/>
        <v>0</v>
      </c>
    </row>
    <row r="106" spans="1:11" s="99" customFormat="1" ht="21.75" customHeight="1" thickBot="1">
      <c r="A106" s="86"/>
      <c r="B106" s="6"/>
      <c r="C106" s="177" t="s">
        <v>409</v>
      </c>
      <c r="D106" s="47">
        <v>1</v>
      </c>
      <c r="E106" s="97"/>
      <c r="F106" s="197">
        <f>SUM(F95:F105)</f>
        <v>950000</v>
      </c>
      <c r="G106" s="194"/>
      <c r="H106" s="194"/>
      <c r="I106" s="194"/>
      <c r="J106" s="166">
        <f t="shared" si="5"/>
        <v>114000</v>
      </c>
      <c r="K106" s="197">
        <f>SUM(K95:K105)</f>
        <v>1064000</v>
      </c>
    </row>
    <row r="107" spans="1:11" s="14" customFormat="1" ht="21.75" customHeight="1">
      <c r="B107" s="6"/>
      <c r="C107" s="177"/>
      <c r="D107" s="47">
        <v>1</v>
      </c>
      <c r="E107" s="97"/>
      <c r="F107" s="198"/>
      <c r="G107" s="195"/>
      <c r="H107" s="195"/>
      <c r="I107" s="195"/>
      <c r="J107" s="166">
        <f t="shared" si="5"/>
        <v>0</v>
      </c>
      <c r="K107" s="202"/>
    </row>
    <row r="108" spans="1:11" ht="34.9" customHeight="1">
      <c r="A108" s="95">
        <v>2</v>
      </c>
      <c r="B108" s="176">
        <v>2.5</v>
      </c>
      <c r="C108" s="174" t="s">
        <v>165</v>
      </c>
      <c r="D108" s="47">
        <v>1</v>
      </c>
      <c r="E108" s="100"/>
      <c r="F108" s="200"/>
      <c r="G108" s="193"/>
      <c r="H108" s="193"/>
      <c r="I108" s="193"/>
      <c r="J108" s="166">
        <f t="shared" si="5"/>
        <v>0</v>
      </c>
      <c r="K108" s="200"/>
    </row>
    <row r="109" spans="1:11" ht="46.15" customHeight="1">
      <c r="A109" s="95">
        <v>3</v>
      </c>
      <c r="B109" s="6" t="s">
        <v>166</v>
      </c>
      <c r="C109" s="175" t="s">
        <v>167</v>
      </c>
      <c r="D109" s="47">
        <v>1</v>
      </c>
      <c r="E109" s="6" t="s">
        <v>19</v>
      </c>
      <c r="F109" s="199">
        <v>15000</v>
      </c>
      <c r="G109" s="196"/>
      <c r="H109" s="196"/>
      <c r="I109" s="196"/>
      <c r="J109" s="166">
        <f t="shared" si="5"/>
        <v>1800</v>
      </c>
      <c r="K109" s="200">
        <f>F109+J109</f>
        <v>16800</v>
      </c>
    </row>
    <row r="110" spans="1:11" ht="18" customHeight="1">
      <c r="B110" s="6" t="s">
        <v>168</v>
      </c>
      <c r="C110" s="98"/>
      <c r="D110" s="47">
        <v>1</v>
      </c>
      <c r="E110" s="6" t="s">
        <v>19</v>
      </c>
      <c r="F110" s="199"/>
      <c r="G110" s="196"/>
      <c r="H110" s="196"/>
      <c r="I110" s="196"/>
      <c r="J110" s="166">
        <f t="shared" si="5"/>
        <v>0</v>
      </c>
      <c r="K110" s="200">
        <f>F110+J110</f>
        <v>0</v>
      </c>
    </row>
    <row r="111" spans="1:11" ht="19.5" customHeight="1">
      <c r="B111" s="6" t="s">
        <v>410</v>
      </c>
      <c r="C111" s="98"/>
      <c r="D111" s="47">
        <v>1</v>
      </c>
      <c r="E111" s="6" t="s">
        <v>19</v>
      </c>
      <c r="F111" s="199"/>
      <c r="G111" s="196"/>
      <c r="H111" s="196"/>
      <c r="I111" s="196"/>
      <c r="J111" s="166">
        <f t="shared" si="5"/>
        <v>0</v>
      </c>
      <c r="K111" s="200">
        <f>F111+J111</f>
        <v>0</v>
      </c>
    </row>
    <row r="112" spans="1:11" s="99" customFormat="1" ht="15.75" customHeight="1" thickBot="1">
      <c r="A112" s="86"/>
      <c r="B112" s="6"/>
      <c r="C112" s="176" t="s">
        <v>169</v>
      </c>
      <c r="D112" s="47">
        <v>1</v>
      </c>
      <c r="E112" s="97"/>
      <c r="F112" s="197">
        <f>SUM(F109:F111)</f>
        <v>15000</v>
      </c>
      <c r="G112" s="194"/>
      <c r="H112" s="194"/>
      <c r="I112" s="194"/>
      <c r="J112" s="166">
        <f t="shared" si="5"/>
        <v>1800</v>
      </c>
      <c r="K112" s="197">
        <f>SUM(K109:K111)</f>
        <v>16800</v>
      </c>
    </row>
    <row r="113" spans="1:11" s="14" customFormat="1" ht="50.65" customHeight="1">
      <c r="B113" s="6"/>
      <c r="C113" s="176"/>
      <c r="D113" s="47">
        <v>1</v>
      </c>
      <c r="E113" s="97"/>
      <c r="F113" s="198"/>
      <c r="G113" s="195"/>
      <c r="H113" s="195"/>
      <c r="I113" s="195"/>
      <c r="J113" s="166">
        <f t="shared" si="5"/>
        <v>0</v>
      </c>
      <c r="K113" s="202"/>
    </row>
    <row r="114" spans="1:11" ht="16.5" customHeight="1">
      <c r="A114" s="95">
        <v>2</v>
      </c>
      <c r="B114" s="176">
        <v>2.6</v>
      </c>
      <c r="C114" s="174" t="s">
        <v>411</v>
      </c>
      <c r="D114" s="47">
        <v>1</v>
      </c>
      <c r="E114" s="6" t="s">
        <v>19</v>
      </c>
      <c r="F114" s="199"/>
      <c r="G114" s="196"/>
      <c r="H114" s="196"/>
      <c r="I114" s="196"/>
      <c r="J114" s="166">
        <f t="shared" si="5"/>
        <v>0</v>
      </c>
      <c r="K114" s="200">
        <f t="shared" si="6"/>
        <v>0</v>
      </c>
    </row>
    <row r="115" spans="1:11" s="99" customFormat="1" ht="17.25" customHeight="1" thickBot="1">
      <c r="A115" s="86"/>
      <c r="B115" s="6"/>
      <c r="C115" s="176" t="s">
        <v>170</v>
      </c>
      <c r="D115" s="48"/>
      <c r="E115" s="97"/>
      <c r="F115" s="197">
        <f>F114</f>
        <v>0</v>
      </c>
      <c r="G115" s="194"/>
      <c r="H115" s="194"/>
      <c r="I115" s="194"/>
      <c r="J115" s="166">
        <f t="shared" si="5"/>
        <v>0</v>
      </c>
      <c r="K115" s="197">
        <f>K114</f>
        <v>0</v>
      </c>
    </row>
    <row r="116" spans="1:11" s="14" customFormat="1" ht="33.6" customHeight="1">
      <c r="B116" s="6"/>
      <c r="C116" s="176"/>
      <c r="D116" s="48"/>
      <c r="E116" s="97"/>
      <c r="F116" s="198"/>
      <c r="G116" s="195"/>
      <c r="H116" s="195"/>
      <c r="I116" s="195"/>
      <c r="J116" s="166">
        <f t="shared" si="5"/>
        <v>0</v>
      </c>
      <c r="K116" s="202"/>
    </row>
    <row r="117" spans="1:11" ht="60.6" customHeight="1">
      <c r="B117" s="238" t="s">
        <v>523</v>
      </c>
      <c r="C117" s="238"/>
      <c r="D117" s="48"/>
      <c r="E117" s="97"/>
      <c r="F117" s="197">
        <f>F30+F45+F91+F106+F112+F115</f>
        <v>22313760</v>
      </c>
      <c r="G117" s="194"/>
      <c r="H117" s="194"/>
      <c r="I117" s="194"/>
      <c r="J117" s="201">
        <f t="shared" si="5"/>
        <v>2677651.1999999997</v>
      </c>
      <c r="K117" s="197">
        <f>K30+K45+K91+K106+K112+K115</f>
        <v>24991411.199999999</v>
      </c>
    </row>
    <row r="118" spans="1:11" ht="14.25" customHeight="1">
      <c r="B118" s="84"/>
      <c r="C118" s="232"/>
      <c r="D118" s="233"/>
      <c r="E118" s="233"/>
      <c r="F118" s="233"/>
      <c r="G118" s="179"/>
      <c r="H118" s="179"/>
      <c r="I118" s="179"/>
      <c r="J118" s="115"/>
      <c r="K118" s="112"/>
    </row>
    <row r="119" spans="1:11" ht="18" customHeight="1">
      <c r="F119" s="114"/>
      <c r="G119" s="109"/>
      <c r="H119" s="109"/>
      <c r="I119" s="109"/>
      <c r="J119" s="114"/>
      <c r="K119" s="112"/>
    </row>
    <row r="120" spans="1:11" ht="18" customHeight="1">
      <c r="B120" s="84"/>
      <c r="C120" s="178" t="s">
        <v>13</v>
      </c>
      <c r="D120" s="112"/>
      <c r="E120" s="86"/>
      <c r="F120" s="115"/>
      <c r="G120" s="108"/>
      <c r="H120" s="108"/>
      <c r="I120" s="108"/>
      <c r="J120" s="115"/>
      <c r="K120" s="112"/>
    </row>
    <row r="121" spans="1:11" ht="16.5" customHeight="1">
      <c r="B121" s="84"/>
      <c r="C121" s="178" t="s">
        <v>14</v>
      </c>
      <c r="D121" s="112"/>
      <c r="E121" s="86"/>
      <c r="F121" s="115"/>
      <c r="G121" s="108"/>
      <c r="H121" s="108"/>
      <c r="I121" s="108"/>
      <c r="J121" s="115"/>
      <c r="K121" s="112"/>
    </row>
    <row r="122" spans="1:11" ht="15.75" customHeight="1">
      <c r="B122" s="84"/>
      <c r="C122" s="178" t="s">
        <v>15</v>
      </c>
      <c r="D122" s="112"/>
      <c r="E122" s="86"/>
      <c r="F122" s="115"/>
      <c r="G122" s="108"/>
      <c r="H122" s="108"/>
      <c r="I122" s="108"/>
      <c r="J122" s="115"/>
      <c r="K122" s="112"/>
    </row>
    <row r="123" spans="1:11" ht="19.5" customHeight="1">
      <c r="B123" s="84"/>
      <c r="D123" s="112"/>
      <c r="E123" s="86"/>
      <c r="F123" s="115"/>
      <c r="G123" s="108"/>
      <c r="H123" s="108"/>
      <c r="I123" s="108"/>
      <c r="J123" s="115"/>
      <c r="K123" s="112"/>
    </row>
    <row r="124" spans="1:11" ht="44.25" customHeight="1">
      <c r="B124" s="84"/>
      <c r="D124" s="112"/>
      <c r="E124" s="86"/>
      <c r="F124" s="115"/>
      <c r="G124" s="108"/>
      <c r="H124" s="108"/>
      <c r="I124" s="108"/>
      <c r="J124" s="115"/>
      <c r="K124" s="112"/>
    </row>
    <row r="125" spans="1:11" ht="20.25" customHeight="1">
      <c r="B125" s="84"/>
      <c r="C125" s="86"/>
      <c r="D125" s="112"/>
      <c r="E125" s="86"/>
      <c r="F125" s="115"/>
      <c r="G125" s="108"/>
      <c r="H125" s="108"/>
      <c r="I125" s="108"/>
      <c r="J125" s="115"/>
      <c r="K125" s="112"/>
    </row>
    <row r="126" spans="1:11" ht="17.25" customHeight="1">
      <c r="B126" s="84"/>
      <c r="C126" s="86"/>
      <c r="D126" s="112"/>
      <c r="E126" s="86"/>
      <c r="F126" s="115"/>
      <c r="G126" s="108"/>
      <c r="H126" s="108"/>
      <c r="I126" s="108"/>
      <c r="J126" s="115"/>
      <c r="K126" s="112"/>
    </row>
    <row r="127" spans="1:11" ht="19.5" customHeight="1">
      <c r="B127" s="61"/>
    </row>
    <row r="128" spans="1:11" ht="14.25" customHeight="1">
      <c r="B128" s="61"/>
    </row>
    <row r="129" spans="2:2" ht="22.5" customHeight="1">
      <c r="B129" s="61"/>
    </row>
    <row r="130" spans="2:2" ht="44.25" customHeight="1"/>
    <row r="131" spans="2:2" ht="16.5" customHeight="1"/>
    <row r="132" spans="2:2" ht="14.25" customHeight="1"/>
    <row r="133" spans="2:2" ht="17.25" customHeight="1"/>
    <row r="134" spans="2:2" ht="17.25" customHeight="1"/>
    <row r="135" spans="2:2" ht="30" customHeight="1"/>
    <row r="136" spans="2:2" ht="17.25" customHeight="1"/>
    <row r="137" spans="2:2" ht="19.5" customHeight="1"/>
    <row r="138" spans="2:2" ht="17.25" customHeight="1"/>
    <row r="139" spans="2:2" ht="14.25" customHeight="1"/>
    <row r="140" spans="2:2" ht="19.5" customHeight="1"/>
    <row r="141" spans="2:2" ht="14.25" customHeight="1"/>
    <row r="142" spans="2:2" ht="43.5" customHeight="1"/>
    <row r="143" spans="2:2" ht="27.75" customHeight="1"/>
    <row r="144" spans="2:2" ht="16.5" customHeight="1"/>
    <row r="145" ht="16.5" customHeight="1"/>
    <row r="146" ht="16.5" customHeight="1"/>
    <row r="147" ht="18" customHeight="1"/>
    <row r="148" ht="18" customHeight="1"/>
    <row r="149" ht="20.25" customHeight="1"/>
    <row r="150" ht="30.75" customHeight="1"/>
    <row r="151" ht="31.9" customHeight="1"/>
    <row r="152" ht="16.5" customHeight="1"/>
    <row r="153" ht="28.5" customHeight="1"/>
    <row r="154" ht="61.5" customHeight="1"/>
    <row r="155" ht="33" customHeight="1"/>
    <row r="156" ht="27.75" customHeight="1"/>
    <row r="157" ht="13.5" customHeight="1"/>
    <row r="158" ht="13.5" customHeight="1"/>
    <row r="159" ht="14.25" customHeight="1"/>
    <row r="160" ht="14.25" customHeight="1"/>
    <row r="161" ht="18" customHeight="1"/>
    <row r="162" ht="19.5" customHeight="1"/>
    <row r="163" ht="19.5" customHeight="1"/>
    <row r="164" ht="20.25" customHeight="1"/>
    <row r="165" ht="31.5" customHeight="1"/>
    <row r="166" ht="19.5" customHeight="1"/>
    <row r="167" ht="18" customHeight="1"/>
    <row r="168" ht="18" customHeight="1"/>
    <row r="169" ht="21" customHeight="1"/>
    <row r="170" ht="20.25" customHeight="1"/>
    <row r="171" ht="20.25" customHeight="1"/>
    <row r="172" ht="28.15" customHeight="1"/>
    <row r="173" ht="21" customHeight="1"/>
    <row r="174" ht="15.75" customHeight="1"/>
    <row r="175" ht="16.5" customHeight="1"/>
    <row r="176" ht="16.5" customHeight="1"/>
    <row r="177" ht="16.5" customHeight="1"/>
    <row r="178" ht="16.5" customHeight="1"/>
    <row r="179" ht="23.25" customHeight="1"/>
  </sheetData>
  <mergeCells count="6">
    <mergeCell ref="C118:F118"/>
    <mergeCell ref="B1:K1"/>
    <mergeCell ref="D2:K2"/>
    <mergeCell ref="B6:C6"/>
    <mergeCell ref="B32:B33"/>
    <mergeCell ref="B117:C117"/>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5"/>
  <sheetViews>
    <sheetView topLeftCell="A55" zoomScale="80" zoomScaleNormal="80" workbookViewId="0">
      <selection activeCell="C61" sqref="C61"/>
    </sheetView>
  </sheetViews>
  <sheetFormatPr defaultColWidth="10.42578125" defaultRowHeight="15"/>
  <cols>
    <col min="1" max="1" width="10.42578125" style="18"/>
    <col min="2" max="2" width="11.5703125" style="18" customWidth="1"/>
    <col min="3" max="3" width="97.140625" style="125" customWidth="1"/>
    <col min="4" max="4" width="15.28515625" style="18" customWidth="1"/>
    <col min="5" max="6" width="11.5703125" style="15" customWidth="1"/>
    <col min="7" max="8" width="17.7109375" style="18" customWidth="1"/>
    <col min="9" max="9" width="20.28515625" style="18" customWidth="1"/>
    <col min="10" max="10" width="18.28515625" style="18" customWidth="1"/>
    <col min="11" max="11" width="22.5703125" style="18" customWidth="1"/>
    <col min="12" max="16384" width="10.42578125" style="18"/>
  </cols>
  <sheetData>
    <row r="1" spans="1:11" s="15" customFormat="1" ht="20.100000000000001" customHeight="1">
      <c r="B1" s="242" t="s">
        <v>413</v>
      </c>
      <c r="C1" s="243"/>
      <c r="D1" s="243"/>
      <c r="E1" s="243"/>
      <c r="F1" s="243"/>
      <c r="G1" s="243"/>
      <c r="H1" s="243"/>
      <c r="I1" s="243"/>
      <c r="J1" s="243"/>
      <c r="K1" s="244"/>
    </row>
    <row r="2" spans="1:11" s="39" customFormat="1" ht="20.100000000000001" customHeight="1">
      <c r="B2" s="180"/>
      <c r="C2" s="44" t="s">
        <v>515</v>
      </c>
      <c r="D2" s="245"/>
      <c r="E2" s="245"/>
      <c r="F2" s="245"/>
      <c r="G2" s="245"/>
      <c r="H2" s="245"/>
      <c r="I2" s="245"/>
      <c r="J2" s="245"/>
      <c r="K2" s="245"/>
    </row>
    <row r="3" spans="1:11" s="39" customFormat="1" ht="20.100000000000001" customHeight="1">
      <c r="B3" s="180"/>
      <c r="C3" s="180"/>
      <c r="D3" s="219"/>
      <c r="E3" s="219"/>
      <c r="F3" s="219"/>
      <c r="G3" s="219"/>
      <c r="H3" s="219"/>
      <c r="I3" s="219"/>
      <c r="J3" s="219"/>
      <c r="K3" s="180"/>
    </row>
    <row r="4" spans="1:11" s="40" customFormat="1" ht="39.75" customHeight="1">
      <c r="A4" s="39" t="s">
        <v>5</v>
      </c>
      <c r="B4" s="176" t="s">
        <v>2</v>
      </c>
      <c r="C4" s="177" t="s">
        <v>0</v>
      </c>
      <c r="D4" s="177" t="s">
        <v>3</v>
      </c>
      <c r="E4" s="177" t="s">
        <v>1</v>
      </c>
      <c r="F4" s="177" t="s">
        <v>294</v>
      </c>
      <c r="G4" s="169" t="s">
        <v>76</v>
      </c>
      <c r="H4" s="169" t="s">
        <v>77</v>
      </c>
      <c r="I4" s="169" t="s">
        <v>78</v>
      </c>
      <c r="J4" s="169" t="s">
        <v>16</v>
      </c>
      <c r="K4" s="169" t="s">
        <v>285</v>
      </c>
    </row>
    <row r="5" spans="1:11" s="39" customFormat="1" ht="20.100000000000001" customHeight="1">
      <c r="B5" s="118"/>
      <c r="C5" s="16"/>
      <c r="D5" s="17" t="s">
        <v>84</v>
      </c>
      <c r="E5" s="16" t="s">
        <v>247</v>
      </c>
      <c r="F5" s="16"/>
      <c r="G5" s="17" t="s">
        <v>171</v>
      </c>
      <c r="H5" s="17"/>
      <c r="I5" s="17" t="s">
        <v>172</v>
      </c>
      <c r="J5" s="17" t="s">
        <v>173</v>
      </c>
      <c r="K5" s="17" t="s">
        <v>174</v>
      </c>
    </row>
    <row r="6" spans="1:11" ht="20.100000000000001" customHeight="1">
      <c r="B6" s="235" t="s">
        <v>175</v>
      </c>
      <c r="C6" s="236"/>
      <c r="D6" s="41"/>
      <c r="E6" s="16"/>
      <c r="F6" s="16"/>
      <c r="G6" s="41"/>
      <c r="H6" s="41"/>
      <c r="I6" s="41"/>
      <c r="J6" s="10"/>
      <c r="K6" s="10"/>
    </row>
    <row r="7" spans="1:11" ht="20.100000000000001" customHeight="1">
      <c r="B7" s="235" t="s">
        <v>414</v>
      </c>
      <c r="C7" s="236"/>
      <c r="D7" s="203"/>
      <c r="E7" s="19"/>
      <c r="F7" s="19"/>
      <c r="G7" s="203"/>
      <c r="H7" s="203"/>
      <c r="I7" s="203"/>
      <c r="J7" s="10"/>
      <c r="K7" s="203"/>
    </row>
    <row r="8" spans="1:11" ht="20.100000000000001" customHeight="1">
      <c r="B8" s="237">
        <v>3.1</v>
      </c>
      <c r="C8" s="174" t="s">
        <v>362</v>
      </c>
      <c r="D8" s="190"/>
      <c r="E8" s="19"/>
      <c r="F8" s="19"/>
      <c r="G8" s="190"/>
      <c r="H8" s="190"/>
      <c r="I8" s="190"/>
      <c r="J8" s="10"/>
      <c r="K8" s="203"/>
    </row>
    <row r="9" spans="1:11" ht="30">
      <c r="A9" s="18">
        <v>2</v>
      </c>
      <c r="B9" s="237"/>
      <c r="C9" s="25" t="s">
        <v>415</v>
      </c>
      <c r="D9" s="13" t="s">
        <v>416</v>
      </c>
      <c r="E9" s="19"/>
      <c r="F9" s="19"/>
      <c r="G9" s="13"/>
      <c r="H9" s="13"/>
      <c r="I9" s="13"/>
      <c r="J9" s="204"/>
      <c r="K9" s="119">
        <f>G9+I9+J9</f>
        <v>0</v>
      </c>
    </row>
    <row r="10" spans="1:11" ht="57">
      <c r="A10" s="18">
        <v>3</v>
      </c>
      <c r="B10" s="6" t="s">
        <v>176</v>
      </c>
      <c r="C10" s="11" t="s">
        <v>277</v>
      </c>
      <c r="D10" s="13">
        <v>1</v>
      </c>
      <c r="E10" s="24" t="s">
        <v>19</v>
      </c>
      <c r="F10" s="24"/>
      <c r="G10" s="205"/>
      <c r="H10" s="205"/>
      <c r="I10" s="205"/>
      <c r="J10" s="204"/>
      <c r="K10" s="119">
        <f>G10+I10+J10</f>
        <v>0</v>
      </c>
    </row>
    <row r="11" spans="1:11" ht="39" customHeight="1">
      <c r="A11" s="18">
        <v>3</v>
      </c>
      <c r="B11" s="6" t="s">
        <v>417</v>
      </c>
      <c r="C11" s="11" t="s">
        <v>322</v>
      </c>
      <c r="D11" s="13">
        <v>1</v>
      </c>
      <c r="E11" s="24" t="s">
        <v>19</v>
      </c>
      <c r="F11" s="24"/>
      <c r="G11" s="205"/>
      <c r="H11" s="205"/>
      <c r="I11" s="205"/>
      <c r="J11" s="204"/>
      <c r="K11" s="119">
        <f t="shared" ref="K11:K65" si="0">G11+I11+J11</f>
        <v>0</v>
      </c>
    </row>
    <row r="12" spans="1:11" ht="28.5">
      <c r="A12" s="18">
        <v>3</v>
      </c>
      <c r="B12" s="6" t="s">
        <v>418</v>
      </c>
      <c r="C12" s="11" t="s">
        <v>97</v>
      </c>
      <c r="D12" s="13">
        <v>1</v>
      </c>
      <c r="E12" s="24" t="s">
        <v>19</v>
      </c>
      <c r="F12" s="24"/>
      <c r="G12" s="205"/>
      <c r="H12" s="205"/>
      <c r="I12" s="205"/>
      <c r="J12" s="204"/>
      <c r="K12" s="119">
        <f t="shared" si="0"/>
        <v>0</v>
      </c>
    </row>
    <row r="13" spans="1:11" ht="28.5">
      <c r="A13" s="18">
        <v>3</v>
      </c>
      <c r="B13" s="6" t="s">
        <v>419</v>
      </c>
      <c r="C13" s="11" t="s">
        <v>177</v>
      </c>
      <c r="D13" s="13">
        <v>1</v>
      </c>
      <c r="E13" s="24" t="s">
        <v>19</v>
      </c>
      <c r="F13" s="24"/>
      <c r="G13" s="205"/>
      <c r="H13" s="205"/>
      <c r="I13" s="205"/>
      <c r="J13" s="204"/>
      <c r="K13" s="119">
        <f t="shared" si="0"/>
        <v>0</v>
      </c>
    </row>
    <row r="14" spans="1:11">
      <c r="A14" s="18">
        <v>3</v>
      </c>
      <c r="B14" s="6" t="s">
        <v>420</v>
      </c>
      <c r="C14" s="175" t="s">
        <v>102</v>
      </c>
      <c r="D14" s="13">
        <v>1</v>
      </c>
      <c r="E14" s="24" t="s">
        <v>19</v>
      </c>
      <c r="F14" s="24"/>
      <c r="G14" s="205"/>
      <c r="H14" s="205"/>
      <c r="I14" s="205"/>
      <c r="J14" s="204"/>
      <c r="K14" s="119">
        <f t="shared" si="0"/>
        <v>0</v>
      </c>
    </row>
    <row r="15" spans="1:11" ht="33" customHeight="1">
      <c r="A15" s="18">
        <v>3</v>
      </c>
      <c r="B15" s="6" t="s">
        <v>421</v>
      </c>
      <c r="C15" s="175" t="s">
        <v>422</v>
      </c>
      <c r="D15" s="13">
        <v>1</v>
      </c>
      <c r="E15" s="24" t="s">
        <v>19</v>
      </c>
      <c r="F15" s="24"/>
      <c r="G15" s="205"/>
      <c r="H15" s="205"/>
      <c r="I15" s="205"/>
      <c r="J15" s="204"/>
      <c r="K15" s="119">
        <f t="shared" si="0"/>
        <v>0</v>
      </c>
    </row>
    <row r="16" spans="1:11" ht="30">
      <c r="B16" s="6" t="s">
        <v>423</v>
      </c>
      <c r="C16" s="3" t="s">
        <v>103</v>
      </c>
      <c r="D16" s="13">
        <v>1</v>
      </c>
      <c r="E16" s="24"/>
      <c r="F16" s="24"/>
      <c r="G16" s="190"/>
      <c r="H16" s="190"/>
      <c r="I16" s="190"/>
      <c r="J16" s="10"/>
      <c r="K16" s="119"/>
    </row>
    <row r="17" spans="1:11" ht="20.100000000000001" customHeight="1">
      <c r="B17" s="181" t="s">
        <v>424</v>
      </c>
      <c r="C17" s="13"/>
      <c r="D17" s="13">
        <v>1</v>
      </c>
      <c r="E17" s="24" t="s">
        <v>19</v>
      </c>
      <c r="F17" s="24"/>
      <c r="G17" s="205"/>
      <c r="H17" s="205"/>
      <c r="I17" s="205"/>
      <c r="J17" s="204"/>
      <c r="K17" s="119">
        <f t="shared" si="0"/>
        <v>0</v>
      </c>
    </row>
    <row r="18" spans="1:11" ht="20.100000000000001" customHeight="1">
      <c r="B18" s="181" t="s">
        <v>425</v>
      </c>
      <c r="C18" s="13"/>
      <c r="D18" s="13">
        <v>1</v>
      </c>
      <c r="E18" s="24" t="s">
        <v>19</v>
      </c>
      <c r="F18" s="24"/>
      <c r="G18" s="205"/>
      <c r="H18" s="205"/>
      <c r="I18" s="205"/>
      <c r="J18" s="204"/>
      <c r="K18" s="119">
        <f t="shared" si="0"/>
        <v>0</v>
      </c>
    </row>
    <row r="19" spans="1:11" ht="20.100000000000001" customHeight="1">
      <c r="B19" s="181" t="s">
        <v>426</v>
      </c>
      <c r="C19" s="13"/>
      <c r="D19" s="13">
        <v>1</v>
      </c>
      <c r="E19" s="24" t="s">
        <v>19</v>
      </c>
      <c r="F19" s="24"/>
      <c r="G19" s="205"/>
      <c r="H19" s="205"/>
      <c r="I19" s="205"/>
      <c r="J19" s="204"/>
      <c r="K19" s="119">
        <f t="shared" si="0"/>
        <v>0</v>
      </c>
    </row>
    <row r="20" spans="1:11" ht="20.100000000000001" customHeight="1">
      <c r="B20" s="181" t="s">
        <v>427</v>
      </c>
      <c r="C20" s="13"/>
      <c r="D20" s="13">
        <v>1</v>
      </c>
      <c r="E20" s="24" t="s">
        <v>19</v>
      </c>
      <c r="F20" s="24"/>
      <c r="G20" s="205"/>
      <c r="H20" s="205"/>
      <c r="I20" s="205"/>
      <c r="J20" s="204"/>
      <c r="K20" s="119">
        <f t="shared" si="0"/>
        <v>0</v>
      </c>
    </row>
    <row r="21" spans="1:11" s="20" customFormat="1" ht="20.100000000000001" customHeight="1" thickBot="1">
      <c r="A21" s="7"/>
      <c r="B21" s="181"/>
      <c r="C21" s="177" t="s">
        <v>178</v>
      </c>
      <c r="D21" s="13">
        <v>1</v>
      </c>
      <c r="E21" s="19"/>
      <c r="F21" s="19"/>
      <c r="G21" s="190"/>
      <c r="H21" s="190"/>
      <c r="I21" s="190"/>
      <c r="J21" s="10"/>
      <c r="K21" s="120">
        <f>SUM(K9:K20)</f>
        <v>0</v>
      </c>
    </row>
    <row r="22" spans="1:11" s="7" customFormat="1" ht="20.100000000000001" customHeight="1">
      <c r="B22" s="181"/>
      <c r="C22" s="177"/>
      <c r="D22" s="13">
        <v>1</v>
      </c>
      <c r="E22" s="19"/>
      <c r="F22" s="19"/>
      <c r="G22" s="190"/>
      <c r="H22" s="190"/>
      <c r="I22" s="190"/>
      <c r="J22" s="10"/>
      <c r="K22" s="120"/>
    </row>
    <row r="23" spans="1:11" ht="20.100000000000001" customHeight="1">
      <c r="A23" s="18">
        <v>2</v>
      </c>
      <c r="B23" s="177">
        <v>3.2</v>
      </c>
      <c r="C23" s="170" t="s">
        <v>179</v>
      </c>
      <c r="D23" s="13">
        <v>1</v>
      </c>
      <c r="E23" s="19"/>
      <c r="F23" s="19"/>
      <c r="G23" s="190"/>
      <c r="H23" s="190"/>
      <c r="I23" s="190"/>
      <c r="J23" s="10"/>
      <c r="K23" s="119"/>
    </row>
    <row r="24" spans="1:11" ht="30">
      <c r="A24" s="18">
        <v>3</v>
      </c>
      <c r="B24" s="177" t="s">
        <v>180</v>
      </c>
      <c r="C24" s="170" t="s">
        <v>428</v>
      </c>
      <c r="D24" s="13">
        <v>1</v>
      </c>
      <c r="E24" s="19"/>
      <c r="F24" s="19"/>
      <c r="G24" s="190"/>
      <c r="H24" s="190"/>
      <c r="I24" s="190"/>
      <c r="J24" s="10"/>
      <c r="K24" s="119"/>
    </row>
    <row r="25" spans="1:11" ht="20.100000000000001" customHeight="1">
      <c r="A25" s="18">
        <v>4</v>
      </c>
      <c r="B25" s="181" t="s">
        <v>181</v>
      </c>
      <c r="C25" s="175" t="s">
        <v>369</v>
      </c>
      <c r="D25" s="13">
        <v>1</v>
      </c>
      <c r="E25" s="24" t="s">
        <v>19</v>
      </c>
      <c r="F25" s="24"/>
      <c r="G25" s="205"/>
      <c r="H25" s="205"/>
      <c r="I25" s="205"/>
      <c r="J25" s="204"/>
      <c r="K25" s="119">
        <f t="shared" si="0"/>
        <v>0</v>
      </c>
    </row>
    <row r="26" spans="1:11" ht="28.5">
      <c r="A26" s="18">
        <v>4</v>
      </c>
      <c r="B26" s="181" t="s">
        <v>182</v>
      </c>
      <c r="C26" s="175" t="s">
        <v>370</v>
      </c>
      <c r="D26" s="13">
        <v>1</v>
      </c>
      <c r="E26" s="24" t="s">
        <v>19</v>
      </c>
      <c r="F26" s="24"/>
      <c r="G26" s="205"/>
      <c r="H26" s="205"/>
      <c r="I26" s="205"/>
      <c r="J26" s="204"/>
      <c r="K26" s="119">
        <f t="shared" si="0"/>
        <v>0</v>
      </c>
    </row>
    <row r="27" spans="1:11" ht="28.5">
      <c r="A27" s="18">
        <v>4</v>
      </c>
      <c r="B27" s="181" t="s">
        <v>183</v>
      </c>
      <c r="C27" s="175" t="s">
        <v>371</v>
      </c>
      <c r="D27" s="13">
        <v>1</v>
      </c>
      <c r="E27" s="24" t="s">
        <v>19</v>
      </c>
      <c r="F27" s="24"/>
      <c r="G27" s="205"/>
      <c r="H27" s="205"/>
      <c r="I27" s="205"/>
      <c r="J27" s="204"/>
      <c r="K27" s="119">
        <f t="shared" si="0"/>
        <v>0</v>
      </c>
    </row>
    <row r="28" spans="1:11" ht="28.5">
      <c r="A28" s="18">
        <v>4</v>
      </c>
      <c r="B28" s="181" t="s">
        <v>184</v>
      </c>
      <c r="C28" s="175" t="s">
        <v>372</v>
      </c>
      <c r="D28" s="13">
        <v>1</v>
      </c>
      <c r="E28" s="24" t="s">
        <v>19</v>
      </c>
      <c r="F28" s="24"/>
      <c r="G28" s="205"/>
      <c r="H28" s="205"/>
      <c r="I28" s="205"/>
      <c r="J28" s="204"/>
      <c r="K28" s="119">
        <f t="shared" si="0"/>
        <v>0</v>
      </c>
    </row>
    <row r="29" spans="1:11" ht="28.5">
      <c r="A29" s="18">
        <v>4</v>
      </c>
      <c r="B29" s="181" t="s">
        <v>185</v>
      </c>
      <c r="C29" s="175" t="s">
        <v>373</v>
      </c>
      <c r="D29" s="13">
        <v>1</v>
      </c>
      <c r="E29" s="24" t="s">
        <v>19</v>
      </c>
      <c r="F29" s="24"/>
      <c r="G29" s="205"/>
      <c r="H29" s="205"/>
      <c r="I29" s="205"/>
      <c r="J29" s="204"/>
      <c r="K29" s="119">
        <f t="shared" si="0"/>
        <v>0</v>
      </c>
    </row>
    <row r="30" spans="1:11" ht="28.5">
      <c r="A30" s="18">
        <v>4</v>
      </c>
      <c r="B30" s="181" t="s">
        <v>287</v>
      </c>
      <c r="C30" s="175" t="s">
        <v>374</v>
      </c>
      <c r="D30" s="13">
        <v>1</v>
      </c>
      <c r="E30" s="24" t="s">
        <v>19</v>
      </c>
      <c r="F30" s="24"/>
      <c r="G30" s="205"/>
      <c r="H30" s="205"/>
      <c r="I30" s="205"/>
      <c r="J30" s="204"/>
      <c r="K30" s="119">
        <f t="shared" si="0"/>
        <v>0</v>
      </c>
    </row>
    <row r="31" spans="1:11" ht="21.75" customHeight="1">
      <c r="A31" s="18">
        <v>4</v>
      </c>
      <c r="B31" s="181" t="s">
        <v>288</v>
      </c>
      <c r="C31" s="175" t="s">
        <v>375</v>
      </c>
      <c r="D31" s="13">
        <v>1</v>
      </c>
      <c r="E31" s="24" t="s">
        <v>19</v>
      </c>
      <c r="F31" s="24"/>
      <c r="G31" s="205"/>
      <c r="H31" s="205"/>
      <c r="I31" s="205"/>
      <c r="J31" s="204"/>
      <c r="K31" s="119">
        <f t="shared" si="0"/>
        <v>0</v>
      </c>
    </row>
    <row r="32" spans="1:11" ht="34.5" customHeight="1">
      <c r="A32" s="18">
        <v>3</v>
      </c>
      <c r="B32" s="177" t="s">
        <v>186</v>
      </c>
      <c r="C32" s="174" t="s">
        <v>429</v>
      </c>
      <c r="D32" s="13">
        <v>1</v>
      </c>
      <c r="E32" s="19"/>
      <c r="F32" s="19"/>
      <c r="G32" s="190"/>
      <c r="H32" s="190"/>
      <c r="I32" s="190"/>
      <c r="J32" s="10"/>
      <c r="K32" s="119"/>
    </row>
    <row r="33" spans="1:11" ht="20.100000000000001" customHeight="1">
      <c r="A33" s="18">
        <v>4</v>
      </c>
      <c r="B33" s="181" t="s">
        <v>187</v>
      </c>
      <c r="C33" s="175" t="s">
        <v>377</v>
      </c>
      <c r="D33" s="13">
        <v>1</v>
      </c>
      <c r="E33" s="24" t="s">
        <v>19</v>
      </c>
      <c r="F33" s="24"/>
      <c r="G33" s="205"/>
      <c r="H33" s="205"/>
      <c r="I33" s="205"/>
      <c r="J33" s="204"/>
      <c r="K33" s="119">
        <f t="shared" si="0"/>
        <v>0</v>
      </c>
    </row>
    <row r="34" spans="1:11" ht="20.100000000000001" customHeight="1">
      <c r="A34" s="18">
        <v>4</v>
      </c>
      <c r="B34" s="181" t="s">
        <v>188</v>
      </c>
      <c r="C34" s="175" t="s">
        <v>250</v>
      </c>
      <c r="D34" s="13">
        <v>1</v>
      </c>
      <c r="E34" s="24" t="s">
        <v>19</v>
      </c>
      <c r="F34" s="24"/>
      <c r="G34" s="205"/>
      <c r="H34" s="205"/>
      <c r="I34" s="205"/>
      <c r="J34" s="204"/>
      <c r="K34" s="119">
        <f t="shared" si="0"/>
        <v>0</v>
      </c>
    </row>
    <row r="35" spans="1:11" ht="20.100000000000001" customHeight="1">
      <c r="A35" s="18">
        <v>4</v>
      </c>
      <c r="B35" s="181" t="s">
        <v>189</v>
      </c>
      <c r="C35" s="175" t="s">
        <v>378</v>
      </c>
      <c r="D35" s="13">
        <v>1</v>
      </c>
      <c r="E35" s="24" t="s">
        <v>19</v>
      </c>
      <c r="F35" s="24"/>
      <c r="G35" s="205"/>
      <c r="H35" s="205"/>
      <c r="I35" s="205"/>
      <c r="J35" s="204"/>
      <c r="K35" s="119">
        <f t="shared" si="0"/>
        <v>0</v>
      </c>
    </row>
    <row r="36" spans="1:11" ht="20.100000000000001" customHeight="1">
      <c r="A36" s="18">
        <v>4</v>
      </c>
      <c r="B36" s="181" t="s">
        <v>190</v>
      </c>
      <c r="C36" s="175" t="s">
        <v>430</v>
      </c>
      <c r="D36" s="13">
        <v>1</v>
      </c>
      <c r="E36" s="24" t="s">
        <v>19</v>
      </c>
      <c r="F36" s="24"/>
      <c r="G36" s="205"/>
      <c r="H36" s="205"/>
      <c r="I36" s="205"/>
      <c r="J36" s="204"/>
      <c r="K36" s="119">
        <f t="shared" si="0"/>
        <v>0</v>
      </c>
    </row>
    <row r="37" spans="1:11" ht="20.100000000000001" customHeight="1">
      <c r="A37" s="18">
        <v>4</v>
      </c>
      <c r="B37" s="181" t="s">
        <v>191</v>
      </c>
      <c r="C37" s="175" t="s">
        <v>431</v>
      </c>
      <c r="D37" s="13">
        <v>1</v>
      </c>
      <c r="E37" s="24" t="s">
        <v>19</v>
      </c>
      <c r="F37" s="24"/>
      <c r="G37" s="205"/>
      <c r="H37" s="205"/>
      <c r="I37" s="205"/>
      <c r="J37" s="204"/>
      <c r="K37" s="119">
        <f t="shared" si="0"/>
        <v>0</v>
      </c>
    </row>
    <row r="38" spans="1:11" ht="20.100000000000001" customHeight="1">
      <c r="A38" s="18">
        <v>4</v>
      </c>
      <c r="B38" s="181" t="s">
        <v>192</v>
      </c>
      <c r="C38" s="175" t="s">
        <v>381</v>
      </c>
      <c r="D38" s="13">
        <v>1</v>
      </c>
      <c r="E38" s="24" t="s">
        <v>19</v>
      </c>
      <c r="F38" s="24"/>
      <c r="G38" s="205"/>
      <c r="H38" s="205"/>
      <c r="I38" s="205"/>
      <c r="J38" s="204"/>
      <c r="K38" s="119">
        <f t="shared" si="0"/>
        <v>0</v>
      </c>
    </row>
    <row r="39" spans="1:11" ht="20.100000000000001" customHeight="1">
      <c r="A39" s="18">
        <v>4</v>
      </c>
      <c r="B39" s="181" t="s">
        <v>193</v>
      </c>
      <c r="C39" s="175" t="s">
        <v>432</v>
      </c>
      <c r="D39" s="13">
        <v>1</v>
      </c>
      <c r="E39" s="24" t="s">
        <v>19</v>
      </c>
      <c r="F39" s="24"/>
      <c r="G39" s="205"/>
      <c r="H39" s="205"/>
      <c r="I39" s="205"/>
      <c r="J39" s="204"/>
      <c r="K39" s="119">
        <f t="shared" si="0"/>
        <v>0</v>
      </c>
    </row>
    <row r="40" spans="1:11" ht="20.100000000000001" customHeight="1">
      <c r="A40" s="18">
        <v>4</v>
      </c>
      <c r="B40" s="181" t="s">
        <v>433</v>
      </c>
      <c r="C40" s="175" t="s">
        <v>128</v>
      </c>
      <c r="D40" s="13">
        <v>1</v>
      </c>
      <c r="E40" s="24" t="s">
        <v>19</v>
      </c>
      <c r="F40" s="24"/>
      <c r="G40" s="205"/>
      <c r="H40" s="205"/>
      <c r="I40" s="205"/>
      <c r="J40" s="204"/>
      <c r="K40" s="119">
        <f t="shared" si="0"/>
        <v>0</v>
      </c>
    </row>
    <row r="41" spans="1:11" ht="20.100000000000001" customHeight="1">
      <c r="A41" s="18">
        <v>4</v>
      </c>
      <c r="B41" s="181" t="s">
        <v>434</v>
      </c>
      <c r="C41" s="175" t="s">
        <v>130</v>
      </c>
      <c r="D41" s="13">
        <v>1</v>
      </c>
      <c r="E41" s="24" t="s">
        <v>19</v>
      </c>
      <c r="F41" s="24"/>
      <c r="G41" s="205"/>
      <c r="H41" s="205"/>
      <c r="I41" s="205"/>
      <c r="J41" s="204"/>
      <c r="K41" s="119">
        <f t="shared" si="0"/>
        <v>0</v>
      </c>
    </row>
    <row r="42" spans="1:11" ht="20.100000000000001" customHeight="1">
      <c r="B42" s="126" t="s">
        <v>385</v>
      </c>
      <c r="C42" s="175" t="s">
        <v>129</v>
      </c>
      <c r="D42" s="13">
        <v>1</v>
      </c>
      <c r="E42" s="24" t="s">
        <v>19</v>
      </c>
      <c r="F42" s="24"/>
      <c r="G42" s="205"/>
      <c r="H42" s="205"/>
      <c r="I42" s="205"/>
      <c r="J42" s="204"/>
      <c r="K42" s="119">
        <f t="shared" si="0"/>
        <v>0</v>
      </c>
    </row>
    <row r="43" spans="1:11" ht="20.100000000000001" customHeight="1">
      <c r="B43" s="126" t="s">
        <v>386</v>
      </c>
      <c r="C43" s="175" t="s">
        <v>131</v>
      </c>
      <c r="D43" s="13">
        <v>1</v>
      </c>
      <c r="E43" s="24" t="s">
        <v>19</v>
      </c>
      <c r="F43" s="24"/>
      <c r="G43" s="205"/>
      <c r="H43" s="205"/>
      <c r="I43" s="205"/>
      <c r="J43" s="204"/>
      <c r="K43" s="119">
        <f t="shared" si="0"/>
        <v>0</v>
      </c>
    </row>
    <row r="44" spans="1:11" ht="34.5" customHeight="1">
      <c r="A44" s="18">
        <v>3</v>
      </c>
      <c r="B44" s="177" t="s">
        <v>194</v>
      </c>
      <c r="C44" s="170" t="s">
        <v>435</v>
      </c>
      <c r="D44" s="13">
        <v>1</v>
      </c>
      <c r="E44" s="19"/>
      <c r="F44" s="19"/>
      <c r="G44" s="190"/>
      <c r="H44" s="190"/>
      <c r="I44" s="190"/>
      <c r="J44" s="10"/>
      <c r="K44" s="119"/>
    </row>
    <row r="45" spans="1:11" ht="20.100000000000001" customHeight="1">
      <c r="A45" s="18">
        <v>4</v>
      </c>
      <c r="B45" s="181" t="s">
        <v>195</v>
      </c>
      <c r="C45" s="21" t="s">
        <v>134</v>
      </c>
      <c r="D45" s="13">
        <v>1</v>
      </c>
      <c r="E45" s="24" t="s">
        <v>19</v>
      </c>
      <c r="F45" s="24"/>
      <c r="G45" s="205"/>
      <c r="H45" s="205"/>
      <c r="I45" s="205"/>
      <c r="J45" s="204"/>
      <c r="K45" s="119">
        <f t="shared" si="0"/>
        <v>0</v>
      </c>
    </row>
    <row r="46" spans="1:11" ht="20.100000000000001" customHeight="1">
      <c r="A46" s="18">
        <v>4</v>
      </c>
      <c r="B46" s="181" t="s">
        <v>196</v>
      </c>
      <c r="C46" s="21" t="s">
        <v>136</v>
      </c>
      <c r="D46" s="13">
        <v>1</v>
      </c>
      <c r="E46" s="24" t="s">
        <v>19</v>
      </c>
      <c r="F46" s="24"/>
      <c r="G46" s="205"/>
      <c r="H46" s="205"/>
      <c r="I46" s="205"/>
      <c r="J46" s="204"/>
      <c r="K46" s="119">
        <f t="shared" si="0"/>
        <v>0</v>
      </c>
    </row>
    <row r="47" spans="1:11" ht="20.100000000000001" customHeight="1">
      <c r="A47" s="18">
        <v>4</v>
      </c>
      <c r="B47" s="181" t="s">
        <v>197</v>
      </c>
      <c r="C47" s="21" t="s">
        <v>436</v>
      </c>
      <c r="D47" s="13">
        <v>1</v>
      </c>
      <c r="E47" s="24" t="s">
        <v>19</v>
      </c>
      <c r="F47" s="24"/>
      <c r="G47" s="205"/>
      <c r="H47" s="205"/>
      <c r="I47" s="205"/>
      <c r="J47" s="204"/>
      <c r="K47" s="119">
        <f t="shared" si="0"/>
        <v>0</v>
      </c>
    </row>
    <row r="48" spans="1:11" ht="32.25" customHeight="1">
      <c r="A48" s="18">
        <v>4</v>
      </c>
      <c r="B48" s="181" t="s">
        <v>198</v>
      </c>
      <c r="C48" s="21" t="s">
        <v>389</v>
      </c>
      <c r="D48" s="13">
        <v>1</v>
      </c>
      <c r="E48" s="24" t="s">
        <v>19</v>
      </c>
      <c r="F48" s="24"/>
      <c r="G48" s="205"/>
      <c r="H48" s="205"/>
      <c r="I48" s="205"/>
      <c r="J48" s="204"/>
      <c r="K48" s="119">
        <f t="shared" si="0"/>
        <v>0</v>
      </c>
    </row>
    <row r="49" spans="1:11" ht="20.25" customHeight="1">
      <c r="A49" s="18">
        <v>4</v>
      </c>
      <c r="B49" s="181" t="s">
        <v>199</v>
      </c>
      <c r="C49" s="21" t="s">
        <v>139</v>
      </c>
      <c r="D49" s="13">
        <v>1</v>
      </c>
      <c r="E49" s="24" t="s">
        <v>19</v>
      </c>
      <c r="F49" s="24"/>
      <c r="G49" s="205"/>
      <c r="H49" s="205"/>
      <c r="I49" s="205"/>
      <c r="J49" s="204"/>
      <c r="K49" s="119">
        <f t="shared" si="0"/>
        <v>0</v>
      </c>
    </row>
    <row r="50" spans="1:11" ht="45">
      <c r="A50" s="18">
        <v>3</v>
      </c>
      <c r="B50" s="177" t="s">
        <v>200</v>
      </c>
      <c r="C50" s="170" t="s">
        <v>437</v>
      </c>
      <c r="D50" s="13">
        <v>1</v>
      </c>
      <c r="E50" s="19"/>
      <c r="F50" s="19"/>
      <c r="G50" s="190"/>
      <c r="H50" s="190"/>
      <c r="I50" s="190"/>
      <c r="J50" s="10"/>
      <c r="K50" s="119"/>
    </row>
    <row r="51" spans="1:11" ht="20.100000000000001" customHeight="1">
      <c r="A51" s="18">
        <v>4</v>
      </c>
      <c r="B51" s="181" t="s">
        <v>201</v>
      </c>
      <c r="C51" s="21" t="s">
        <v>142</v>
      </c>
      <c r="D51" s="13">
        <v>1</v>
      </c>
      <c r="E51" s="24" t="s">
        <v>19</v>
      </c>
      <c r="F51" s="24"/>
      <c r="G51" s="205"/>
      <c r="H51" s="205"/>
      <c r="I51" s="205"/>
      <c r="J51" s="204"/>
      <c r="K51" s="119">
        <f t="shared" si="0"/>
        <v>0</v>
      </c>
    </row>
    <row r="52" spans="1:11" ht="20.100000000000001" customHeight="1">
      <c r="A52" s="18">
        <v>4</v>
      </c>
      <c r="B52" s="181" t="s">
        <v>202</v>
      </c>
      <c r="C52" s="21" t="s">
        <v>144</v>
      </c>
      <c r="D52" s="13">
        <v>1</v>
      </c>
      <c r="E52" s="24" t="s">
        <v>19</v>
      </c>
      <c r="F52" s="24"/>
      <c r="G52" s="205"/>
      <c r="H52" s="205"/>
      <c r="I52" s="205"/>
      <c r="J52" s="204"/>
      <c r="K52" s="119">
        <f t="shared" si="0"/>
        <v>0</v>
      </c>
    </row>
    <row r="53" spans="1:11" ht="20.100000000000001" customHeight="1">
      <c r="A53" s="18">
        <v>4</v>
      </c>
      <c r="B53" s="181" t="s">
        <v>203</v>
      </c>
      <c r="C53" s="21" t="s">
        <v>391</v>
      </c>
      <c r="D53" s="13">
        <v>1</v>
      </c>
      <c r="E53" s="24" t="s">
        <v>19</v>
      </c>
      <c r="F53" s="24"/>
      <c r="G53" s="205"/>
      <c r="H53" s="205"/>
      <c r="I53" s="205"/>
      <c r="J53" s="204"/>
      <c r="K53" s="119">
        <f t="shared" si="0"/>
        <v>0</v>
      </c>
    </row>
    <row r="54" spans="1:11" ht="20.100000000000001" customHeight="1">
      <c r="A54" s="18">
        <v>4</v>
      </c>
      <c r="B54" s="181" t="s">
        <v>204</v>
      </c>
      <c r="C54" s="21" t="s">
        <v>147</v>
      </c>
      <c r="D54" s="13">
        <v>1</v>
      </c>
      <c r="E54" s="24" t="s">
        <v>19</v>
      </c>
      <c r="F54" s="24"/>
      <c r="G54" s="205"/>
      <c r="H54" s="205"/>
      <c r="I54" s="205"/>
      <c r="J54" s="204"/>
      <c r="K54" s="119">
        <f t="shared" si="0"/>
        <v>0</v>
      </c>
    </row>
    <row r="55" spans="1:11" ht="30">
      <c r="A55" s="18">
        <v>3</v>
      </c>
      <c r="B55" s="177" t="s">
        <v>205</v>
      </c>
      <c r="C55" s="170" t="s">
        <v>438</v>
      </c>
      <c r="D55" s="13">
        <v>1</v>
      </c>
      <c r="E55" s="19"/>
      <c r="F55" s="19"/>
      <c r="G55" s="190"/>
      <c r="H55" s="190"/>
      <c r="I55" s="190"/>
      <c r="J55" s="10"/>
      <c r="K55" s="119"/>
    </row>
    <row r="56" spans="1:11" ht="20.100000000000001" customHeight="1">
      <c r="A56" s="18">
        <v>4</v>
      </c>
      <c r="B56" s="181" t="s">
        <v>206</v>
      </c>
      <c r="C56" s="21" t="s">
        <v>149</v>
      </c>
      <c r="D56" s="13">
        <v>1</v>
      </c>
      <c r="E56" s="24" t="s">
        <v>19</v>
      </c>
      <c r="F56" s="24"/>
      <c r="G56" s="205"/>
      <c r="H56" s="205"/>
      <c r="I56" s="205"/>
      <c r="J56" s="204"/>
      <c r="K56" s="119">
        <f t="shared" si="0"/>
        <v>0</v>
      </c>
    </row>
    <row r="57" spans="1:11" ht="20.100000000000001" customHeight="1">
      <c r="A57" s="18">
        <v>4</v>
      </c>
      <c r="B57" s="181" t="s">
        <v>207</v>
      </c>
      <c r="C57" s="21" t="s">
        <v>150</v>
      </c>
      <c r="D57" s="13">
        <v>1</v>
      </c>
      <c r="E57" s="24" t="s">
        <v>19</v>
      </c>
      <c r="F57" s="24"/>
      <c r="G57" s="205"/>
      <c r="H57" s="205"/>
      <c r="I57" s="205"/>
      <c r="J57" s="204"/>
      <c r="K57" s="119">
        <f t="shared" si="0"/>
        <v>0</v>
      </c>
    </row>
    <row r="58" spans="1:11" ht="20.100000000000001" customHeight="1">
      <c r="A58" s="18">
        <v>4</v>
      </c>
      <c r="B58" s="181" t="s">
        <v>208</v>
      </c>
      <c r="C58" s="21" t="s">
        <v>252</v>
      </c>
      <c r="D58" s="13">
        <v>1</v>
      </c>
      <c r="E58" s="24" t="s">
        <v>19</v>
      </c>
      <c r="F58" s="24"/>
      <c r="G58" s="205"/>
      <c r="H58" s="205"/>
      <c r="I58" s="205"/>
      <c r="J58" s="204"/>
      <c r="K58" s="119">
        <f t="shared" si="0"/>
        <v>0</v>
      </c>
    </row>
    <row r="59" spans="1:11" ht="20.100000000000001" customHeight="1">
      <c r="A59" s="18">
        <v>4</v>
      </c>
      <c r="B59" s="181" t="s">
        <v>209</v>
      </c>
      <c r="C59" s="21" t="s">
        <v>393</v>
      </c>
      <c r="D59" s="13">
        <v>1</v>
      </c>
      <c r="E59" s="24" t="s">
        <v>19</v>
      </c>
      <c r="F59" s="24"/>
      <c r="G59" s="205"/>
      <c r="H59" s="205"/>
      <c r="I59" s="205"/>
      <c r="J59" s="204"/>
      <c r="K59" s="119">
        <f t="shared" si="0"/>
        <v>0</v>
      </c>
    </row>
    <row r="60" spans="1:11" ht="20.100000000000001" customHeight="1">
      <c r="A60" s="18">
        <v>4</v>
      </c>
      <c r="B60" s="181" t="s">
        <v>439</v>
      </c>
      <c r="C60" s="21" t="s">
        <v>152</v>
      </c>
      <c r="D60" s="13">
        <v>1</v>
      </c>
      <c r="E60" s="24" t="s">
        <v>19</v>
      </c>
      <c r="F60" s="24"/>
      <c r="G60" s="205"/>
      <c r="H60" s="205"/>
      <c r="I60" s="205"/>
      <c r="J60" s="204"/>
      <c r="K60" s="119">
        <f t="shared" si="0"/>
        <v>0</v>
      </c>
    </row>
    <row r="61" spans="1:11" ht="20.100000000000001" customHeight="1">
      <c r="A61" s="18">
        <v>4</v>
      </c>
      <c r="B61" s="181" t="s">
        <v>440</v>
      </c>
      <c r="C61" s="21" t="s">
        <v>153</v>
      </c>
      <c r="D61" s="13">
        <v>1</v>
      </c>
      <c r="E61" s="24" t="s">
        <v>19</v>
      </c>
      <c r="F61" s="24"/>
      <c r="G61" s="205"/>
      <c r="H61" s="205"/>
      <c r="I61" s="205"/>
      <c r="J61" s="204"/>
      <c r="K61" s="119">
        <f t="shared" si="0"/>
        <v>0</v>
      </c>
    </row>
    <row r="62" spans="1:11" ht="30">
      <c r="A62" s="18">
        <v>3</v>
      </c>
      <c r="B62" s="177" t="s">
        <v>210</v>
      </c>
      <c r="C62" s="174" t="s">
        <v>441</v>
      </c>
      <c r="D62" s="13">
        <v>1</v>
      </c>
      <c r="E62" s="24" t="s">
        <v>19</v>
      </c>
      <c r="F62" s="24"/>
      <c r="G62" s="205"/>
      <c r="H62" s="205"/>
      <c r="I62" s="205"/>
      <c r="J62" s="204"/>
      <c r="K62" s="119">
        <f t="shared" si="0"/>
        <v>0</v>
      </c>
    </row>
    <row r="63" spans="1:11">
      <c r="B63" s="177" t="s">
        <v>211</v>
      </c>
      <c r="C63" s="170" t="s">
        <v>155</v>
      </c>
      <c r="D63" s="13">
        <v>1</v>
      </c>
      <c r="E63" s="19"/>
      <c r="F63" s="19"/>
      <c r="G63" s="190"/>
      <c r="H63" s="190"/>
      <c r="I63" s="190"/>
      <c r="J63" s="10"/>
      <c r="K63" s="119"/>
    </row>
    <row r="64" spans="1:11" ht="20.100000000000001" customHeight="1">
      <c r="B64" s="181" t="s">
        <v>397</v>
      </c>
      <c r="C64" s="13"/>
      <c r="D64" s="13">
        <v>1</v>
      </c>
      <c r="E64" s="24" t="s">
        <v>19</v>
      </c>
      <c r="F64" s="24"/>
      <c r="G64" s="205"/>
      <c r="H64" s="205"/>
      <c r="I64" s="205"/>
      <c r="J64" s="204"/>
      <c r="K64" s="119">
        <f t="shared" si="0"/>
        <v>0</v>
      </c>
    </row>
    <row r="65" spans="1:11" ht="20.100000000000001" customHeight="1">
      <c r="B65" s="181" t="s">
        <v>398</v>
      </c>
      <c r="C65" s="13"/>
      <c r="D65" s="13">
        <v>1</v>
      </c>
      <c r="E65" s="24" t="s">
        <v>19</v>
      </c>
      <c r="F65" s="24"/>
      <c r="G65" s="205"/>
      <c r="H65" s="205"/>
      <c r="I65" s="205"/>
      <c r="J65" s="204"/>
      <c r="K65" s="119">
        <f t="shared" si="0"/>
        <v>0</v>
      </c>
    </row>
    <row r="66" spans="1:11" s="20" customFormat="1" ht="20.100000000000001" customHeight="1" thickBot="1">
      <c r="A66" s="7"/>
      <c r="B66" s="181"/>
      <c r="C66" s="177" t="s">
        <v>212</v>
      </c>
      <c r="D66" s="13">
        <v>1</v>
      </c>
      <c r="E66" s="19"/>
      <c r="F66" s="19"/>
      <c r="G66" s="190"/>
      <c r="H66" s="190"/>
      <c r="I66" s="190"/>
      <c r="J66" s="10"/>
      <c r="K66" s="120">
        <f>SUM(K25:K65)</f>
        <v>0</v>
      </c>
    </row>
    <row r="67" spans="1:11" s="7" customFormat="1" ht="20.100000000000001" customHeight="1">
      <c r="B67" s="181"/>
      <c r="C67" s="177"/>
      <c r="D67" s="13">
        <v>1</v>
      </c>
      <c r="E67" s="19"/>
      <c r="F67" s="19"/>
      <c r="G67" s="190"/>
      <c r="H67" s="190"/>
      <c r="I67" s="190"/>
      <c r="J67" s="10"/>
      <c r="K67" s="120"/>
    </row>
    <row r="68" spans="1:11" s="40" customFormat="1" ht="20.100000000000001" customHeight="1">
      <c r="A68" s="40">
        <v>2</v>
      </c>
      <c r="B68" s="176">
        <v>3.3</v>
      </c>
      <c r="C68" s="174" t="s">
        <v>442</v>
      </c>
      <c r="D68" s="13">
        <v>1</v>
      </c>
      <c r="E68" s="97"/>
      <c r="F68" s="97"/>
      <c r="G68" s="206"/>
      <c r="H68" s="206"/>
      <c r="I68" s="206"/>
      <c r="J68" s="206"/>
      <c r="K68" s="121"/>
    </row>
    <row r="69" spans="1:11" s="40" customFormat="1" ht="30">
      <c r="A69" s="40">
        <v>3</v>
      </c>
      <c r="B69" s="176" t="s">
        <v>213</v>
      </c>
      <c r="C69" s="174" t="s">
        <v>443</v>
      </c>
      <c r="D69" s="13">
        <v>1</v>
      </c>
      <c r="E69" s="97"/>
      <c r="F69" s="97"/>
      <c r="G69" s="206"/>
      <c r="H69" s="206"/>
      <c r="I69" s="206"/>
      <c r="J69" s="206"/>
      <c r="K69" s="121"/>
    </row>
    <row r="70" spans="1:11" s="40" customFormat="1" ht="68.25" customHeight="1">
      <c r="A70" s="40">
        <v>4</v>
      </c>
      <c r="B70" s="181" t="s">
        <v>214</v>
      </c>
      <c r="C70" s="21" t="s">
        <v>444</v>
      </c>
      <c r="D70" s="13">
        <v>1</v>
      </c>
      <c r="E70" s="24" t="s">
        <v>19</v>
      </c>
      <c r="F70" s="24"/>
      <c r="G70" s="122"/>
      <c r="H70" s="122"/>
      <c r="I70" s="122"/>
      <c r="J70" s="122"/>
      <c r="K70" s="119">
        <f t="shared" ref="K70:K100" si="1">G70+I70+J70</f>
        <v>0</v>
      </c>
    </row>
    <row r="71" spans="1:11" s="40" customFormat="1" ht="77.25" customHeight="1">
      <c r="A71" s="40">
        <v>4</v>
      </c>
      <c r="B71" s="181" t="s">
        <v>215</v>
      </c>
      <c r="C71" s="21" t="s">
        <v>445</v>
      </c>
      <c r="D71" s="13">
        <v>1</v>
      </c>
      <c r="E71" s="24" t="s">
        <v>19</v>
      </c>
      <c r="F71" s="24"/>
      <c r="G71" s="122"/>
      <c r="H71" s="122"/>
      <c r="I71" s="122"/>
      <c r="J71" s="122"/>
      <c r="K71" s="119">
        <f t="shared" si="1"/>
        <v>0</v>
      </c>
    </row>
    <row r="72" spans="1:11" s="40" customFormat="1" ht="63" customHeight="1">
      <c r="A72" s="40">
        <v>4</v>
      </c>
      <c r="B72" s="181" t="s">
        <v>216</v>
      </c>
      <c r="C72" s="21" t="s">
        <v>446</v>
      </c>
      <c r="D72" s="13">
        <v>1</v>
      </c>
      <c r="E72" s="24" t="s">
        <v>19</v>
      </c>
      <c r="F72" s="24"/>
      <c r="G72" s="122"/>
      <c r="H72" s="122"/>
      <c r="I72" s="122"/>
      <c r="J72" s="122"/>
      <c r="K72" s="119">
        <f t="shared" si="1"/>
        <v>0</v>
      </c>
    </row>
    <row r="73" spans="1:11" s="40" customFormat="1" ht="51.75" customHeight="1">
      <c r="A73" s="40">
        <v>4</v>
      </c>
      <c r="B73" s="181" t="s">
        <v>217</v>
      </c>
      <c r="C73" s="21" t="s">
        <v>447</v>
      </c>
      <c r="D73" s="13">
        <v>1</v>
      </c>
      <c r="E73" s="24" t="s">
        <v>19</v>
      </c>
      <c r="F73" s="24"/>
      <c r="G73" s="122"/>
      <c r="H73" s="122"/>
      <c r="I73" s="122"/>
      <c r="J73" s="122"/>
      <c r="K73" s="119">
        <f t="shared" si="1"/>
        <v>0</v>
      </c>
    </row>
    <row r="74" spans="1:11" s="40" customFormat="1" ht="75" customHeight="1">
      <c r="A74" s="40">
        <v>4</v>
      </c>
      <c r="B74" s="181" t="s">
        <v>218</v>
      </c>
      <c r="C74" s="21" t="s">
        <v>448</v>
      </c>
      <c r="D74" s="13">
        <v>1</v>
      </c>
      <c r="E74" s="24" t="s">
        <v>19</v>
      </c>
      <c r="F74" s="24"/>
      <c r="G74" s="122"/>
      <c r="H74" s="122"/>
      <c r="I74" s="122"/>
      <c r="J74" s="122"/>
      <c r="K74" s="119">
        <f t="shared" si="1"/>
        <v>0</v>
      </c>
    </row>
    <row r="75" spans="1:11" s="40" customFormat="1" ht="62.25" customHeight="1">
      <c r="A75" s="40">
        <v>4</v>
      </c>
      <c r="B75" s="181" t="s">
        <v>219</v>
      </c>
      <c r="C75" s="21" t="s">
        <v>449</v>
      </c>
      <c r="D75" s="13">
        <v>1</v>
      </c>
      <c r="E75" s="24" t="s">
        <v>19</v>
      </c>
      <c r="F75" s="24"/>
      <c r="G75" s="122"/>
      <c r="H75" s="122"/>
      <c r="I75" s="122"/>
      <c r="J75" s="122"/>
      <c r="K75" s="119">
        <f t="shared" si="1"/>
        <v>0</v>
      </c>
    </row>
    <row r="76" spans="1:11" s="40" customFormat="1" ht="63" customHeight="1">
      <c r="A76" s="40">
        <v>4</v>
      </c>
      <c r="B76" s="181" t="s">
        <v>220</v>
      </c>
      <c r="C76" s="21" t="s">
        <v>450</v>
      </c>
      <c r="D76" s="13">
        <v>1</v>
      </c>
      <c r="E76" s="24" t="s">
        <v>19</v>
      </c>
      <c r="F76" s="24"/>
      <c r="G76" s="122"/>
      <c r="H76" s="122"/>
      <c r="I76" s="122"/>
      <c r="J76" s="122"/>
      <c r="K76" s="119">
        <f t="shared" si="1"/>
        <v>0</v>
      </c>
    </row>
    <row r="77" spans="1:11" s="40" customFormat="1" ht="64.5" customHeight="1">
      <c r="A77" s="40">
        <v>4</v>
      </c>
      <c r="B77" s="181" t="s">
        <v>221</v>
      </c>
      <c r="C77" s="21" t="s">
        <v>451</v>
      </c>
      <c r="D77" s="13">
        <v>1</v>
      </c>
      <c r="E77" s="24" t="s">
        <v>19</v>
      </c>
      <c r="F77" s="24"/>
      <c r="G77" s="122"/>
      <c r="H77" s="122"/>
      <c r="I77" s="122"/>
      <c r="J77" s="122"/>
      <c r="K77" s="119">
        <f t="shared" si="1"/>
        <v>0</v>
      </c>
    </row>
    <row r="78" spans="1:11" s="40" customFormat="1" ht="22.5" customHeight="1">
      <c r="A78" s="40">
        <v>4</v>
      </c>
      <c r="B78" s="181" t="s">
        <v>222</v>
      </c>
      <c r="C78" s="21" t="s">
        <v>225</v>
      </c>
      <c r="D78" s="13">
        <v>1</v>
      </c>
      <c r="E78" s="24" t="s">
        <v>19</v>
      </c>
      <c r="F78" s="24"/>
      <c r="G78" s="122"/>
      <c r="H78" s="122"/>
      <c r="I78" s="122"/>
      <c r="J78" s="122"/>
      <c r="K78" s="119">
        <f t="shared" si="1"/>
        <v>0</v>
      </c>
    </row>
    <row r="79" spans="1:11" s="40" customFormat="1" ht="30" customHeight="1">
      <c r="A79" s="40">
        <v>4</v>
      </c>
      <c r="B79" s="181" t="s">
        <v>223</v>
      </c>
      <c r="C79" s="21" t="s">
        <v>227</v>
      </c>
      <c r="D79" s="13">
        <v>1</v>
      </c>
      <c r="E79" s="24" t="s">
        <v>19</v>
      </c>
      <c r="F79" s="24"/>
      <c r="G79" s="122"/>
      <c r="H79" s="122"/>
      <c r="I79" s="122"/>
      <c r="J79" s="122"/>
      <c r="K79" s="119">
        <f t="shared" si="1"/>
        <v>0</v>
      </c>
    </row>
    <row r="80" spans="1:11" s="40" customFormat="1" ht="30" customHeight="1">
      <c r="A80" s="40">
        <v>4</v>
      </c>
      <c r="B80" s="181" t="s">
        <v>224</v>
      </c>
      <c r="C80" s="21" t="s">
        <v>452</v>
      </c>
      <c r="D80" s="13">
        <v>1</v>
      </c>
      <c r="E80" s="24" t="s">
        <v>19</v>
      </c>
      <c r="F80" s="24"/>
      <c r="G80" s="122"/>
      <c r="H80" s="122"/>
      <c r="I80" s="122"/>
      <c r="J80" s="122"/>
      <c r="K80" s="119">
        <f t="shared" si="1"/>
        <v>0</v>
      </c>
    </row>
    <row r="81" spans="1:11" s="40" customFormat="1" ht="48" customHeight="1">
      <c r="A81" s="40">
        <v>4</v>
      </c>
      <c r="B81" s="181" t="s">
        <v>226</v>
      </c>
      <c r="C81" s="21" t="s">
        <v>453</v>
      </c>
      <c r="D81" s="13">
        <v>1</v>
      </c>
      <c r="E81" s="24" t="s">
        <v>19</v>
      </c>
      <c r="F81" s="24"/>
      <c r="G81" s="122"/>
      <c r="H81" s="122"/>
      <c r="I81" s="122"/>
      <c r="J81" s="122"/>
      <c r="K81" s="119">
        <f t="shared" si="1"/>
        <v>0</v>
      </c>
    </row>
    <row r="82" spans="1:11" s="40" customFormat="1" ht="36" customHeight="1">
      <c r="A82" s="40">
        <v>4</v>
      </c>
      <c r="B82" s="181" t="s">
        <v>228</v>
      </c>
      <c r="C82" s="21" t="s">
        <v>231</v>
      </c>
      <c r="D82" s="13">
        <v>1</v>
      </c>
      <c r="E82" s="24" t="s">
        <v>19</v>
      </c>
      <c r="F82" s="24"/>
      <c r="G82" s="122"/>
      <c r="H82" s="122"/>
      <c r="I82" s="122"/>
      <c r="J82" s="122"/>
      <c r="K82" s="119">
        <f t="shared" si="1"/>
        <v>0</v>
      </c>
    </row>
    <row r="83" spans="1:11" s="40" customFormat="1" ht="30" customHeight="1">
      <c r="A83" s="40">
        <v>4</v>
      </c>
      <c r="B83" s="181" t="s">
        <v>229</v>
      </c>
      <c r="C83" s="21" t="s">
        <v>454</v>
      </c>
      <c r="D83" s="13">
        <v>1</v>
      </c>
      <c r="E83" s="24" t="s">
        <v>19</v>
      </c>
      <c r="F83" s="24"/>
      <c r="G83" s="122"/>
      <c r="H83" s="122"/>
      <c r="I83" s="122"/>
      <c r="J83" s="122"/>
      <c r="K83" s="119">
        <f t="shared" si="1"/>
        <v>0</v>
      </c>
    </row>
    <row r="84" spans="1:11" s="40" customFormat="1" ht="30">
      <c r="A84" s="40">
        <v>4</v>
      </c>
      <c r="B84" s="181" t="s">
        <v>230</v>
      </c>
      <c r="C84" s="174" t="s">
        <v>455</v>
      </c>
      <c r="D84" s="13">
        <v>1</v>
      </c>
      <c r="E84" s="176"/>
      <c r="F84" s="176"/>
      <c r="G84" s="122"/>
      <c r="H84" s="122"/>
      <c r="I84" s="122"/>
      <c r="J84" s="122"/>
      <c r="K84" s="121"/>
    </row>
    <row r="85" spans="1:11" s="40" customFormat="1" ht="22.5" customHeight="1">
      <c r="B85" s="177"/>
      <c r="C85" s="22"/>
      <c r="D85" s="13">
        <v>1</v>
      </c>
      <c r="E85" s="24" t="s">
        <v>19</v>
      </c>
      <c r="F85" s="24"/>
      <c r="G85" s="122"/>
      <c r="H85" s="122"/>
      <c r="I85" s="122"/>
      <c r="J85" s="122"/>
      <c r="K85" s="119">
        <f t="shared" si="1"/>
        <v>0</v>
      </c>
    </row>
    <row r="86" spans="1:11" s="40" customFormat="1" ht="21" customHeight="1">
      <c r="B86" s="177"/>
      <c r="C86" s="122"/>
      <c r="D86" s="13">
        <v>1</v>
      </c>
      <c r="E86" s="24" t="s">
        <v>19</v>
      </c>
      <c r="F86" s="24"/>
      <c r="G86" s="122"/>
      <c r="H86" s="122"/>
      <c r="I86" s="122"/>
      <c r="J86" s="122"/>
      <c r="K86" s="119">
        <f t="shared" si="1"/>
        <v>0</v>
      </c>
    </row>
    <row r="87" spans="1:11" s="40" customFormat="1" ht="30">
      <c r="A87" s="40">
        <v>3</v>
      </c>
      <c r="B87" s="177" t="s">
        <v>232</v>
      </c>
      <c r="C87" s="174" t="s">
        <v>456</v>
      </c>
      <c r="D87" s="13">
        <v>1</v>
      </c>
      <c r="E87" s="176"/>
      <c r="F87" s="176"/>
      <c r="G87" s="206"/>
      <c r="H87" s="206"/>
      <c r="I87" s="206"/>
      <c r="J87" s="206"/>
      <c r="K87" s="121"/>
    </row>
    <row r="88" spans="1:11" s="40" customFormat="1" ht="27.75" customHeight="1">
      <c r="A88" s="40">
        <v>4</v>
      </c>
      <c r="B88" s="181" t="s">
        <v>233</v>
      </c>
      <c r="C88" s="175" t="s">
        <v>457</v>
      </c>
      <c r="D88" s="13">
        <v>1</v>
      </c>
      <c r="E88" s="24" t="s">
        <v>19</v>
      </c>
      <c r="F88" s="24"/>
      <c r="G88" s="122"/>
      <c r="H88" s="122"/>
      <c r="I88" s="122"/>
      <c r="J88" s="122"/>
      <c r="K88" s="119">
        <f t="shared" si="1"/>
        <v>0</v>
      </c>
    </row>
    <row r="89" spans="1:11" s="40" customFormat="1" ht="57.75" customHeight="1">
      <c r="A89" s="40">
        <v>4</v>
      </c>
      <c r="B89" s="181" t="s">
        <v>234</v>
      </c>
      <c r="C89" s="175" t="s">
        <v>458</v>
      </c>
      <c r="D89" s="13">
        <v>1</v>
      </c>
      <c r="E89" s="24" t="s">
        <v>19</v>
      </c>
      <c r="F89" s="24"/>
      <c r="G89" s="122"/>
      <c r="H89" s="122"/>
      <c r="I89" s="122"/>
      <c r="J89" s="122"/>
      <c r="K89" s="119">
        <f t="shared" si="1"/>
        <v>0</v>
      </c>
    </row>
    <row r="90" spans="1:11" s="40" customFormat="1" ht="42.75" customHeight="1">
      <c r="A90" s="40">
        <v>3</v>
      </c>
      <c r="B90" s="177" t="s">
        <v>235</v>
      </c>
      <c r="C90" s="123" t="s">
        <v>459</v>
      </c>
      <c r="D90" s="13">
        <v>1</v>
      </c>
      <c r="E90" s="24"/>
      <c r="F90" s="24"/>
      <c r="G90" s="206"/>
      <c r="H90" s="206"/>
      <c r="I90" s="206"/>
      <c r="J90" s="206"/>
      <c r="K90" s="119"/>
    </row>
    <row r="91" spans="1:11" s="40" customFormat="1" ht="59.25" customHeight="1">
      <c r="A91" s="40">
        <v>4</v>
      </c>
      <c r="B91" s="181" t="s">
        <v>236</v>
      </c>
      <c r="C91" s="175" t="s">
        <v>460</v>
      </c>
      <c r="D91" s="13">
        <v>1</v>
      </c>
      <c r="E91" s="24" t="s">
        <v>19</v>
      </c>
      <c r="F91" s="24"/>
      <c r="G91" s="122"/>
      <c r="H91" s="122"/>
      <c r="I91" s="122"/>
      <c r="J91" s="122"/>
      <c r="K91" s="119">
        <f t="shared" si="1"/>
        <v>0</v>
      </c>
    </row>
    <row r="92" spans="1:11" s="40" customFormat="1" ht="29.25" customHeight="1">
      <c r="A92" s="40">
        <v>4</v>
      </c>
      <c r="B92" s="181" t="s">
        <v>237</v>
      </c>
      <c r="C92" s="175" t="s">
        <v>461</v>
      </c>
      <c r="D92" s="13">
        <v>1</v>
      </c>
      <c r="E92" s="24" t="s">
        <v>19</v>
      </c>
      <c r="F92" s="24"/>
      <c r="G92" s="122"/>
      <c r="H92" s="122"/>
      <c r="I92" s="122"/>
      <c r="J92" s="122"/>
      <c r="K92" s="119">
        <f t="shared" si="1"/>
        <v>0</v>
      </c>
    </row>
    <row r="93" spans="1:11" s="40" customFormat="1" ht="71.25" customHeight="1">
      <c r="A93" s="40">
        <v>4</v>
      </c>
      <c r="B93" s="181" t="s">
        <v>462</v>
      </c>
      <c r="C93" s="175" t="s">
        <v>463</v>
      </c>
      <c r="D93" s="13">
        <v>1</v>
      </c>
      <c r="E93" s="24" t="s">
        <v>19</v>
      </c>
      <c r="F93" s="24"/>
      <c r="G93" s="122"/>
      <c r="H93" s="122"/>
      <c r="I93" s="122"/>
      <c r="J93" s="122"/>
      <c r="K93" s="119">
        <f t="shared" si="1"/>
        <v>0</v>
      </c>
    </row>
    <row r="94" spans="1:11" s="40" customFormat="1" ht="90.75" customHeight="1">
      <c r="B94" s="181" t="s">
        <v>464</v>
      </c>
      <c r="C94" s="8" t="s">
        <v>465</v>
      </c>
      <c r="D94" s="13">
        <v>1</v>
      </c>
      <c r="E94" s="24" t="s">
        <v>19</v>
      </c>
      <c r="F94" s="24"/>
      <c r="G94" s="122"/>
      <c r="H94" s="122"/>
      <c r="I94" s="122"/>
      <c r="J94" s="122"/>
      <c r="K94" s="119">
        <f t="shared" si="1"/>
        <v>0</v>
      </c>
    </row>
    <row r="95" spans="1:11" s="40" customFormat="1" ht="20.100000000000001" customHeight="1">
      <c r="B95" s="181" t="s">
        <v>466</v>
      </c>
      <c r="C95" s="107"/>
      <c r="D95" s="13">
        <v>1</v>
      </c>
      <c r="E95" s="24" t="s">
        <v>19</v>
      </c>
      <c r="F95" s="24"/>
      <c r="G95" s="122"/>
      <c r="H95" s="122"/>
      <c r="I95" s="122"/>
      <c r="J95" s="122"/>
      <c r="K95" s="119">
        <f t="shared" si="1"/>
        <v>0</v>
      </c>
    </row>
    <row r="96" spans="1:11" s="40" customFormat="1" ht="14.25">
      <c r="B96" s="181" t="s">
        <v>467</v>
      </c>
      <c r="C96" s="107"/>
      <c r="D96" s="13">
        <v>1</v>
      </c>
      <c r="E96" s="24" t="s">
        <v>19</v>
      </c>
      <c r="F96" s="24"/>
      <c r="G96" s="122"/>
      <c r="H96" s="122"/>
      <c r="I96" s="122"/>
      <c r="J96" s="122"/>
      <c r="K96" s="119">
        <f t="shared" si="1"/>
        <v>0</v>
      </c>
    </row>
    <row r="97" spans="1:11" s="40" customFormat="1" ht="20.100000000000001" customHeight="1">
      <c r="B97" s="181" t="s">
        <v>468</v>
      </c>
      <c r="C97" s="107"/>
      <c r="D97" s="13">
        <v>1</v>
      </c>
      <c r="E97" s="24" t="s">
        <v>19</v>
      </c>
      <c r="F97" s="24"/>
      <c r="G97" s="122"/>
      <c r="H97" s="122"/>
      <c r="I97" s="122"/>
      <c r="J97" s="122"/>
      <c r="K97" s="119">
        <f t="shared" si="1"/>
        <v>0</v>
      </c>
    </row>
    <row r="98" spans="1:11" s="40" customFormat="1">
      <c r="B98" s="177" t="s">
        <v>469</v>
      </c>
      <c r="C98" s="174" t="s">
        <v>164</v>
      </c>
      <c r="D98" s="13">
        <v>1</v>
      </c>
      <c r="E98" s="97"/>
      <c r="F98" s="97"/>
      <c r="G98" s="206"/>
      <c r="H98" s="206"/>
      <c r="I98" s="206"/>
      <c r="J98" s="206"/>
      <c r="K98" s="121"/>
    </row>
    <row r="99" spans="1:11" s="40" customFormat="1" ht="20.100000000000001" customHeight="1">
      <c r="B99" s="6" t="s">
        <v>470</v>
      </c>
      <c r="C99" s="122"/>
      <c r="D99" s="13">
        <v>1</v>
      </c>
      <c r="E99" s="24" t="s">
        <v>19</v>
      </c>
      <c r="F99" s="24"/>
      <c r="G99" s="122"/>
      <c r="H99" s="122"/>
      <c r="I99" s="122"/>
      <c r="J99" s="122"/>
      <c r="K99" s="119">
        <f t="shared" si="1"/>
        <v>0</v>
      </c>
    </row>
    <row r="100" spans="1:11" s="40" customFormat="1" ht="20.100000000000001" customHeight="1">
      <c r="B100" s="6" t="s">
        <v>471</v>
      </c>
      <c r="C100" s="122"/>
      <c r="D100" s="13">
        <v>1</v>
      </c>
      <c r="E100" s="24" t="s">
        <v>19</v>
      </c>
      <c r="F100" s="24"/>
      <c r="G100" s="122"/>
      <c r="H100" s="122"/>
      <c r="I100" s="122"/>
      <c r="J100" s="122"/>
      <c r="K100" s="119">
        <f t="shared" si="1"/>
        <v>0</v>
      </c>
    </row>
    <row r="101" spans="1:11" s="124" customFormat="1" ht="20.100000000000001" customHeight="1" thickBot="1">
      <c r="A101" s="14"/>
      <c r="B101" s="6"/>
      <c r="C101" s="19" t="s">
        <v>239</v>
      </c>
      <c r="D101" s="13">
        <v>1</v>
      </c>
      <c r="E101" s="97"/>
      <c r="F101" s="97"/>
      <c r="G101" s="206"/>
      <c r="H101" s="206"/>
      <c r="I101" s="206"/>
      <c r="J101" s="206"/>
      <c r="K101" s="120">
        <f>SUM(K70:K100)</f>
        <v>0</v>
      </c>
    </row>
    <row r="102" spans="1:11" s="14" customFormat="1" ht="20.100000000000001" customHeight="1">
      <c r="B102" s="6"/>
      <c r="C102" s="19"/>
      <c r="D102" s="13">
        <v>1</v>
      </c>
      <c r="E102" s="97"/>
      <c r="F102" s="97"/>
      <c r="G102" s="206"/>
      <c r="H102" s="206"/>
      <c r="I102" s="206"/>
      <c r="J102" s="206"/>
      <c r="K102" s="120"/>
    </row>
    <row r="103" spans="1:11" ht="20.100000000000001" customHeight="1">
      <c r="A103" s="18">
        <v>2</v>
      </c>
      <c r="B103" s="177">
        <v>3.4</v>
      </c>
      <c r="C103" s="170" t="s">
        <v>165</v>
      </c>
      <c r="D103" s="13">
        <v>1</v>
      </c>
      <c r="E103" s="19"/>
      <c r="F103" s="19"/>
      <c r="G103" s="190"/>
      <c r="H103" s="190"/>
      <c r="I103" s="190"/>
      <c r="J103" s="10"/>
      <c r="K103" s="119"/>
    </row>
    <row r="104" spans="1:11" ht="28.5">
      <c r="A104" s="18">
        <v>3</v>
      </c>
      <c r="B104" s="181" t="s">
        <v>240</v>
      </c>
      <c r="C104" s="21" t="s">
        <v>167</v>
      </c>
      <c r="D104" s="13">
        <v>1</v>
      </c>
      <c r="E104" s="24" t="s">
        <v>19</v>
      </c>
      <c r="F104" s="24"/>
      <c r="G104" s="205"/>
      <c r="H104" s="205"/>
      <c r="I104" s="205"/>
      <c r="J104" s="204"/>
      <c r="K104" s="119">
        <f>G104+I104+J104</f>
        <v>0</v>
      </c>
    </row>
    <row r="105" spans="1:11" ht="20.100000000000001" customHeight="1">
      <c r="B105" s="181" t="s">
        <v>241</v>
      </c>
      <c r="C105" s="13"/>
      <c r="D105" s="13">
        <v>1</v>
      </c>
      <c r="E105" s="24" t="s">
        <v>19</v>
      </c>
      <c r="F105" s="24"/>
      <c r="G105" s="205"/>
      <c r="H105" s="205"/>
      <c r="I105" s="205"/>
      <c r="J105" s="204"/>
      <c r="K105" s="119">
        <f>G105+I105+J105</f>
        <v>0</v>
      </c>
    </row>
    <row r="106" spans="1:11" ht="20.100000000000001" customHeight="1">
      <c r="B106" s="181" t="s">
        <v>242</v>
      </c>
      <c r="C106" s="13"/>
      <c r="D106" s="13">
        <v>1</v>
      </c>
      <c r="E106" s="24" t="s">
        <v>19</v>
      </c>
      <c r="F106" s="24"/>
      <c r="G106" s="205"/>
      <c r="H106" s="205"/>
      <c r="I106" s="205"/>
      <c r="J106" s="204"/>
      <c r="K106" s="119">
        <f>G106+I106+J106</f>
        <v>0</v>
      </c>
    </row>
    <row r="107" spans="1:11" s="20" customFormat="1" ht="20.100000000000001" customHeight="1" thickBot="1">
      <c r="A107" s="7"/>
      <c r="B107" s="177"/>
      <c r="C107" s="177" t="s">
        <v>472</v>
      </c>
      <c r="D107" s="205"/>
      <c r="E107" s="19"/>
      <c r="F107" s="19"/>
      <c r="G107" s="190"/>
      <c r="H107" s="190"/>
      <c r="I107" s="190"/>
      <c r="J107" s="10"/>
      <c r="K107" s="120">
        <f>SUM(K104:K106)</f>
        <v>0</v>
      </c>
    </row>
    <row r="108" spans="1:11" s="7" customFormat="1" ht="20.100000000000001" customHeight="1">
      <c r="B108" s="177"/>
      <c r="C108" s="177"/>
      <c r="D108" s="205"/>
      <c r="E108" s="19"/>
      <c r="F108" s="19"/>
      <c r="G108" s="190"/>
      <c r="H108" s="190"/>
      <c r="I108" s="190"/>
      <c r="J108" s="10"/>
      <c r="K108" s="120"/>
    </row>
    <row r="109" spans="1:11" ht="38.25" customHeight="1">
      <c r="B109" s="238" t="s">
        <v>524</v>
      </c>
      <c r="C109" s="239"/>
      <c r="D109" s="205"/>
      <c r="E109" s="19"/>
      <c r="F109" s="19"/>
      <c r="G109" s="190"/>
      <c r="H109" s="190"/>
      <c r="I109" s="190"/>
      <c r="J109" s="10"/>
      <c r="K109" s="120">
        <f>K21+K66+K101+K107</f>
        <v>0</v>
      </c>
    </row>
    <row r="110" spans="1:11" ht="20.100000000000001" customHeight="1">
      <c r="B110" s="4"/>
      <c r="C110" s="7"/>
      <c r="D110" s="51"/>
      <c r="E110" s="51"/>
      <c r="F110" s="51"/>
      <c r="G110" s="51"/>
      <c r="H110" s="51"/>
      <c r="I110" s="51"/>
      <c r="J110" s="7"/>
      <c r="K110" s="7"/>
    </row>
    <row r="111" spans="1:11" ht="20.100000000000001" customHeight="1">
      <c r="B111" s="4"/>
      <c r="C111" s="45"/>
      <c r="D111" s="7"/>
      <c r="E111" s="4"/>
      <c r="F111" s="4"/>
      <c r="G111" s="7"/>
      <c r="H111" s="7"/>
      <c r="I111" s="7"/>
      <c r="J111" s="7"/>
      <c r="K111" s="7"/>
    </row>
    <row r="112" spans="1:11" ht="20.100000000000001" customHeight="1">
      <c r="B112" s="240"/>
      <c r="C112" s="241"/>
      <c r="D112" s="7"/>
      <c r="E112" s="4"/>
      <c r="F112" s="4"/>
      <c r="G112" s="7"/>
      <c r="H112" s="7"/>
      <c r="I112" s="7"/>
      <c r="J112" s="7"/>
      <c r="K112" s="7"/>
    </row>
    <row r="113" spans="2:11" ht="38.25" customHeight="1">
      <c r="B113" s="240" t="s">
        <v>473</v>
      </c>
      <c r="C113" s="241"/>
      <c r="D113" s="7"/>
      <c r="E113" s="4"/>
      <c r="F113" s="4"/>
      <c r="G113" s="7"/>
      <c r="H113" s="7"/>
      <c r="I113" s="7"/>
      <c r="J113" s="7"/>
      <c r="K113" s="7"/>
    </row>
    <row r="114" spans="2:11" ht="20.100000000000001" customHeight="1">
      <c r="B114" s="26" t="s">
        <v>8</v>
      </c>
      <c r="C114" s="27" t="s">
        <v>341</v>
      </c>
      <c r="D114" s="7"/>
      <c r="E114" s="4"/>
      <c r="F114" s="4"/>
      <c r="G114" s="7"/>
      <c r="H114" s="7"/>
      <c r="I114" s="7"/>
      <c r="J114" s="7"/>
      <c r="K114" s="7"/>
    </row>
    <row r="115" spans="2:11" ht="20.100000000000001" customHeight="1">
      <c r="B115" s="4"/>
      <c r="C115" s="5" t="s">
        <v>13</v>
      </c>
      <c r="D115" s="4"/>
      <c r="E115" s="4"/>
      <c r="F115" s="4"/>
      <c r="G115" s="7"/>
      <c r="H115" s="7"/>
      <c r="I115" s="7"/>
      <c r="J115" s="7"/>
      <c r="K115" s="7"/>
    </row>
    <row r="116" spans="2:11" ht="20.100000000000001" customHeight="1">
      <c r="B116" s="4"/>
      <c r="C116" s="5" t="s">
        <v>14</v>
      </c>
      <c r="D116" s="4"/>
      <c r="E116" s="4"/>
      <c r="F116" s="4"/>
      <c r="G116" s="7"/>
      <c r="H116" s="7"/>
      <c r="I116" s="7"/>
      <c r="J116" s="7"/>
      <c r="K116" s="7"/>
    </row>
    <row r="117" spans="2:11" ht="20.100000000000001" customHeight="1">
      <c r="B117" s="4"/>
      <c r="C117" s="5" t="s">
        <v>15</v>
      </c>
      <c r="D117" s="4"/>
      <c r="E117" s="4"/>
      <c r="F117" s="4"/>
      <c r="G117" s="7"/>
      <c r="H117" s="7"/>
      <c r="I117" s="7"/>
      <c r="J117" s="7"/>
      <c r="K117" s="7"/>
    </row>
    <row r="118" spans="2:11" ht="20.100000000000001" customHeight="1">
      <c r="B118" s="4"/>
      <c r="C118" s="45"/>
      <c r="D118" s="7"/>
      <c r="E118" s="4"/>
      <c r="F118" s="4"/>
      <c r="G118" s="7"/>
      <c r="H118" s="7"/>
      <c r="I118" s="7"/>
      <c r="J118" s="7"/>
      <c r="K118" s="7"/>
    </row>
    <row r="119" spans="2:11" ht="20.100000000000001" customHeight="1">
      <c r="B119" s="15"/>
    </row>
    <row r="120" spans="2:11" ht="20.100000000000001" customHeight="1">
      <c r="B120" s="15"/>
    </row>
    <row r="121" spans="2:11" ht="20.100000000000001" customHeight="1">
      <c r="B121" s="15"/>
    </row>
    <row r="122" spans="2:11" ht="20.100000000000001" customHeight="1">
      <c r="B122" s="15"/>
    </row>
    <row r="123" spans="2:11" ht="20.100000000000001" customHeight="1"/>
    <row r="124" spans="2:11" ht="20.100000000000001" customHeight="1"/>
    <row r="125" spans="2:11" ht="20.100000000000001" customHeight="1"/>
    <row r="126" spans="2:11" ht="20.100000000000001" customHeight="1"/>
    <row r="127" spans="2:11" ht="20.100000000000001" customHeight="1"/>
    <row r="128" spans="2:11" ht="74.25" customHeight="1"/>
    <row r="129" ht="19.5" customHeight="1"/>
    <row r="130" ht="60.75" customHeight="1"/>
    <row r="131" ht="18" customHeight="1"/>
    <row r="132" ht="18.75" customHeight="1"/>
    <row r="133" ht="15" customHeight="1"/>
    <row r="134" ht="60" customHeight="1"/>
    <row r="135" ht="60.75" customHeight="1"/>
    <row r="136" ht="19.5" customHeight="1"/>
    <row r="137" ht="33.75" customHeight="1"/>
    <row r="138" ht="31.5" customHeight="1"/>
    <row r="139" ht="33" customHeight="1"/>
    <row r="140" ht="19.5" customHeight="1"/>
    <row r="141" ht="46.5" customHeight="1"/>
    <row r="142" ht="44.25" customHeight="1"/>
    <row r="143" ht="16.5" customHeight="1"/>
    <row r="144" ht="100.5" customHeight="1"/>
    <row r="145" ht="103.5" customHeight="1"/>
    <row r="146" ht="60" customHeight="1"/>
    <row r="147" ht="25.5" customHeight="1"/>
    <row r="148" ht="18" customHeight="1"/>
    <row r="149" ht="17.25" customHeight="1"/>
    <row r="150" ht="18.75" customHeight="1"/>
    <row r="151" ht="23.25" customHeight="1"/>
    <row r="152" ht="15.75" customHeight="1"/>
    <row r="153" ht="16.5" customHeight="1"/>
    <row r="154" ht="35.25" customHeight="1"/>
    <row r="155" ht="19.5" customHeight="1"/>
    <row r="156" ht="16.5" customHeight="1"/>
    <row r="159" ht="40.5" customHeight="1"/>
    <row r="160" ht="19.5" customHeight="1"/>
    <row r="161" ht="20.25" customHeight="1"/>
    <row r="162" ht="18" customHeight="1"/>
    <row r="163" ht="18.75" customHeight="1"/>
    <row r="164" ht="19.5" customHeight="1"/>
    <row r="165" ht="18" customHeight="1"/>
  </sheetData>
  <mergeCells count="8">
    <mergeCell ref="B8:B9"/>
    <mergeCell ref="B109:C109"/>
    <mergeCell ref="B112:C112"/>
    <mergeCell ref="B113:C113"/>
    <mergeCell ref="B1:K1"/>
    <mergeCell ref="D2:K2"/>
    <mergeCell ref="B6:C6"/>
    <mergeCell ref="B7:C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3"/>
  <sheetViews>
    <sheetView zoomScale="70" zoomScaleNormal="70" workbookViewId="0">
      <selection activeCell="C11" sqref="C11"/>
    </sheetView>
  </sheetViews>
  <sheetFormatPr defaultColWidth="10.42578125" defaultRowHeight="15"/>
  <cols>
    <col min="1" max="1" width="10.42578125" style="129"/>
    <col min="2" max="2" width="12.42578125" style="129" customWidth="1"/>
    <col min="3" max="3" width="108.28515625" style="129" customWidth="1"/>
    <col min="4" max="7" width="19.7109375" style="127" customWidth="1"/>
    <col min="8" max="10" width="19.7109375" style="155" customWidth="1"/>
    <col min="11" max="11" width="22.7109375" style="160" customWidth="1"/>
    <col min="12" max="16384" width="10.42578125" style="129"/>
  </cols>
  <sheetData>
    <row r="1" spans="1:11" s="127" customFormat="1" ht="20.100000000000001" customHeight="1">
      <c r="B1" s="249" t="s">
        <v>474</v>
      </c>
      <c r="C1" s="249"/>
      <c r="D1" s="249"/>
      <c r="E1" s="249"/>
      <c r="F1" s="249"/>
      <c r="G1" s="249"/>
      <c r="H1" s="249"/>
      <c r="I1" s="249"/>
      <c r="J1" s="249"/>
      <c r="K1" s="249"/>
    </row>
    <row r="2" spans="1:11" s="127" customFormat="1" ht="20.100000000000001" customHeight="1">
      <c r="B2" s="182"/>
      <c r="C2" s="182" t="s">
        <v>515</v>
      </c>
      <c r="D2" s="250"/>
      <c r="E2" s="250"/>
      <c r="F2" s="250"/>
      <c r="G2" s="250"/>
      <c r="H2" s="250"/>
      <c r="I2" s="250"/>
      <c r="J2" s="250"/>
      <c r="K2" s="250"/>
    </row>
    <row r="3" spans="1:11" s="127" customFormat="1" ht="32.25" customHeight="1">
      <c r="A3" s="127" t="s">
        <v>5</v>
      </c>
      <c r="B3" s="186" t="s">
        <v>2</v>
      </c>
      <c r="C3" s="186" t="s">
        <v>0</v>
      </c>
      <c r="D3" s="186" t="s">
        <v>3</v>
      </c>
      <c r="E3" s="186" t="s">
        <v>1</v>
      </c>
      <c r="F3" s="186" t="s">
        <v>294</v>
      </c>
      <c r="G3" s="186" t="s">
        <v>76</v>
      </c>
      <c r="H3" s="144" t="s">
        <v>289</v>
      </c>
      <c r="I3" s="144" t="s">
        <v>245</v>
      </c>
      <c r="J3" s="144" t="s">
        <v>244</v>
      </c>
      <c r="K3" s="156" t="s">
        <v>246</v>
      </c>
    </row>
    <row r="4" spans="1:11" ht="20.100000000000001" customHeight="1">
      <c r="B4" s="128" t="s">
        <v>82</v>
      </c>
      <c r="C4" s="128" t="s">
        <v>83</v>
      </c>
      <c r="D4" s="128" t="s">
        <v>84</v>
      </c>
      <c r="E4" s="128" t="s">
        <v>84</v>
      </c>
      <c r="F4" s="128"/>
      <c r="G4" s="128"/>
      <c r="H4" s="145" t="s">
        <v>247</v>
      </c>
      <c r="I4" s="145" t="s">
        <v>248</v>
      </c>
      <c r="J4" s="145" t="s">
        <v>290</v>
      </c>
      <c r="K4" s="157" t="s">
        <v>249</v>
      </c>
    </row>
    <row r="5" spans="1:11" ht="20.100000000000001" customHeight="1">
      <c r="B5" s="251" t="s">
        <v>175</v>
      </c>
      <c r="C5" s="252"/>
      <c r="D5" s="186"/>
      <c r="E5" s="186"/>
      <c r="F5" s="186"/>
      <c r="G5" s="186"/>
      <c r="H5" s="146"/>
      <c r="I5" s="146"/>
      <c r="J5" s="146"/>
      <c r="K5" s="158"/>
    </row>
    <row r="6" spans="1:11" ht="20.100000000000001" customHeight="1">
      <c r="B6" s="251" t="s">
        <v>414</v>
      </c>
      <c r="C6" s="252"/>
      <c r="D6" s="130"/>
      <c r="E6" s="130"/>
      <c r="F6" s="130"/>
      <c r="G6" s="130"/>
      <c r="H6" s="146"/>
      <c r="I6" s="146"/>
      <c r="J6" s="146"/>
      <c r="K6" s="158"/>
    </row>
    <row r="7" spans="1:11" ht="30.75" customHeight="1">
      <c r="A7" s="129">
        <v>2</v>
      </c>
      <c r="B7" s="225">
        <v>3.1</v>
      </c>
      <c r="C7" s="25" t="s">
        <v>415</v>
      </c>
      <c r="D7" s="130"/>
      <c r="E7" s="130"/>
      <c r="F7" s="130"/>
      <c r="G7" s="130"/>
      <c r="H7" s="146"/>
      <c r="I7" s="146"/>
      <c r="J7" s="146"/>
      <c r="K7" s="158"/>
    </row>
    <row r="8" spans="1:11" ht="45">
      <c r="A8" s="129">
        <v>3</v>
      </c>
      <c r="B8" s="131" t="s">
        <v>176</v>
      </c>
      <c r="C8" s="132" t="s">
        <v>277</v>
      </c>
      <c r="D8" s="133">
        <v>1</v>
      </c>
      <c r="E8" s="133" t="s">
        <v>19</v>
      </c>
      <c r="F8" s="133"/>
      <c r="G8" s="133"/>
      <c r="H8" s="147">
        <v>1084655</v>
      </c>
      <c r="I8" s="147">
        <v>30000</v>
      </c>
      <c r="J8" s="147">
        <v>130158.59999999999</v>
      </c>
      <c r="K8" s="148">
        <f>H8+I8+J8</f>
        <v>1244813.6000000001</v>
      </c>
    </row>
    <row r="9" spans="1:11" ht="30">
      <c r="A9" s="129">
        <v>3</v>
      </c>
      <c r="B9" s="131" t="s">
        <v>417</v>
      </c>
      <c r="C9" s="132" t="s">
        <v>322</v>
      </c>
      <c r="D9" s="133">
        <v>1</v>
      </c>
      <c r="E9" s="133" t="s">
        <v>19</v>
      </c>
      <c r="F9" s="133"/>
      <c r="G9" s="133"/>
      <c r="H9" s="147">
        <v>12165469</v>
      </c>
      <c r="I9" s="147">
        <v>40000</v>
      </c>
      <c r="J9" s="147">
        <v>1459856.28</v>
      </c>
      <c r="K9" s="148">
        <f t="shared" ref="K9:K72" si="0">H9+I9+J9</f>
        <v>13665325.279999999</v>
      </c>
    </row>
    <row r="10" spans="1:11" ht="37.5" customHeight="1">
      <c r="A10" s="129">
        <v>3</v>
      </c>
      <c r="B10" s="131" t="s">
        <v>418</v>
      </c>
      <c r="C10" s="132" t="s">
        <v>97</v>
      </c>
      <c r="D10" s="133">
        <v>1</v>
      </c>
      <c r="E10" s="133" t="s">
        <v>19</v>
      </c>
      <c r="F10" s="133"/>
      <c r="G10" s="133"/>
      <c r="H10" s="147">
        <v>5739909</v>
      </c>
      <c r="I10" s="147">
        <v>30000</v>
      </c>
      <c r="J10" s="147">
        <v>688789.08</v>
      </c>
      <c r="K10" s="148">
        <f t="shared" si="0"/>
        <v>6458698.0800000001</v>
      </c>
    </row>
    <row r="11" spans="1:11" ht="34.5" customHeight="1">
      <c r="A11" s="129">
        <v>3</v>
      </c>
      <c r="B11" s="131" t="s">
        <v>419</v>
      </c>
      <c r="C11" s="132" t="s">
        <v>475</v>
      </c>
      <c r="D11" s="133">
        <v>1</v>
      </c>
      <c r="E11" s="133" t="s">
        <v>19</v>
      </c>
      <c r="F11" s="133"/>
      <c r="G11" s="133"/>
      <c r="H11" s="147">
        <v>459623</v>
      </c>
      <c r="I11" s="147">
        <v>30000</v>
      </c>
      <c r="J11" s="147">
        <v>55154.759999999995</v>
      </c>
      <c r="K11" s="148">
        <f t="shared" si="0"/>
        <v>544777.76</v>
      </c>
    </row>
    <row r="12" spans="1:11" ht="19.5" customHeight="1">
      <c r="A12" s="129">
        <v>3</v>
      </c>
      <c r="B12" s="131" t="s">
        <v>420</v>
      </c>
      <c r="C12" s="184" t="s">
        <v>102</v>
      </c>
      <c r="D12" s="133">
        <v>1</v>
      </c>
      <c r="E12" s="133" t="s">
        <v>19</v>
      </c>
      <c r="F12" s="133"/>
      <c r="G12" s="133"/>
      <c r="H12" s="147">
        <v>182253</v>
      </c>
      <c r="I12" s="147">
        <v>30000</v>
      </c>
      <c r="J12" s="147">
        <v>21870.36</v>
      </c>
      <c r="K12" s="148">
        <f t="shared" si="0"/>
        <v>234123.36</v>
      </c>
    </row>
    <row r="13" spans="1:11" ht="30">
      <c r="A13" s="129">
        <v>3</v>
      </c>
      <c r="B13" s="131" t="s">
        <v>421</v>
      </c>
      <c r="C13" s="184" t="s">
        <v>476</v>
      </c>
      <c r="D13" s="133">
        <v>1</v>
      </c>
      <c r="E13" s="133" t="s">
        <v>19</v>
      </c>
      <c r="F13" s="133"/>
      <c r="G13" s="133"/>
      <c r="H13" s="147">
        <v>50000</v>
      </c>
      <c r="I13" s="147"/>
      <c r="J13" s="147">
        <v>6000</v>
      </c>
      <c r="K13" s="148">
        <f t="shared" si="0"/>
        <v>56000</v>
      </c>
    </row>
    <row r="14" spans="1:11" ht="28.5">
      <c r="B14" s="131" t="s">
        <v>423</v>
      </c>
      <c r="C14" s="134" t="s">
        <v>103</v>
      </c>
      <c r="D14" s="133">
        <v>1</v>
      </c>
      <c r="E14" s="130"/>
      <c r="F14" s="130"/>
      <c r="G14" s="130"/>
      <c r="H14" s="148"/>
      <c r="I14" s="148"/>
      <c r="J14" s="148">
        <v>0</v>
      </c>
      <c r="K14" s="148">
        <f t="shared" si="0"/>
        <v>0</v>
      </c>
    </row>
    <row r="15" spans="1:11" ht="20.100000000000001" customHeight="1">
      <c r="B15" s="133" t="s">
        <v>424</v>
      </c>
      <c r="C15" s="135"/>
      <c r="D15" s="133">
        <v>1</v>
      </c>
      <c r="E15" s="133" t="s">
        <v>19</v>
      </c>
      <c r="F15" s="133"/>
      <c r="G15" s="133"/>
      <c r="H15" s="147"/>
      <c r="I15" s="147"/>
      <c r="J15" s="147">
        <v>0</v>
      </c>
      <c r="K15" s="148">
        <f t="shared" si="0"/>
        <v>0</v>
      </c>
    </row>
    <row r="16" spans="1:11" ht="20.100000000000001" customHeight="1">
      <c r="B16" s="133" t="s">
        <v>425</v>
      </c>
      <c r="C16" s="135"/>
      <c r="D16" s="133">
        <v>1</v>
      </c>
      <c r="E16" s="133" t="s">
        <v>19</v>
      </c>
      <c r="F16" s="133"/>
      <c r="G16" s="133"/>
      <c r="H16" s="147"/>
      <c r="I16" s="147"/>
      <c r="J16" s="147">
        <v>0</v>
      </c>
      <c r="K16" s="148">
        <f t="shared" si="0"/>
        <v>0</v>
      </c>
    </row>
    <row r="17" spans="1:11" ht="20.100000000000001" customHeight="1">
      <c r="B17" s="133" t="s">
        <v>426</v>
      </c>
      <c r="C17" s="135"/>
      <c r="D17" s="133">
        <v>1</v>
      </c>
      <c r="E17" s="133" t="s">
        <v>19</v>
      </c>
      <c r="F17" s="133"/>
      <c r="G17" s="133"/>
      <c r="H17" s="147"/>
      <c r="I17" s="147"/>
      <c r="J17" s="147">
        <v>0</v>
      </c>
      <c r="K17" s="148">
        <f t="shared" si="0"/>
        <v>0</v>
      </c>
    </row>
    <row r="18" spans="1:11" ht="20.100000000000001" customHeight="1">
      <c r="B18" s="133" t="s">
        <v>427</v>
      </c>
      <c r="C18" s="135"/>
      <c r="D18" s="133">
        <v>1</v>
      </c>
      <c r="E18" s="133" t="s">
        <v>19</v>
      </c>
      <c r="F18" s="133"/>
      <c r="G18" s="133"/>
      <c r="H18" s="147"/>
      <c r="I18" s="147"/>
      <c r="J18" s="147">
        <v>0</v>
      </c>
      <c r="K18" s="148">
        <f t="shared" si="0"/>
        <v>0</v>
      </c>
    </row>
    <row r="19" spans="1:11" ht="20.100000000000001" customHeight="1">
      <c r="B19" s="133" t="s">
        <v>477</v>
      </c>
      <c r="C19" s="135"/>
      <c r="D19" s="133">
        <v>1</v>
      </c>
      <c r="E19" s="133" t="s">
        <v>19</v>
      </c>
      <c r="F19" s="133"/>
      <c r="G19" s="133"/>
      <c r="H19" s="147"/>
      <c r="I19" s="147"/>
      <c r="J19" s="147">
        <v>0</v>
      </c>
      <c r="K19" s="148">
        <f t="shared" si="0"/>
        <v>0</v>
      </c>
    </row>
    <row r="20" spans="1:11" ht="20.100000000000001" customHeight="1">
      <c r="B20" s="133" t="s">
        <v>478</v>
      </c>
      <c r="C20" s="135"/>
      <c r="D20" s="133">
        <v>1</v>
      </c>
      <c r="E20" s="133" t="s">
        <v>19</v>
      </c>
      <c r="F20" s="133"/>
      <c r="G20" s="133"/>
      <c r="H20" s="147"/>
      <c r="I20" s="147"/>
      <c r="J20" s="147">
        <v>0</v>
      </c>
      <c r="K20" s="148">
        <f t="shared" si="0"/>
        <v>0</v>
      </c>
    </row>
    <row r="21" spans="1:11" s="136" customFormat="1" ht="20.100000000000001" customHeight="1" thickBot="1">
      <c r="A21" s="137"/>
      <c r="B21" s="187"/>
      <c r="C21" s="186" t="s">
        <v>178</v>
      </c>
      <c r="D21" s="133">
        <v>1</v>
      </c>
      <c r="E21" s="130"/>
      <c r="F21" s="130"/>
      <c r="G21" s="130"/>
      <c r="H21" s="149">
        <f>SUM(H8:H20)</f>
        <v>19681909</v>
      </c>
      <c r="I21" s="149">
        <f t="shared" ref="I21" si="1">SUM(I8:I20)</f>
        <v>160000</v>
      </c>
      <c r="J21" s="149">
        <v>2361829.08</v>
      </c>
      <c r="K21" s="148">
        <f t="shared" si="0"/>
        <v>22203738.079999998</v>
      </c>
    </row>
    <row r="22" spans="1:11" s="137" customFormat="1" ht="20.100000000000001" customHeight="1">
      <c r="B22" s="187"/>
      <c r="C22" s="186"/>
      <c r="D22" s="133">
        <v>1</v>
      </c>
      <c r="E22" s="130"/>
      <c r="F22" s="130"/>
      <c r="G22" s="130"/>
      <c r="H22" s="148"/>
      <c r="I22" s="148"/>
      <c r="J22" s="148">
        <v>0</v>
      </c>
      <c r="K22" s="148">
        <f t="shared" si="0"/>
        <v>0</v>
      </c>
    </row>
    <row r="23" spans="1:11" ht="20.100000000000001" customHeight="1">
      <c r="A23" s="129">
        <v>2</v>
      </c>
      <c r="B23" s="186">
        <v>3.2</v>
      </c>
      <c r="C23" s="183" t="s">
        <v>179</v>
      </c>
      <c r="D23" s="133">
        <v>1</v>
      </c>
      <c r="E23" s="130"/>
      <c r="F23" s="130"/>
      <c r="G23" s="130"/>
      <c r="H23" s="148"/>
      <c r="I23" s="148"/>
      <c r="J23" s="148">
        <v>0</v>
      </c>
      <c r="K23" s="148">
        <f t="shared" si="0"/>
        <v>0</v>
      </c>
    </row>
    <row r="24" spans="1:11" ht="40.5" customHeight="1">
      <c r="A24" s="129">
        <v>3</v>
      </c>
      <c r="B24" s="186" t="s">
        <v>180</v>
      </c>
      <c r="C24" s="183" t="s">
        <v>428</v>
      </c>
      <c r="D24" s="133">
        <v>1</v>
      </c>
      <c r="E24" s="130"/>
      <c r="F24" s="130"/>
      <c r="G24" s="130"/>
      <c r="H24" s="148"/>
      <c r="I24" s="148"/>
      <c r="J24" s="148">
        <v>0</v>
      </c>
      <c r="K24" s="148">
        <f t="shared" si="0"/>
        <v>0</v>
      </c>
    </row>
    <row r="25" spans="1:11" ht="20.100000000000001" customHeight="1">
      <c r="A25" s="129">
        <v>4</v>
      </c>
      <c r="B25" s="187" t="s">
        <v>181</v>
      </c>
      <c r="C25" s="184" t="s">
        <v>479</v>
      </c>
      <c r="D25" s="133">
        <v>1</v>
      </c>
      <c r="E25" s="133" t="s">
        <v>19</v>
      </c>
      <c r="F25" s="133"/>
      <c r="G25" s="133"/>
      <c r="H25" s="147">
        <v>50000</v>
      </c>
      <c r="I25" s="147">
        <v>5000</v>
      </c>
      <c r="J25" s="147">
        <v>6000</v>
      </c>
      <c r="K25" s="148">
        <f t="shared" si="0"/>
        <v>61000</v>
      </c>
    </row>
    <row r="26" spans="1:11" ht="27" customHeight="1">
      <c r="A26" s="129">
        <v>4</v>
      </c>
      <c r="B26" s="187" t="s">
        <v>182</v>
      </c>
      <c r="C26" s="184" t="s">
        <v>370</v>
      </c>
      <c r="D26" s="133">
        <v>1</v>
      </c>
      <c r="E26" s="133" t="s">
        <v>19</v>
      </c>
      <c r="F26" s="133"/>
      <c r="G26" s="133"/>
      <c r="H26" s="147">
        <v>26343</v>
      </c>
      <c r="I26" s="147">
        <v>10000</v>
      </c>
      <c r="J26" s="147">
        <v>3161.16</v>
      </c>
      <c r="K26" s="148">
        <f t="shared" si="0"/>
        <v>39504.160000000003</v>
      </c>
    </row>
    <row r="27" spans="1:11" ht="34.5" customHeight="1">
      <c r="A27" s="129">
        <v>4</v>
      </c>
      <c r="B27" s="187" t="s">
        <v>183</v>
      </c>
      <c r="C27" s="184" t="s">
        <v>371</v>
      </c>
      <c r="D27" s="133">
        <v>1</v>
      </c>
      <c r="E27" s="133" t="s">
        <v>19</v>
      </c>
      <c r="F27" s="133"/>
      <c r="G27" s="133"/>
      <c r="H27" s="147">
        <v>26343</v>
      </c>
      <c r="I27" s="147">
        <v>10000</v>
      </c>
      <c r="J27" s="147">
        <v>3161.16</v>
      </c>
      <c r="K27" s="148">
        <f t="shared" si="0"/>
        <v>39504.160000000003</v>
      </c>
    </row>
    <row r="28" spans="1:11" ht="34.5" customHeight="1">
      <c r="A28" s="129">
        <v>4</v>
      </c>
      <c r="B28" s="187" t="s">
        <v>184</v>
      </c>
      <c r="C28" s="184" t="s">
        <v>372</v>
      </c>
      <c r="D28" s="133">
        <v>1</v>
      </c>
      <c r="E28" s="133" t="s">
        <v>19</v>
      </c>
      <c r="F28" s="133"/>
      <c r="G28" s="133"/>
      <c r="H28" s="147">
        <v>26343</v>
      </c>
      <c r="I28" s="147">
        <v>10000</v>
      </c>
      <c r="J28" s="147">
        <v>3161.16</v>
      </c>
      <c r="K28" s="148">
        <f t="shared" si="0"/>
        <v>39504.160000000003</v>
      </c>
    </row>
    <row r="29" spans="1:11" ht="40.5" customHeight="1">
      <c r="A29" s="129">
        <v>4</v>
      </c>
      <c r="B29" s="187" t="s">
        <v>185</v>
      </c>
      <c r="C29" s="184" t="s">
        <v>480</v>
      </c>
      <c r="D29" s="133">
        <v>1</v>
      </c>
      <c r="E29" s="133" t="s">
        <v>19</v>
      </c>
      <c r="F29" s="133"/>
      <c r="G29" s="133"/>
      <c r="H29" s="147">
        <v>26343</v>
      </c>
      <c r="I29" s="147">
        <v>10000</v>
      </c>
      <c r="J29" s="147">
        <v>3161.16</v>
      </c>
      <c r="K29" s="148">
        <f t="shared" si="0"/>
        <v>39504.160000000003</v>
      </c>
    </row>
    <row r="30" spans="1:11" ht="40.5" customHeight="1">
      <c r="A30" s="129">
        <v>4</v>
      </c>
      <c r="B30" s="187" t="s">
        <v>287</v>
      </c>
      <c r="C30" s="175" t="s">
        <v>374</v>
      </c>
      <c r="D30" s="133">
        <v>1</v>
      </c>
      <c r="E30" s="133" t="s">
        <v>19</v>
      </c>
      <c r="F30" s="133"/>
      <c r="G30" s="133"/>
      <c r="H30" s="147">
        <v>26343</v>
      </c>
      <c r="I30" s="147">
        <v>10000</v>
      </c>
      <c r="J30" s="147">
        <v>3161.16</v>
      </c>
      <c r="K30" s="148">
        <f t="shared" si="0"/>
        <v>39504.160000000003</v>
      </c>
    </row>
    <row r="31" spans="1:11" ht="21.75" customHeight="1">
      <c r="A31" s="129">
        <v>4</v>
      </c>
      <c r="B31" s="187" t="s">
        <v>288</v>
      </c>
      <c r="C31" s="175" t="s">
        <v>375</v>
      </c>
      <c r="D31" s="133">
        <v>1</v>
      </c>
      <c r="E31" s="133" t="s">
        <v>19</v>
      </c>
      <c r="F31" s="133"/>
      <c r="G31" s="133"/>
      <c r="H31" s="147">
        <v>26343</v>
      </c>
      <c r="I31" s="147">
        <v>10000</v>
      </c>
      <c r="J31" s="147">
        <v>3161.16</v>
      </c>
      <c r="K31" s="148">
        <f t="shared" si="0"/>
        <v>39504.160000000003</v>
      </c>
    </row>
    <row r="32" spans="1:11" ht="20.100000000000001" customHeight="1">
      <c r="A32" s="129">
        <v>3</v>
      </c>
      <c r="B32" s="186" t="s">
        <v>186</v>
      </c>
      <c r="C32" s="183" t="s">
        <v>429</v>
      </c>
      <c r="D32" s="133">
        <v>1</v>
      </c>
      <c r="E32" s="130"/>
      <c r="F32" s="130"/>
      <c r="G32" s="130"/>
      <c r="H32" s="148"/>
      <c r="I32" s="148"/>
      <c r="J32" s="148">
        <v>0</v>
      </c>
      <c r="K32" s="148">
        <f t="shared" si="0"/>
        <v>0</v>
      </c>
    </row>
    <row r="33" spans="1:11" ht="20.100000000000001" customHeight="1">
      <c r="A33" s="129">
        <v>4</v>
      </c>
      <c r="B33" s="187" t="s">
        <v>187</v>
      </c>
      <c r="C33" s="184" t="s">
        <v>377</v>
      </c>
      <c r="D33" s="133">
        <v>1</v>
      </c>
      <c r="E33" s="133" t="s">
        <v>19</v>
      </c>
      <c r="F33" s="133"/>
      <c r="G33" s="133"/>
      <c r="H33" s="147">
        <v>1204744</v>
      </c>
      <c r="I33" s="147">
        <v>10000</v>
      </c>
      <c r="J33" s="147">
        <v>144569.28</v>
      </c>
      <c r="K33" s="148">
        <f t="shared" si="0"/>
        <v>1359313.28</v>
      </c>
    </row>
    <row r="34" spans="1:11" ht="20.100000000000001" customHeight="1">
      <c r="A34" s="129">
        <v>4</v>
      </c>
      <c r="B34" s="187" t="s">
        <v>188</v>
      </c>
      <c r="C34" s="184" t="s">
        <v>250</v>
      </c>
      <c r="D34" s="133">
        <v>1</v>
      </c>
      <c r="E34" s="133" t="s">
        <v>19</v>
      </c>
      <c r="F34" s="133"/>
      <c r="G34" s="133"/>
      <c r="H34" s="147">
        <v>578277</v>
      </c>
      <c r="I34" s="147">
        <v>10000</v>
      </c>
      <c r="J34" s="147">
        <v>69393.239999999991</v>
      </c>
      <c r="K34" s="148">
        <f t="shared" si="0"/>
        <v>657670.24</v>
      </c>
    </row>
    <row r="35" spans="1:11" ht="20.100000000000001" customHeight="1">
      <c r="A35" s="129">
        <v>4</v>
      </c>
      <c r="B35" s="187" t="s">
        <v>189</v>
      </c>
      <c r="C35" s="184" t="s">
        <v>251</v>
      </c>
      <c r="D35" s="133">
        <v>1</v>
      </c>
      <c r="E35" s="133" t="s">
        <v>19</v>
      </c>
      <c r="F35" s="133"/>
      <c r="G35" s="133"/>
      <c r="H35" s="147">
        <v>963795</v>
      </c>
      <c r="I35" s="147">
        <v>10000</v>
      </c>
      <c r="J35" s="147">
        <v>115655.4</v>
      </c>
      <c r="K35" s="148">
        <f t="shared" si="0"/>
        <v>1089450.3999999999</v>
      </c>
    </row>
    <row r="36" spans="1:11" ht="20.100000000000001" customHeight="1">
      <c r="A36" s="129">
        <v>4</v>
      </c>
      <c r="B36" s="187" t="s">
        <v>190</v>
      </c>
      <c r="C36" s="184" t="s">
        <v>430</v>
      </c>
      <c r="D36" s="133">
        <v>1</v>
      </c>
      <c r="E36" s="133" t="s">
        <v>19</v>
      </c>
      <c r="F36" s="133"/>
      <c r="G36" s="133"/>
      <c r="H36" s="147">
        <v>2467316</v>
      </c>
      <c r="I36" s="147">
        <v>10000</v>
      </c>
      <c r="J36" s="147">
        <v>296077.92</v>
      </c>
      <c r="K36" s="148">
        <f t="shared" si="0"/>
        <v>2773393.92</v>
      </c>
    </row>
    <row r="37" spans="1:11" ht="20.100000000000001" customHeight="1">
      <c r="A37" s="129">
        <v>4</v>
      </c>
      <c r="B37" s="187" t="s">
        <v>191</v>
      </c>
      <c r="C37" s="184" t="s">
        <v>431</v>
      </c>
      <c r="D37" s="133">
        <v>1</v>
      </c>
      <c r="E37" s="133" t="s">
        <v>19</v>
      </c>
      <c r="F37" s="133"/>
      <c r="G37" s="133"/>
      <c r="H37" s="147"/>
      <c r="I37" s="147"/>
      <c r="J37" s="147">
        <v>0</v>
      </c>
      <c r="K37" s="148">
        <f t="shared" si="0"/>
        <v>0</v>
      </c>
    </row>
    <row r="38" spans="1:11" ht="20.100000000000001" customHeight="1">
      <c r="A38" s="129">
        <v>4</v>
      </c>
      <c r="B38" s="187" t="s">
        <v>192</v>
      </c>
      <c r="C38" s="184" t="s">
        <v>381</v>
      </c>
      <c r="D38" s="133">
        <v>1</v>
      </c>
      <c r="E38" s="133" t="s">
        <v>19</v>
      </c>
      <c r="F38" s="133"/>
      <c r="G38" s="133"/>
      <c r="H38" s="147"/>
      <c r="I38" s="147"/>
      <c r="J38" s="147">
        <v>0</v>
      </c>
      <c r="K38" s="148">
        <f t="shared" si="0"/>
        <v>0</v>
      </c>
    </row>
    <row r="39" spans="1:11" ht="20.100000000000001" customHeight="1">
      <c r="A39" s="129">
        <v>4</v>
      </c>
      <c r="B39" s="187" t="s">
        <v>193</v>
      </c>
      <c r="C39" s="184" t="s">
        <v>432</v>
      </c>
      <c r="D39" s="133">
        <v>1</v>
      </c>
      <c r="E39" s="133" t="s">
        <v>19</v>
      </c>
      <c r="F39" s="133"/>
      <c r="G39" s="133"/>
      <c r="H39" s="147">
        <v>481897</v>
      </c>
      <c r="I39" s="147">
        <v>10000</v>
      </c>
      <c r="J39" s="147">
        <v>57827.64</v>
      </c>
      <c r="K39" s="148">
        <f t="shared" si="0"/>
        <v>549724.64</v>
      </c>
    </row>
    <row r="40" spans="1:11" ht="20.100000000000001" customHeight="1">
      <c r="A40" s="129">
        <v>4</v>
      </c>
      <c r="B40" s="187" t="s">
        <v>433</v>
      </c>
      <c r="C40" s="184" t="s">
        <v>128</v>
      </c>
      <c r="D40" s="133">
        <v>1</v>
      </c>
      <c r="E40" s="133" t="s">
        <v>19</v>
      </c>
      <c r="F40" s="133"/>
      <c r="G40" s="133"/>
      <c r="H40" s="147">
        <v>98853</v>
      </c>
      <c r="I40" s="147">
        <v>10000</v>
      </c>
      <c r="J40" s="147">
        <v>11862.359999999999</v>
      </c>
      <c r="K40" s="148">
        <f t="shared" si="0"/>
        <v>120715.36</v>
      </c>
    </row>
    <row r="41" spans="1:11" ht="20.100000000000001" customHeight="1">
      <c r="A41" s="129">
        <v>4</v>
      </c>
      <c r="B41" s="187" t="s">
        <v>434</v>
      </c>
      <c r="C41" s="184" t="s">
        <v>130</v>
      </c>
      <c r="D41" s="133">
        <v>1</v>
      </c>
      <c r="E41" s="133" t="s">
        <v>19</v>
      </c>
      <c r="F41" s="133"/>
      <c r="G41" s="133"/>
      <c r="H41" s="147">
        <v>122530</v>
      </c>
      <c r="I41" s="147">
        <v>10000</v>
      </c>
      <c r="J41" s="147">
        <v>14703.6</v>
      </c>
      <c r="K41" s="148">
        <f t="shared" si="0"/>
        <v>147233.60000000001</v>
      </c>
    </row>
    <row r="42" spans="1:11" ht="20.100000000000001" customHeight="1">
      <c r="B42" s="126" t="s">
        <v>385</v>
      </c>
      <c r="C42" s="175" t="s">
        <v>129</v>
      </c>
      <c r="D42" s="133">
        <v>1</v>
      </c>
      <c r="E42" s="133" t="s">
        <v>19</v>
      </c>
      <c r="F42" s="133"/>
      <c r="G42" s="133"/>
      <c r="H42" s="147"/>
      <c r="I42" s="147"/>
      <c r="J42" s="147">
        <v>0</v>
      </c>
      <c r="K42" s="148">
        <f t="shared" si="0"/>
        <v>0</v>
      </c>
    </row>
    <row r="43" spans="1:11" ht="20.100000000000001" customHeight="1">
      <c r="B43" s="126" t="s">
        <v>386</v>
      </c>
      <c r="C43" s="175" t="s">
        <v>131</v>
      </c>
      <c r="D43" s="133">
        <v>1</v>
      </c>
      <c r="E43" s="133" t="s">
        <v>19</v>
      </c>
      <c r="F43" s="133"/>
      <c r="G43" s="133"/>
      <c r="H43" s="147"/>
      <c r="I43" s="147"/>
      <c r="J43" s="147">
        <v>0</v>
      </c>
      <c r="K43" s="148">
        <f t="shared" si="0"/>
        <v>0</v>
      </c>
    </row>
    <row r="44" spans="1:11" ht="34.5" customHeight="1">
      <c r="A44" s="129">
        <v>3</v>
      </c>
      <c r="B44" s="186" t="s">
        <v>194</v>
      </c>
      <c r="C44" s="138" t="s">
        <v>481</v>
      </c>
      <c r="D44" s="133">
        <v>1</v>
      </c>
      <c r="E44" s="130"/>
      <c r="F44" s="130"/>
      <c r="G44" s="130"/>
      <c r="H44" s="148"/>
      <c r="I44" s="148"/>
      <c r="J44" s="148">
        <v>0</v>
      </c>
      <c r="K44" s="148">
        <f t="shared" si="0"/>
        <v>0</v>
      </c>
    </row>
    <row r="45" spans="1:11" ht="20.100000000000001" customHeight="1">
      <c r="A45" s="129">
        <v>4</v>
      </c>
      <c r="B45" s="187" t="s">
        <v>195</v>
      </c>
      <c r="C45" s="184" t="s">
        <v>134</v>
      </c>
      <c r="D45" s="133">
        <v>1</v>
      </c>
      <c r="E45" s="133" t="s">
        <v>19</v>
      </c>
      <c r="F45" s="133"/>
      <c r="G45" s="133"/>
      <c r="H45" s="147">
        <v>98853</v>
      </c>
      <c r="I45" s="147">
        <v>10000</v>
      </c>
      <c r="J45" s="147">
        <v>11862.359999999999</v>
      </c>
      <c r="K45" s="148">
        <f t="shared" si="0"/>
        <v>120715.36</v>
      </c>
    </row>
    <row r="46" spans="1:11" ht="20.100000000000001" customHeight="1">
      <c r="A46" s="129">
        <v>4</v>
      </c>
      <c r="B46" s="187" t="s">
        <v>196</v>
      </c>
      <c r="C46" s="184" t="s">
        <v>136</v>
      </c>
      <c r="D46" s="133">
        <v>1</v>
      </c>
      <c r="E46" s="133" t="s">
        <v>19</v>
      </c>
      <c r="F46" s="133"/>
      <c r="G46" s="133"/>
      <c r="H46" s="147">
        <v>98853</v>
      </c>
      <c r="I46" s="147">
        <v>10000</v>
      </c>
      <c r="J46" s="147">
        <v>11862.359999999999</v>
      </c>
      <c r="K46" s="148">
        <f t="shared" si="0"/>
        <v>120715.36</v>
      </c>
    </row>
    <row r="47" spans="1:11" ht="20.100000000000001" customHeight="1">
      <c r="A47" s="129">
        <v>4</v>
      </c>
      <c r="B47" s="187" t="s">
        <v>197</v>
      </c>
      <c r="C47" s="184" t="s">
        <v>436</v>
      </c>
      <c r="D47" s="133">
        <v>1</v>
      </c>
      <c r="E47" s="133" t="s">
        <v>19</v>
      </c>
      <c r="F47" s="133"/>
      <c r="G47" s="133"/>
      <c r="H47" s="147">
        <v>98853</v>
      </c>
      <c r="I47" s="147">
        <v>10000</v>
      </c>
      <c r="J47" s="147">
        <v>11862.359999999999</v>
      </c>
      <c r="K47" s="148">
        <f t="shared" si="0"/>
        <v>120715.36</v>
      </c>
    </row>
    <row r="48" spans="1:11" ht="20.100000000000001" customHeight="1">
      <c r="A48" s="129">
        <v>4</v>
      </c>
      <c r="B48" s="187" t="s">
        <v>198</v>
      </c>
      <c r="C48" s="184" t="s">
        <v>389</v>
      </c>
      <c r="D48" s="133">
        <v>1</v>
      </c>
      <c r="E48" s="133" t="s">
        <v>19</v>
      </c>
      <c r="F48" s="133"/>
      <c r="G48" s="133"/>
      <c r="H48" s="147">
        <v>98853</v>
      </c>
      <c r="I48" s="147">
        <v>10000</v>
      </c>
      <c r="J48" s="147">
        <v>11862.359999999999</v>
      </c>
      <c r="K48" s="148">
        <f t="shared" si="0"/>
        <v>120715.36</v>
      </c>
    </row>
    <row r="49" spans="1:11" ht="20.100000000000001" customHeight="1">
      <c r="A49" s="129">
        <v>4</v>
      </c>
      <c r="B49" s="187" t="s">
        <v>199</v>
      </c>
      <c r="C49" s="184" t="s">
        <v>139</v>
      </c>
      <c r="D49" s="133">
        <v>1</v>
      </c>
      <c r="E49" s="133" t="s">
        <v>19</v>
      </c>
      <c r="F49" s="133"/>
      <c r="G49" s="133"/>
      <c r="H49" s="147">
        <v>98853</v>
      </c>
      <c r="I49" s="147">
        <v>10000</v>
      </c>
      <c r="J49" s="147">
        <v>11862.359999999999</v>
      </c>
      <c r="K49" s="148">
        <f t="shared" si="0"/>
        <v>120715.36</v>
      </c>
    </row>
    <row r="50" spans="1:11" ht="33" customHeight="1">
      <c r="A50" s="129">
        <v>3</v>
      </c>
      <c r="B50" s="186" t="s">
        <v>200</v>
      </c>
      <c r="C50" s="183" t="s">
        <v>482</v>
      </c>
      <c r="D50" s="133">
        <v>1</v>
      </c>
      <c r="E50" s="130"/>
      <c r="F50" s="130"/>
      <c r="G50" s="130"/>
      <c r="H50" s="148"/>
      <c r="I50" s="148"/>
      <c r="J50" s="148">
        <v>0</v>
      </c>
      <c r="K50" s="148">
        <f t="shared" si="0"/>
        <v>0</v>
      </c>
    </row>
    <row r="51" spans="1:11" ht="20.100000000000001" customHeight="1">
      <c r="A51" s="129">
        <v>4</v>
      </c>
      <c r="B51" s="187" t="s">
        <v>201</v>
      </c>
      <c r="C51" s="21" t="s">
        <v>142</v>
      </c>
      <c r="D51" s="133">
        <v>1</v>
      </c>
      <c r="E51" s="133" t="s">
        <v>19</v>
      </c>
      <c r="F51" s="133"/>
      <c r="G51" s="133"/>
      <c r="H51" s="147">
        <v>122530</v>
      </c>
      <c r="I51" s="147">
        <v>10000</v>
      </c>
      <c r="J51" s="147">
        <v>14703.6</v>
      </c>
      <c r="K51" s="148">
        <f t="shared" si="0"/>
        <v>147233.60000000001</v>
      </c>
    </row>
    <row r="52" spans="1:11" ht="20.100000000000001" customHeight="1">
      <c r="A52" s="129">
        <v>4</v>
      </c>
      <c r="B52" s="187" t="s">
        <v>202</v>
      </c>
      <c r="C52" s="21" t="s">
        <v>144</v>
      </c>
      <c r="D52" s="133">
        <v>1</v>
      </c>
      <c r="E52" s="133" t="s">
        <v>19</v>
      </c>
      <c r="F52" s="133"/>
      <c r="G52" s="133"/>
      <c r="H52" s="147">
        <v>122530</v>
      </c>
      <c r="I52" s="147">
        <v>10000</v>
      </c>
      <c r="J52" s="147">
        <v>14703.6</v>
      </c>
      <c r="K52" s="148">
        <f t="shared" si="0"/>
        <v>147233.60000000001</v>
      </c>
    </row>
    <row r="53" spans="1:11" ht="20.100000000000001" customHeight="1">
      <c r="A53" s="129">
        <v>4</v>
      </c>
      <c r="B53" s="187" t="s">
        <v>203</v>
      </c>
      <c r="C53" s="21" t="s">
        <v>391</v>
      </c>
      <c r="D53" s="133">
        <v>1</v>
      </c>
      <c r="E53" s="133" t="s">
        <v>19</v>
      </c>
      <c r="F53" s="133"/>
      <c r="G53" s="133"/>
      <c r="H53" s="147">
        <v>122530</v>
      </c>
      <c r="I53" s="147">
        <v>10000</v>
      </c>
      <c r="J53" s="147">
        <v>14703.6</v>
      </c>
      <c r="K53" s="148">
        <f t="shared" si="0"/>
        <v>147233.60000000001</v>
      </c>
    </row>
    <row r="54" spans="1:11" ht="20.100000000000001" customHeight="1">
      <c r="A54" s="129">
        <v>4</v>
      </c>
      <c r="B54" s="187" t="s">
        <v>204</v>
      </c>
      <c r="C54" s="21" t="s">
        <v>147</v>
      </c>
      <c r="D54" s="133">
        <v>1</v>
      </c>
      <c r="E54" s="133" t="s">
        <v>19</v>
      </c>
      <c r="F54" s="133"/>
      <c r="G54" s="133"/>
      <c r="H54" s="147"/>
      <c r="I54" s="147"/>
      <c r="J54" s="147">
        <v>0</v>
      </c>
      <c r="K54" s="148">
        <f t="shared" si="0"/>
        <v>0</v>
      </c>
    </row>
    <row r="55" spans="1:11" ht="28.5" customHeight="1">
      <c r="A55" s="129">
        <v>3</v>
      </c>
      <c r="B55" s="186" t="s">
        <v>205</v>
      </c>
      <c r="C55" s="183" t="s">
        <v>392</v>
      </c>
      <c r="D55" s="133">
        <v>1</v>
      </c>
      <c r="E55" s="130"/>
      <c r="F55" s="130"/>
      <c r="G55" s="130"/>
      <c r="H55" s="148"/>
      <c r="I55" s="148"/>
      <c r="J55" s="148">
        <v>0</v>
      </c>
      <c r="K55" s="148">
        <f t="shared" si="0"/>
        <v>0</v>
      </c>
    </row>
    <row r="56" spans="1:11" ht="20.100000000000001" customHeight="1">
      <c r="A56" s="129">
        <v>4</v>
      </c>
      <c r="B56" s="187" t="s">
        <v>206</v>
      </c>
      <c r="C56" s="184" t="s">
        <v>149</v>
      </c>
      <c r="D56" s="133">
        <v>1</v>
      </c>
      <c r="E56" s="133" t="s">
        <v>19</v>
      </c>
      <c r="F56" s="133"/>
      <c r="G56" s="133"/>
      <c r="H56" s="147">
        <v>78672</v>
      </c>
      <c r="I56" s="147">
        <v>10000</v>
      </c>
      <c r="J56" s="147">
        <v>9440.64</v>
      </c>
      <c r="K56" s="148">
        <f t="shared" si="0"/>
        <v>98112.639999999999</v>
      </c>
    </row>
    <row r="57" spans="1:11" ht="20.100000000000001" customHeight="1">
      <c r="A57" s="129">
        <v>4</v>
      </c>
      <c r="B57" s="187" t="s">
        <v>207</v>
      </c>
      <c r="C57" s="184" t="s">
        <v>150</v>
      </c>
      <c r="D57" s="133">
        <v>1</v>
      </c>
      <c r="E57" s="133" t="s">
        <v>19</v>
      </c>
      <c r="F57" s="133"/>
      <c r="G57" s="133"/>
      <c r="H57" s="147">
        <v>78672</v>
      </c>
      <c r="I57" s="147">
        <v>10000</v>
      </c>
      <c r="J57" s="147">
        <v>9440.64</v>
      </c>
      <c r="K57" s="148">
        <f t="shared" si="0"/>
        <v>98112.639999999999</v>
      </c>
    </row>
    <row r="58" spans="1:11" ht="20.100000000000001" customHeight="1">
      <c r="A58" s="129">
        <v>4</v>
      </c>
      <c r="B58" s="187" t="s">
        <v>208</v>
      </c>
      <c r="C58" s="184" t="s">
        <v>151</v>
      </c>
      <c r="D58" s="133">
        <v>1</v>
      </c>
      <c r="E58" s="133" t="s">
        <v>19</v>
      </c>
      <c r="F58" s="133"/>
      <c r="G58" s="133"/>
      <c r="H58" s="147">
        <v>78672</v>
      </c>
      <c r="I58" s="147">
        <v>10000</v>
      </c>
      <c r="J58" s="147">
        <v>9440.64</v>
      </c>
      <c r="K58" s="148">
        <f t="shared" si="0"/>
        <v>98112.639999999999</v>
      </c>
    </row>
    <row r="59" spans="1:11" ht="20.100000000000001" customHeight="1">
      <c r="A59" s="129">
        <v>4</v>
      </c>
      <c r="B59" s="187" t="s">
        <v>209</v>
      </c>
      <c r="C59" s="184" t="s">
        <v>393</v>
      </c>
      <c r="D59" s="133">
        <v>1</v>
      </c>
      <c r="E59" s="133" t="s">
        <v>19</v>
      </c>
      <c r="F59" s="133"/>
      <c r="G59" s="133"/>
      <c r="H59" s="147">
        <v>78672</v>
      </c>
      <c r="I59" s="147">
        <v>10000</v>
      </c>
      <c r="J59" s="147">
        <v>9440.64</v>
      </c>
      <c r="K59" s="148">
        <f t="shared" si="0"/>
        <v>98112.639999999999</v>
      </c>
    </row>
    <row r="60" spans="1:11" ht="20.100000000000001" customHeight="1">
      <c r="A60" s="129">
        <v>4</v>
      </c>
      <c r="B60" s="187" t="s">
        <v>439</v>
      </c>
      <c r="C60" s="184" t="s">
        <v>152</v>
      </c>
      <c r="D60" s="133">
        <v>1</v>
      </c>
      <c r="E60" s="133" t="s">
        <v>19</v>
      </c>
      <c r="F60" s="133"/>
      <c r="G60" s="133"/>
      <c r="H60" s="147">
        <v>78672</v>
      </c>
      <c r="I60" s="147">
        <v>10000</v>
      </c>
      <c r="J60" s="147">
        <v>9440.64</v>
      </c>
      <c r="K60" s="148">
        <f t="shared" si="0"/>
        <v>98112.639999999999</v>
      </c>
    </row>
    <row r="61" spans="1:11" ht="20.100000000000001" customHeight="1">
      <c r="A61" s="129">
        <v>4</v>
      </c>
      <c r="B61" s="187" t="s">
        <v>440</v>
      </c>
      <c r="C61" s="184" t="s">
        <v>153</v>
      </c>
      <c r="D61" s="133">
        <v>1</v>
      </c>
      <c r="E61" s="133" t="s">
        <v>19</v>
      </c>
      <c r="F61" s="133"/>
      <c r="G61" s="133"/>
      <c r="H61" s="147">
        <v>78672</v>
      </c>
      <c r="I61" s="147">
        <v>10000</v>
      </c>
      <c r="J61" s="147">
        <v>9440.64</v>
      </c>
      <c r="K61" s="148">
        <f t="shared" si="0"/>
        <v>98112.639999999999</v>
      </c>
    </row>
    <row r="62" spans="1:11" ht="30.75" customHeight="1">
      <c r="A62" s="129">
        <v>3</v>
      </c>
      <c r="B62" s="186" t="s">
        <v>210</v>
      </c>
      <c r="C62" s="183" t="s">
        <v>396</v>
      </c>
      <c r="D62" s="133">
        <v>1</v>
      </c>
      <c r="E62" s="133" t="s">
        <v>19</v>
      </c>
      <c r="F62" s="133"/>
      <c r="G62" s="133"/>
      <c r="H62" s="147">
        <v>595818</v>
      </c>
      <c r="I62" s="147">
        <v>10000</v>
      </c>
      <c r="J62" s="147">
        <v>71498.16</v>
      </c>
      <c r="K62" s="148">
        <f t="shared" si="0"/>
        <v>677316.16</v>
      </c>
    </row>
    <row r="63" spans="1:11" ht="33.75" customHeight="1">
      <c r="B63" s="186" t="s">
        <v>211</v>
      </c>
      <c r="C63" s="183" t="s">
        <v>155</v>
      </c>
      <c r="D63" s="133">
        <v>1</v>
      </c>
      <c r="E63" s="130"/>
      <c r="F63" s="130"/>
      <c r="G63" s="130"/>
      <c r="H63" s="148"/>
      <c r="I63" s="148"/>
      <c r="J63" s="148">
        <v>0</v>
      </c>
      <c r="K63" s="148">
        <f t="shared" si="0"/>
        <v>0</v>
      </c>
    </row>
    <row r="64" spans="1:11" ht="20.100000000000001" customHeight="1">
      <c r="B64" s="133" t="s">
        <v>483</v>
      </c>
      <c r="C64" s="135"/>
      <c r="D64" s="133">
        <v>1</v>
      </c>
      <c r="E64" s="133" t="s">
        <v>19</v>
      </c>
      <c r="F64" s="133"/>
      <c r="G64" s="133"/>
      <c r="H64" s="147"/>
      <c r="I64" s="147"/>
      <c r="J64" s="147">
        <v>0</v>
      </c>
      <c r="K64" s="148">
        <f t="shared" si="0"/>
        <v>0</v>
      </c>
    </row>
    <row r="65" spans="1:11" ht="20.100000000000001" customHeight="1">
      <c r="B65" s="133" t="s">
        <v>484</v>
      </c>
      <c r="C65" s="135"/>
      <c r="D65" s="133">
        <v>1</v>
      </c>
      <c r="E65" s="133" t="s">
        <v>19</v>
      </c>
      <c r="F65" s="133"/>
      <c r="G65" s="133"/>
      <c r="H65" s="147"/>
      <c r="I65" s="147"/>
      <c r="J65" s="147">
        <v>0</v>
      </c>
      <c r="K65" s="148">
        <f t="shared" si="0"/>
        <v>0</v>
      </c>
    </row>
    <row r="66" spans="1:11" s="136" customFormat="1" ht="20.100000000000001" customHeight="1" thickBot="1">
      <c r="A66" s="137"/>
      <c r="B66" s="187"/>
      <c r="C66" s="186" t="s">
        <v>212</v>
      </c>
      <c r="D66" s="133">
        <v>1</v>
      </c>
      <c r="E66" s="130"/>
      <c r="F66" s="130"/>
      <c r="G66" s="130"/>
      <c r="H66" s="149">
        <f>SUM(H25:H65)</f>
        <v>8055175</v>
      </c>
      <c r="I66" s="149">
        <f>SUM(I25:I65)</f>
        <v>285000</v>
      </c>
      <c r="J66" s="149">
        <v>966621</v>
      </c>
      <c r="K66" s="148">
        <f t="shared" si="0"/>
        <v>9306796</v>
      </c>
    </row>
    <row r="67" spans="1:11" s="137" customFormat="1" ht="20.100000000000001" customHeight="1">
      <c r="B67" s="187"/>
      <c r="C67" s="186"/>
      <c r="D67" s="133">
        <v>1</v>
      </c>
      <c r="E67" s="130"/>
      <c r="F67" s="130"/>
      <c r="G67" s="130"/>
      <c r="H67" s="148"/>
      <c r="I67" s="148"/>
      <c r="J67" s="148">
        <v>0</v>
      </c>
      <c r="K67" s="148">
        <f t="shared" si="0"/>
        <v>0</v>
      </c>
    </row>
    <row r="68" spans="1:11" ht="20.100000000000001" customHeight="1">
      <c r="A68" s="129">
        <v>2</v>
      </c>
      <c r="B68" s="185">
        <v>3.3</v>
      </c>
      <c r="C68" s="183" t="s">
        <v>157</v>
      </c>
      <c r="D68" s="133">
        <v>1</v>
      </c>
      <c r="E68" s="130"/>
      <c r="F68" s="130"/>
      <c r="G68" s="130"/>
      <c r="H68" s="148"/>
      <c r="I68" s="148"/>
      <c r="J68" s="148">
        <v>0</v>
      </c>
      <c r="K68" s="148">
        <f t="shared" si="0"/>
        <v>0</v>
      </c>
    </row>
    <row r="69" spans="1:11" ht="34.5" customHeight="1">
      <c r="A69" s="129">
        <v>3</v>
      </c>
      <c r="B69" s="185" t="s">
        <v>213</v>
      </c>
      <c r="C69" s="174" t="s">
        <v>443</v>
      </c>
      <c r="D69" s="133">
        <v>1</v>
      </c>
      <c r="E69" s="130"/>
      <c r="F69" s="130"/>
      <c r="G69" s="130"/>
      <c r="H69" s="148"/>
      <c r="I69" s="148"/>
      <c r="J69" s="148">
        <v>0</v>
      </c>
      <c r="K69" s="148">
        <f t="shared" si="0"/>
        <v>0</v>
      </c>
    </row>
    <row r="70" spans="1:11" ht="65.25" customHeight="1">
      <c r="A70" s="129">
        <v>4</v>
      </c>
      <c r="B70" s="181" t="s">
        <v>214</v>
      </c>
      <c r="C70" s="21" t="s">
        <v>444</v>
      </c>
      <c r="D70" s="133">
        <v>1</v>
      </c>
      <c r="E70" s="6" t="s">
        <v>19</v>
      </c>
      <c r="F70" s="6"/>
      <c r="G70" s="6"/>
      <c r="H70" s="150"/>
      <c r="I70" s="147"/>
      <c r="J70" s="147">
        <v>0</v>
      </c>
      <c r="K70" s="148">
        <f t="shared" si="0"/>
        <v>0</v>
      </c>
    </row>
    <row r="71" spans="1:11" ht="65.25" customHeight="1">
      <c r="A71" s="129">
        <v>4</v>
      </c>
      <c r="B71" s="181" t="s">
        <v>215</v>
      </c>
      <c r="C71" s="21" t="s">
        <v>445</v>
      </c>
      <c r="D71" s="133">
        <v>1</v>
      </c>
      <c r="E71" s="6" t="s">
        <v>19</v>
      </c>
      <c r="F71" s="6"/>
      <c r="G71" s="6"/>
      <c r="H71" s="150">
        <v>520606</v>
      </c>
      <c r="I71" s="147">
        <v>10000</v>
      </c>
      <c r="J71" s="147">
        <v>62472.72</v>
      </c>
      <c r="K71" s="148">
        <f t="shared" si="0"/>
        <v>593078.72</v>
      </c>
    </row>
    <row r="72" spans="1:11" ht="64.5" customHeight="1">
      <c r="A72" s="129">
        <v>4</v>
      </c>
      <c r="B72" s="181" t="s">
        <v>216</v>
      </c>
      <c r="C72" s="21" t="s">
        <v>446</v>
      </c>
      <c r="D72" s="133">
        <v>1</v>
      </c>
      <c r="E72" s="6" t="s">
        <v>19</v>
      </c>
      <c r="F72" s="6"/>
      <c r="G72" s="6"/>
      <c r="H72" s="150">
        <v>44374</v>
      </c>
      <c r="I72" s="147">
        <v>10000</v>
      </c>
      <c r="J72" s="147">
        <v>5324.88</v>
      </c>
      <c r="K72" s="148">
        <f t="shared" si="0"/>
        <v>59698.879999999997</v>
      </c>
    </row>
    <row r="73" spans="1:11" ht="41.25" customHeight="1">
      <c r="A73" s="129">
        <v>4</v>
      </c>
      <c r="B73" s="181" t="s">
        <v>217</v>
      </c>
      <c r="C73" s="21" t="s">
        <v>447</v>
      </c>
      <c r="D73" s="133">
        <v>1</v>
      </c>
      <c r="E73" s="6" t="s">
        <v>19</v>
      </c>
      <c r="F73" s="6"/>
      <c r="G73" s="6"/>
      <c r="H73" s="150">
        <v>204974</v>
      </c>
      <c r="I73" s="147">
        <v>10000</v>
      </c>
      <c r="J73" s="147">
        <v>24596.879999999997</v>
      </c>
      <c r="K73" s="148">
        <f t="shared" ref="K73:K109" si="2">H73+I73+J73</f>
        <v>239570.88</v>
      </c>
    </row>
    <row r="74" spans="1:11" ht="76.5" customHeight="1">
      <c r="A74" s="129">
        <v>4</v>
      </c>
      <c r="B74" s="181" t="s">
        <v>218</v>
      </c>
      <c r="C74" s="21" t="s">
        <v>448</v>
      </c>
      <c r="D74" s="133">
        <v>1</v>
      </c>
      <c r="E74" s="6" t="s">
        <v>19</v>
      </c>
      <c r="F74" s="6"/>
      <c r="G74" s="6"/>
      <c r="H74" s="150">
        <v>44002</v>
      </c>
      <c r="I74" s="147">
        <v>10000</v>
      </c>
      <c r="J74" s="147">
        <v>5280.24</v>
      </c>
      <c r="K74" s="148">
        <f t="shared" si="2"/>
        <v>59282.239999999998</v>
      </c>
    </row>
    <row r="75" spans="1:11" ht="62.25" customHeight="1">
      <c r="A75" s="129">
        <v>4</v>
      </c>
      <c r="B75" s="181" t="s">
        <v>219</v>
      </c>
      <c r="C75" s="21" t="s">
        <v>449</v>
      </c>
      <c r="D75" s="133">
        <v>1</v>
      </c>
      <c r="E75" s="6" t="s">
        <v>19</v>
      </c>
      <c r="F75" s="6"/>
      <c r="G75" s="6"/>
      <c r="H75" s="150"/>
      <c r="I75" s="147"/>
      <c r="J75" s="147">
        <v>0</v>
      </c>
      <c r="K75" s="148">
        <f t="shared" si="2"/>
        <v>0</v>
      </c>
    </row>
    <row r="76" spans="1:11" ht="63" customHeight="1">
      <c r="A76" s="129">
        <v>4</v>
      </c>
      <c r="B76" s="181" t="s">
        <v>220</v>
      </c>
      <c r="C76" s="21" t="s">
        <v>450</v>
      </c>
      <c r="D76" s="133">
        <v>1</v>
      </c>
      <c r="E76" s="6" t="s">
        <v>19</v>
      </c>
      <c r="F76" s="6"/>
      <c r="G76" s="6"/>
      <c r="H76" s="150"/>
      <c r="I76" s="147"/>
      <c r="J76" s="147">
        <v>0</v>
      </c>
      <c r="K76" s="148">
        <f t="shared" si="2"/>
        <v>0</v>
      </c>
    </row>
    <row r="77" spans="1:11" ht="48" customHeight="1">
      <c r="A77" s="129">
        <v>4</v>
      </c>
      <c r="B77" s="181" t="s">
        <v>221</v>
      </c>
      <c r="C77" s="21" t="s">
        <v>451</v>
      </c>
      <c r="D77" s="133">
        <v>1</v>
      </c>
      <c r="E77" s="6" t="s">
        <v>19</v>
      </c>
      <c r="F77" s="6"/>
      <c r="G77" s="6"/>
      <c r="H77" s="150">
        <v>58791</v>
      </c>
      <c r="I77" s="147">
        <v>10000</v>
      </c>
      <c r="J77" s="147">
        <v>7054.92</v>
      </c>
      <c r="K77" s="148">
        <f t="shared" si="2"/>
        <v>75845.919999999998</v>
      </c>
    </row>
    <row r="78" spans="1:11" ht="22.5" customHeight="1">
      <c r="A78" s="129">
        <v>4</v>
      </c>
      <c r="B78" s="181" t="s">
        <v>222</v>
      </c>
      <c r="C78" s="21" t="s">
        <v>225</v>
      </c>
      <c r="D78" s="133">
        <v>1</v>
      </c>
      <c r="E78" s="6" t="s">
        <v>19</v>
      </c>
      <c r="F78" s="6"/>
      <c r="G78" s="6"/>
      <c r="H78" s="150">
        <v>48189</v>
      </c>
      <c r="I78" s="147">
        <v>10000</v>
      </c>
      <c r="J78" s="147">
        <v>5782.6799999999994</v>
      </c>
      <c r="K78" s="148">
        <f t="shared" si="2"/>
        <v>63971.68</v>
      </c>
    </row>
    <row r="79" spans="1:11" ht="20.100000000000001" customHeight="1">
      <c r="A79" s="129">
        <v>4</v>
      </c>
      <c r="B79" s="181" t="s">
        <v>223</v>
      </c>
      <c r="C79" s="21" t="s">
        <v>227</v>
      </c>
      <c r="D79" s="133">
        <v>1</v>
      </c>
      <c r="E79" s="6" t="s">
        <v>19</v>
      </c>
      <c r="F79" s="6"/>
      <c r="G79" s="6"/>
      <c r="H79" s="150">
        <v>48189</v>
      </c>
      <c r="I79" s="147">
        <v>10000</v>
      </c>
      <c r="J79" s="147">
        <v>5782.6799999999994</v>
      </c>
      <c r="K79" s="148">
        <f t="shared" si="2"/>
        <v>63971.68</v>
      </c>
    </row>
    <row r="80" spans="1:11" ht="24.75" customHeight="1">
      <c r="A80" s="129">
        <v>4</v>
      </c>
      <c r="B80" s="181" t="s">
        <v>224</v>
      </c>
      <c r="C80" s="21" t="s">
        <v>452</v>
      </c>
      <c r="D80" s="133">
        <v>1</v>
      </c>
      <c r="E80" s="6" t="s">
        <v>19</v>
      </c>
      <c r="F80" s="6"/>
      <c r="G80" s="6"/>
      <c r="H80" s="150">
        <v>416673</v>
      </c>
      <c r="I80" s="147">
        <v>10000</v>
      </c>
      <c r="J80" s="147">
        <v>50000.759999999995</v>
      </c>
      <c r="K80" s="148">
        <f t="shared" si="2"/>
        <v>476673.76</v>
      </c>
    </row>
    <row r="81" spans="1:11" s="137" customFormat="1" ht="32.25" customHeight="1">
      <c r="A81" s="129">
        <v>4</v>
      </c>
      <c r="B81" s="181" t="s">
        <v>226</v>
      </c>
      <c r="C81" s="21" t="s">
        <v>453</v>
      </c>
      <c r="D81" s="133">
        <v>1</v>
      </c>
      <c r="E81" s="6" t="s">
        <v>19</v>
      </c>
      <c r="F81" s="6"/>
      <c r="G81" s="6"/>
      <c r="H81" s="150">
        <v>416673</v>
      </c>
      <c r="I81" s="147">
        <v>10000</v>
      </c>
      <c r="J81" s="147">
        <v>50000.759999999995</v>
      </c>
      <c r="K81" s="148">
        <f t="shared" si="2"/>
        <v>476673.76</v>
      </c>
    </row>
    <row r="82" spans="1:11" s="137" customFormat="1" ht="34.5" customHeight="1">
      <c r="A82" s="129">
        <v>4</v>
      </c>
      <c r="B82" s="181" t="s">
        <v>228</v>
      </c>
      <c r="C82" s="21" t="s">
        <v>231</v>
      </c>
      <c r="D82" s="133">
        <v>1</v>
      </c>
      <c r="E82" s="6" t="s">
        <v>19</v>
      </c>
      <c r="F82" s="6"/>
      <c r="G82" s="6"/>
      <c r="H82" s="150">
        <v>416673</v>
      </c>
      <c r="I82" s="147">
        <v>10000</v>
      </c>
      <c r="J82" s="147">
        <v>50000.759999999995</v>
      </c>
      <c r="K82" s="148">
        <f t="shared" si="2"/>
        <v>476673.76</v>
      </c>
    </row>
    <row r="83" spans="1:11" ht="25.5" customHeight="1">
      <c r="A83" s="129">
        <v>4</v>
      </c>
      <c r="B83" s="181" t="s">
        <v>229</v>
      </c>
      <c r="C83" s="21" t="s">
        <v>454</v>
      </c>
      <c r="D83" s="133">
        <v>1</v>
      </c>
      <c r="E83" s="6" t="s">
        <v>19</v>
      </c>
      <c r="F83" s="6"/>
      <c r="G83" s="6"/>
      <c r="H83" s="150">
        <v>78672</v>
      </c>
      <c r="I83" s="147">
        <v>10000</v>
      </c>
      <c r="J83" s="147">
        <v>9440.64</v>
      </c>
      <c r="K83" s="148">
        <f t="shared" si="2"/>
        <v>98112.639999999999</v>
      </c>
    </row>
    <row r="84" spans="1:11" ht="34.5" customHeight="1">
      <c r="B84" s="181" t="s">
        <v>230</v>
      </c>
      <c r="C84" s="174" t="s">
        <v>455</v>
      </c>
      <c r="D84" s="133">
        <v>1</v>
      </c>
      <c r="E84" s="6"/>
      <c r="F84" s="6"/>
      <c r="G84" s="6"/>
      <c r="H84" s="151"/>
      <c r="I84" s="147"/>
      <c r="J84" s="147">
        <v>0</v>
      </c>
      <c r="K84" s="148">
        <f t="shared" si="2"/>
        <v>0</v>
      </c>
    </row>
    <row r="85" spans="1:11" ht="20.100000000000001" customHeight="1">
      <c r="B85" s="181" t="s">
        <v>485</v>
      </c>
      <c r="C85" s="22"/>
      <c r="D85" s="133">
        <v>1</v>
      </c>
      <c r="E85" s="6" t="s">
        <v>19</v>
      </c>
      <c r="F85" s="6"/>
      <c r="G85" s="6"/>
      <c r="H85" s="150"/>
      <c r="I85" s="147"/>
      <c r="J85" s="147">
        <v>0</v>
      </c>
      <c r="K85" s="148">
        <f t="shared" si="2"/>
        <v>0</v>
      </c>
    </row>
    <row r="86" spans="1:11" ht="36.75" customHeight="1">
      <c r="B86" s="181" t="s">
        <v>486</v>
      </c>
      <c r="C86" s="122"/>
      <c r="D86" s="133">
        <v>1</v>
      </c>
      <c r="E86" s="6" t="s">
        <v>19</v>
      </c>
      <c r="F86" s="6"/>
      <c r="G86" s="6"/>
      <c r="H86" s="150"/>
      <c r="I86" s="147"/>
      <c r="J86" s="147">
        <v>0</v>
      </c>
      <c r="K86" s="148">
        <f t="shared" si="2"/>
        <v>0</v>
      </c>
    </row>
    <row r="87" spans="1:11" ht="36" customHeight="1">
      <c r="A87" s="129">
        <v>3</v>
      </c>
      <c r="B87" s="177" t="s">
        <v>232</v>
      </c>
      <c r="C87" s="174" t="s">
        <v>456</v>
      </c>
      <c r="D87" s="133">
        <v>1</v>
      </c>
      <c r="E87" s="6"/>
      <c r="F87" s="6"/>
      <c r="G87" s="6"/>
      <c r="H87" s="151"/>
      <c r="I87" s="147"/>
      <c r="J87" s="147">
        <v>0</v>
      </c>
      <c r="K87" s="148">
        <f t="shared" si="2"/>
        <v>0</v>
      </c>
    </row>
    <row r="88" spans="1:11" ht="28.5" customHeight="1">
      <c r="A88" s="129">
        <v>4</v>
      </c>
      <c r="B88" s="181" t="s">
        <v>233</v>
      </c>
      <c r="C88" s="175" t="s">
        <v>457</v>
      </c>
      <c r="D88" s="133">
        <v>1</v>
      </c>
      <c r="E88" s="6" t="s">
        <v>19</v>
      </c>
      <c r="F88" s="6"/>
      <c r="G88" s="6"/>
      <c r="H88" s="150">
        <v>122530</v>
      </c>
      <c r="I88" s="147">
        <v>10000</v>
      </c>
      <c r="J88" s="147">
        <v>14703.6</v>
      </c>
      <c r="K88" s="148">
        <f t="shared" si="2"/>
        <v>147233.60000000001</v>
      </c>
    </row>
    <row r="89" spans="1:11" ht="48.75" customHeight="1">
      <c r="A89" s="129">
        <v>4</v>
      </c>
      <c r="B89" s="181" t="s">
        <v>234</v>
      </c>
      <c r="C89" s="175" t="s">
        <v>458</v>
      </c>
      <c r="D89" s="133">
        <v>1</v>
      </c>
      <c r="E89" s="6" t="s">
        <v>19</v>
      </c>
      <c r="F89" s="6"/>
      <c r="G89" s="6"/>
      <c r="H89" s="150">
        <v>122530</v>
      </c>
      <c r="I89" s="147">
        <v>10000</v>
      </c>
      <c r="J89" s="147">
        <v>14703.6</v>
      </c>
      <c r="K89" s="148">
        <f t="shared" si="2"/>
        <v>147233.60000000001</v>
      </c>
    </row>
    <row r="90" spans="1:11" ht="36.75" customHeight="1">
      <c r="A90" s="129">
        <v>3</v>
      </c>
      <c r="B90" s="177" t="s">
        <v>235</v>
      </c>
      <c r="C90" s="123" t="s">
        <v>459</v>
      </c>
      <c r="D90" s="133">
        <v>1</v>
      </c>
      <c r="E90" s="6"/>
      <c r="F90" s="6"/>
      <c r="G90" s="6"/>
      <c r="H90" s="152"/>
      <c r="I90" s="148"/>
      <c r="J90" s="148">
        <v>0</v>
      </c>
      <c r="K90" s="148">
        <f t="shared" si="2"/>
        <v>0</v>
      </c>
    </row>
    <row r="91" spans="1:11" ht="45" customHeight="1">
      <c r="A91" s="129">
        <v>4</v>
      </c>
      <c r="B91" s="181" t="s">
        <v>236</v>
      </c>
      <c r="C91" s="175" t="s">
        <v>460</v>
      </c>
      <c r="D91" s="133">
        <v>1</v>
      </c>
      <c r="E91" s="6" t="s">
        <v>19</v>
      </c>
      <c r="F91" s="6"/>
      <c r="G91" s="6"/>
      <c r="H91" s="150">
        <v>416673</v>
      </c>
      <c r="I91" s="147">
        <v>10000</v>
      </c>
      <c r="J91" s="147">
        <v>50000.759999999995</v>
      </c>
      <c r="K91" s="148">
        <f t="shared" si="2"/>
        <v>476673.76</v>
      </c>
    </row>
    <row r="92" spans="1:11" ht="24.75" customHeight="1">
      <c r="A92" s="129">
        <v>4</v>
      </c>
      <c r="B92" s="181" t="s">
        <v>237</v>
      </c>
      <c r="C92" s="175" t="s">
        <v>461</v>
      </c>
      <c r="D92" s="133">
        <v>1</v>
      </c>
      <c r="E92" s="6" t="s">
        <v>19</v>
      </c>
      <c r="F92" s="6"/>
      <c r="G92" s="6"/>
      <c r="H92" s="150">
        <v>416673</v>
      </c>
      <c r="I92" s="147">
        <v>10000</v>
      </c>
      <c r="J92" s="147">
        <v>50000.759999999995</v>
      </c>
      <c r="K92" s="148">
        <f t="shared" si="2"/>
        <v>476673.76</v>
      </c>
    </row>
    <row r="93" spans="1:11" ht="62.25" customHeight="1">
      <c r="A93" s="129">
        <v>4</v>
      </c>
      <c r="B93" s="181" t="s">
        <v>462</v>
      </c>
      <c r="C93" s="175" t="s">
        <v>463</v>
      </c>
      <c r="D93" s="133">
        <v>1</v>
      </c>
      <c r="E93" s="6" t="s">
        <v>19</v>
      </c>
      <c r="F93" s="6"/>
      <c r="G93" s="6"/>
      <c r="H93" s="150">
        <v>416673</v>
      </c>
      <c r="I93" s="147">
        <v>10000</v>
      </c>
      <c r="J93" s="147">
        <v>50000.759999999995</v>
      </c>
      <c r="K93" s="148">
        <f t="shared" si="2"/>
        <v>476673.76</v>
      </c>
    </row>
    <row r="94" spans="1:11" ht="82.5" customHeight="1">
      <c r="A94">
        <v>4</v>
      </c>
      <c r="B94" s="181" t="s">
        <v>464</v>
      </c>
      <c r="C94" s="8" t="s">
        <v>465</v>
      </c>
      <c r="D94" s="133">
        <v>1</v>
      </c>
      <c r="E94" s="6" t="s">
        <v>19</v>
      </c>
      <c r="F94" s="6"/>
      <c r="G94" s="6"/>
      <c r="H94" s="150">
        <v>250000</v>
      </c>
      <c r="I94" s="147">
        <v>10000</v>
      </c>
      <c r="J94" s="147">
        <v>30000</v>
      </c>
      <c r="K94" s="148">
        <f t="shared" si="2"/>
        <v>290000</v>
      </c>
    </row>
    <row r="95" spans="1:11" ht="20.100000000000001" customHeight="1">
      <c r="B95" s="181" t="s">
        <v>466</v>
      </c>
      <c r="C95" s="107"/>
      <c r="D95" s="133">
        <v>1</v>
      </c>
      <c r="E95" s="6" t="s">
        <v>19</v>
      </c>
      <c r="F95" s="6"/>
      <c r="G95" s="6"/>
      <c r="H95" s="150"/>
      <c r="I95" s="147"/>
      <c r="J95" s="147">
        <v>0</v>
      </c>
      <c r="K95" s="148">
        <f t="shared" si="2"/>
        <v>0</v>
      </c>
    </row>
    <row r="96" spans="1:11" ht="33" customHeight="1">
      <c r="B96" s="181" t="s">
        <v>467</v>
      </c>
      <c r="C96" s="107"/>
      <c r="D96" s="133">
        <v>1</v>
      </c>
      <c r="E96" s="6" t="s">
        <v>19</v>
      </c>
      <c r="F96" s="6"/>
      <c r="G96" s="6"/>
      <c r="H96" s="150"/>
      <c r="I96" s="147"/>
      <c r="J96" s="147">
        <v>0</v>
      </c>
      <c r="K96" s="148">
        <f t="shared" si="2"/>
        <v>0</v>
      </c>
    </row>
    <row r="97" spans="1:11" ht="20.100000000000001" customHeight="1">
      <c r="B97" s="181" t="s">
        <v>468</v>
      </c>
      <c r="C97" s="107"/>
      <c r="D97" s="133">
        <v>1</v>
      </c>
      <c r="E97" s="6" t="s">
        <v>19</v>
      </c>
      <c r="F97" s="6"/>
      <c r="G97" s="6"/>
      <c r="H97" s="150"/>
      <c r="I97" s="147"/>
      <c r="J97" s="147">
        <v>0</v>
      </c>
      <c r="K97" s="148">
        <f t="shared" si="2"/>
        <v>0</v>
      </c>
    </row>
    <row r="98" spans="1:11" s="137" customFormat="1" ht="20.100000000000001" customHeight="1">
      <c r="B98" s="181" t="s">
        <v>487</v>
      </c>
      <c r="C98" s="141"/>
      <c r="D98" s="133">
        <v>1</v>
      </c>
      <c r="E98" s="6" t="s">
        <v>19</v>
      </c>
      <c r="F98" s="6"/>
      <c r="G98" s="6"/>
      <c r="H98" s="147"/>
      <c r="I98" s="147"/>
      <c r="J98" s="147">
        <v>0</v>
      </c>
      <c r="K98" s="148">
        <f t="shared" si="2"/>
        <v>0</v>
      </c>
    </row>
    <row r="99" spans="1:11" ht="20.100000000000001" customHeight="1">
      <c r="B99" s="181" t="s">
        <v>488</v>
      </c>
      <c r="C99" s="141"/>
      <c r="D99" s="133">
        <v>1</v>
      </c>
      <c r="E99" s="6" t="s">
        <v>19</v>
      </c>
      <c r="F99" s="6"/>
      <c r="G99" s="6"/>
      <c r="H99" s="147"/>
      <c r="I99" s="147"/>
      <c r="J99" s="147">
        <v>0</v>
      </c>
      <c r="K99" s="148">
        <f t="shared" si="2"/>
        <v>0</v>
      </c>
    </row>
    <row r="100" spans="1:11" ht="36" customHeight="1">
      <c r="B100" s="177" t="s">
        <v>469</v>
      </c>
      <c r="C100" s="183" t="s">
        <v>164</v>
      </c>
      <c r="D100" s="133">
        <v>1</v>
      </c>
      <c r="E100" s="183"/>
      <c r="F100" s="183"/>
      <c r="G100" s="183"/>
      <c r="H100" s="148"/>
      <c r="I100" s="148"/>
      <c r="J100" s="148">
        <v>0</v>
      </c>
      <c r="K100" s="148">
        <f t="shared" si="2"/>
        <v>0</v>
      </c>
    </row>
    <row r="101" spans="1:11" ht="20.100000000000001" customHeight="1">
      <c r="B101" s="6" t="s">
        <v>470</v>
      </c>
      <c r="C101" s="135"/>
      <c r="D101" s="133">
        <v>1</v>
      </c>
      <c r="E101" s="133" t="s">
        <v>19</v>
      </c>
      <c r="F101" s="133"/>
      <c r="G101" s="133"/>
      <c r="H101" s="147"/>
      <c r="I101" s="147"/>
      <c r="J101" s="147">
        <v>0</v>
      </c>
      <c r="K101" s="148">
        <f t="shared" si="2"/>
        <v>0</v>
      </c>
    </row>
    <row r="102" spans="1:11" ht="20.100000000000001" customHeight="1">
      <c r="B102" s="6" t="s">
        <v>471</v>
      </c>
      <c r="C102" s="135"/>
      <c r="D102" s="133">
        <v>1</v>
      </c>
      <c r="E102" s="133" t="s">
        <v>19</v>
      </c>
      <c r="F102" s="133"/>
      <c r="G102" s="133"/>
      <c r="H102" s="147"/>
      <c r="I102" s="147"/>
      <c r="J102" s="147">
        <v>0</v>
      </c>
      <c r="K102" s="148">
        <f t="shared" si="2"/>
        <v>0</v>
      </c>
    </row>
    <row r="103" spans="1:11" ht="20.100000000000001" customHeight="1">
      <c r="B103" s="187"/>
      <c r="C103" s="186" t="s">
        <v>489</v>
      </c>
      <c r="D103" s="133">
        <v>1</v>
      </c>
      <c r="E103" s="130"/>
      <c r="F103" s="130"/>
      <c r="G103" s="130"/>
      <c r="H103" s="149">
        <f>SUM(H70:H102)</f>
        <v>4042895</v>
      </c>
      <c r="I103" s="149">
        <f>SUM(I70:I102)</f>
        <v>170000</v>
      </c>
      <c r="J103" s="149">
        <v>485147.39999999997</v>
      </c>
      <c r="K103" s="148">
        <f t="shared" si="2"/>
        <v>4698042.4000000004</v>
      </c>
    </row>
    <row r="104" spans="1:11" ht="20.100000000000001" customHeight="1">
      <c r="B104" s="187"/>
      <c r="C104" s="186"/>
      <c r="D104" s="133">
        <v>1</v>
      </c>
      <c r="E104" s="130"/>
      <c r="F104" s="130"/>
      <c r="G104" s="130"/>
      <c r="H104" s="148"/>
      <c r="I104" s="148"/>
      <c r="J104" s="148">
        <v>0</v>
      </c>
      <c r="K104" s="148">
        <f t="shared" si="2"/>
        <v>0</v>
      </c>
    </row>
    <row r="105" spans="1:11" ht="19.5" customHeight="1">
      <c r="A105" s="129">
        <v>2</v>
      </c>
      <c r="B105" s="186">
        <v>3.4</v>
      </c>
      <c r="C105" s="183" t="s">
        <v>165</v>
      </c>
      <c r="D105" s="133">
        <v>1</v>
      </c>
      <c r="E105" s="130"/>
      <c r="F105" s="130"/>
      <c r="G105" s="130"/>
      <c r="H105" s="148"/>
      <c r="I105" s="148"/>
      <c r="J105" s="148">
        <v>0</v>
      </c>
      <c r="K105" s="148">
        <f t="shared" si="2"/>
        <v>0</v>
      </c>
    </row>
    <row r="106" spans="1:11" ht="34.5" customHeight="1">
      <c r="A106" s="129">
        <v>3</v>
      </c>
      <c r="B106" s="187" t="s">
        <v>240</v>
      </c>
      <c r="C106" s="184" t="s">
        <v>490</v>
      </c>
      <c r="D106" s="133">
        <v>1</v>
      </c>
      <c r="E106" s="133" t="s">
        <v>19</v>
      </c>
      <c r="F106" s="133"/>
      <c r="G106" s="133"/>
      <c r="H106" s="153">
        <v>75000</v>
      </c>
      <c r="I106" s="147">
        <v>5000</v>
      </c>
      <c r="J106" s="147">
        <v>9000</v>
      </c>
      <c r="K106" s="148">
        <f t="shared" si="2"/>
        <v>89000</v>
      </c>
    </row>
    <row r="107" spans="1:11" ht="20.100000000000001" customHeight="1">
      <c r="B107" s="133" t="s">
        <v>241</v>
      </c>
      <c r="C107" s="135"/>
      <c r="D107" s="133">
        <v>1</v>
      </c>
      <c r="E107" s="133" t="s">
        <v>19</v>
      </c>
      <c r="F107" s="133"/>
      <c r="G107" s="133"/>
      <c r="H107" s="147"/>
      <c r="I107" s="147"/>
      <c r="J107" s="147">
        <v>0</v>
      </c>
      <c r="K107" s="148">
        <f t="shared" si="2"/>
        <v>0</v>
      </c>
    </row>
    <row r="108" spans="1:11" ht="20.100000000000001" customHeight="1">
      <c r="B108" s="133" t="s">
        <v>242</v>
      </c>
      <c r="C108" s="135"/>
      <c r="D108" s="133">
        <v>1</v>
      </c>
      <c r="E108" s="133" t="s">
        <v>19</v>
      </c>
      <c r="F108" s="133"/>
      <c r="G108" s="133"/>
      <c r="H108" s="147"/>
      <c r="I108" s="147"/>
      <c r="J108" s="147">
        <v>0</v>
      </c>
      <c r="K108" s="148">
        <f t="shared" si="2"/>
        <v>0</v>
      </c>
    </row>
    <row r="109" spans="1:11" ht="20.100000000000001" customHeight="1">
      <c r="B109" s="186"/>
      <c r="C109" s="186" t="s">
        <v>243</v>
      </c>
      <c r="D109" s="130"/>
      <c r="E109" s="130"/>
      <c r="F109" s="130"/>
      <c r="G109" s="130"/>
      <c r="H109" s="149">
        <f>SUM(H106:H108)</f>
        <v>75000</v>
      </c>
      <c r="I109" s="149">
        <f>SUM(I106:I108)</f>
        <v>5000</v>
      </c>
      <c r="J109" s="149">
        <v>9000</v>
      </c>
      <c r="K109" s="148">
        <f t="shared" si="2"/>
        <v>89000</v>
      </c>
    </row>
    <row r="110" spans="1:11" ht="20.100000000000001" customHeight="1">
      <c r="B110" s="186"/>
      <c r="C110" s="186"/>
      <c r="D110" s="130"/>
      <c r="E110" s="130"/>
      <c r="F110" s="130"/>
      <c r="G110" s="130"/>
      <c r="H110" s="148"/>
      <c r="I110" s="148"/>
      <c r="J110" s="148"/>
      <c r="K110" s="149"/>
    </row>
    <row r="111" spans="1:11" ht="34.5" customHeight="1">
      <c r="B111" s="246" t="s">
        <v>525</v>
      </c>
      <c r="C111" s="247"/>
      <c r="D111" s="130"/>
      <c r="E111" s="130"/>
      <c r="F111" s="130"/>
      <c r="G111" s="130"/>
      <c r="H111" s="149">
        <f>H21+H66+H103+H109</f>
        <v>31854979</v>
      </c>
      <c r="I111" s="149">
        <f>I21+I66+I103+I109</f>
        <v>620000</v>
      </c>
      <c r="J111" s="149">
        <v>3822597.48</v>
      </c>
      <c r="K111" s="149">
        <f>K21+K66+K103+K109</f>
        <v>36297576.479999997</v>
      </c>
    </row>
    <row r="112" spans="1:11" ht="20.100000000000001" customHeight="1">
      <c r="B112" s="248"/>
      <c r="C112" s="248"/>
      <c r="D112" s="142"/>
      <c r="E112" s="142"/>
      <c r="F112" s="142"/>
      <c r="G112" s="142"/>
      <c r="H112" s="154"/>
      <c r="I112" s="154"/>
      <c r="J112" s="154"/>
      <c r="K112" s="159"/>
    </row>
    <row r="113" spans="2:11" ht="20.100000000000001" customHeight="1">
      <c r="B113" s="26" t="s">
        <v>8</v>
      </c>
      <c r="C113" s="27" t="s">
        <v>341</v>
      </c>
      <c r="D113" s="142"/>
      <c r="E113" s="142"/>
      <c r="F113" s="142"/>
      <c r="G113" s="142"/>
      <c r="H113" s="154"/>
      <c r="I113" s="154"/>
      <c r="J113" s="154"/>
      <c r="K113" s="159"/>
    </row>
    <row r="114" spans="2:11" ht="20.100000000000001" customHeight="1">
      <c r="B114" s="142"/>
      <c r="C114" s="143"/>
      <c r="D114" s="142"/>
      <c r="E114" s="142"/>
      <c r="F114" s="142"/>
      <c r="G114" s="142"/>
      <c r="H114" s="154"/>
      <c r="I114" s="154"/>
      <c r="J114" s="154"/>
      <c r="K114" s="159"/>
    </row>
    <row r="115" spans="2:11" ht="20.100000000000001" customHeight="1">
      <c r="B115" s="142"/>
      <c r="C115" s="143" t="s">
        <v>13</v>
      </c>
      <c r="D115" s="142"/>
      <c r="E115" s="142"/>
      <c r="F115" s="142"/>
      <c r="G115" s="142"/>
      <c r="H115" s="154"/>
      <c r="I115" s="154"/>
      <c r="J115" s="154"/>
      <c r="K115" s="159"/>
    </row>
    <row r="116" spans="2:11" ht="20.100000000000001" customHeight="1">
      <c r="B116" s="142"/>
      <c r="C116" s="143" t="s">
        <v>14</v>
      </c>
      <c r="D116" s="142"/>
      <c r="E116" s="142"/>
      <c r="F116" s="142"/>
      <c r="G116" s="142"/>
      <c r="H116" s="154"/>
      <c r="I116" s="154"/>
      <c r="J116" s="154"/>
      <c r="K116" s="159"/>
    </row>
    <row r="117" spans="2:11" ht="20.100000000000001" customHeight="1">
      <c r="B117" s="137"/>
      <c r="C117" s="143" t="s">
        <v>15</v>
      </c>
      <c r="D117" s="142"/>
      <c r="E117" s="142"/>
      <c r="F117" s="142"/>
      <c r="G117" s="142"/>
      <c r="H117" s="154"/>
      <c r="I117" s="154"/>
      <c r="J117" s="154"/>
      <c r="K117" s="159"/>
    </row>
    <row r="118" spans="2:11" ht="20.100000000000001" customHeight="1">
      <c r="B118" s="142"/>
      <c r="C118" s="137"/>
      <c r="D118" s="142"/>
      <c r="E118" s="142"/>
      <c r="F118" s="142"/>
      <c r="G118" s="142"/>
      <c r="H118" s="154"/>
      <c r="I118" s="154"/>
      <c r="J118" s="154"/>
      <c r="K118" s="159"/>
    </row>
    <row r="119" spans="2:11" ht="20.100000000000001" customHeight="1">
      <c r="B119" s="142"/>
      <c r="C119" s="137"/>
      <c r="D119" s="142"/>
      <c r="E119" s="142"/>
      <c r="F119" s="142"/>
      <c r="G119" s="142"/>
      <c r="H119" s="154"/>
      <c r="I119" s="154"/>
      <c r="J119" s="154"/>
      <c r="K119" s="159"/>
    </row>
    <row r="120" spans="2:11" ht="20.100000000000001" customHeight="1">
      <c r="B120" s="127"/>
    </row>
    <row r="121" spans="2:11" ht="20.100000000000001" customHeight="1">
      <c r="B121" s="127"/>
    </row>
    <row r="122" spans="2:11" ht="20.100000000000001" customHeight="1">
      <c r="B122" s="127"/>
    </row>
    <row r="123" spans="2:11" ht="20.100000000000001" customHeight="1">
      <c r="B123" s="127"/>
    </row>
    <row r="124" spans="2:11" ht="20.100000000000001" customHeight="1"/>
    <row r="125" spans="2:11" ht="20.100000000000001" customHeight="1"/>
    <row r="126" spans="2:11" ht="20.100000000000001" customHeight="1"/>
    <row r="127" spans="2:11" ht="20.100000000000001" customHeight="1"/>
    <row r="128" spans="2:11"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sheetData>
  <mergeCells count="6">
    <mergeCell ref="B111:C111"/>
    <mergeCell ref="B112:C112"/>
    <mergeCell ref="B1:K1"/>
    <mergeCell ref="D2:K2"/>
    <mergeCell ref="B5:C5"/>
    <mergeCell ref="B6:C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4"/>
  <sheetViews>
    <sheetView zoomScale="80" zoomScaleNormal="80" workbookViewId="0">
      <selection activeCell="C13" sqref="C13"/>
    </sheetView>
  </sheetViews>
  <sheetFormatPr defaultColWidth="10.42578125" defaultRowHeight="14.25"/>
  <cols>
    <col min="1" max="1" width="10.42578125" style="65"/>
    <col min="2" max="2" width="13.140625" style="65" customWidth="1"/>
    <col min="3" max="3" width="64.7109375" style="65" customWidth="1"/>
    <col min="4" max="5" width="22.7109375" style="65" customWidth="1"/>
    <col min="6" max="6" width="13.28515625" style="94" customWidth="1"/>
    <col min="7" max="9" width="13.28515625" style="65" customWidth="1"/>
    <col min="10" max="10" width="15.28515625" style="94" customWidth="1"/>
    <col min="11" max="11" width="23.28515625" style="94" customWidth="1"/>
    <col min="12" max="16384" width="10.42578125" style="65"/>
  </cols>
  <sheetData>
    <row r="1" spans="1:12" ht="20.100000000000001" customHeight="1">
      <c r="B1" s="230" t="s">
        <v>491</v>
      </c>
      <c r="C1" s="230"/>
      <c r="D1" s="230"/>
      <c r="E1" s="230"/>
      <c r="F1" s="230"/>
      <c r="G1" s="230"/>
      <c r="H1" s="230"/>
      <c r="I1" s="230"/>
      <c r="J1" s="230"/>
      <c r="K1" s="230"/>
    </row>
    <row r="2" spans="1:12" s="58" customFormat="1" ht="20.100000000000001" customHeight="1">
      <c r="B2" s="173"/>
      <c r="C2" s="173" t="s">
        <v>515</v>
      </c>
      <c r="D2" s="234"/>
      <c r="E2" s="234"/>
      <c r="F2" s="234"/>
      <c r="G2" s="234"/>
      <c r="H2" s="234"/>
      <c r="I2" s="234"/>
      <c r="J2" s="234"/>
      <c r="K2" s="234"/>
    </row>
    <row r="3" spans="1:12" ht="30">
      <c r="A3" s="58" t="s">
        <v>5</v>
      </c>
      <c r="B3" s="177" t="s">
        <v>2</v>
      </c>
      <c r="C3" s="177" t="s">
        <v>0</v>
      </c>
      <c r="D3" s="177" t="s">
        <v>3</v>
      </c>
      <c r="E3" s="177" t="s">
        <v>1</v>
      </c>
      <c r="F3" s="67" t="s">
        <v>253</v>
      </c>
      <c r="G3" s="62" t="s">
        <v>76</v>
      </c>
      <c r="H3" s="62" t="s">
        <v>77</v>
      </c>
      <c r="I3" s="62" t="s">
        <v>78</v>
      </c>
      <c r="J3" s="67" t="s">
        <v>244</v>
      </c>
      <c r="K3" s="67" t="s">
        <v>246</v>
      </c>
    </row>
    <row r="4" spans="1:12" ht="20.100000000000001" customHeight="1">
      <c r="B4" s="16" t="s">
        <v>82</v>
      </c>
      <c r="C4" s="16" t="s">
        <v>83</v>
      </c>
      <c r="D4" s="220">
        <v>-4</v>
      </c>
      <c r="E4" s="177" t="s">
        <v>278</v>
      </c>
      <c r="F4" s="67">
        <v>-5</v>
      </c>
      <c r="G4" s="221"/>
      <c r="H4" s="221"/>
      <c r="I4" s="221"/>
      <c r="J4" s="67">
        <v>-6</v>
      </c>
      <c r="K4" s="67" t="s">
        <v>279</v>
      </c>
    </row>
    <row r="5" spans="1:12" ht="30">
      <c r="A5" s="65">
        <v>2</v>
      </c>
      <c r="B5" s="177">
        <v>4.0999999999999996</v>
      </c>
      <c r="C5" s="174" t="s">
        <v>492</v>
      </c>
      <c r="D5" s="177"/>
      <c r="E5" s="177"/>
      <c r="F5" s="38"/>
      <c r="G5" s="10"/>
      <c r="H5" s="10"/>
      <c r="I5" s="10"/>
      <c r="J5" s="38"/>
      <c r="K5" s="38"/>
    </row>
    <row r="6" spans="1:12" ht="20.100000000000001" customHeight="1">
      <c r="B6" s="181"/>
      <c r="C6" s="174" t="s">
        <v>493</v>
      </c>
      <c r="D6" s="222"/>
      <c r="E6" s="24"/>
      <c r="F6" s="223"/>
      <c r="G6" s="204"/>
      <c r="H6" s="204"/>
      <c r="I6" s="204"/>
      <c r="J6" s="223"/>
      <c r="K6" s="38"/>
    </row>
    <row r="7" spans="1:12" ht="20.100000000000001" customHeight="1">
      <c r="A7" s="65">
        <v>3</v>
      </c>
      <c r="B7" s="181" t="s">
        <v>254</v>
      </c>
      <c r="C7" s="175" t="s">
        <v>494</v>
      </c>
      <c r="D7" s="181">
        <v>1</v>
      </c>
      <c r="E7" s="24" t="s">
        <v>19</v>
      </c>
      <c r="F7" s="150">
        <v>25000</v>
      </c>
      <c r="G7" s="139"/>
      <c r="H7" s="139"/>
      <c r="I7" s="139"/>
      <c r="J7" s="150">
        <v>3000</v>
      </c>
      <c r="K7" s="152">
        <f xml:space="preserve"> (D7*F7)+J7</f>
        <v>28000</v>
      </c>
    </row>
    <row r="8" spans="1:12" ht="20.100000000000001" customHeight="1">
      <c r="A8" s="65">
        <v>3</v>
      </c>
      <c r="B8" s="181" t="s">
        <v>255</v>
      </c>
      <c r="C8" s="175" t="s">
        <v>495</v>
      </c>
      <c r="D8" s="181">
        <v>1</v>
      </c>
      <c r="E8" s="24" t="s">
        <v>19</v>
      </c>
      <c r="F8" s="150">
        <v>6000</v>
      </c>
      <c r="G8" s="139"/>
      <c r="H8" s="139"/>
      <c r="I8" s="139"/>
      <c r="J8" s="150">
        <v>720</v>
      </c>
      <c r="K8" s="152">
        <f t="shared" ref="K8:K13" si="0" xml:space="preserve"> (D8*F8)+J8</f>
        <v>6720</v>
      </c>
    </row>
    <row r="9" spans="1:12" ht="20.100000000000001" customHeight="1">
      <c r="A9" s="65">
        <v>3</v>
      </c>
      <c r="B9" s="181" t="s">
        <v>256</v>
      </c>
      <c r="C9" s="175" t="s">
        <v>496</v>
      </c>
      <c r="D9" s="181">
        <v>1</v>
      </c>
      <c r="E9" s="24" t="s">
        <v>19</v>
      </c>
      <c r="F9" s="150">
        <v>2500</v>
      </c>
      <c r="G9" s="139"/>
      <c r="H9" s="139"/>
      <c r="I9" s="139"/>
      <c r="J9" s="150">
        <v>300</v>
      </c>
      <c r="K9" s="152">
        <f t="shared" si="0"/>
        <v>2800</v>
      </c>
    </row>
    <row r="10" spans="1:12" ht="20.100000000000001" customHeight="1">
      <c r="A10" s="65">
        <v>3</v>
      </c>
      <c r="B10" s="181" t="s">
        <v>257</v>
      </c>
      <c r="C10" s="175" t="s">
        <v>497</v>
      </c>
      <c r="D10" s="181">
        <v>1</v>
      </c>
      <c r="E10" s="24" t="s">
        <v>19</v>
      </c>
      <c r="F10" s="150">
        <v>5000</v>
      </c>
      <c r="G10" s="139"/>
      <c r="H10" s="139"/>
      <c r="I10" s="139"/>
      <c r="J10" s="150">
        <v>600</v>
      </c>
      <c r="K10" s="152">
        <f t="shared" si="0"/>
        <v>5600</v>
      </c>
    </row>
    <row r="11" spans="1:12" ht="20.100000000000001" customHeight="1">
      <c r="A11" s="65">
        <v>3</v>
      </c>
      <c r="B11" s="181" t="s">
        <v>258</v>
      </c>
      <c r="C11" s="175" t="s">
        <v>498</v>
      </c>
      <c r="D11" s="181">
        <v>1</v>
      </c>
      <c r="E11" s="24" t="s">
        <v>19</v>
      </c>
      <c r="F11" s="150">
        <v>8000</v>
      </c>
      <c r="G11" s="139"/>
      <c r="H11" s="139"/>
      <c r="I11" s="139"/>
      <c r="J11" s="150">
        <v>960</v>
      </c>
      <c r="K11" s="152">
        <f t="shared" si="0"/>
        <v>8960</v>
      </c>
    </row>
    <row r="12" spans="1:12" ht="20.100000000000001" customHeight="1">
      <c r="A12" s="65">
        <v>3</v>
      </c>
      <c r="B12" s="181" t="s">
        <v>259</v>
      </c>
      <c r="C12" s="175" t="s">
        <v>499</v>
      </c>
      <c r="D12" s="181">
        <v>4</v>
      </c>
      <c r="E12" s="24" t="s">
        <v>19</v>
      </c>
      <c r="F12" s="150">
        <v>25000</v>
      </c>
      <c r="G12" s="139"/>
      <c r="H12" s="139"/>
      <c r="I12" s="139"/>
      <c r="J12" s="150">
        <v>3000</v>
      </c>
      <c r="K12" s="152">
        <f t="shared" si="0"/>
        <v>103000</v>
      </c>
    </row>
    <row r="13" spans="1:12" ht="71.25">
      <c r="A13" s="65">
        <v>3</v>
      </c>
      <c r="B13" s="181" t="s">
        <v>260</v>
      </c>
      <c r="C13" s="175" t="s">
        <v>500</v>
      </c>
      <c r="D13" s="181">
        <v>1</v>
      </c>
      <c r="E13" s="24" t="s">
        <v>19</v>
      </c>
      <c r="F13" s="150">
        <v>15000</v>
      </c>
      <c r="G13" s="139"/>
      <c r="H13" s="139"/>
      <c r="I13" s="139"/>
      <c r="J13" s="150">
        <v>1800</v>
      </c>
      <c r="K13" s="152">
        <f t="shared" si="0"/>
        <v>16800</v>
      </c>
    </row>
    <row r="14" spans="1:12" ht="33" customHeight="1">
      <c r="B14" s="238" t="s">
        <v>526</v>
      </c>
      <c r="C14" s="238"/>
      <c r="D14" s="19"/>
      <c r="E14" s="19"/>
      <c r="F14" s="53">
        <f>SUM(F6:F13)</f>
        <v>86500</v>
      </c>
      <c r="G14" s="49"/>
      <c r="H14" s="49"/>
      <c r="I14" s="49"/>
      <c r="J14" s="53">
        <f>SUM(J6:J13)</f>
        <v>10380</v>
      </c>
      <c r="K14" s="53">
        <f>SUM(K6:K13)</f>
        <v>171880</v>
      </c>
    </row>
    <row r="15" spans="1:12" ht="33.75" customHeight="1">
      <c r="B15" s="69"/>
      <c r="C15" s="253"/>
      <c r="D15" s="253"/>
      <c r="E15" s="188"/>
      <c r="F15" s="93"/>
      <c r="G15" s="69"/>
      <c r="H15" s="69"/>
      <c r="I15" s="69"/>
      <c r="J15" s="93"/>
      <c r="K15" s="93"/>
      <c r="L15" s="69"/>
    </row>
    <row r="16" spans="1:12" ht="20.100000000000001" customHeight="1">
      <c r="B16" s="161" t="s">
        <v>8</v>
      </c>
      <c r="C16" s="162" t="s">
        <v>341</v>
      </c>
      <c r="D16" s="69"/>
      <c r="E16" s="69"/>
      <c r="F16" s="93"/>
      <c r="G16" s="69"/>
      <c r="H16" s="69"/>
      <c r="I16" s="69"/>
      <c r="J16" s="93"/>
      <c r="K16" s="93"/>
      <c r="L16" s="69"/>
    </row>
    <row r="17" spans="2:12" ht="11.85" customHeight="1">
      <c r="B17" s="69"/>
      <c r="C17" s="85"/>
      <c r="D17" s="69"/>
      <c r="E17" s="69"/>
      <c r="F17" s="93"/>
      <c r="G17" s="69"/>
      <c r="H17" s="69"/>
      <c r="I17" s="69"/>
      <c r="J17" s="93"/>
      <c r="K17" s="93"/>
      <c r="L17" s="69"/>
    </row>
    <row r="18" spans="2:12" ht="15">
      <c r="B18" s="69"/>
      <c r="C18" s="85" t="s">
        <v>13</v>
      </c>
      <c r="D18" s="81"/>
      <c r="E18" s="81"/>
      <c r="F18" s="93"/>
      <c r="G18" s="69"/>
      <c r="H18" s="69"/>
      <c r="I18" s="69"/>
      <c r="J18" s="93"/>
      <c r="K18" s="93"/>
      <c r="L18" s="69"/>
    </row>
    <row r="19" spans="2:12" ht="15">
      <c r="B19" s="69"/>
      <c r="C19" s="85" t="s">
        <v>14</v>
      </c>
      <c r="D19" s="81"/>
      <c r="E19" s="81"/>
      <c r="F19" s="93"/>
      <c r="G19" s="69"/>
      <c r="H19" s="69"/>
      <c r="I19" s="69"/>
      <c r="J19" s="93"/>
      <c r="K19" s="93"/>
      <c r="L19" s="69"/>
    </row>
    <row r="20" spans="2:12" ht="15">
      <c r="B20" s="69"/>
      <c r="C20" s="85" t="s">
        <v>15</v>
      </c>
      <c r="D20" s="81"/>
      <c r="E20" s="81"/>
      <c r="F20" s="93"/>
      <c r="G20" s="69"/>
      <c r="H20" s="69"/>
      <c r="I20" s="69"/>
      <c r="J20" s="93"/>
      <c r="K20" s="93"/>
      <c r="L20" s="69"/>
    </row>
    <row r="21" spans="2:12" ht="15">
      <c r="B21" s="81"/>
      <c r="C21" s="69"/>
      <c r="D21" s="69"/>
      <c r="E21" s="69"/>
      <c r="F21" s="93"/>
      <c r="G21" s="69"/>
      <c r="H21" s="69"/>
      <c r="I21" s="69"/>
      <c r="J21" s="93"/>
      <c r="K21" s="93"/>
      <c r="L21" s="69"/>
    </row>
    <row r="22" spans="2:12" ht="23.25" customHeight="1">
      <c r="B22" s="69"/>
      <c r="C22" s="69"/>
      <c r="D22" s="69"/>
      <c r="E22" s="69"/>
      <c r="F22" s="93"/>
      <c r="G22" s="69"/>
      <c r="H22" s="69"/>
      <c r="I22" s="69"/>
      <c r="J22" s="93"/>
      <c r="K22" s="93"/>
      <c r="L22" s="69"/>
    </row>
    <row r="23" spans="2:12" ht="15.75" customHeight="1">
      <c r="B23" s="69"/>
      <c r="C23" s="69"/>
      <c r="D23" s="69"/>
      <c r="E23" s="69"/>
      <c r="F23" s="93"/>
      <c r="G23" s="69"/>
      <c r="H23" s="69"/>
      <c r="I23" s="69"/>
      <c r="J23" s="93"/>
      <c r="K23" s="93"/>
      <c r="L23" s="69"/>
    </row>
    <row r="24" spans="2:12" ht="20.25" customHeight="1"/>
  </sheetData>
  <mergeCells count="4">
    <mergeCell ref="B1:K1"/>
    <mergeCell ref="D2:K2"/>
    <mergeCell ref="B14:C14"/>
    <mergeCell ref="C15:D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75"/>
  <sheetViews>
    <sheetView topLeftCell="A4" zoomScale="80" zoomScaleNormal="80" workbookViewId="0">
      <selection activeCell="B21" sqref="B21"/>
    </sheetView>
  </sheetViews>
  <sheetFormatPr defaultColWidth="10.42578125" defaultRowHeight="14.25"/>
  <cols>
    <col min="1" max="1" width="10.42578125" style="65"/>
    <col min="2" max="2" width="15.28515625" style="65" customWidth="1"/>
    <col min="3" max="3" width="76.7109375" style="65" customWidth="1"/>
    <col min="4" max="4" width="24.7109375" style="94" customWidth="1"/>
    <col min="5" max="5" width="12.5703125" style="65" customWidth="1"/>
    <col min="6" max="6" width="17.42578125" style="94" customWidth="1"/>
    <col min="7" max="9" width="17.42578125" style="65" customWidth="1"/>
    <col min="10" max="10" width="13.28515625" style="94" customWidth="1"/>
    <col min="11" max="11" width="22.5703125" style="94" customWidth="1"/>
    <col min="12" max="16384" width="10.42578125" style="65"/>
  </cols>
  <sheetData>
    <row r="1" spans="1:11" s="58" customFormat="1" ht="20.100000000000001" customHeight="1">
      <c r="B1" s="230" t="s">
        <v>501</v>
      </c>
      <c r="C1" s="230"/>
      <c r="D1" s="230"/>
      <c r="E1" s="230"/>
      <c r="F1" s="230"/>
      <c r="G1" s="230"/>
      <c r="H1" s="230"/>
      <c r="I1" s="230"/>
      <c r="J1" s="230"/>
      <c r="K1" s="230"/>
    </row>
    <row r="2" spans="1:11" s="58" customFormat="1" ht="20.100000000000001" customHeight="1">
      <c r="B2" s="173"/>
      <c r="C2" s="173" t="s">
        <v>515</v>
      </c>
      <c r="D2" s="234"/>
      <c r="E2" s="234"/>
      <c r="F2" s="234"/>
      <c r="G2" s="234"/>
      <c r="H2" s="234"/>
      <c r="I2" s="234"/>
      <c r="J2" s="234"/>
      <c r="K2" s="234"/>
    </row>
    <row r="3" spans="1:11" ht="20.100000000000001" customHeight="1">
      <c r="A3" s="58" t="s">
        <v>5</v>
      </c>
      <c r="B3" s="177" t="s">
        <v>2</v>
      </c>
      <c r="C3" s="177" t="s">
        <v>0</v>
      </c>
      <c r="D3" s="67" t="s">
        <v>3</v>
      </c>
      <c r="E3" s="177" t="s">
        <v>1</v>
      </c>
      <c r="F3" s="67" t="s">
        <v>261</v>
      </c>
      <c r="G3" s="62" t="s">
        <v>76</v>
      </c>
      <c r="H3" s="62" t="s">
        <v>77</v>
      </c>
      <c r="I3" s="62" t="s">
        <v>78</v>
      </c>
      <c r="J3" s="67" t="s">
        <v>16</v>
      </c>
      <c r="K3" s="67" t="s">
        <v>246</v>
      </c>
    </row>
    <row r="4" spans="1:11" ht="20.100000000000001" customHeight="1">
      <c r="B4" s="177"/>
      <c r="C4" s="16" t="s">
        <v>83</v>
      </c>
      <c r="D4" s="67" t="s">
        <v>281</v>
      </c>
      <c r="E4" s="16" t="s">
        <v>280</v>
      </c>
      <c r="F4" s="67" t="s">
        <v>282</v>
      </c>
      <c r="G4" s="207"/>
      <c r="H4" s="207"/>
      <c r="I4" s="207"/>
      <c r="J4" s="67" t="s">
        <v>283</v>
      </c>
      <c r="K4" s="67" t="s">
        <v>284</v>
      </c>
    </row>
    <row r="5" spans="1:11" ht="20.100000000000001" customHeight="1">
      <c r="A5" s="65">
        <v>2</v>
      </c>
      <c r="B5" s="177">
        <v>6.1</v>
      </c>
      <c r="C5" s="174" t="s">
        <v>262</v>
      </c>
      <c r="D5" s="73"/>
      <c r="E5" s="181"/>
      <c r="F5" s="73"/>
      <c r="G5" s="29"/>
      <c r="H5" s="29"/>
      <c r="I5" s="29"/>
      <c r="J5" s="73"/>
      <c r="K5" s="73"/>
    </row>
    <row r="6" spans="1:11" ht="20.100000000000001" customHeight="1">
      <c r="A6" s="65">
        <v>3</v>
      </c>
      <c r="B6" s="181" t="s">
        <v>263</v>
      </c>
      <c r="C6" s="175" t="s">
        <v>264</v>
      </c>
      <c r="D6" s="73">
        <v>1</v>
      </c>
      <c r="E6" s="181" t="s">
        <v>265</v>
      </c>
      <c r="F6" s="166">
        <v>3500000</v>
      </c>
      <c r="G6" s="163"/>
      <c r="H6" s="163"/>
      <c r="I6" s="163"/>
      <c r="J6" s="166">
        <v>420000</v>
      </c>
      <c r="K6" s="167">
        <f>(D6*F6)+J6</f>
        <v>3920000</v>
      </c>
    </row>
    <row r="7" spans="1:11" ht="180.75" customHeight="1">
      <c r="A7" s="65">
        <v>3</v>
      </c>
      <c r="B7" s="181" t="s">
        <v>266</v>
      </c>
      <c r="C7" s="170" t="s">
        <v>502</v>
      </c>
      <c r="D7" s="73">
        <v>1</v>
      </c>
      <c r="E7" s="181" t="s">
        <v>503</v>
      </c>
      <c r="F7" s="166">
        <v>500000</v>
      </c>
      <c r="G7" s="163"/>
      <c r="H7" s="163"/>
      <c r="I7" s="163"/>
      <c r="J7" s="166">
        <v>60000</v>
      </c>
      <c r="K7" s="167">
        <f>(D7*F7)+J7</f>
        <v>560000</v>
      </c>
    </row>
    <row r="8" spans="1:11" ht="20.100000000000001" customHeight="1">
      <c r="A8" s="65">
        <v>3</v>
      </c>
      <c r="B8" s="181" t="s">
        <v>267</v>
      </c>
      <c r="C8" s="175" t="s">
        <v>504</v>
      </c>
      <c r="D8" s="73">
        <v>1</v>
      </c>
      <c r="E8" s="181" t="s">
        <v>503</v>
      </c>
      <c r="F8" s="166">
        <v>18000</v>
      </c>
      <c r="G8" s="163"/>
      <c r="H8" s="163"/>
      <c r="I8" s="163"/>
      <c r="J8" s="166">
        <v>2160</v>
      </c>
      <c r="K8" s="167">
        <f>(D8*F8)+J8</f>
        <v>20160</v>
      </c>
    </row>
    <row r="9" spans="1:11" ht="20.100000000000001" customHeight="1">
      <c r="A9" s="65">
        <v>3</v>
      </c>
      <c r="B9" s="181" t="s">
        <v>268</v>
      </c>
      <c r="C9" s="175" t="s">
        <v>270</v>
      </c>
      <c r="D9" s="73">
        <v>1</v>
      </c>
      <c r="E9" s="181" t="s">
        <v>503</v>
      </c>
      <c r="F9" s="166">
        <v>20000</v>
      </c>
      <c r="G9" s="163"/>
      <c r="H9" s="163"/>
      <c r="I9" s="163"/>
      <c r="J9" s="166">
        <v>2400</v>
      </c>
      <c r="K9" s="167">
        <f>(D9*F9)+J9</f>
        <v>22400</v>
      </c>
    </row>
    <row r="10" spans="1:11" ht="20.100000000000001" customHeight="1">
      <c r="B10" s="181" t="s">
        <v>269</v>
      </c>
      <c r="C10" s="174" t="s">
        <v>271</v>
      </c>
      <c r="D10" s="73"/>
      <c r="E10" s="181"/>
      <c r="F10" s="167"/>
      <c r="G10" s="164"/>
      <c r="H10" s="164"/>
      <c r="I10" s="164"/>
      <c r="J10" s="167"/>
      <c r="K10" s="167"/>
    </row>
    <row r="11" spans="1:11" ht="20.100000000000001" customHeight="1">
      <c r="B11" s="181" t="s">
        <v>505</v>
      </c>
      <c r="C11" s="22"/>
      <c r="D11" s="73">
        <v>1</v>
      </c>
      <c r="E11" s="181" t="s">
        <v>503</v>
      </c>
      <c r="F11" s="166"/>
      <c r="G11" s="163"/>
      <c r="H11" s="163"/>
      <c r="I11" s="163"/>
      <c r="J11" s="166"/>
      <c r="K11" s="167">
        <f t="shared" ref="K11:K13" si="0">(D11*F11)+J11</f>
        <v>0</v>
      </c>
    </row>
    <row r="12" spans="1:11" ht="20.100000000000001" customHeight="1">
      <c r="B12" s="181" t="s">
        <v>506</v>
      </c>
      <c r="C12" s="22"/>
      <c r="D12" s="73">
        <v>1</v>
      </c>
      <c r="E12" s="181" t="s">
        <v>503</v>
      </c>
      <c r="F12" s="166"/>
      <c r="G12" s="163"/>
      <c r="H12" s="163"/>
      <c r="I12" s="163"/>
      <c r="J12" s="166"/>
      <c r="K12" s="167">
        <f t="shared" si="0"/>
        <v>0</v>
      </c>
    </row>
    <row r="13" spans="1:11" ht="20.100000000000001" customHeight="1">
      <c r="B13" s="181" t="s">
        <v>507</v>
      </c>
      <c r="C13" s="22"/>
      <c r="D13" s="73">
        <v>1</v>
      </c>
      <c r="E13" s="181" t="s">
        <v>503</v>
      </c>
      <c r="F13" s="166"/>
      <c r="G13" s="163"/>
      <c r="H13" s="163"/>
      <c r="I13" s="163"/>
      <c r="J13" s="166"/>
      <c r="K13" s="167">
        <f t="shared" si="0"/>
        <v>0</v>
      </c>
    </row>
    <row r="14" spans="1:11" ht="20.100000000000001" customHeight="1">
      <c r="A14" s="224">
        <v>2</v>
      </c>
      <c r="B14" s="181">
        <v>6.2</v>
      </c>
      <c r="C14" s="177" t="s">
        <v>272</v>
      </c>
      <c r="D14" s="67">
        <v>1</v>
      </c>
      <c r="E14" s="181"/>
      <c r="F14" s="168">
        <f>SUM(F6:F13)</f>
        <v>4038000</v>
      </c>
      <c r="G14" s="165"/>
      <c r="H14" s="165"/>
      <c r="I14" s="165"/>
      <c r="J14" s="168">
        <f>SUM(J6:J13)</f>
        <v>484560</v>
      </c>
      <c r="K14" s="168">
        <f>SUM(K6:K13)</f>
        <v>4522560</v>
      </c>
    </row>
    <row r="15" spans="1:11" s="18" customFormat="1" ht="31.5" customHeight="1">
      <c r="A15" s="224">
        <v>2</v>
      </c>
      <c r="B15" s="181">
        <v>6.3</v>
      </c>
      <c r="C15" s="177" t="s">
        <v>508</v>
      </c>
      <c r="D15" s="38">
        <v>7</v>
      </c>
      <c r="E15" s="181" t="s">
        <v>509</v>
      </c>
      <c r="F15" s="152">
        <f>F14</f>
        <v>4038000</v>
      </c>
      <c r="G15" s="140"/>
      <c r="H15" s="140"/>
      <c r="I15" s="140"/>
      <c r="J15" s="152">
        <f>J14</f>
        <v>484560</v>
      </c>
      <c r="K15" s="167">
        <f>(D15*F15)+J15</f>
        <v>28750560</v>
      </c>
    </row>
    <row r="16" spans="1:11" ht="30">
      <c r="B16" s="181"/>
      <c r="C16" s="177" t="s">
        <v>527</v>
      </c>
      <c r="D16" s="67"/>
      <c r="E16" s="177"/>
      <c r="F16" s="168"/>
      <c r="G16" s="165"/>
      <c r="H16" s="165"/>
      <c r="I16" s="165"/>
      <c r="J16" s="168"/>
      <c r="K16" s="168">
        <f>K15</f>
        <v>28750560</v>
      </c>
    </row>
    <row r="17" spans="2:12" ht="8.25" customHeight="1">
      <c r="B17" s="69"/>
      <c r="C17" s="81"/>
      <c r="D17" s="46"/>
      <c r="E17" s="81"/>
      <c r="F17" s="93"/>
      <c r="G17" s="69"/>
      <c r="H17" s="69"/>
      <c r="I17" s="69"/>
      <c r="J17" s="93"/>
      <c r="K17" s="93"/>
      <c r="L17" s="69"/>
    </row>
    <row r="18" spans="2:12" ht="20.100000000000001" customHeight="1">
      <c r="B18" s="81"/>
      <c r="C18" s="178" t="s">
        <v>274</v>
      </c>
      <c r="D18" s="93"/>
      <c r="E18" s="69"/>
      <c r="F18" s="93"/>
      <c r="G18" s="69"/>
      <c r="H18" s="69"/>
      <c r="I18" s="69"/>
      <c r="J18" s="93"/>
      <c r="K18" s="93"/>
      <c r="L18" s="69"/>
    </row>
    <row r="19" spans="2:12" ht="28.5" customHeight="1">
      <c r="B19" s="69"/>
      <c r="C19" s="253" t="s">
        <v>273</v>
      </c>
      <c r="D19" s="253"/>
      <c r="E19" s="188"/>
      <c r="F19" s="93"/>
      <c r="G19" s="69"/>
      <c r="H19" s="69"/>
      <c r="I19" s="69"/>
      <c r="J19" s="93"/>
      <c r="K19" s="93"/>
      <c r="L19" s="69"/>
    </row>
    <row r="20" spans="2:12" ht="23.25" customHeight="1">
      <c r="B20" s="69"/>
      <c r="C20" s="253" t="s">
        <v>510</v>
      </c>
      <c r="D20" s="253"/>
      <c r="E20" s="188"/>
      <c r="F20" s="93"/>
      <c r="G20" s="69"/>
      <c r="H20" s="69"/>
      <c r="I20" s="69"/>
      <c r="J20" s="93"/>
      <c r="K20" s="93"/>
      <c r="L20" s="69"/>
    </row>
    <row r="21" spans="2:12" ht="31.5" customHeight="1">
      <c r="B21" s="69"/>
      <c r="C21" s="254" t="s">
        <v>511</v>
      </c>
      <c r="D21" s="254"/>
      <c r="E21" s="189"/>
      <c r="F21" s="93"/>
      <c r="G21" s="69"/>
      <c r="H21" s="69"/>
      <c r="I21" s="69"/>
      <c r="J21" s="93"/>
      <c r="K21" s="93"/>
      <c r="L21" s="69"/>
    </row>
    <row r="22" spans="2:12" ht="20.100000000000001" customHeight="1">
      <c r="B22" s="69"/>
      <c r="C22" s="253"/>
      <c r="D22" s="253"/>
      <c r="E22" s="188"/>
      <c r="F22" s="93"/>
      <c r="G22" s="69"/>
      <c r="H22" s="69"/>
      <c r="I22" s="69"/>
      <c r="J22" s="93"/>
      <c r="K22" s="93"/>
      <c r="L22" s="69"/>
    </row>
    <row r="23" spans="2:12" ht="20.100000000000001" customHeight="1">
      <c r="B23" s="69"/>
      <c r="C23" s="81"/>
      <c r="D23" s="93"/>
      <c r="E23" s="69"/>
      <c r="F23" s="93"/>
      <c r="G23" s="69"/>
      <c r="H23" s="69"/>
      <c r="I23" s="69"/>
      <c r="J23" s="93"/>
      <c r="K23" s="93"/>
      <c r="L23" s="69"/>
    </row>
    <row r="24" spans="2:12" ht="20.100000000000001" customHeight="1">
      <c r="B24" s="69"/>
      <c r="C24" s="85" t="s">
        <v>13</v>
      </c>
      <c r="D24" s="93"/>
      <c r="E24" s="69"/>
      <c r="F24" s="93"/>
      <c r="G24" s="69"/>
      <c r="H24" s="69"/>
      <c r="I24" s="69"/>
      <c r="J24" s="93"/>
      <c r="K24" s="93"/>
      <c r="L24" s="69"/>
    </row>
    <row r="25" spans="2:12" ht="20.100000000000001" customHeight="1">
      <c r="B25" s="69"/>
      <c r="C25" s="85" t="s">
        <v>14</v>
      </c>
      <c r="D25" s="93"/>
      <c r="E25" s="69"/>
      <c r="F25" s="93"/>
      <c r="G25" s="69"/>
      <c r="H25" s="69"/>
      <c r="I25" s="69"/>
      <c r="J25" s="93"/>
      <c r="K25" s="93"/>
      <c r="L25" s="69"/>
    </row>
    <row r="26" spans="2:12" ht="20.100000000000001" customHeight="1">
      <c r="B26" s="69"/>
      <c r="C26" s="85" t="s">
        <v>15</v>
      </c>
      <c r="D26" s="93"/>
      <c r="E26" s="69"/>
      <c r="F26" s="93"/>
      <c r="G26" s="69"/>
      <c r="H26" s="69"/>
      <c r="I26" s="69"/>
      <c r="J26" s="93"/>
      <c r="K26" s="93"/>
      <c r="L26" s="69"/>
    </row>
    <row r="27" spans="2:12" ht="20.100000000000001" customHeight="1">
      <c r="B27" s="69"/>
      <c r="C27" s="69"/>
      <c r="D27" s="93"/>
      <c r="E27" s="69"/>
      <c r="F27" s="93"/>
      <c r="G27" s="69"/>
      <c r="H27" s="69"/>
      <c r="I27" s="69"/>
      <c r="J27" s="93"/>
      <c r="K27" s="93"/>
      <c r="L27" s="69"/>
    </row>
    <row r="28" spans="2:12" ht="20.100000000000001" customHeight="1">
      <c r="B28" s="69"/>
      <c r="C28" s="69"/>
      <c r="D28" s="93"/>
      <c r="E28" s="69"/>
      <c r="F28" s="93"/>
      <c r="G28" s="69"/>
      <c r="H28" s="69"/>
      <c r="I28" s="69"/>
      <c r="J28" s="93"/>
      <c r="K28" s="93"/>
      <c r="L28" s="69"/>
    </row>
    <row r="29" spans="2:12" ht="20.100000000000001" customHeight="1">
      <c r="B29" s="69"/>
    </row>
    <row r="30" spans="2:12" ht="20.100000000000001" customHeight="1"/>
    <row r="31" spans="2:12" ht="20.100000000000001" customHeight="1"/>
    <row r="32" spans="2:12"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sheetData>
  <mergeCells count="6">
    <mergeCell ref="C22:D22"/>
    <mergeCell ref="B1:K1"/>
    <mergeCell ref="D2:K2"/>
    <mergeCell ref="C19:D19"/>
    <mergeCell ref="C20:D20"/>
    <mergeCell ref="C21:D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Schedul1 ISPS</vt:lpstr>
      <vt:lpstr>Schedule 2 ISPS</vt:lpstr>
      <vt:lpstr>Schedule 3A ISPS</vt:lpstr>
      <vt:lpstr>Schedule 3B ISPS</vt:lpstr>
      <vt:lpstr>Schedule 4 ISPS</vt:lpstr>
      <vt:lpstr>Schedule 6 ISPS</vt:lpstr>
      <vt:lpstr>'Schedul1 ISPS'!Print_Area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2021-12-14T13:48:41Z</dcterms:modified>
</cp:coreProperties>
</file>